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2435" tabRatio="583" activeTab="1"/>
  </bookViews>
  <sheets>
    <sheet name="Титульный лист" sheetId="12" r:id="rId1"/>
    <sheet name="2018" sheetId="15" r:id="rId2"/>
  </sheets>
  <definedNames>
    <definedName name="_xlnm.Print_Titles" localSheetId="1">'2018'!$A:$A,'2018'!$4:$6</definedName>
    <definedName name="_xlnm.Print_Area" localSheetId="1">'2018'!$A$1:$AG$136</definedName>
  </definedNames>
  <calcPr calcId="125725"/>
</workbook>
</file>

<file path=xl/calcChain.xml><?xml version="1.0" encoding="utf-8"?>
<calcChain xmlns="http://schemas.openxmlformats.org/spreadsheetml/2006/main">
  <c r="T125" i="15"/>
  <c r="AH125"/>
  <c r="B7"/>
  <c r="B125" s="1"/>
  <c r="AK32"/>
  <c r="AI8"/>
  <c r="AJ8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I79"/>
  <c r="AJ79"/>
  <c r="AI80"/>
  <c r="AJ80"/>
  <c r="AI81"/>
  <c r="AJ81"/>
  <c r="AI82"/>
  <c r="AJ82"/>
  <c r="AI83"/>
  <c r="AJ83"/>
  <c r="AI84"/>
  <c r="AJ84"/>
  <c r="AI85"/>
  <c r="AJ85"/>
  <c r="AI86"/>
  <c r="AJ86"/>
  <c r="AI87"/>
  <c r="AJ87"/>
  <c r="AI88"/>
  <c r="AJ88"/>
  <c r="AI89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J98"/>
  <c r="AI99"/>
  <c r="AJ99"/>
  <c r="AI100"/>
  <c r="AJ100"/>
  <c r="AI101"/>
  <c r="AJ101"/>
  <c r="AI102"/>
  <c r="AJ102"/>
  <c r="AI103"/>
  <c r="AJ103"/>
  <c r="AI104"/>
  <c r="AJ104"/>
  <c r="AI105"/>
  <c r="AJ105"/>
  <c r="AI106"/>
  <c r="AJ106"/>
  <c r="AI107"/>
  <c r="AJ107"/>
  <c r="AI108"/>
  <c r="AJ108"/>
  <c r="AI109"/>
  <c r="AJ109"/>
  <c r="AI110"/>
  <c r="AJ110"/>
  <c r="AI111"/>
  <c r="AJ111"/>
  <c r="AI112"/>
  <c r="AJ112"/>
  <c r="AI113"/>
  <c r="AJ113"/>
  <c r="AI114"/>
  <c r="AJ114"/>
  <c r="AI115"/>
  <c r="AJ115"/>
  <c r="AI116"/>
  <c r="AJ116"/>
  <c r="AI117"/>
  <c r="AJ117"/>
  <c r="AI118"/>
  <c r="AJ118"/>
  <c r="AI119"/>
  <c r="AJ119"/>
  <c r="AI120"/>
  <c r="AJ120"/>
  <c r="AI121"/>
  <c r="AJ121"/>
  <c r="AI122"/>
  <c r="AJ122"/>
  <c r="AI123"/>
  <c r="AJ123"/>
  <c r="AI124"/>
  <c r="AJ124"/>
  <c r="AI125"/>
  <c r="AJ125"/>
  <c r="AI126"/>
  <c r="AJ126"/>
  <c r="AI127"/>
  <c r="AJ127"/>
  <c r="AI128"/>
  <c r="AJ128"/>
  <c r="AI129"/>
  <c r="AJ129"/>
  <c r="AJ7"/>
  <c r="AI7"/>
  <c r="AH7"/>
  <c r="G125"/>
  <c r="G27"/>
  <c r="C96"/>
  <c r="C123"/>
  <c r="C86"/>
  <c r="B91"/>
  <c r="B19"/>
  <c r="E74"/>
  <c r="E73"/>
  <c r="E72"/>
  <c r="E70"/>
  <c r="E71"/>
  <c r="E69" s="1"/>
  <c r="C24"/>
  <c r="C31"/>
  <c r="C30"/>
  <c r="C29"/>
  <c r="C28"/>
  <c r="C19"/>
  <c r="C18"/>
  <c r="C17"/>
  <c r="C16"/>
  <c r="C118"/>
  <c r="E115"/>
  <c r="C97"/>
  <c r="E123"/>
  <c r="E109"/>
  <c r="D109" s="1"/>
  <c r="AD79"/>
  <c r="E91"/>
  <c r="E85"/>
  <c r="D85"/>
  <c r="T80"/>
  <c r="C80" s="1"/>
  <c r="AK80" s="1"/>
  <c r="T79"/>
  <c r="C79" s="1"/>
  <c r="T78"/>
  <c r="T77"/>
  <c r="C74"/>
  <c r="C73"/>
  <c r="C72"/>
  <c r="C71"/>
  <c r="C70"/>
  <c r="C69"/>
  <c r="E18"/>
  <c r="E19"/>
  <c r="D19"/>
  <c r="E31"/>
  <c r="E30"/>
  <c r="E29"/>
  <c r="E28"/>
  <c r="E118"/>
  <c r="E99"/>
  <c r="E98"/>
  <c r="E97"/>
  <c r="E96"/>
  <c r="D96" s="1"/>
  <c r="D95" s="1"/>
  <c r="D94" s="1"/>
  <c r="C92"/>
  <c r="C91"/>
  <c r="C90"/>
  <c r="C89"/>
  <c r="C84"/>
  <c r="C83"/>
  <c r="C85"/>
  <c r="C115"/>
  <c r="C111"/>
  <c r="C110"/>
  <c r="C109"/>
  <c r="C108"/>
  <c r="C105"/>
  <c r="C104"/>
  <c r="C103"/>
  <c r="C102"/>
  <c r="C98"/>
  <c r="C67"/>
  <c r="C66"/>
  <c r="C65"/>
  <c r="C64"/>
  <c r="C55"/>
  <c r="C54"/>
  <c r="C53"/>
  <c r="C52"/>
  <c r="C49"/>
  <c r="C48"/>
  <c r="C47"/>
  <c r="C46"/>
  <c r="C43"/>
  <c r="C42"/>
  <c r="C41"/>
  <c r="C40"/>
  <c r="C37"/>
  <c r="C36"/>
  <c r="C35"/>
  <c r="C33" s="1"/>
  <c r="C34"/>
  <c r="C25"/>
  <c r="C23"/>
  <c r="C22"/>
  <c r="F19"/>
  <c r="R69"/>
  <c r="R68" s="1"/>
  <c r="S69"/>
  <c r="S68"/>
  <c r="T69"/>
  <c r="T68" s="1"/>
  <c r="U69"/>
  <c r="U68"/>
  <c r="V69"/>
  <c r="V68"/>
  <c r="W69"/>
  <c r="W68"/>
  <c r="X69"/>
  <c r="X68" s="1"/>
  <c r="Y69"/>
  <c r="Y68"/>
  <c r="Z69"/>
  <c r="Z68" s="1"/>
  <c r="AA69"/>
  <c r="AA68"/>
  <c r="AB69"/>
  <c r="AB68" s="1"/>
  <c r="AB7" s="1"/>
  <c r="AC69"/>
  <c r="AC68"/>
  <c r="AD69"/>
  <c r="AD68" s="1"/>
  <c r="AE69"/>
  <c r="AE68"/>
  <c r="Q69"/>
  <c r="Q68" s="1"/>
  <c r="P69"/>
  <c r="E11"/>
  <c r="E10"/>
  <c r="D10" s="1"/>
  <c r="AH16"/>
  <c r="AH17"/>
  <c r="AH18"/>
  <c r="AH19"/>
  <c r="AH22"/>
  <c r="AH23"/>
  <c r="AH24"/>
  <c r="AH25"/>
  <c r="AH28"/>
  <c r="AH29"/>
  <c r="AH30"/>
  <c r="AH31"/>
  <c r="AH34"/>
  <c r="AH35"/>
  <c r="AH36"/>
  <c r="AH37"/>
  <c r="AH40"/>
  <c r="AH41"/>
  <c r="AH42"/>
  <c r="AH43"/>
  <c r="AH46"/>
  <c r="AH47"/>
  <c r="AH48"/>
  <c r="AH49"/>
  <c r="AH52"/>
  <c r="AH53"/>
  <c r="AH54"/>
  <c r="AH55"/>
  <c r="AH64"/>
  <c r="AH65"/>
  <c r="AH66"/>
  <c r="AH67"/>
  <c r="AH70"/>
  <c r="AH71"/>
  <c r="AH72"/>
  <c r="AH73"/>
  <c r="AH74"/>
  <c r="AH77"/>
  <c r="AH78"/>
  <c r="AH83"/>
  <c r="AH84"/>
  <c r="AH85"/>
  <c r="AH86"/>
  <c r="AH89"/>
  <c r="AH90"/>
  <c r="AH91"/>
  <c r="AH92"/>
  <c r="AH96"/>
  <c r="AH97"/>
  <c r="AH98"/>
  <c r="AH99"/>
  <c r="AH102"/>
  <c r="AH103"/>
  <c r="AH104"/>
  <c r="AH105"/>
  <c r="AH108"/>
  <c r="AH109"/>
  <c r="AH110"/>
  <c r="AH111"/>
  <c r="AH115"/>
  <c r="AH118"/>
  <c r="AH121"/>
  <c r="AH122"/>
  <c r="AH123"/>
  <c r="AH124"/>
  <c r="T95"/>
  <c r="T13"/>
  <c r="T12"/>
  <c r="T11"/>
  <c r="C11" s="1"/>
  <c r="AK11" s="1"/>
  <c r="T10"/>
  <c r="T9" s="1"/>
  <c r="I95"/>
  <c r="AE76"/>
  <c r="AE75" s="1"/>
  <c r="AC76"/>
  <c r="AB76"/>
  <c r="AA76"/>
  <c r="Z76"/>
  <c r="Z75" s="1"/>
  <c r="Y76"/>
  <c r="X76"/>
  <c r="X75"/>
  <c r="W76"/>
  <c r="V76"/>
  <c r="U76"/>
  <c r="S76"/>
  <c r="S75" s="1"/>
  <c r="R76"/>
  <c r="R75" s="1"/>
  <c r="Q76"/>
  <c r="Q75"/>
  <c r="P76"/>
  <c r="O76"/>
  <c r="O75" s="1"/>
  <c r="N76"/>
  <c r="M76"/>
  <c r="L76"/>
  <c r="K76"/>
  <c r="J76"/>
  <c r="J75" s="1"/>
  <c r="I76"/>
  <c r="I75" s="1"/>
  <c r="H76"/>
  <c r="H95"/>
  <c r="AE88"/>
  <c r="AE87" s="1"/>
  <c r="AC88"/>
  <c r="AC87" s="1"/>
  <c r="AB88"/>
  <c r="AB87" s="1"/>
  <c r="AA88"/>
  <c r="AA87"/>
  <c r="Z88"/>
  <c r="Z87" s="1"/>
  <c r="Y88"/>
  <c r="Y87"/>
  <c r="X88"/>
  <c r="X87" s="1"/>
  <c r="W88"/>
  <c r="W87"/>
  <c r="V88"/>
  <c r="V87" s="1"/>
  <c r="U88"/>
  <c r="T88"/>
  <c r="S88"/>
  <c r="S87"/>
  <c r="R88"/>
  <c r="R87"/>
  <c r="Q88"/>
  <c r="Q87"/>
  <c r="P88"/>
  <c r="P87"/>
  <c r="O88"/>
  <c r="O87"/>
  <c r="N88"/>
  <c r="N87"/>
  <c r="M88"/>
  <c r="M87"/>
  <c r="L88"/>
  <c r="L87"/>
  <c r="K88"/>
  <c r="K87"/>
  <c r="J88"/>
  <c r="J87"/>
  <c r="I88"/>
  <c r="H88"/>
  <c r="H87"/>
  <c r="AE82"/>
  <c r="AE81" s="1"/>
  <c r="AC82"/>
  <c r="AC81" s="1"/>
  <c r="AB82"/>
  <c r="AB81"/>
  <c r="AA82"/>
  <c r="AA81" s="1"/>
  <c r="Z82"/>
  <c r="Z81"/>
  <c r="Y82"/>
  <c r="Y81" s="1"/>
  <c r="X82"/>
  <c r="X81"/>
  <c r="W82"/>
  <c r="W81" s="1"/>
  <c r="V82"/>
  <c r="V81"/>
  <c r="U82"/>
  <c r="U81" s="1"/>
  <c r="T82"/>
  <c r="T81" s="1"/>
  <c r="S82"/>
  <c r="S81"/>
  <c r="R82"/>
  <c r="R81" s="1"/>
  <c r="Q82"/>
  <c r="Q81"/>
  <c r="P82"/>
  <c r="P81" s="1"/>
  <c r="O82"/>
  <c r="O81" s="1"/>
  <c r="N82"/>
  <c r="N81"/>
  <c r="M82"/>
  <c r="M81" s="1"/>
  <c r="L82"/>
  <c r="L81"/>
  <c r="I82"/>
  <c r="I81" s="1"/>
  <c r="H82"/>
  <c r="H81" s="1"/>
  <c r="K82"/>
  <c r="K81" s="1"/>
  <c r="J82"/>
  <c r="J81"/>
  <c r="J15"/>
  <c r="AD80"/>
  <c r="K75"/>
  <c r="AC75"/>
  <c r="AB75"/>
  <c r="AA75"/>
  <c r="W75"/>
  <c r="V75"/>
  <c r="U75"/>
  <c r="P75"/>
  <c r="N75"/>
  <c r="M75"/>
  <c r="L75"/>
  <c r="AK123"/>
  <c r="AK115"/>
  <c r="AK96"/>
  <c r="AK73"/>
  <c r="B54"/>
  <c r="B36"/>
  <c r="AK30"/>
  <c r="AE51"/>
  <c r="AE50"/>
  <c r="AD51"/>
  <c r="AD50" s="1"/>
  <c r="AC51"/>
  <c r="AC50"/>
  <c r="AB51"/>
  <c r="AB50"/>
  <c r="AA51"/>
  <c r="AA50"/>
  <c r="Z51"/>
  <c r="Z50"/>
  <c r="Y51"/>
  <c r="Y50"/>
  <c r="X51"/>
  <c r="X50"/>
  <c r="W51"/>
  <c r="W50"/>
  <c r="V51"/>
  <c r="V50"/>
  <c r="U51"/>
  <c r="U50"/>
  <c r="T51"/>
  <c r="S51"/>
  <c r="S50" s="1"/>
  <c r="R51"/>
  <c r="R50"/>
  <c r="Q51"/>
  <c r="Q50"/>
  <c r="P51"/>
  <c r="P50"/>
  <c r="O51"/>
  <c r="O50"/>
  <c r="N51"/>
  <c r="N50" s="1"/>
  <c r="M51"/>
  <c r="M50"/>
  <c r="L51"/>
  <c r="L50" s="1"/>
  <c r="K51"/>
  <c r="K50"/>
  <c r="J51"/>
  <c r="J50" s="1"/>
  <c r="I51"/>
  <c r="I50"/>
  <c r="T50"/>
  <c r="H51"/>
  <c r="AE45"/>
  <c r="AE44"/>
  <c r="AE39"/>
  <c r="AE38"/>
  <c r="AD45"/>
  <c r="AD44"/>
  <c r="AC45"/>
  <c r="AC44"/>
  <c r="AB45"/>
  <c r="AB44" s="1"/>
  <c r="AA45"/>
  <c r="AA44" s="1"/>
  <c r="Z45"/>
  <c r="Z44"/>
  <c r="Y45"/>
  <c r="Y44" s="1"/>
  <c r="X45"/>
  <c r="X44"/>
  <c r="W45"/>
  <c r="W44" s="1"/>
  <c r="V45"/>
  <c r="V44"/>
  <c r="U45"/>
  <c r="U44" s="1"/>
  <c r="T45"/>
  <c r="S45"/>
  <c r="S44"/>
  <c r="R45"/>
  <c r="R44"/>
  <c r="Q45"/>
  <c r="Q44"/>
  <c r="P45"/>
  <c r="P44"/>
  <c r="O45"/>
  <c r="O44"/>
  <c r="N45"/>
  <c r="N44"/>
  <c r="M45"/>
  <c r="M44"/>
  <c r="L45"/>
  <c r="L44"/>
  <c r="K45"/>
  <c r="K44" s="1"/>
  <c r="J45"/>
  <c r="J44"/>
  <c r="I45"/>
  <c r="I44" s="1"/>
  <c r="T44"/>
  <c r="H45"/>
  <c r="H44" s="1"/>
  <c r="Q39"/>
  <c r="Q38"/>
  <c r="P39"/>
  <c r="P38" s="1"/>
  <c r="O39"/>
  <c r="O38"/>
  <c r="N39"/>
  <c r="N38" s="1"/>
  <c r="M39"/>
  <c r="M38"/>
  <c r="L39"/>
  <c r="L38" s="1"/>
  <c r="K39"/>
  <c r="K38"/>
  <c r="J39"/>
  <c r="J38"/>
  <c r="I39"/>
  <c r="H39"/>
  <c r="G30"/>
  <c r="G71" s="1"/>
  <c r="AD39"/>
  <c r="AD38"/>
  <c r="AC39"/>
  <c r="AC38" s="1"/>
  <c r="AB39"/>
  <c r="AB38"/>
  <c r="AA39"/>
  <c r="Z39"/>
  <c r="Z38"/>
  <c r="Y39"/>
  <c r="Y38" s="1"/>
  <c r="X39"/>
  <c r="W39"/>
  <c r="V39"/>
  <c r="U39"/>
  <c r="U38" s="1"/>
  <c r="T39"/>
  <c r="T38"/>
  <c r="AA38"/>
  <c r="X38"/>
  <c r="W38"/>
  <c r="V38"/>
  <c r="S39"/>
  <c r="S38" s="1"/>
  <c r="R39"/>
  <c r="R38" s="1"/>
  <c r="T33"/>
  <c r="T32"/>
  <c r="AD11"/>
  <c r="J12"/>
  <c r="B124"/>
  <c r="B123"/>
  <c r="B122"/>
  <c r="B121"/>
  <c r="B111"/>
  <c r="B110"/>
  <c r="B109"/>
  <c r="B108"/>
  <c r="B105"/>
  <c r="B104"/>
  <c r="B103"/>
  <c r="B101" s="1"/>
  <c r="B100" s="1"/>
  <c r="B93" s="1"/>
  <c r="B102"/>
  <c r="B99"/>
  <c r="B98"/>
  <c r="B97"/>
  <c r="B96"/>
  <c r="B92"/>
  <c r="F91"/>
  <c r="B90"/>
  <c r="B89"/>
  <c r="B86"/>
  <c r="B80" s="1"/>
  <c r="B85"/>
  <c r="B84"/>
  <c r="B78" s="1"/>
  <c r="B83"/>
  <c r="B77" s="1"/>
  <c r="B73"/>
  <c r="B72"/>
  <c r="B71"/>
  <c r="B69" s="1"/>
  <c r="B68" s="1"/>
  <c r="B70"/>
  <c r="B67"/>
  <c r="B66"/>
  <c r="B65"/>
  <c r="B64"/>
  <c r="B55"/>
  <c r="B53"/>
  <c r="B52"/>
  <c r="B49"/>
  <c r="B48"/>
  <c r="B47"/>
  <c r="B46"/>
  <c r="B43"/>
  <c r="B42"/>
  <c r="B41"/>
  <c r="B40"/>
  <c r="B37"/>
  <c r="B35"/>
  <c r="B34"/>
  <c r="B31"/>
  <c r="B30"/>
  <c r="F30" s="1"/>
  <c r="B29"/>
  <c r="B28"/>
  <c r="B25"/>
  <c r="B24"/>
  <c r="B23"/>
  <c r="B22"/>
  <c r="B18"/>
  <c r="F18" s="1"/>
  <c r="B17"/>
  <c r="B16"/>
  <c r="AD13"/>
  <c r="AD12"/>
  <c r="AD10"/>
  <c r="AD9"/>
  <c r="AD8" s="1"/>
  <c r="AK41"/>
  <c r="E55"/>
  <c r="AK55" s="1"/>
  <c r="E54"/>
  <c r="AK54" s="1"/>
  <c r="E53"/>
  <c r="D53" s="1"/>
  <c r="E52"/>
  <c r="AK52" s="1"/>
  <c r="E49"/>
  <c r="D49" s="1"/>
  <c r="E48"/>
  <c r="AK48" s="1"/>
  <c r="E47"/>
  <c r="AK47" s="1"/>
  <c r="E46"/>
  <c r="AK46" s="1"/>
  <c r="D46"/>
  <c r="E43"/>
  <c r="D43" s="1"/>
  <c r="E42"/>
  <c r="D42" s="1"/>
  <c r="E41"/>
  <c r="D41"/>
  <c r="E40"/>
  <c r="D40" s="1"/>
  <c r="D39" s="1"/>
  <c r="D38" s="1"/>
  <c r="Z12"/>
  <c r="C78"/>
  <c r="AK78" s="1"/>
  <c r="E121"/>
  <c r="E120" s="1"/>
  <c r="E122"/>
  <c r="E124"/>
  <c r="AK118"/>
  <c r="E111"/>
  <c r="D111" s="1"/>
  <c r="F109"/>
  <c r="E105"/>
  <c r="E102"/>
  <c r="F98"/>
  <c r="AK97"/>
  <c r="F73"/>
  <c r="AK71"/>
  <c r="F71"/>
  <c r="E67"/>
  <c r="E64"/>
  <c r="AK64" s="1"/>
  <c r="E37"/>
  <c r="D37"/>
  <c r="E36"/>
  <c r="AK36" s="1"/>
  <c r="E35"/>
  <c r="AK35" s="1"/>
  <c r="E34"/>
  <c r="AK34" s="1"/>
  <c r="D31"/>
  <c r="D29"/>
  <c r="D28"/>
  <c r="E25"/>
  <c r="D25" s="1"/>
  <c r="E24"/>
  <c r="AK24" s="1"/>
  <c r="D24"/>
  <c r="E23"/>
  <c r="E22"/>
  <c r="E17"/>
  <c r="E16"/>
  <c r="E15" s="1"/>
  <c r="E110"/>
  <c r="D110" s="1"/>
  <c r="E108"/>
  <c r="AK110"/>
  <c r="E104"/>
  <c r="E103"/>
  <c r="AK103"/>
  <c r="AK105"/>
  <c r="AK102"/>
  <c r="C99"/>
  <c r="AK99"/>
  <c r="S117"/>
  <c r="D115"/>
  <c r="D123"/>
  <c r="C122"/>
  <c r="AK122"/>
  <c r="C121"/>
  <c r="C77"/>
  <c r="AK77"/>
  <c r="AK92"/>
  <c r="AK91"/>
  <c r="AK90"/>
  <c r="AK89"/>
  <c r="AK86"/>
  <c r="AK85"/>
  <c r="AK84"/>
  <c r="AK83"/>
  <c r="AK70"/>
  <c r="AK74"/>
  <c r="D73"/>
  <c r="AK67"/>
  <c r="AK31"/>
  <c r="AK29"/>
  <c r="AK28"/>
  <c r="AK23"/>
  <c r="AK22"/>
  <c r="AK19"/>
  <c r="C15"/>
  <c r="J13"/>
  <c r="AD88"/>
  <c r="AD87" s="1"/>
  <c r="AD82"/>
  <c r="AD81"/>
  <c r="E80"/>
  <c r="D91"/>
  <c r="D80"/>
  <c r="D79"/>
  <c r="P68"/>
  <c r="E66"/>
  <c r="AK66" s="1"/>
  <c r="D124"/>
  <c r="C124"/>
  <c r="AK124" s="1"/>
  <c r="C117"/>
  <c r="C116"/>
  <c r="E65"/>
  <c r="AK65" s="1"/>
  <c r="AB114"/>
  <c r="H114"/>
  <c r="D36"/>
  <c r="AE33"/>
  <c r="AE32"/>
  <c r="AD33"/>
  <c r="AD32" s="1"/>
  <c r="AC33"/>
  <c r="AC32"/>
  <c r="AB33"/>
  <c r="AB32" s="1"/>
  <c r="AA33"/>
  <c r="AA32"/>
  <c r="Z33"/>
  <c r="Z32" s="1"/>
  <c r="Y33"/>
  <c r="Y32"/>
  <c r="X33"/>
  <c r="X32" s="1"/>
  <c r="W33"/>
  <c r="V33"/>
  <c r="V32"/>
  <c r="U33"/>
  <c r="U32"/>
  <c r="S33"/>
  <c r="S32"/>
  <c r="R33"/>
  <c r="R32"/>
  <c r="Q33"/>
  <c r="Q32"/>
  <c r="P33"/>
  <c r="P32"/>
  <c r="O33"/>
  <c r="O32"/>
  <c r="N33"/>
  <c r="N32" s="1"/>
  <c r="M33"/>
  <c r="M32"/>
  <c r="L33"/>
  <c r="L32" s="1"/>
  <c r="K33"/>
  <c r="K32"/>
  <c r="J33"/>
  <c r="J32" s="1"/>
  <c r="I33"/>
  <c r="H33"/>
  <c r="W32"/>
  <c r="AE27"/>
  <c r="AE26"/>
  <c r="AD27"/>
  <c r="AD26" s="1"/>
  <c r="AC27"/>
  <c r="AC26"/>
  <c r="AB27"/>
  <c r="AB26" s="1"/>
  <c r="AA27"/>
  <c r="AA26"/>
  <c r="Z27"/>
  <c r="Z26" s="1"/>
  <c r="Y27"/>
  <c r="Y26"/>
  <c r="X27"/>
  <c r="X26" s="1"/>
  <c r="W27"/>
  <c r="W26"/>
  <c r="V27"/>
  <c r="V26" s="1"/>
  <c r="U27"/>
  <c r="U26"/>
  <c r="T27"/>
  <c r="T26" s="1"/>
  <c r="S27"/>
  <c r="S26"/>
  <c r="R27"/>
  <c r="R26" s="1"/>
  <c r="Q27"/>
  <c r="Q26"/>
  <c r="P27"/>
  <c r="P26" s="1"/>
  <c r="O27"/>
  <c r="O26"/>
  <c r="N27"/>
  <c r="N26" s="1"/>
  <c r="M27"/>
  <c r="M26"/>
  <c r="L27"/>
  <c r="L26" s="1"/>
  <c r="K27"/>
  <c r="J27"/>
  <c r="J26" s="1"/>
  <c r="I27"/>
  <c r="H27"/>
  <c r="H59"/>
  <c r="H127" s="1"/>
  <c r="V59"/>
  <c r="V127" s="1"/>
  <c r="W59"/>
  <c r="W127" s="1"/>
  <c r="X59"/>
  <c r="X127" s="1"/>
  <c r="Y59"/>
  <c r="Z59"/>
  <c r="Z127" s="1"/>
  <c r="AB59"/>
  <c r="AB127" s="1"/>
  <c r="AC59"/>
  <c r="AD59"/>
  <c r="AD127" s="1"/>
  <c r="R60"/>
  <c r="S60"/>
  <c r="T60"/>
  <c r="T128"/>
  <c r="U60"/>
  <c r="V60"/>
  <c r="W60"/>
  <c r="X60"/>
  <c r="Y60"/>
  <c r="Z60"/>
  <c r="AA60"/>
  <c r="AB60"/>
  <c r="AC60"/>
  <c r="AD60"/>
  <c r="V10"/>
  <c r="X10"/>
  <c r="Z10"/>
  <c r="AB10"/>
  <c r="AE10"/>
  <c r="V11"/>
  <c r="X11"/>
  <c r="Z11"/>
  <c r="Z9" s="1"/>
  <c r="Z8" s="1"/>
  <c r="AB11"/>
  <c r="AE11"/>
  <c r="H12"/>
  <c r="C12" s="1"/>
  <c r="AK12" s="1"/>
  <c r="I12"/>
  <c r="E12" s="1"/>
  <c r="D12" s="1"/>
  <c r="K12"/>
  <c r="L12"/>
  <c r="M12"/>
  <c r="N12"/>
  <c r="O12"/>
  <c r="P12"/>
  <c r="Q12"/>
  <c r="R12"/>
  <c r="R128"/>
  <c r="S12"/>
  <c r="U12"/>
  <c r="U9" s="1"/>
  <c r="U8" s="1"/>
  <c r="U7" s="1"/>
  <c r="V12"/>
  <c r="W12"/>
  <c r="X12"/>
  <c r="Y12"/>
  <c r="AA12"/>
  <c r="AB12"/>
  <c r="AB128"/>
  <c r="AC12"/>
  <c r="AE12"/>
  <c r="H13"/>
  <c r="B13" s="1"/>
  <c r="H9"/>
  <c r="I13"/>
  <c r="E13" s="1"/>
  <c r="K13"/>
  <c r="L13"/>
  <c r="M13"/>
  <c r="M9" s="1"/>
  <c r="N13"/>
  <c r="O13"/>
  <c r="P13"/>
  <c r="Q13"/>
  <c r="R13"/>
  <c r="S13"/>
  <c r="U13"/>
  <c r="V13"/>
  <c r="W13"/>
  <c r="X13"/>
  <c r="Y13"/>
  <c r="Z13"/>
  <c r="AA13"/>
  <c r="AB13"/>
  <c r="AC13"/>
  <c r="AE13"/>
  <c r="H15"/>
  <c r="I15"/>
  <c r="J14"/>
  <c r="K15"/>
  <c r="K14" s="1"/>
  <c r="L15"/>
  <c r="L14" s="1"/>
  <c r="M15"/>
  <c r="M14" s="1"/>
  <c r="N15"/>
  <c r="N14" s="1"/>
  <c r="O15"/>
  <c r="O14" s="1"/>
  <c r="P15"/>
  <c r="P14" s="1"/>
  <c r="Q15"/>
  <c r="Q14"/>
  <c r="R15"/>
  <c r="R14" s="1"/>
  <c r="S15"/>
  <c r="S14" s="1"/>
  <c r="T15"/>
  <c r="T14" s="1"/>
  <c r="U15"/>
  <c r="U14" s="1"/>
  <c r="V15"/>
  <c r="V14"/>
  <c r="W15"/>
  <c r="W14" s="1"/>
  <c r="X15"/>
  <c r="X14" s="1"/>
  <c r="Y15"/>
  <c r="Y14" s="1"/>
  <c r="Z15"/>
  <c r="Z14" s="1"/>
  <c r="AA15"/>
  <c r="AA14" s="1"/>
  <c r="AB15"/>
  <c r="AB14" s="1"/>
  <c r="AC15"/>
  <c r="AC14" s="1"/>
  <c r="AD15"/>
  <c r="AD14" s="1"/>
  <c r="AE15"/>
  <c r="AE14" s="1"/>
  <c r="H21"/>
  <c r="I21"/>
  <c r="J21"/>
  <c r="J20"/>
  <c r="K21"/>
  <c r="L21"/>
  <c r="L20" s="1"/>
  <c r="M21"/>
  <c r="M20"/>
  <c r="N21"/>
  <c r="N20"/>
  <c r="O21"/>
  <c r="O20"/>
  <c r="P21"/>
  <c r="P20"/>
  <c r="Q21"/>
  <c r="Q20"/>
  <c r="R21"/>
  <c r="R20"/>
  <c r="S21"/>
  <c r="S20"/>
  <c r="T21"/>
  <c r="T20"/>
  <c r="U21"/>
  <c r="U20"/>
  <c r="V21"/>
  <c r="V20"/>
  <c r="W21"/>
  <c r="W20"/>
  <c r="X21"/>
  <c r="X20" s="1"/>
  <c r="Y21"/>
  <c r="Y20"/>
  <c r="Z21"/>
  <c r="Z20" s="1"/>
  <c r="AA21"/>
  <c r="AA20"/>
  <c r="AB21"/>
  <c r="AB20" s="1"/>
  <c r="AC21"/>
  <c r="AC20"/>
  <c r="AD21"/>
  <c r="AD20" s="1"/>
  <c r="AE21"/>
  <c r="AE20"/>
  <c r="H58"/>
  <c r="C58" s="1"/>
  <c r="I58"/>
  <c r="E58" s="1"/>
  <c r="J58"/>
  <c r="K58"/>
  <c r="L58"/>
  <c r="M58"/>
  <c r="N58"/>
  <c r="O58"/>
  <c r="P58"/>
  <c r="Q58"/>
  <c r="R58"/>
  <c r="S58"/>
  <c r="T58"/>
  <c r="U58"/>
  <c r="V58"/>
  <c r="V57" s="1"/>
  <c r="W58"/>
  <c r="X58"/>
  <c r="Y58"/>
  <c r="Z58"/>
  <c r="AA58"/>
  <c r="AB58"/>
  <c r="AD58"/>
  <c r="AD126"/>
  <c r="AE58"/>
  <c r="I59"/>
  <c r="I57" s="1"/>
  <c r="J59"/>
  <c r="J127" s="1"/>
  <c r="K59"/>
  <c r="L59"/>
  <c r="L127" s="1"/>
  <c r="M59"/>
  <c r="N59"/>
  <c r="N127" s="1"/>
  <c r="O59"/>
  <c r="P59"/>
  <c r="P127" s="1"/>
  <c r="Q59"/>
  <c r="R59"/>
  <c r="R127" s="1"/>
  <c r="S59"/>
  <c r="S57" s="1"/>
  <c r="S56" s="1"/>
  <c r="T59"/>
  <c r="T127" s="1"/>
  <c r="U59"/>
  <c r="AA59"/>
  <c r="AA127" s="1"/>
  <c r="AE59"/>
  <c r="H60"/>
  <c r="H128" s="1"/>
  <c r="AH128" s="1"/>
  <c r="I60"/>
  <c r="E60" s="1"/>
  <c r="J60"/>
  <c r="K60"/>
  <c r="L60"/>
  <c r="M60"/>
  <c r="M128"/>
  <c r="N60"/>
  <c r="N128"/>
  <c r="O60"/>
  <c r="O128"/>
  <c r="P60"/>
  <c r="P128"/>
  <c r="Q60"/>
  <c r="Q128" s="1"/>
  <c r="AE60"/>
  <c r="H61"/>
  <c r="C61" s="1"/>
  <c r="AK61" s="1"/>
  <c r="I61"/>
  <c r="E61" s="1"/>
  <c r="E129" s="1"/>
  <c r="J61"/>
  <c r="J129"/>
  <c r="K61"/>
  <c r="L61"/>
  <c r="L129" s="1"/>
  <c r="M61"/>
  <c r="N61"/>
  <c r="N129"/>
  <c r="O61"/>
  <c r="O129"/>
  <c r="P61"/>
  <c r="P129"/>
  <c r="Q61"/>
  <c r="R61"/>
  <c r="R129" s="1"/>
  <c r="S61"/>
  <c r="T61"/>
  <c r="T129" s="1"/>
  <c r="U61"/>
  <c r="U129"/>
  <c r="V61"/>
  <c r="V129"/>
  <c r="W61"/>
  <c r="X61"/>
  <c r="Y61"/>
  <c r="Y129"/>
  <c r="Z61"/>
  <c r="AA61"/>
  <c r="AB61"/>
  <c r="AB129"/>
  <c r="AC61"/>
  <c r="AC129"/>
  <c r="AD61"/>
  <c r="AD129"/>
  <c r="AE61"/>
  <c r="AE129" s="1"/>
  <c r="H63"/>
  <c r="I63"/>
  <c r="J63"/>
  <c r="J62" s="1"/>
  <c r="K63"/>
  <c r="K62" s="1"/>
  <c r="L63"/>
  <c r="L62" s="1"/>
  <c r="M63"/>
  <c r="M62" s="1"/>
  <c r="N63"/>
  <c r="N62" s="1"/>
  <c r="O63"/>
  <c r="O62" s="1"/>
  <c r="P63"/>
  <c r="P62" s="1"/>
  <c r="Q63"/>
  <c r="Q62" s="1"/>
  <c r="R63"/>
  <c r="R62" s="1"/>
  <c r="S63"/>
  <c r="S62" s="1"/>
  <c r="T63"/>
  <c r="T62" s="1"/>
  <c r="U63"/>
  <c r="U62" s="1"/>
  <c r="V63"/>
  <c r="V62" s="1"/>
  <c r="W63"/>
  <c r="W62" s="1"/>
  <c r="X63"/>
  <c r="X62" s="1"/>
  <c r="Y63"/>
  <c r="Y62" s="1"/>
  <c r="Z63"/>
  <c r="Z62" s="1"/>
  <c r="AA63"/>
  <c r="AA62" s="1"/>
  <c r="AB63"/>
  <c r="AB62" s="1"/>
  <c r="AC63"/>
  <c r="AC62" s="1"/>
  <c r="AD63"/>
  <c r="AD62" s="1"/>
  <c r="AE63"/>
  <c r="AE62" s="1"/>
  <c r="H69"/>
  <c r="I69"/>
  <c r="J69"/>
  <c r="J68" s="1"/>
  <c r="K69"/>
  <c r="K68" s="1"/>
  <c r="L69"/>
  <c r="L68" s="1"/>
  <c r="M69"/>
  <c r="M68" s="1"/>
  <c r="N69"/>
  <c r="N68" s="1"/>
  <c r="O69"/>
  <c r="O68" s="1"/>
  <c r="H94"/>
  <c r="I94"/>
  <c r="J95"/>
  <c r="J94" s="1"/>
  <c r="K95"/>
  <c r="K94"/>
  <c r="L95"/>
  <c r="L94"/>
  <c r="M95"/>
  <c r="M94"/>
  <c r="N95"/>
  <c r="N94"/>
  <c r="O95"/>
  <c r="O94"/>
  <c r="P95"/>
  <c r="P94"/>
  <c r="Q95"/>
  <c r="Q94"/>
  <c r="R95"/>
  <c r="R94"/>
  <c r="S95"/>
  <c r="S94" s="1"/>
  <c r="U95"/>
  <c r="U94"/>
  <c r="V95"/>
  <c r="V94"/>
  <c r="W95"/>
  <c r="W94"/>
  <c r="X95"/>
  <c r="X94"/>
  <c r="Y95"/>
  <c r="Y94"/>
  <c r="Z95"/>
  <c r="Z94" s="1"/>
  <c r="AA95"/>
  <c r="AA94"/>
  <c r="AB95"/>
  <c r="AB94" s="1"/>
  <c r="AC95"/>
  <c r="AC94"/>
  <c r="AD95"/>
  <c r="AD94" s="1"/>
  <c r="AE95"/>
  <c r="AE94" s="1"/>
  <c r="H101"/>
  <c r="H100"/>
  <c r="I101"/>
  <c r="J101"/>
  <c r="J100" s="1"/>
  <c r="K101"/>
  <c r="K100"/>
  <c r="L101"/>
  <c r="L100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V101"/>
  <c r="V100" s="1"/>
  <c r="W101"/>
  <c r="W100" s="1"/>
  <c r="X101"/>
  <c r="X100"/>
  <c r="Y101"/>
  <c r="Y100"/>
  <c r="Z101"/>
  <c r="Z100"/>
  <c r="AA101"/>
  <c r="AA100"/>
  <c r="AA93" s="1"/>
  <c r="AB101"/>
  <c r="AB100" s="1"/>
  <c r="AC101"/>
  <c r="AC100" s="1"/>
  <c r="AC93" s="1"/>
  <c r="AD101"/>
  <c r="AD100" s="1"/>
  <c r="AE101"/>
  <c r="AE100" s="1"/>
  <c r="H107"/>
  <c r="I107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T106" s="1"/>
  <c r="U107"/>
  <c r="U106" s="1"/>
  <c r="V107"/>
  <c r="V106" s="1"/>
  <c r="W107"/>
  <c r="W106" s="1"/>
  <c r="X107"/>
  <c r="X106" s="1"/>
  <c r="X93" s="1"/>
  <c r="Y107"/>
  <c r="Y106" s="1"/>
  <c r="Y93" s="1"/>
  <c r="Z107"/>
  <c r="Z106" s="1"/>
  <c r="AA107"/>
  <c r="AA106"/>
  <c r="AB107"/>
  <c r="AB106"/>
  <c r="AC107"/>
  <c r="AC106"/>
  <c r="AD107"/>
  <c r="AD106"/>
  <c r="AE107"/>
  <c r="AE106"/>
  <c r="I114"/>
  <c r="J114"/>
  <c r="J113" s="1"/>
  <c r="K114"/>
  <c r="K113" s="1"/>
  <c r="L114"/>
  <c r="L113" s="1"/>
  <c r="M114"/>
  <c r="M113"/>
  <c r="N114"/>
  <c r="N113" s="1"/>
  <c r="O114"/>
  <c r="O113"/>
  <c r="P114"/>
  <c r="P113" s="1"/>
  <c r="Q114"/>
  <c r="Q113"/>
  <c r="R114"/>
  <c r="R113" s="1"/>
  <c r="S114"/>
  <c r="S113" s="1"/>
  <c r="T114"/>
  <c r="T113"/>
  <c r="U114"/>
  <c r="U113"/>
  <c r="V114"/>
  <c r="V113"/>
  <c r="W114"/>
  <c r="W113"/>
  <c r="W112" s="1"/>
  <c r="X114"/>
  <c r="X113" s="1"/>
  <c r="X112" s="1"/>
  <c r="Y114"/>
  <c r="Y113" s="1"/>
  <c r="Y112" s="1"/>
  <c r="Z114"/>
  <c r="Z113" s="1"/>
  <c r="AA114"/>
  <c r="AA113" s="1"/>
  <c r="AA112" s="1"/>
  <c r="AB113"/>
  <c r="AC114"/>
  <c r="AC113" s="1"/>
  <c r="AD114"/>
  <c r="AD113"/>
  <c r="AE114"/>
  <c r="AE113" s="1"/>
  <c r="H117"/>
  <c r="I117"/>
  <c r="I116"/>
  <c r="J117"/>
  <c r="J116" s="1"/>
  <c r="K117"/>
  <c r="K116"/>
  <c r="L117"/>
  <c r="L116" s="1"/>
  <c r="M117"/>
  <c r="M116"/>
  <c r="N117"/>
  <c r="N116" s="1"/>
  <c r="O117"/>
  <c r="O116" s="1"/>
  <c r="P117"/>
  <c r="P116" s="1"/>
  <c r="Q117"/>
  <c r="Q116" s="1"/>
  <c r="Q112" s="1"/>
  <c r="R117"/>
  <c r="R116" s="1"/>
  <c r="S116"/>
  <c r="T117"/>
  <c r="T116"/>
  <c r="U117"/>
  <c r="U116" s="1"/>
  <c r="U112" s="1"/>
  <c r="V117"/>
  <c r="V116" s="1"/>
  <c r="V112" s="1"/>
  <c r="W117"/>
  <c r="W116"/>
  <c r="X117"/>
  <c r="X116" s="1"/>
  <c r="Y117"/>
  <c r="Y116"/>
  <c r="Z117"/>
  <c r="Z116" s="1"/>
  <c r="AA117"/>
  <c r="AA116" s="1"/>
  <c r="AB117"/>
  <c r="AB116"/>
  <c r="AC117"/>
  <c r="AC116" s="1"/>
  <c r="AD117"/>
  <c r="AD116"/>
  <c r="AE117"/>
  <c r="AE116" s="1"/>
  <c r="H120"/>
  <c r="I120"/>
  <c r="J120"/>
  <c r="J119" s="1"/>
  <c r="K120"/>
  <c r="K119" s="1"/>
  <c r="L120"/>
  <c r="L119" s="1"/>
  <c r="M120"/>
  <c r="M119" s="1"/>
  <c r="M112" s="1"/>
  <c r="N120"/>
  <c r="N119" s="1"/>
  <c r="O120"/>
  <c r="O119" s="1"/>
  <c r="P120"/>
  <c r="P119" s="1"/>
  <c r="Q120"/>
  <c r="Q119" s="1"/>
  <c r="R120"/>
  <c r="R119" s="1"/>
  <c r="S120"/>
  <c r="S119" s="1"/>
  <c r="T120"/>
  <c r="U120"/>
  <c r="U119"/>
  <c r="V120"/>
  <c r="V119"/>
  <c r="W120"/>
  <c r="W119"/>
  <c r="X120"/>
  <c r="X119"/>
  <c r="Y120"/>
  <c r="Y119"/>
  <c r="Z120"/>
  <c r="Z119"/>
  <c r="AA120"/>
  <c r="AA119"/>
  <c r="AB120"/>
  <c r="AB119"/>
  <c r="AB112" s="1"/>
  <c r="AC120"/>
  <c r="AC119" s="1"/>
  <c r="AD120"/>
  <c r="AD119" s="1"/>
  <c r="AD112" s="1"/>
  <c r="AE120"/>
  <c r="AE119"/>
  <c r="AE128"/>
  <c r="AE127"/>
  <c r="AE126"/>
  <c r="AC128"/>
  <c r="AC127"/>
  <c r="AC126"/>
  <c r="AB126"/>
  <c r="AA128"/>
  <c r="AA126"/>
  <c r="Z128"/>
  <c r="Z126"/>
  <c r="Y127"/>
  <c r="Y126"/>
  <c r="X126"/>
  <c r="W129"/>
  <c r="W126"/>
  <c r="V128"/>
  <c r="V126"/>
  <c r="U128"/>
  <c r="U126"/>
  <c r="T126"/>
  <c r="S129"/>
  <c r="S128"/>
  <c r="S127"/>
  <c r="S126"/>
  <c r="R126"/>
  <c r="Q127"/>
  <c r="Q126"/>
  <c r="P126"/>
  <c r="O127"/>
  <c r="O126"/>
  <c r="N126"/>
  <c r="M127"/>
  <c r="M126"/>
  <c r="L126"/>
  <c r="K129"/>
  <c r="K128"/>
  <c r="K127"/>
  <c r="K126"/>
  <c r="J126"/>
  <c r="I126"/>
  <c r="H126"/>
  <c r="D97"/>
  <c r="D74"/>
  <c r="B118"/>
  <c r="B117"/>
  <c r="B116" s="1"/>
  <c r="B21"/>
  <c r="B20"/>
  <c r="D23"/>
  <c r="D22"/>
  <c r="D21" s="1"/>
  <c r="D20" s="1"/>
  <c r="AC58"/>
  <c r="E117"/>
  <c r="F117"/>
  <c r="D72"/>
  <c r="D17"/>
  <c r="D16"/>
  <c r="B15"/>
  <c r="B14"/>
  <c r="B115"/>
  <c r="B114" s="1"/>
  <c r="B113" s="1"/>
  <c r="F113" s="1"/>
  <c r="D122"/>
  <c r="D121"/>
  <c r="D120" s="1"/>
  <c r="D119" s="1"/>
  <c r="D108"/>
  <c r="D105"/>
  <c r="D99"/>
  <c r="D65"/>
  <c r="D64"/>
  <c r="D11"/>
  <c r="B74"/>
  <c r="B107"/>
  <c r="B106"/>
  <c r="D98"/>
  <c r="G123"/>
  <c r="G118"/>
  <c r="E114"/>
  <c r="F114" s="1"/>
  <c r="AD57"/>
  <c r="AD56"/>
  <c r="AC9"/>
  <c r="AC8" s="1"/>
  <c r="W9"/>
  <c r="W8"/>
  <c r="S9"/>
  <c r="S8" s="1"/>
  <c r="S7" s="1"/>
  <c r="O9"/>
  <c r="O8" s="1"/>
  <c r="K9"/>
  <c r="K8" s="1"/>
  <c r="K7" s="1"/>
  <c r="V9"/>
  <c r="V8" s="1"/>
  <c r="R9"/>
  <c r="R8"/>
  <c r="P9"/>
  <c r="P8" s="1"/>
  <c r="N9"/>
  <c r="N8" s="1"/>
  <c r="N7" s="1"/>
  <c r="J9"/>
  <c r="J8"/>
  <c r="AE9"/>
  <c r="AE8"/>
  <c r="AB9"/>
  <c r="AB8"/>
  <c r="AA57"/>
  <c r="AA56" s="1"/>
  <c r="R57"/>
  <c r="R56" s="1"/>
  <c r="R7" s="1"/>
  <c r="H57"/>
  <c r="H56"/>
  <c r="E63"/>
  <c r="E21"/>
  <c r="E20" s="1"/>
  <c r="D104"/>
  <c r="D67"/>
  <c r="D61" s="1"/>
  <c r="I119"/>
  <c r="I113"/>
  <c r="I106"/>
  <c r="I100"/>
  <c r="I68"/>
  <c r="H68"/>
  <c r="AD128"/>
  <c r="F123"/>
  <c r="I20"/>
  <c r="H113"/>
  <c r="H20"/>
  <c r="AH20" s="1"/>
  <c r="I62"/>
  <c r="Q57"/>
  <c r="Q56"/>
  <c r="Q129"/>
  <c r="M129"/>
  <c r="M57"/>
  <c r="M56" s="1"/>
  <c r="L57"/>
  <c r="L56"/>
  <c r="I9"/>
  <c r="I8" s="1"/>
  <c r="K26"/>
  <c r="I32"/>
  <c r="E95"/>
  <c r="E94" s="1"/>
  <c r="F118"/>
  <c r="H14"/>
  <c r="AH14" s="1"/>
  <c r="H26"/>
  <c r="AH26" s="1"/>
  <c r="D114"/>
  <c r="D113"/>
  <c r="D112" s="1"/>
  <c r="Y57"/>
  <c r="Y56" s="1"/>
  <c r="AE57"/>
  <c r="AE56"/>
  <c r="AE7" s="1"/>
  <c r="AB57"/>
  <c r="AB56"/>
  <c r="E51"/>
  <c r="E50"/>
  <c r="E45"/>
  <c r="E44" s="1"/>
  <c r="C45"/>
  <c r="AK45" s="1"/>
  <c r="B45"/>
  <c r="B44" s="1"/>
  <c r="E39"/>
  <c r="E38" s="1"/>
  <c r="B39"/>
  <c r="B38" s="1"/>
  <c r="F72"/>
  <c r="K57"/>
  <c r="K56"/>
  <c r="C21"/>
  <c r="C20"/>
  <c r="AK20" s="1"/>
  <c r="E126"/>
  <c r="D70"/>
  <c r="B63"/>
  <c r="B62" s="1"/>
  <c r="O57"/>
  <c r="O56" s="1"/>
  <c r="AC57"/>
  <c r="AC56" s="1"/>
  <c r="B27"/>
  <c r="B26" s="1"/>
  <c r="B61"/>
  <c r="J57"/>
  <c r="J56"/>
  <c r="J128"/>
  <c r="B10"/>
  <c r="W128"/>
  <c r="W57"/>
  <c r="W56"/>
  <c r="W7" s="1"/>
  <c r="D52"/>
  <c r="F115"/>
  <c r="D103"/>
  <c r="D101" s="1"/>
  <c r="D100" s="1"/>
  <c r="E101"/>
  <c r="E100"/>
  <c r="B51"/>
  <c r="B50"/>
  <c r="B11"/>
  <c r="B127" s="1"/>
  <c r="Y128"/>
  <c r="Y9"/>
  <c r="Y8" s="1"/>
  <c r="Y7" s="1"/>
  <c r="Q9"/>
  <c r="Q8"/>
  <c r="Q7" s="1"/>
  <c r="I127"/>
  <c r="U127"/>
  <c r="G117"/>
  <c r="AA9"/>
  <c r="AA8" s="1"/>
  <c r="AA129"/>
  <c r="X128"/>
  <c r="D71"/>
  <c r="D69" s="1"/>
  <c r="D68" s="1"/>
  <c r="E27"/>
  <c r="F27" s="1"/>
  <c r="F26" s="1"/>
  <c r="D35"/>
  <c r="I93"/>
  <c r="F96"/>
  <c r="G98"/>
  <c r="E82"/>
  <c r="E81"/>
  <c r="D82"/>
  <c r="D81" s="1"/>
  <c r="B82"/>
  <c r="B81" s="1"/>
  <c r="C82"/>
  <c r="F97"/>
  <c r="N57"/>
  <c r="N56"/>
  <c r="B58"/>
  <c r="B126" s="1"/>
  <c r="F126" s="1"/>
  <c r="T57"/>
  <c r="T56" s="1"/>
  <c r="I128"/>
  <c r="AK21"/>
  <c r="B59"/>
  <c r="I129"/>
  <c r="L9"/>
  <c r="L8" s="1"/>
  <c r="L7" s="1"/>
  <c r="B12"/>
  <c r="L128"/>
  <c r="AH59"/>
  <c r="E62"/>
  <c r="F63"/>
  <c r="I112"/>
  <c r="I38"/>
  <c r="AH63"/>
  <c r="H62"/>
  <c r="Z129"/>
  <c r="Z57"/>
  <c r="Z56" s="1"/>
  <c r="H129"/>
  <c r="AH129" s="1"/>
  <c r="AH61"/>
  <c r="I14"/>
  <c r="C101"/>
  <c r="AK104"/>
  <c r="AH27"/>
  <c r="AH60"/>
  <c r="AH21"/>
  <c r="AH15"/>
  <c r="AH117"/>
  <c r="AH69"/>
  <c r="X129"/>
  <c r="AH101"/>
  <c r="C68"/>
  <c r="AK37"/>
  <c r="H50"/>
  <c r="AH50" s="1"/>
  <c r="AH10"/>
  <c r="K20"/>
  <c r="AH12"/>
  <c r="AK108"/>
  <c r="C39"/>
  <c r="C38"/>
  <c r="AK38" s="1"/>
  <c r="AH45"/>
  <c r="AH126"/>
  <c r="X57"/>
  <c r="X56" s="1"/>
  <c r="AH51"/>
  <c r="H119"/>
  <c r="AH58"/>
  <c r="AH13"/>
  <c r="X9"/>
  <c r="X8"/>
  <c r="AH114"/>
  <c r="C14"/>
  <c r="AH39"/>
  <c r="C63"/>
  <c r="AK63" s="1"/>
  <c r="C88"/>
  <c r="C87" s="1"/>
  <c r="AK87" s="1"/>
  <c r="AH88"/>
  <c r="AH80"/>
  <c r="AK17"/>
  <c r="C95"/>
  <c r="D34"/>
  <c r="D33" s="1"/>
  <c r="D32" s="1"/>
  <c r="H38"/>
  <c r="AK72"/>
  <c r="AK40"/>
  <c r="I26"/>
  <c r="B88"/>
  <c r="B87"/>
  <c r="I87"/>
  <c r="H75"/>
  <c r="E56"/>
  <c r="C100"/>
  <c r="AK100"/>
  <c r="AK39"/>
  <c r="C107"/>
  <c r="C106" s="1"/>
  <c r="AK111"/>
  <c r="AK101"/>
  <c r="AH33"/>
  <c r="C81"/>
  <c r="E116"/>
  <c r="F116" s="1"/>
  <c r="AH107"/>
  <c r="F66"/>
  <c r="D66"/>
  <c r="D63" s="1"/>
  <c r="D62" s="1"/>
  <c r="D56" s="1"/>
  <c r="AH11"/>
  <c r="G115"/>
  <c r="C27"/>
  <c r="C26" s="1"/>
  <c r="AK26" s="1"/>
  <c r="B60"/>
  <c r="B33"/>
  <c r="B32" s="1"/>
  <c r="AH95"/>
  <c r="C51"/>
  <c r="AK51" s="1"/>
  <c r="U87"/>
  <c r="E88"/>
  <c r="D88"/>
  <c r="D87"/>
  <c r="E107"/>
  <c r="AK25"/>
  <c r="C44"/>
  <c r="AK44" s="1"/>
  <c r="C114"/>
  <c r="C113"/>
  <c r="C120"/>
  <c r="C119" s="1"/>
  <c r="AK121"/>
  <c r="U57"/>
  <c r="U56"/>
  <c r="P57"/>
  <c r="AK18"/>
  <c r="Y75"/>
  <c r="E76"/>
  <c r="AK49"/>
  <c r="D118"/>
  <c r="D117"/>
  <c r="D116"/>
  <c r="D76"/>
  <c r="D75" s="1"/>
  <c r="AK98"/>
  <c r="D47"/>
  <c r="D30"/>
  <c r="D27"/>
  <c r="D26"/>
  <c r="H106"/>
  <c r="AK109"/>
  <c r="E106"/>
  <c r="F107"/>
  <c r="G114"/>
  <c r="H93"/>
  <c r="E75"/>
  <c r="E87"/>
  <c r="B57"/>
  <c r="AK82"/>
  <c r="D18"/>
  <c r="D15"/>
  <c r="D14"/>
  <c r="E26"/>
  <c r="AK117"/>
  <c r="E113"/>
  <c r="AK95"/>
  <c r="F82"/>
  <c r="AH120"/>
  <c r="G116"/>
  <c r="AK116"/>
  <c r="AK113"/>
  <c r="AK114"/>
  <c r="AK107"/>
  <c r="B95"/>
  <c r="B94"/>
  <c r="F95"/>
  <c r="C94"/>
  <c r="C62"/>
  <c r="C50"/>
  <c r="AK50"/>
  <c r="G26"/>
  <c r="AK27"/>
  <c r="G113"/>
  <c r="AK62"/>
  <c r="C56"/>
  <c r="AK56" s="1"/>
  <c r="F106"/>
  <c r="B79"/>
  <c r="AD76"/>
  <c r="AD75" s="1"/>
  <c r="AK81"/>
  <c r="AK88"/>
  <c r="F88"/>
  <c r="T87"/>
  <c r="AH79"/>
  <c r="F85"/>
  <c r="AH82"/>
  <c r="T76"/>
  <c r="T75"/>
  <c r="AH76"/>
  <c r="T94"/>
  <c r="C93" l="1"/>
  <c r="AK93" s="1"/>
  <c r="AK106"/>
  <c r="E93"/>
  <c r="F93" s="1"/>
  <c r="AK94"/>
  <c r="F94"/>
  <c r="AH100"/>
  <c r="D58"/>
  <c r="M8"/>
  <c r="M7" s="1"/>
  <c r="AH75"/>
  <c r="X7"/>
  <c r="AA7"/>
  <c r="AA125" s="1"/>
  <c r="O7"/>
  <c r="AC7"/>
  <c r="U125"/>
  <c r="Z112"/>
  <c r="R112"/>
  <c r="U93"/>
  <c r="Q93"/>
  <c r="Q125" s="1"/>
  <c r="M93"/>
  <c r="M125" s="1"/>
  <c r="AE93"/>
  <c r="AB93"/>
  <c r="D9"/>
  <c r="D8" s="1"/>
  <c r="D7" s="1"/>
  <c r="B56"/>
  <c r="F56" s="1"/>
  <c r="F62"/>
  <c r="O112"/>
  <c r="O125" s="1"/>
  <c r="J112"/>
  <c r="AH113"/>
  <c r="AH94"/>
  <c r="J93"/>
  <c r="AH68"/>
  <c r="J7"/>
  <c r="AH62"/>
  <c r="V56"/>
  <c r="V7" s="1"/>
  <c r="V125" s="1"/>
  <c r="AH57"/>
  <c r="F13"/>
  <c r="D13"/>
  <c r="E119"/>
  <c r="AK119" s="1"/>
  <c r="AK120"/>
  <c r="G120"/>
  <c r="AH44"/>
  <c r="T8"/>
  <c r="T7" s="1"/>
  <c r="AH9"/>
  <c r="C32"/>
  <c r="AK79"/>
  <c r="C76"/>
  <c r="S112"/>
  <c r="P112"/>
  <c r="AH106"/>
  <c r="V93"/>
  <c r="R93"/>
  <c r="N93"/>
  <c r="Z93"/>
  <c r="Z7"/>
  <c r="D129"/>
  <c r="E128"/>
  <c r="K112"/>
  <c r="K93"/>
  <c r="S93"/>
  <c r="AH127"/>
  <c r="F15"/>
  <c r="AK15"/>
  <c r="E14"/>
  <c r="AH81"/>
  <c r="AE112"/>
  <c r="AE125" s="1"/>
  <c r="X125"/>
  <c r="N112"/>
  <c r="W93"/>
  <c r="W125" s="1"/>
  <c r="O93"/>
  <c r="F129"/>
  <c r="B76"/>
  <c r="AH38"/>
  <c r="D60"/>
  <c r="D128" s="1"/>
  <c r="F60"/>
  <c r="I56"/>
  <c r="AK58"/>
  <c r="B129"/>
  <c r="B9"/>
  <c r="B8" s="1"/>
  <c r="D107"/>
  <c r="D106" s="1"/>
  <c r="D93" s="1"/>
  <c r="D125" s="1"/>
  <c r="E68"/>
  <c r="F69"/>
  <c r="AK69"/>
  <c r="AB125"/>
  <c r="AC112"/>
  <c r="AC125" s="1"/>
  <c r="Y125"/>
  <c r="L112"/>
  <c r="T93"/>
  <c r="P93"/>
  <c r="L93"/>
  <c r="AD93"/>
  <c r="AD125" s="1"/>
  <c r="AD7"/>
  <c r="AH87"/>
  <c r="P56"/>
  <c r="P7" s="1"/>
  <c r="AK16"/>
  <c r="E33"/>
  <c r="E32" s="1"/>
  <c r="D48"/>
  <c r="D45" s="1"/>
  <c r="D44" s="1"/>
  <c r="D54"/>
  <c r="D51" s="1"/>
  <c r="D50" s="1"/>
  <c r="AK43"/>
  <c r="B128"/>
  <c r="F128" s="1"/>
  <c r="AK42"/>
  <c r="C59"/>
  <c r="C13"/>
  <c r="AK13" s="1"/>
  <c r="D126"/>
  <c r="H8"/>
  <c r="E59"/>
  <c r="E9"/>
  <c r="H116"/>
  <c r="H32"/>
  <c r="AK53"/>
  <c r="D55"/>
  <c r="C60"/>
  <c r="C10"/>
  <c r="G119"/>
  <c r="C112"/>
  <c r="T119"/>
  <c r="B120"/>
  <c r="C127" l="1"/>
  <c r="AK59"/>
  <c r="F14"/>
  <c r="AK14"/>
  <c r="C9"/>
  <c r="C126"/>
  <c r="AK126" s="1"/>
  <c r="AK10"/>
  <c r="E127"/>
  <c r="D59"/>
  <c r="D127" s="1"/>
  <c r="AH93"/>
  <c r="P125"/>
  <c r="L125"/>
  <c r="C57"/>
  <c r="C129"/>
  <c r="AK129" s="1"/>
  <c r="Z125"/>
  <c r="C128"/>
  <c r="AK128" s="1"/>
  <c r="AK60"/>
  <c r="H7"/>
  <c r="AH8"/>
  <c r="E8"/>
  <c r="F9"/>
  <c r="AH56"/>
  <c r="AK68"/>
  <c r="F68"/>
  <c r="F76"/>
  <c r="B75"/>
  <c r="K125"/>
  <c r="AK76"/>
  <c r="C75"/>
  <c r="AK75" s="1"/>
  <c r="J125"/>
  <c r="R125"/>
  <c r="E57"/>
  <c r="F57" s="1"/>
  <c r="I7"/>
  <c r="AH32"/>
  <c r="AH116"/>
  <c r="H112"/>
  <c r="H125" s="1"/>
  <c r="E112"/>
  <c r="N125"/>
  <c r="S125"/>
  <c r="AK33"/>
  <c r="D57"/>
  <c r="F120"/>
  <c r="B119"/>
  <c r="T112"/>
  <c r="AH119"/>
  <c r="G112"/>
  <c r="AK112"/>
  <c r="F127" l="1"/>
  <c r="G127"/>
  <c r="C7"/>
  <c r="C8"/>
  <c r="AK8" s="1"/>
  <c r="AK9"/>
  <c r="E125"/>
  <c r="AK127"/>
  <c r="AK57"/>
  <c r="I125"/>
  <c r="F8"/>
  <c r="E7"/>
  <c r="F7" s="1"/>
  <c r="G128"/>
  <c r="F119"/>
  <c r="B112"/>
  <c r="AH112"/>
  <c r="AK7" l="1"/>
  <c r="C125"/>
  <c r="F125"/>
  <c r="F112"/>
  <c r="AK125" l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G5" authorId="0">
      <text>
        <r>
          <rPr>
            <b/>
            <sz val="16"/>
            <color indexed="81"/>
            <rFont val="Tahoma"/>
            <family val="2"/>
            <charset val="204"/>
          </rPr>
          <t>Формулы по строкам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<sst xmlns="http://schemas.openxmlformats.org/spreadsheetml/2006/main" count="214" uniqueCount="97">
  <si>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</si>
  <si>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</si>
  <si>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</si>
  <si>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</si>
  <si>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</si>
  <si>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</si>
  <si>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</si>
  <si>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</si>
  <si>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</si>
  <si>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</si>
  <si>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</si>
  <si>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</si>
  <si>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</si>
  <si>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</si>
  <si>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</si>
  <si>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</si>
  <si>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</si>
  <si>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</si>
  <si>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</si>
  <si>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</si>
  <si>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</si>
  <si>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</si>
  <si>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</si>
  <si>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</si>
  <si>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</si>
  <si>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</si>
  <si>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</si>
  <si>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</si>
  <si>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</si>
  <si>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</si>
  <si>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</si>
  <si>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</si>
  <si>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</si>
  <si>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</si>
  <si>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</si>
  <si>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</si>
  <si>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</si>
  <si>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</si>
  <si>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</si>
  <si>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</si>
  <si>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</si>
  <si>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</si>
  <si>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</si>
  <si>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</si>
  <si>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</si>
  <si>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</si>
  <si>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</si>
  <si>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</si>
  <si>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</si>
  <si>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1.1.2.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</si>
  <si>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1.1.3. Наименование подмероприятия: "Разработка проекта планировки и межевания территории в районе ул. Южная за р. Кирилл под индивидуальное жилищное строительство"</t>
  </si>
  <si>
    <t>бюджет города Когалыма (101, 104 направление)</t>
  </si>
  <si>
    <t>бюджет города Когалыма (104 направление)</t>
  </si>
  <si>
    <t>2018 год</t>
  </si>
  <si>
    <t>1.1.4. Наименование подмероприятия: "Внесение изменений в правила землепользования и застройки города Когалыма"</t>
  </si>
  <si>
    <t>1.1.5. Наименование подмероприятия: "Внесение изменений в проект планировки и межевания территории по улице Сибирская"</t>
  </si>
  <si>
    <t>Рутковская Анна Николаевна, 93852</t>
  </si>
  <si>
    <t xml:space="preserve">1) Заключен муниципальный контракт 0187300013718000108 от 14.06.2018 на сумму 12 217,50 тыс. руб. на выполнение работ по инженерным изысканиям и корректировке проектной докуметации объекта.                                                                                                                                                                          2) Муниципальный контракт 0187300013717000085 от 27.06.2017 на строительство сетей теплоснабжения (13 этап), на 1 258,40 тыс. руб. расторгнут по решениям Арбитражного суда (Дело №А75-1409/2017). Постановлением Арбитражного суда Западно-Сибирского округа (г.Тюмень). Дело №А75-14096/2017 от 27.06.2018 вышеуказанные решения отменены, дело напрвлено на повторное рассмотрение 
 </t>
  </si>
  <si>
    <t>п.п.1.1.6. Разработка проекта планировки и межевания территории 12 микрорайона</t>
  </si>
  <si>
    <t>п.п. 1.1.7 * Внесение изменений в генеральный план в части установления границ зон территорий, подверденных риску возникновения ситуаций природного и техногенного характера. Зоны затопления, подтопления</t>
  </si>
  <si>
    <t>п.п. 1.1.9 Разработка проекта планировки и межевания территории 16 микрорайона</t>
  </si>
  <si>
    <t>Близнюк Оксана Сергеевна, 93803;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</si>
  <si>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</t>
  </si>
  <si>
    <t>бюджет города Когалыма (направление 999)</t>
  </si>
  <si>
    <t>привлеченные средства (направление 201)</t>
  </si>
  <si>
    <t>план</t>
  </si>
  <si>
    <t>мес</t>
  </si>
  <si>
    <t>касса</t>
  </si>
  <si>
    <t>План на 01.08.2018</t>
  </si>
  <si>
    <t>Профинансировано на 01.08.2018</t>
  </si>
  <si>
    <t>Кассовый расход на 01.08.2018</t>
  </si>
  <si>
    <t>Комплексный план (сетевой график) на 01.08.2018</t>
  </si>
  <si>
    <t xml:space="preserve">Исполнителем направлены акты оказанных услуг от 29.06.2018. 
13.07.2018 прошла оплата по контракту
</t>
  </si>
  <si>
    <t xml:space="preserve">24.07.2018 размещено извещение о проведении электронного аукциона.
Дата аукциона – 06.08.2018.
Срок оказания услуг – до 31.12.2018
</t>
  </si>
  <si>
    <t xml:space="preserve">30.07.2018 проведен электронный аукцион на право оказания услуг по подготовке проекта планировки и межевания территории 12 микрорайона.
Муниципальный контракт на стадии заключения.
Срок оказания услуг – до 15.10.2018
</t>
  </si>
  <si>
    <t xml:space="preserve">25.07.2018 размещено извещение о проведении электронного аукциона.
Дата аукциона – 16.08.2018.
Срок оказания услуг – до 30.11.2018
</t>
  </si>
  <si>
    <t xml:space="preserve">Готовится аукционная документация.
Планируемая дата размещения извещения – 08.08.2018.
Срок оказания услуг – до 30.11.2018
</t>
  </si>
  <si>
    <t>бюджет города Когалыма (101 направление)</t>
  </si>
  <si>
    <t>бюджет автономного округа (999 направление)</t>
  </si>
  <si>
    <t>03.05.2018 заключены муниципальные контракты  на приобретение в собственность муниципального образования г.Когалым 6 жилых помещений, общей площадью 459,0 кв.м. Оплата по контрактам произведена в полном объеме, запланированном к достижению по состоянию на 01.08.2018г.
Произведено выделение плановых ассигнований в соответствии с уведомлением Депфина ХМАО-Югры от 29.06.2018 бюджету МО, в размере 47 431,1 тыс. рублей.</t>
  </si>
  <si>
    <t>Заключен контракт №КОГ-3/18 от10.07.2018на выполненияф работ по строительсвуобъекта в том числе ПИР, дата окончания работ 21.12.2018. Перечислен аванс в размере 50% от цены контракта.</t>
  </si>
  <si>
    <t>Заключен контракт №КОГ-4/18 от10.07.2018на выполненияф работ по строительсвуобъекта в том числе ПИР, дата окончания работ 21.12.2018. Перечислен аванс в размере 50% от цены контракта.</t>
  </si>
  <si>
    <t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 суда Западно-Сибирского округа (г. Тюмень). Дело № А75-14096/2017 от 27.06.2018 вышеуказанные решения отменены, дело направлено на повторное рассмотрение.</t>
  </si>
  <si>
    <t xml:space="preserve">Заключен муниципальный контракт от 15.06.2018 №0187300013717000110-0210863-02 на сумму 424 929,44 рублей на оказание услуг по корректировке проекта планировки и межевания территории по улице Сибирской в городе Когалыме.
Плановые ассигнования остались на июле в связи с перераспределением на данное мероприятие экономии, образовавшейся в июле.
По условия муниципального контракта оплата проводится после подписания акта оказанных услуг.
Срок оказания услуг – до 01.11.2018
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</si>
  <si>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2018 году. 6,7 тыс. руб. - не профинансировано окружным бюджетом в пполном объеме.</t>
  </si>
  <si>
    <t>Исполняющий обязанности начальника управления по жилищной политике Администрации города Когалыма</t>
  </si>
  <si>
    <t>Т.Н.Стригина</t>
  </si>
  <si>
    <t>Кошкарева Наталья Николаевна, 93642</t>
  </si>
  <si>
    <t xml:space="preserve">Кузьменков Павел Александрович, 93782; </t>
  </si>
  <si>
    <t>Сухарева Анна Викторовна,93873</t>
  </si>
  <si>
    <t>Касимова Алина Ринатовна,93824</t>
  </si>
  <si>
    <t xml:space="preserve"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связи - оплата произведена по факту объема оказанных услуг.                                 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</si>
  <si>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01.07.2018 состоят 18 человек.  В 2018 году в списке изъявивших желание на получение субсидии в 2018 году числится 4 ветерана боевых действий и 2 инвалида. В число получателей было включено 3 человека ветераны боевых действий и 1 инвалид:  2-м ветеранам боевых действий были выданы гаранттийные письма и 1 инвалиду, 1 ветеран боевых действий отказалса от получения субсидии в текущем году. 1 ветеран боевых действий получил жилое прмещение по ДСН. во внеочередном порядке.</t>
  </si>
  <si>
    <t>По состоянию на 01.08.2018 в списке молодых семей, претендующих на получение меры государственной поддержки  по городу Когалыму состоят 25 семей. В 2018 году в соответствии с условиями муниципальной программы запланировано предоставление мер государственной поддрежки 3 молодым семьям, 2 семьям средства перечислены. 1 семье выдано свидетельство, дополнительное соглашение на предоставление субсидии из бюджета на стадии подписи, исполнение планируется до конца 3 квартала 2018г. В связи с исключением 2 семей из списка была произведена замена на другую семью.</t>
  </si>
  <si>
    <t>1.4. Основное мероприятие "Строительство жилых домов на территории города Когалыма"</t>
  </si>
  <si>
    <t xml:space="preserve">1.4.1. Строительство объекта: «Трехэтажный жилой дом № 3 по ул. Комсомольской» </t>
  </si>
  <si>
    <t xml:space="preserve">1.4.2. Строительство объекта: «Трехэтажный жилой дом № 4 по ул. Комсомольской»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</si>
</sst>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0_ ;[Red]\-#,##0.00\ "/>
  </numFmts>
  <fonts count="2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16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/>
    <xf numFmtId="165" fontId="3" fillId="2" borderId="0" xfId="0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14" fontId="5" fillId="2" borderId="0" xfId="0" applyNumberFormat="1" applyFont="1" applyFill="1" applyAlignment="1">
      <alignment horizontal="justify" vertical="center" wrapText="1"/>
    </xf>
    <xf numFmtId="0" fontId="16" fillId="2" borderId="0" xfId="0" applyFont="1" applyFill="1" applyAlignment="1">
      <alignment horizontal="left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justify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7" fontId="3" fillId="2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166" fontId="17" fillId="3" borderId="0" xfId="0" applyNumberFormat="1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justify" wrapText="1"/>
    </xf>
    <xf numFmtId="10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justify" vertical="center" wrapText="1"/>
    </xf>
    <xf numFmtId="9" fontId="10" fillId="3" borderId="1" xfId="2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9" fontId="11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right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6" fontId="3" fillId="3" borderId="8" xfId="0" applyNumberFormat="1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left" vertical="center" wrapText="1"/>
    </xf>
    <xf numFmtId="166" fontId="3" fillId="3" borderId="10" xfId="0" applyNumberFormat="1" applyFont="1" applyFill="1" applyBorder="1" applyAlignment="1">
      <alignment horizontal="left" vertical="center" wrapText="1"/>
    </xf>
    <xf numFmtId="166" fontId="3" fillId="3" borderId="11" xfId="0" applyNumberFormat="1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>
      <alignment horizontal="left" vertical="center" wrapText="1"/>
    </xf>
    <xf numFmtId="166" fontId="3" fillId="3" borderId="4" xfId="0" applyNumberFormat="1" applyFont="1" applyFill="1" applyBorder="1" applyAlignment="1">
      <alignment horizontal="left" vertical="center" wrapText="1"/>
    </xf>
    <xf numFmtId="166" fontId="3" fillId="3" borderId="8" xfId="0" applyNumberFormat="1" applyFont="1" applyFill="1" applyBorder="1" applyAlignment="1">
      <alignment horizontal="center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justify" vertical="center" wrapText="1"/>
    </xf>
    <xf numFmtId="166" fontId="3" fillId="3" borderId="9" xfId="0" applyNumberFormat="1" applyFont="1" applyFill="1" applyBorder="1" applyAlignment="1">
      <alignment horizontal="justify" vertical="center" wrapText="1"/>
    </xf>
    <xf numFmtId="166" fontId="3" fillId="3" borderId="10" xfId="0" applyNumberFormat="1" applyFont="1" applyFill="1" applyBorder="1" applyAlignment="1">
      <alignment horizontal="justify" vertical="center" wrapText="1"/>
    </xf>
    <xf numFmtId="166" fontId="3" fillId="3" borderId="11" xfId="0" applyNumberFormat="1" applyFont="1" applyFill="1" applyBorder="1" applyAlignment="1">
      <alignment horizontal="justify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4" sqref="L14"/>
    </sheetView>
  </sheetViews>
  <sheetFormatPr defaultRowHeight="12.75"/>
  <cols>
    <col min="1" max="16384" width="9.140625" style="1"/>
  </cols>
  <sheetData>
    <row r="1" spans="1:9" ht="18.75">
      <c r="A1" s="105"/>
      <c r="B1" s="105"/>
    </row>
    <row r="10" spans="1:9" ht="23.25">
      <c r="A10" s="106" t="s">
        <v>25</v>
      </c>
      <c r="B10" s="106"/>
      <c r="C10" s="106"/>
      <c r="D10" s="106"/>
      <c r="E10" s="106"/>
      <c r="F10" s="106"/>
      <c r="G10" s="106"/>
      <c r="H10" s="106"/>
      <c r="I10" s="106"/>
    </row>
    <row r="11" spans="1:9" ht="23.25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</row>
    <row r="13" spans="1:9" ht="27" customHeight="1">
      <c r="A13" s="107" t="s">
        <v>71</v>
      </c>
      <c r="B13" s="107"/>
      <c r="C13" s="107"/>
      <c r="D13" s="107"/>
      <c r="E13" s="107"/>
      <c r="F13" s="107"/>
      <c r="G13" s="107"/>
      <c r="H13" s="107"/>
      <c r="I13" s="107"/>
    </row>
    <row r="14" spans="1:9" ht="27" customHeight="1">
      <c r="A14" s="107" t="s">
        <v>22</v>
      </c>
      <c r="B14" s="107"/>
      <c r="C14" s="107"/>
      <c r="D14" s="107"/>
      <c r="E14" s="107"/>
      <c r="F14" s="107"/>
      <c r="G14" s="107"/>
      <c r="H14" s="107"/>
      <c r="I14" s="107"/>
    </row>
    <row r="15" spans="1:9" ht="41.25" customHeight="1">
      <c r="A15" s="108" t="s">
        <v>26</v>
      </c>
      <c r="B15" s="108"/>
      <c r="C15" s="108"/>
      <c r="D15" s="108"/>
      <c r="E15" s="108"/>
      <c r="F15" s="108"/>
      <c r="G15" s="108"/>
      <c r="H15" s="108"/>
      <c r="I15" s="108"/>
    </row>
    <row r="46" spans="1:9" ht="16.5">
      <c r="A46" s="104" t="s">
        <v>23</v>
      </c>
      <c r="B46" s="104"/>
      <c r="C46" s="104"/>
      <c r="D46" s="104"/>
      <c r="E46" s="104"/>
      <c r="F46" s="104"/>
      <c r="G46" s="104"/>
      <c r="H46" s="104"/>
      <c r="I46" s="104"/>
    </row>
    <row r="47" spans="1:9" ht="16.5">
      <c r="A47" s="104" t="s">
        <v>53</v>
      </c>
      <c r="B47" s="104"/>
      <c r="C47" s="104"/>
      <c r="D47" s="104"/>
      <c r="E47" s="104"/>
      <c r="F47" s="104"/>
      <c r="G47" s="104"/>
      <c r="H47" s="104"/>
      <c r="I47" s="104"/>
    </row>
  </sheetData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9"/>
  <sheetViews>
    <sheetView showGridLines="0" tabSelected="1" zoomScale="70" zoomScaleNormal="70" zoomScaleSheetLayoutView="73" workbookViewId="0">
      <pane xSplit="7" ySplit="5" topLeftCell="H30" activePane="bottomRight" state="frozen"/>
      <selection pane="topRight" activeCell="H1" sqref="H1"/>
      <selection pane="bottomLeft" activeCell="A6" sqref="A6"/>
      <selection pane="bottomRight" activeCell="G5" sqref="G5"/>
    </sheetView>
  </sheetViews>
  <sheetFormatPr defaultColWidth="8.85546875" defaultRowHeight="15.75"/>
  <cols>
    <col min="1" max="1" width="66.42578125" style="38" customWidth="1"/>
    <col min="2" max="3" width="13.42578125" style="21" customWidth="1"/>
    <col min="4" max="4" width="13.42578125" style="38" customWidth="1"/>
    <col min="5" max="7" width="13.42578125" style="21" customWidth="1"/>
    <col min="8" max="8" width="11.5703125" style="12" customWidth="1"/>
    <col min="9" max="9" width="12.7109375" style="12" customWidth="1"/>
    <col min="10" max="10" width="16.140625" style="12" customWidth="1"/>
    <col min="11" max="11" width="15" style="12" customWidth="1"/>
    <col min="12" max="12" width="12.28515625" style="12" customWidth="1"/>
    <col min="13" max="13" width="11" style="12" customWidth="1"/>
    <col min="14" max="14" width="13.140625" style="2" customWidth="1"/>
    <col min="15" max="15" width="14.7109375" style="2" customWidth="1"/>
    <col min="16" max="16" width="13.42578125" style="2" customWidth="1"/>
    <col min="17" max="17" width="14.5703125" style="2" customWidth="1"/>
    <col min="18" max="18" width="13" style="2" customWidth="1"/>
    <col min="19" max="19" width="13.28515625" style="2" customWidth="1"/>
    <col min="20" max="20" width="15.5703125" style="12" customWidth="1"/>
    <col min="21" max="21" width="17" style="14" customWidth="1"/>
    <col min="22" max="22" width="11.85546875" style="12" customWidth="1"/>
    <col min="23" max="23" width="11.7109375" style="12" customWidth="1"/>
    <col min="24" max="24" width="15" style="12" customWidth="1"/>
    <col min="25" max="25" width="10.5703125" style="12" customWidth="1"/>
    <col min="26" max="26" width="12" style="12" customWidth="1"/>
    <col min="27" max="27" width="12.140625" style="12" customWidth="1"/>
    <col min="28" max="28" width="13.140625" style="12" customWidth="1"/>
    <col min="29" max="29" width="13.85546875" style="12" customWidth="1"/>
    <col min="30" max="30" width="14.140625" style="12" customWidth="1"/>
    <col min="31" max="31" width="11" style="12" customWidth="1"/>
    <col min="32" max="32" width="21.7109375" style="23" customWidth="1"/>
    <col min="33" max="33" width="71.42578125" style="23" customWidth="1"/>
    <col min="34" max="34" width="12.42578125" style="29" bestFit="1" customWidth="1"/>
    <col min="35" max="35" width="14.42578125" style="29" customWidth="1"/>
    <col min="36" max="36" width="15.85546875" style="29" customWidth="1"/>
    <col min="37" max="37" width="9.5703125" style="72" bestFit="1" customWidth="1"/>
    <col min="38" max="16384" width="8.85546875" style="12"/>
  </cols>
  <sheetData>
    <row r="1" spans="1:37" ht="19.5" customHeight="1">
      <c r="A1" s="7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3"/>
      <c r="Q1" s="3"/>
      <c r="R1" s="3"/>
      <c r="S1" s="3"/>
    </row>
    <row r="2" spans="1:37" ht="41.25" customHeight="1">
      <c r="A2" s="111" t="s">
        <v>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AC2" s="69"/>
    </row>
    <row r="3" spans="1:37" ht="13.5" customHeight="1">
      <c r="A3" s="7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"/>
      <c r="O3" s="3"/>
      <c r="P3" s="3"/>
      <c r="Q3" s="3"/>
      <c r="R3" s="3"/>
      <c r="S3" s="3"/>
    </row>
    <row r="4" spans="1:37" s="4" customFormat="1" ht="31.35" customHeight="1">
      <c r="A4" s="112" t="s">
        <v>5</v>
      </c>
      <c r="B4" s="114" t="s">
        <v>48</v>
      </c>
      <c r="C4" s="114" t="s">
        <v>68</v>
      </c>
      <c r="D4" s="114" t="s">
        <v>69</v>
      </c>
      <c r="E4" s="114" t="s">
        <v>70</v>
      </c>
      <c r="F4" s="154" t="s">
        <v>43</v>
      </c>
      <c r="G4" s="155"/>
      <c r="H4" s="116" t="s">
        <v>0</v>
      </c>
      <c r="I4" s="117"/>
      <c r="J4" s="116" t="s">
        <v>1</v>
      </c>
      <c r="K4" s="117"/>
      <c r="L4" s="116" t="s">
        <v>2</v>
      </c>
      <c r="M4" s="117"/>
      <c r="N4" s="116" t="s">
        <v>3</v>
      </c>
      <c r="O4" s="117"/>
      <c r="P4" s="116" t="s">
        <v>4</v>
      </c>
      <c r="Q4" s="117"/>
      <c r="R4" s="116" t="s">
        <v>6</v>
      </c>
      <c r="S4" s="117"/>
      <c r="T4" s="116" t="s">
        <v>7</v>
      </c>
      <c r="U4" s="117"/>
      <c r="V4" s="116" t="s">
        <v>8</v>
      </c>
      <c r="W4" s="117"/>
      <c r="X4" s="116" t="s">
        <v>9</v>
      </c>
      <c r="Y4" s="117"/>
      <c r="Z4" s="116" t="s">
        <v>10</v>
      </c>
      <c r="AA4" s="117"/>
      <c r="AB4" s="116" t="s">
        <v>11</v>
      </c>
      <c r="AC4" s="117"/>
      <c r="AD4" s="116" t="s">
        <v>12</v>
      </c>
      <c r="AE4" s="117"/>
      <c r="AF4" s="122"/>
      <c r="AG4" s="122"/>
      <c r="AH4" s="30"/>
      <c r="AI4" s="30"/>
      <c r="AJ4" s="30"/>
      <c r="AK4" s="73"/>
    </row>
    <row r="5" spans="1:37" s="5" customFormat="1" ht="55.5" customHeight="1">
      <c r="A5" s="112"/>
      <c r="B5" s="115"/>
      <c r="C5" s="115"/>
      <c r="D5" s="115"/>
      <c r="E5" s="115"/>
      <c r="F5" s="15" t="s">
        <v>15</v>
      </c>
      <c r="G5" s="103" t="s">
        <v>14</v>
      </c>
      <c r="H5" s="8" t="s">
        <v>13</v>
      </c>
      <c r="I5" s="11" t="s">
        <v>16</v>
      </c>
      <c r="J5" s="8" t="s">
        <v>13</v>
      </c>
      <c r="K5" s="11" t="s">
        <v>16</v>
      </c>
      <c r="L5" s="8" t="s">
        <v>13</v>
      </c>
      <c r="M5" s="11" t="s">
        <v>16</v>
      </c>
      <c r="N5" s="8" t="s">
        <v>13</v>
      </c>
      <c r="O5" s="11" t="s">
        <v>16</v>
      </c>
      <c r="P5" s="8" t="s">
        <v>13</v>
      </c>
      <c r="Q5" s="11" t="s">
        <v>16</v>
      </c>
      <c r="R5" s="8" t="s">
        <v>13</v>
      </c>
      <c r="S5" s="11" t="s">
        <v>16</v>
      </c>
      <c r="T5" s="8" t="s">
        <v>13</v>
      </c>
      <c r="U5" s="11" t="s">
        <v>16</v>
      </c>
      <c r="V5" s="8" t="s">
        <v>13</v>
      </c>
      <c r="W5" s="11" t="s">
        <v>16</v>
      </c>
      <c r="X5" s="8" t="s">
        <v>13</v>
      </c>
      <c r="Y5" s="11" t="s">
        <v>16</v>
      </c>
      <c r="Z5" s="8" t="s">
        <v>13</v>
      </c>
      <c r="AA5" s="11" t="s">
        <v>16</v>
      </c>
      <c r="AB5" s="8" t="s">
        <v>13</v>
      </c>
      <c r="AC5" s="11" t="s">
        <v>16</v>
      </c>
      <c r="AD5" s="8" t="s">
        <v>13</v>
      </c>
      <c r="AE5" s="11" t="s">
        <v>16</v>
      </c>
      <c r="AF5" s="123" t="s">
        <v>17</v>
      </c>
      <c r="AG5" s="124"/>
      <c r="AH5" s="31" t="s">
        <v>65</v>
      </c>
      <c r="AI5" s="31" t="s">
        <v>66</v>
      </c>
      <c r="AJ5" s="31" t="s">
        <v>67</v>
      </c>
      <c r="AK5" s="74"/>
    </row>
    <row r="6" spans="1:37" s="7" customFormat="1" ht="15" customHeight="1">
      <c r="A6" s="7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6">
        <v>31</v>
      </c>
      <c r="AF6" s="119">
        <v>32</v>
      </c>
      <c r="AG6" s="120"/>
      <c r="AH6" s="29"/>
      <c r="AI6" s="29"/>
      <c r="AJ6" s="29"/>
      <c r="AK6" s="75"/>
    </row>
    <row r="7" spans="1:37" s="7" customFormat="1" ht="51.95" customHeight="1">
      <c r="A7" s="64" t="s">
        <v>28</v>
      </c>
      <c r="B7" s="24">
        <f>B8+B56+B68+B75</f>
        <v>250691.64355000001</v>
      </c>
      <c r="C7" s="25">
        <f>H7+J7+L7+N7+P7+R7+T7</f>
        <v>74732.643550000008</v>
      </c>
      <c r="D7" s="24">
        <f>D8+D56+D68</f>
        <v>23420.905549999999</v>
      </c>
      <c r="E7" s="26">
        <f>E8+E56+E68</f>
        <v>23420.905549999999</v>
      </c>
      <c r="F7" s="27">
        <f>E7/B7</f>
        <v>9.3425154577714276E-2</v>
      </c>
      <c r="G7" s="27">
        <v>0</v>
      </c>
      <c r="H7" s="24">
        <f>H8+H56+H68+H75</f>
        <v>0</v>
      </c>
      <c r="I7" s="24">
        <f>I8+I56+I68</f>
        <v>0</v>
      </c>
      <c r="J7" s="24">
        <f>J8+J56+J68+J75</f>
        <v>271.53899999999999</v>
      </c>
      <c r="K7" s="24">
        <f>K8+K56+K68</f>
        <v>0</v>
      </c>
      <c r="L7" s="24">
        <f>L8+L56+L68+L75</f>
        <v>0</v>
      </c>
      <c r="M7" s="24">
        <f>M8+M56+M68</f>
        <v>0</v>
      </c>
      <c r="N7" s="24">
        <f>N8+N56+N68+N75</f>
        <v>0</v>
      </c>
      <c r="O7" s="24">
        <f>O8+O56+O68</f>
        <v>0</v>
      </c>
      <c r="P7" s="24">
        <f>P8+P56+P68+P75</f>
        <v>21927.899999999998</v>
      </c>
      <c r="Q7" s="24">
        <f>Q8+Q56+Q68</f>
        <v>21927.8</v>
      </c>
      <c r="R7" s="24">
        <f>R8+R56+R68+R75</f>
        <v>0</v>
      </c>
      <c r="S7" s="24">
        <f>S8+S56+S68</f>
        <v>0</v>
      </c>
      <c r="T7" s="24">
        <f>T8+T56+T68+T75</f>
        <v>52533.204550000002</v>
      </c>
      <c r="U7" s="24">
        <f>U8+U56+U68</f>
        <v>1493.10555</v>
      </c>
      <c r="V7" s="24">
        <f>V8+V56+V68+V75</f>
        <v>0</v>
      </c>
      <c r="W7" s="24">
        <f>W8+W56+W68</f>
        <v>0</v>
      </c>
      <c r="X7" s="24">
        <f>X8+X56+X68+X75</f>
        <v>6108.75</v>
      </c>
      <c r="Y7" s="24">
        <f>Y8+Y56+Y68</f>
        <v>0</v>
      </c>
      <c r="Z7" s="24">
        <f>Z8+Z56+Z68+Z75</f>
        <v>6108.75</v>
      </c>
      <c r="AA7" s="24">
        <f>AA8+AA56+AA68</f>
        <v>0</v>
      </c>
      <c r="AB7" s="24">
        <f>AB8+AB56+AB68+AB75</f>
        <v>0</v>
      </c>
      <c r="AC7" s="24">
        <f>AC8+AC56+AC68</f>
        <v>0</v>
      </c>
      <c r="AD7" s="24">
        <f>AD8+AD56+AD68+AD75</f>
        <v>163741.5</v>
      </c>
      <c r="AE7" s="24">
        <f>AE8+AE56+AE68</f>
        <v>0</v>
      </c>
      <c r="AF7" s="121"/>
      <c r="AG7" s="121"/>
      <c r="AH7" s="32">
        <f>H7+J7+L7+N7+P7+R7+T7+V7+X7+Z7+AB7+AD7</f>
        <v>250691.64355000001</v>
      </c>
      <c r="AI7" s="32">
        <f>H7+J7+L7+N7+P7+R7+T7</f>
        <v>74732.643550000008</v>
      </c>
      <c r="AJ7" s="32">
        <f>I7+K7+M7+O7+Q7+S7+U7+W7+Y7+AA7+AC7+AE7</f>
        <v>23420.905549999999</v>
      </c>
      <c r="AK7" s="75">
        <f>C7-E7</f>
        <v>51311.738000000012</v>
      </c>
    </row>
    <row r="8" spans="1:37" s="48" customFormat="1" ht="33.950000000000003" customHeight="1">
      <c r="A8" s="43" t="s">
        <v>36</v>
      </c>
      <c r="B8" s="44">
        <f>B9</f>
        <v>22686.843550000001</v>
      </c>
      <c r="C8" s="44">
        <f>C9</f>
        <v>2804.7435500000001</v>
      </c>
      <c r="D8" s="44">
        <f>D9</f>
        <v>1493.10555</v>
      </c>
      <c r="E8" s="44">
        <f>E9</f>
        <v>1493.10555</v>
      </c>
      <c r="F8" s="45">
        <f>E8/B8</f>
        <v>6.5813719158829387E-2</v>
      </c>
      <c r="G8" s="45">
        <v>0</v>
      </c>
      <c r="H8" s="44">
        <f>H9</f>
        <v>0</v>
      </c>
      <c r="I8" s="44">
        <f t="shared" ref="I8:AE8" si="0">I9</f>
        <v>0</v>
      </c>
      <c r="J8" s="44">
        <f>J9</f>
        <v>271.53899999999999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>N9</f>
        <v>0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>T9</f>
        <v>2533.2045499999999</v>
      </c>
      <c r="U8" s="44">
        <f>U9</f>
        <v>1493.10555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>AB9</f>
        <v>0</v>
      </c>
      <c r="AC8" s="44">
        <f t="shared" si="0"/>
        <v>0</v>
      </c>
      <c r="AD8" s="44">
        <f>AD9</f>
        <v>19882.099999999999</v>
      </c>
      <c r="AE8" s="44">
        <f t="shared" si="0"/>
        <v>0</v>
      </c>
      <c r="AF8" s="118"/>
      <c r="AG8" s="118"/>
      <c r="AH8" s="32">
        <f t="shared" ref="AH8:AH71" si="1">H8+J8+L8+N8+P8+R8+T8+V8+X8+Z8+AB8+AD8</f>
        <v>22686.843549999998</v>
      </c>
      <c r="AI8" s="32">
        <f t="shared" ref="AI8:AI71" si="2">H8+J8+L8+N8+P8+R8+T8</f>
        <v>2804.7435500000001</v>
      </c>
      <c r="AJ8" s="32">
        <f t="shared" ref="AJ8:AJ71" si="3">I8+K8+M8+O8+Q8+S8+U8+W8+Y8+AA8+AC8+AE8</f>
        <v>1493.10555</v>
      </c>
      <c r="AK8" s="75">
        <f t="shared" ref="AK8:AK71" si="4">C8-E8</f>
        <v>1311.6380000000001</v>
      </c>
    </row>
    <row r="9" spans="1:37" s="48" customFormat="1" ht="20.25" customHeight="1">
      <c r="A9" s="55" t="s">
        <v>24</v>
      </c>
      <c r="B9" s="51">
        <f>B10+B11+B12+B13</f>
        <v>22686.843550000001</v>
      </c>
      <c r="C9" s="51">
        <f>C10+C11+C12+C13</f>
        <v>2804.7435500000001</v>
      </c>
      <c r="D9" s="51">
        <f>D10+D11+D12+D13</f>
        <v>1493.10555</v>
      </c>
      <c r="E9" s="51">
        <f>E10+E11+E12+E13</f>
        <v>1493.10555</v>
      </c>
      <c r="F9" s="52">
        <f>E9/B9</f>
        <v>6.5813719158829387E-2</v>
      </c>
      <c r="G9" s="52">
        <v>0</v>
      </c>
      <c r="H9" s="51">
        <f>H10+H11+H12+H13</f>
        <v>0</v>
      </c>
      <c r="I9" s="51">
        <f t="shared" ref="I9:AE9" si="5">I10+I11+I12+I13</f>
        <v>0</v>
      </c>
      <c r="J9" s="51">
        <f t="shared" si="5"/>
        <v>271.53899999999999</v>
      </c>
      <c r="K9" s="51">
        <f t="shared" si="5"/>
        <v>0</v>
      </c>
      <c r="L9" s="51">
        <f t="shared" si="5"/>
        <v>0</v>
      </c>
      <c r="M9" s="51">
        <f t="shared" si="5"/>
        <v>0</v>
      </c>
      <c r="N9" s="51">
        <f t="shared" si="5"/>
        <v>0</v>
      </c>
      <c r="O9" s="51">
        <f t="shared" si="5"/>
        <v>0</v>
      </c>
      <c r="P9" s="51">
        <f t="shared" si="5"/>
        <v>0</v>
      </c>
      <c r="Q9" s="51">
        <f t="shared" si="5"/>
        <v>0</v>
      </c>
      <c r="R9" s="51">
        <f t="shared" si="5"/>
        <v>0</v>
      </c>
      <c r="S9" s="51">
        <f t="shared" si="5"/>
        <v>0</v>
      </c>
      <c r="T9" s="51">
        <f>T10+T11+T12+T13</f>
        <v>2533.2045499999999</v>
      </c>
      <c r="U9" s="51">
        <f>U10+U11+U12+U13</f>
        <v>1493.10555</v>
      </c>
      <c r="V9" s="51">
        <f t="shared" si="5"/>
        <v>0</v>
      </c>
      <c r="W9" s="51">
        <f t="shared" si="5"/>
        <v>0</v>
      </c>
      <c r="X9" s="51">
        <f t="shared" si="5"/>
        <v>0</v>
      </c>
      <c r="Y9" s="51">
        <f t="shared" si="5"/>
        <v>0</v>
      </c>
      <c r="Z9" s="51">
        <f t="shared" si="5"/>
        <v>0</v>
      </c>
      <c r="AA9" s="51">
        <f t="shared" si="5"/>
        <v>0</v>
      </c>
      <c r="AB9" s="51">
        <f t="shared" si="5"/>
        <v>0</v>
      </c>
      <c r="AC9" s="51">
        <f t="shared" si="5"/>
        <v>0</v>
      </c>
      <c r="AD9" s="51">
        <f>AD10+AD11+AD12+AD13</f>
        <v>19882.099999999999</v>
      </c>
      <c r="AE9" s="51">
        <f t="shared" si="5"/>
        <v>0</v>
      </c>
      <c r="AF9" s="118"/>
      <c r="AG9" s="118"/>
      <c r="AH9" s="32">
        <f t="shared" si="1"/>
        <v>22686.843549999998</v>
      </c>
      <c r="AI9" s="32">
        <f t="shared" si="2"/>
        <v>2804.7435500000001</v>
      </c>
      <c r="AJ9" s="32">
        <f t="shared" si="3"/>
        <v>1493.10555</v>
      </c>
      <c r="AK9" s="75">
        <f t="shared" si="4"/>
        <v>1311.6380000000001</v>
      </c>
    </row>
    <row r="10" spans="1:37" s="48" customFormat="1" ht="20.25" customHeight="1">
      <c r="A10" s="56" t="s">
        <v>20</v>
      </c>
      <c r="B10" s="51">
        <f>H10+J10+L10+N10+P10+R10+T10+V10+X10+Z10+AB10+AD10</f>
        <v>0</v>
      </c>
      <c r="C10" s="51">
        <f>H10+J10+L10+N10+P10+R10+T10</f>
        <v>0</v>
      </c>
      <c r="D10" s="51">
        <f>E10</f>
        <v>0</v>
      </c>
      <c r="E10" s="51">
        <f>I10+K10+M10+O10+Q10+S10</f>
        <v>0</v>
      </c>
      <c r="F10" s="52">
        <v>0</v>
      </c>
      <c r="G10" s="52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>T16+T22</f>
        <v>0</v>
      </c>
      <c r="U10" s="51">
        <v>0</v>
      </c>
      <c r="V10" s="51">
        <f>V16+V22</f>
        <v>0</v>
      </c>
      <c r="W10" s="51">
        <v>0</v>
      </c>
      <c r="X10" s="51">
        <f>X16+X22</f>
        <v>0</v>
      </c>
      <c r="Y10" s="51">
        <v>0</v>
      </c>
      <c r="Z10" s="51">
        <f>Z16+Z22</f>
        <v>0</v>
      </c>
      <c r="AA10" s="51">
        <v>0</v>
      </c>
      <c r="AB10" s="51">
        <f>AB16+AB22</f>
        <v>0</v>
      </c>
      <c r="AC10" s="51">
        <v>0</v>
      </c>
      <c r="AD10" s="51">
        <f>AD16+AD22</f>
        <v>0</v>
      </c>
      <c r="AE10" s="51">
        <f>AE16+AE22</f>
        <v>0</v>
      </c>
      <c r="AF10" s="118"/>
      <c r="AG10" s="118"/>
      <c r="AH10" s="32">
        <f t="shared" si="1"/>
        <v>0</v>
      </c>
      <c r="AI10" s="32">
        <f t="shared" si="2"/>
        <v>0</v>
      </c>
      <c r="AJ10" s="32">
        <f t="shared" si="3"/>
        <v>0</v>
      </c>
      <c r="AK10" s="75">
        <f t="shared" si="4"/>
        <v>0</v>
      </c>
    </row>
    <row r="11" spans="1:37" s="48" customFormat="1" ht="20.25" customHeight="1">
      <c r="A11" s="56" t="s">
        <v>18</v>
      </c>
      <c r="B11" s="51">
        <f>H11+J11+L11+N11+P11+R11+T11+V11+X11+Z11+AB11+AD11</f>
        <v>4005</v>
      </c>
      <c r="C11" s="51">
        <f>H11+J11+L11+N11+P11+R11+T11</f>
        <v>0</v>
      </c>
      <c r="D11" s="51">
        <f>E11</f>
        <v>0</v>
      </c>
      <c r="E11" s="51">
        <f>I11+K11+M11+O11+Q11+S11</f>
        <v>0</v>
      </c>
      <c r="F11" s="52">
        <v>0</v>
      </c>
      <c r="G11" s="52">
        <v>0</v>
      </c>
      <c r="H11" s="57">
        <v>0</v>
      </c>
      <c r="I11" s="51">
        <v>0</v>
      </c>
      <c r="J11" s="57">
        <v>0</v>
      </c>
      <c r="K11" s="51">
        <v>0</v>
      </c>
      <c r="L11" s="57">
        <v>0</v>
      </c>
      <c r="M11" s="51">
        <v>0</v>
      </c>
      <c r="N11" s="57">
        <v>0</v>
      </c>
      <c r="O11" s="51">
        <v>0</v>
      </c>
      <c r="P11" s="57">
        <v>0</v>
      </c>
      <c r="Q11" s="51">
        <v>0</v>
      </c>
      <c r="R11" s="57">
        <v>0</v>
      </c>
      <c r="S11" s="51">
        <v>0</v>
      </c>
      <c r="T11" s="51">
        <f>T17+T23</f>
        <v>0</v>
      </c>
      <c r="U11" s="51">
        <v>0</v>
      </c>
      <c r="V11" s="51">
        <f>V17+V23</f>
        <v>0</v>
      </c>
      <c r="W11" s="51">
        <v>0</v>
      </c>
      <c r="X11" s="51">
        <f>X17+X23</f>
        <v>0</v>
      </c>
      <c r="Y11" s="51">
        <v>0</v>
      </c>
      <c r="Z11" s="51">
        <f>Z17+Z23</f>
        <v>0</v>
      </c>
      <c r="AA11" s="51">
        <v>0</v>
      </c>
      <c r="AB11" s="51">
        <f>AB17+AB23</f>
        <v>0</v>
      </c>
      <c r="AC11" s="51">
        <v>0</v>
      </c>
      <c r="AD11" s="51">
        <f>AD17+AD23+AD29+AD35+AD41+AD47+AD53</f>
        <v>4005</v>
      </c>
      <c r="AE11" s="51">
        <f>AE17+AE23</f>
        <v>0</v>
      </c>
      <c r="AF11" s="118"/>
      <c r="AG11" s="118"/>
      <c r="AH11" s="32">
        <f t="shared" si="1"/>
        <v>4005</v>
      </c>
      <c r="AI11" s="32">
        <f t="shared" si="2"/>
        <v>0</v>
      </c>
      <c r="AJ11" s="32">
        <f t="shared" si="3"/>
        <v>0</v>
      </c>
      <c r="AK11" s="75">
        <f t="shared" si="4"/>
        <v>0</v>
      </c>
    </row>
    <row r="12" spans="1:37" s="48" customFormat="1" ht="95.25" customHeight="1">
      <c r="A12" s="56" t="s">
        <v>19</v>
      </c>
      <c r="B12" s="51">
        <f>H12+J12+L12+N12+P12+R12+T12+V12+X12+Z12+AB12+AD12</f>
        <v>17596.99855</v>
      </c>
      <c r="C12" s="51">
        <f>H12+J12+L12+N12+P12+R12+T12</f>
        <v>1719.8985499999999</v>
      </c>
      <c r="D12" s="51">
        <f>E12</f>
        <v>408.26055000000002</v>
      </c>
      <c r="E12" s="51">
        <f>I12+K12+M12+O12+Q12+S12+U12</f>
        <v>408.26055000000002</v>
      </c>
      <c r="F12" s="52">
        <v>0</v>
      </c>
      <c r="G12" s="52">
        <v>0</v>
      </c>
      <c r="H12" s="57">
        <f t="shared" ref="H12:AC12" si="6">H18</f>
        <v>0</v>
      </c>
      <c r="I12" s="51">
        <f t="shared" si="6"/>
        <v>0</v>
      </c>
      <c r="J12" s="57">
        <f>J18+J24+J30+J36</f>
        <v>271.53899999999999</v>
      </c>
      <c r="K12" s="51">
        <f t="shared" si="6"/>
        <v>0</v>
      </c>
      <c r="L12" s="57">
        <f t="shared" si="6"/>
        <v>0</v>
      </c>
      <c r="M12" s="51">
        <f t="shared" si="6"/>
        <v>0</v>
      </c>
      <c r="N12" s="57">
        <f t="shared" si="6"/>
        <v>0</v>
      </c>
      <c r="O12" s="51">
        <f t="shared" si="6"/>
        <v>0</v>
      </c>
      <c r="P12" s="57">
        <f t="shared" si="6"/>
        <v>0</v>
      </c>
      <c r="Q12" s="51">
        <f t="shared" si="6"/>
        <v>0</v>
      </c>
      <c r="R12" s="57">
        <f t="shared" si="6"/>
        <v>0</v>
      </c>
      <c r="S12" s="51">
        <f t="shared" si="6"/>
        <v>0</v>
      </c>
      <c r="T12" s="51">
        <f>T18+T24+T30+T36</f>
        <v>1448.3595499999999</v>
      </c>
      <c r="U12" s="51">
        <f t="shared" si="6"/>
        <v>408.26055000000002</v>
      </c>
      <c r="V12" s="51">
        <f>V18+V24</f>
        <v>0</v>
      </c>
      <c r="W12" s="51">
        <f t="shared" si="6"/>
        <v>0</v>
      </c>
      <c r="X12" s="51">
        <f>X18+X24</f>
        <v>0</v>
      </c>
      <c r="Y12" s="51">
        <f t="shared" si="6"/>
        <v>0</v>
      </c>
      <c r="Z12" s="51">
        <f>Z18+Z24</f>
        <v>0</v>
      </c>
      <c r="AA12" s="51">
        <f t="shared" si="6"/>
        <v>0</v>
      </c>
      <c r="AB12" s="51">
        <f>AB18+AB24</f>
        <v>0</v>
      </c>
      <c r="AC12" s="51">
        <f t="shared" si="6"/>
        <v>0</v>
      </c>
      <c r="AD12" s="51">
        <f>AD18+AD24+AD42+AD48+AD54</f>
        <v>15877.1</v>
      </c>
      <c r="AE12" s="51">
        <f>AE18+AE24</f>
        <v>0</v>
      </c>
      <c r="AF12" s="126" t="s">
        <v>62</v>
      </c>
      <c r="AG12" s="126"/>
      <c r="AH12" s="32">
        <f t="shared" si="1"/>
        <v>17596.99855</v>
      </c>
      <c r="AI12" s="32">
        <f t="shared" si="2"/>
        <v>1719.8985499999999</v>
      </c>
      <c r="AJ12" s="32">
        <f t="shared" si="3"/>
        <v>408.26055000000002</v>
      </c>
      <c r="AK12" s="75">
        <f t="shared" si="4"/>
        <v>1311.6379999999999</v>
      </c>
    </row>
    <row r="13" spans="1:37" s="48" customFormat="1" ht="16.5">
      <c r="A13" s="58" t="s">
        <v>27</v>
      </c>
      <c r="B13" s="51">
        <f>H13+J13+L13+N13+P13+R13+T13+V13+X13+Z13+AB13+AD13</f>
        <v>1084.845</v>
      </c>
      <c r="C13" s="51">
        <f>H13+J13+L13+N13+P13+R13+T13</f>
        <v>1084.845</v>
      </c>
      <c r="D13" s="51">
        <f>E13</f>
        <v>1084.845</v>
      </c>
      <c r="E13" s="51">
        <f>I13+K13+M13+O13+Q13+S13+U13</f>
        <v>1084.845</v>
      </c>
      <c r="F13" s="52">
        <f>E13/B13</f>
        <v>1</v>
      </c>
      <c r="G13" s="52">
        <v>0</v>
      </c>
      <c r="H13" s="51">
        <f t="shared" ref="H13:AC13" si="7">H19</f>
        <v>0</v>
      </c>
      <c r="I13" s="51">
        <f t="shared" si="7"/>
        <v>0</v>
      </c>
      <c r="J13" s="51">
        <f>J19</f>
        <v>0</v>
      </c>
      <c r="K13" s="51">
        <f t="shared" si="7"/>
        <v>0</v>
      </c>
      <c r="L13" s="51">
        <f t="shared" si="7"/>
        <v>0</v>
      </c>
      <c r="M13" s="51">
        <f t="shared" si="7"/>
        <v>0</v>
      </c>
      <c r="N13" s="51">
        <f t="shared" si="7"/>
        <v>0</v>
      </c>
      <c r="O13" s="51">
        <f t="shared" si="7"/>
        <v>0</v>
      </c>
      <c r="P13" s="51">
        <f t="shared" si="7"/>
        <v>0</v>
      </c>
      <c r="Q13" s="51">
        <f t="shared" si="7"/>
        <v>0</v>
      </c>
      <c r="R13" s="51">
        <f>R19</f>
        <v>0</v>
      </c>
      <c r="S13" s="51">
        <f t="shared" si="7"/>
        <v>0</v>
      </c>
      <c r="T13" s="51">
        <f>T19+T25+T31</f>
        <v>1084.845</v>
      </c>
      <c r="U13" s="51">
        <f t="shared" si="7"/>
        <v>1084.845</v>
      </c>
      <c r="V13" s="51">
        <f>V19+V25</f>
        <v>0</v>
      </c>
      <c r="W13" s="51">
        <f t="shared" si="7"/>
        <v>0</v>
      </c>
      <c r="X13" s="51">
        <f>X19+X25</f>
        <v>0</v>
      </c>
      <c r="Y13" s="51">
        <f t="shared" si="7"/>
        <v>0</v>
      </c>
      <c r="Z13" s="51">
        <f>Z19+Z25</f>
        <v>0</v>
      </c>
      <c r="AA13" s="51">
        <f t="shared" si="7"/>
        <v>0</v>
      </c>
      <c r="AB13" s="51">
        <f>AB19+AB25</f>
        <v>0</v>
      </c>
      <c r="AC13" s="51">
        <f t="shared" si="7"/>
        <v>0</v>
      </c>
      <c r="AD13" s="51">
        <f>AD19+AD25</f>
        <v>0</v>
      </c>
      <c r="AE13" s="51">
        <f>AE19+AE25</f>
        <v>0</v>
      </c>
      <c r="AF13" s="125" t="s">
        <v>44</v>
      </c>
      <c r="AG13" s="125"/>
      <c r="AH13" s="32">
        <f t="shared" si="1"/>
        <v>1084.845</v>
      </c>
      <c r="AI13" s="32">
        <f t="shared" si="2"/>
        <v>1084.845</v>
      </c>
      <c r="AJ13" s="32">
        <f t="shared" si="3"/>
        <v>1084.845</v>
      </c>
      <c r="AK13" s="75">
        <f t="shared" si="4"/>
        <v>0</v>
      </c>
    </row>
    <row r="14" spans="1:37" s="48" customFormat="1" ht="48.6" customHeight="1">
      <c r="A14" s="43" t="s">
        <v>49</v>
      </c>
      <c r="B14" s="44">
        <f>B15</f>
        <v>1493.10555</v>
      </c>
      <c r="C14" s="44">
        <f>C15</f>
        <v>1493.10555</v>
      </c>
      <c r="D14" s="44">
        <f>D15</f>
        <v>1493.10555</v>
      </c>
      <c r="E14" s="44">
        <f>E15</f>
        <v>1493.10555</v>
      </c>
      <c r="F14" s="45">
        <f>E14/B14</f>
        <v>1</v>
      </c>
      <c r="G14" s="45">
        <v>0</v>
      </c>
      <c r="H14" s="44">
        <f t="shared" ref="H14:AE14" si="8">H15</f>
        <v>0</v>
      </c>
      <c r="I14" s="44">
        <f t="shared" si="8"/>
        <v>0</v>
      </c>
      <c r="J14" s="44">
        <f t="shared" si="8"/>
        <v>0</v>
      </c>
      <c r="K14" s="44">
        <f t="shared" si="8"/>
        <v>0</v>
      </c>
      <c r="L14" s="44">
        <f t="shared" si="8"/>
        <v>0</v>
      </c>
      <c r="M14" s="44">
        <f t="shared" si="8"/>
        <v>0</v>
      </c>
      <c r="N14" s="44">
        <f t="shared" si="8"/>
        <v>0</v>
      </c>
      <c r="O14" s="44">
        <f t="shared" si="8"/>
        <v>0</v>
      </c>
      <c r="P14" s="44">
        <f t="shared" si="8"/>
        <v>0</v>
      </c>
      <c r="Q14" s="44">
        <f t="shared" si="8"/>
        <v>0</v>
      </c>
      <c r="R14" s="44">
        <f t="shared" si="8"/>
        <v>0</v>
      </c>
      <c r="S14" s="44">
        <f t="shared" si="8"/>
        <v>0</v>
      </c>
      <c r="T14" s="44">
        <f t="shared" si="8"/>
        <v>1493.10555</v>
      </c>
      <c r="U14" s="44">
        <f t="shared" si="8"/>
        <v>1493.10555</v>
      </c>
      <c r="V14" s="44">
        <f t="shared" si="8"/>
        <v>0</v>
      </c>
      <c r="W14" s="44">
        <f t="shared" si="8"/>
        <v>0</v>
      </c>
      <c r="X14" s="44">
        <f t="shared" si="8"/>
        <v>0</v>
      </c>
      <c r="Y14" s="44">
        <f t="shared" si="8"/>
        <v>0</v>
      </c>
      <c r="Z14" s="44">
        <f t="shared" si="8"/>
        <v>0</v>
      </c>
      <c r="AA14" s="44">
        <f t="shared" si="8"/>
        <v>0</v>
      </c>
      <c r="AB14" s="44">
        <f>AB15</f>
        <v>0</v>
      </c>
      <c r="AC14" s="44">
        <f t="shared" si="8"/>
        <v>0</v>
      </c>
      <c r="AD14" s="44">
        <f t="shared" si="8"/>
        <v>0</v>
      </c>
      <c r="AE14" s="44">
        <f t="shared" si="8"/>
        <v>0</v>
      </c>
      <c r="AF14" s="127" t="s">
        <v>72</v>
      </c>
      <c r="AG14" s="128"/>
      <c r="AH14" s="32">
        <f t="shared" si="1"/>
        <v>1493.10555</v>
      </c>
      <c r="AI14" s="32">
        <f t="shared" si="2"/>
        <v>1493.10555</v>
      </c>
      <c r="AJ14" s="32">
        <f t="shared" si="3"/>
        <v>1493.10555</v>
      </c>
      <c r="AK14" s="75">
        <f t="shared" si="4"/>
        <v>0</v>
      </c>
    </row>
    <row r="15" spans="1:37" s="48" customFormat="1" ht="16.149999999999999" customHeight="1">
      <c r="A15" s="55" t="s">
        <v>24</v>
      </c>
      <c r="B15" s="51">
        <f>B16+B17+B18+B19</f>
        <v>1493.10555</v>
      </c>
      <c r="C15" s="51">
        <f>C16+C17+C18+C19</f>
        <v>1493.10555</v>
      </c>
      <c r="D15" s="51">
        <f>D16+D17+D18+D19</f>
        <v>1493.10555</v>
      </c>
      <c r="E15" s="51">
        <f>E16+E17+E18+E19</f>
        <v>1493.10555</v>
      </c>
      <c r="F15" s="52">
        <f>E15/B15</f>
        <v>1</v>
      </c>
      <c r="G15" s="52">
        <v>0</v>
      </c>
      <c r="H15" s="51">
        <f t="shared" ref="H15:S15" si="9">H16+H17+H18+H19</f>
        <v>0</v>
      </c>
      <c r="I15" s="51">
        <f t="shared" si="9"/>
        <v>0</v>
      </c>
      <c r="J15" s="51">
        <f>J16+J17+J18+J19</f>
        <v>0</v>
      </c>
      <c r="K15" s="51">
        <f t="shared" si="9"/>
        <v>0</v>
      </c>
      <c r="L15" s="51">
        <f t="shared" si="9"/>
        <v>0</v>
      </c>
      <c r="M15" s="51">
        <f t="shared" si="9"/>
        <v>0</v>
      </c>
      <c r="N15" s="51">
        <f t="shared" si="9"/>
        <v>0</v>
      </c>
      <c r="O15" s="51">
        <f t="shared" si="9"/>
        <v>0</v>
      </c>
      <c r="P15" s="51">
        <f t="shared" si="9"/>
        <v>0</v>
      </c>
      <c r="Q15" s="51">
        <f t="shared" si="9"/>
        <v>0</v>
      </c>
      <c r="R15" s="51">
        <f t="shared" si="9"/>
        <v>0</v>
      </c>
      <c r="S15" s="51">
        <f t="shared" si="9"/>
        <v>0</v>
      </c>
      <c r="T15" s="51">
        <f>T16+T17+T18+T19</f>
        <v>1493.10555</v>
      </c>
      <c r="U15" s="51">
        <f t="shared" ref="U15:AE15" si="10">U16+U17+U18+U19</f>
        <v>1493.10555</v>
      </c>
      <c r="V15" s="51">
        <f t="shared" si="10"/>
        <v>0</v>
      </c>
      <c r="W15" s="51">
        <f t="shared" si="10"/>
        <v>0</v>
      </c>
      <c r="X15" s="51">
        <f t="shared" si="10"/>
        <v>0</v>
      </c>
      <c r="Y15" s="51">
        <f t="shared" si="10"/>
        <v>0</v>
      </c>
      <c r="Z15" s="51">
        <f t="shared" si="10"/>
        <v>0</v>
      </c>
      <c r="AA15" s="51">
        <f t="shared" si="10"/>
        <v>0</v>
      </c>
      <c r="AB15" s="51">
        <f t="shared" si="10"/>
        <v>0</v>
      </c>
      <c r="AC15" s="51">
        <f t="shared" si="10"/>
        <v>0</v>
      </c>
      <c r="AD15" s="51">
        <f t="shared" si="10"/>
        <v>0</v>
      </c>
      <c r="AE15" s="51">
        <f t="shared" si="10"/>
        <v>0</v>
      </c>
      <c r="AF15" s="129"/>
      <c r="AG15" s="130"/>
      <c r="AH15" s="32">
        <f t="shared" si="1"/>
        <v>1493.10555</v>
      </c>
      <c r="AI15" s="32">
        <f t="shared" si="2"/>
        <v>1493.10555</v>
      </c>
      <c r="AJ15" s="32">
        <f t="shared" si="3"/>
        <v>1493.10555</v>
      </c>
      <c r="AK15" s="75">
        <f t="shared" si="4"/>
        <v>0</v>
      </c>
    </row>
    <row r="16" spans="1:37" s="81" customFormat="1" ht="16.149999999999999" customHeight="1">
      <c r="A16" s="77" t="s">
        <v>20</v>
      </c>
      <c r="B16" s="76">
        <f>H16+J16+L16+N16+P16+R16+T16+V16+X16+Z16+AB16+AD16</f>
        <v>0</v>
      </c>
      <c r="C16" s="76">
        <f>H16+J16+L16+N16+R16+T16</f>
        <v>0</v>
      </c>
      <c r="D16" s="76">
        <f>E16</f>
        <v>0</v>
      </c>
      <c r="E16" s="76">
        <f>I16+K16+M16+O16+Q16+S16</f>
        <v>0</v>
      </c>
      <c r="F16" s="78">
        <v>0</v>
      </c>
      <c r="G16" s="78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129"/>
      <c r="AG16" s="130"/>
      <c r="AH16" s="79">
        <f t="shared" si="1"/>
        <v>0</v>
      </c>
      <c r="AI16" s="32">
        <f t="shared" si="2"/>
        <v>0</v>
      </c>
      <c r="AJ16" s="32">
        <f t="shared" si="3"/>
        <v>0</v>
      </c>
      <c r="AK16" s="80">
        <f t="shared" si="4"/>
        <v>0</v>
      </c>
    </row>
    <row r="17" spans="1:37" s="81" customFormat="1" ht="16.149999999999999" customHeight="1">
      <c r="A17" s="77" t="s">
        <v>18</v>
      </c>
      <c r="B17" s="76">
        <f>H17+J17+L17+N17+P17+R17+T17+V17+X17+Z17+AB17+AD17</f>
        <v>0</v>
      </c>
      <c r="C17" s="76">
        <f>H17+J17+L17+N17+R17+T17</f>
        <v>0</v>
      </c>
      <c r="D17" s="76">
        <f>E17</f>
        <v>0</v>
      </c>
      <c r="E17" s="76">
        <f>I17+K17+M17+O17+Q17+S17</f>
        <v>0</v>
      </c>
      <c r="F17" s="78">
        <v>0</v>
      </c>
      <c r="G17" s="78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129"/>
      <c r="AG17" s="130"/>
      <c r="AH17" s="79">
        <f t="shared" si="1"/>
        <v>0</v>
      </c>
      <c r="AI17" s="32">
        <f t="shared" si="2"/>
        <v>0</v>
      </c>
      <c r="AJ17" s="32">
        <f t="shared" si="3"/>
        <v>0</v>
      </c>
      <c r="AK17" s="80">
        <f t="shared" si="4"/>
        <v>0</v>
      </c>
    </row>
    <row r="18" spans="1:37" s="81" customFormat="1" ht="16.149999999999999" customHeight="1">
      <c r="A18" s="77" t="s">
        <v>63</v>
      </c>
      <c r="B18" s="76">
        <f>H18+J18+L18+N18+P18+R18+T18+V18+X18+Z18+AB18+AD18</f>
        <v>408.26055000000002</v>
      </c>
      <c r="C18" s="76">
        <f>H18+J18+L18+N18+R18+T18</f>
        <v>408.26055000000002</v>
      </c>
      <c r="D18" s="76">
        <f>E18</f>
        <v>408.26055000000002</v>
      </c>
      <c r="E18" s="76">
        <f>I18+K18+M18+O18+Q18+S18+U18</f>
        <v>408.26055000000002</v>
      </c>
      <c r="F18" s="78">
        <f>E18/B18</f>
        <v>1</v>
      </c>
      <c r="G18" s="78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408.26055000000002</v>
      </c>
      <c r="U18" s="76">
        <v>408.26055000000002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129"/>
      <c r="AG18" s="130"/>
      <c r="AH18" s="79">
        <f t="shared" si="1"/>
        <v>408.26055000000002</v>
      </c>
      <c r="AI18" s="32">
        <f t="shared" si="2"/>
        <v>408.26055000000002</v>
      </c>
      <c r="AJ18" s="32">
        <f t="shared" si="3"/>
        <v>408.26055000000002</v>
      </c>
      <c r="AK18" s="80">
        <f t="shared" si="4"/>
        <v>0</v>
      </c>
    </row>
    <row r="19" spans="1:37" s="81" customFormat="1" ht="16.149999999999999" customHeight="1">
      <c r="A19" s="82" t="s">
        <v>64</v>
      </c>
      <c r="B19" s="76">
        <f>H19+J19+L19+N19+P19+R19+T19+V19+X19+Z19+AB19+AD19</f>
        <v>1084.845</v>
      </c>
      <c r="C19" s="76">
        <f>H19+J19+L19+N19+P19+R19+T19</f>
        <v>1084.845</v>
      </c>
      <c r="D19" s="76">
        <f>E19</f>
        <v>1084.845</v>
      </c>
      <c r="E19" s="76">
        <f>I19+K19+M19+O19+Q19+S19+U19</f>
        <v>1084.845</v>
      </c>
      <c r="F19" s="78">
        <f>E19/B19</f>
        <v>1</v>
      </c>
      <c r="G19" s="78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1084.845</v>
      </c>
      <c r="U19" s="76">
        <v>1084.845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131"/>
      <c r="AG19" s="132"/>
      <c r="AH19" s="79">
        <f t="shared" si="1"/>
        <v>1084.845</v>
      </c>
      <c r="AI19" s="32">
        <f t="shared" si="2"/>
        <v>1084.845</v>
      </c>
      <c r="AJ19" s="32">
        <f t="shared" si="3"/>
        <v>1084.845</v>
      </c>
      <c r="AK19" s="80">
        <f t="shared" si="4"/>
        <v>0</v>
      </c>
    </row>
    <row r="20" spans="1:37" s="48" customFormat="1" ht="48" customHeight="1">
      <c r="A20" s="59" t="s">
        <v>50</v>
      </c>
      <c r="B20" s="44">
        <f>B21</f>
        <v>9364.2000000000007</v>
      </c>
      <c r="C20" s="44">
        <f>C21</f>
        <v>0</v>
      </c>
      <c r="D20" s="44">
        <f>D21</f>
        <v>0</v>
      </c>
      <c r="E20" s="44">
        <f>E21</f>
        <v>0</v>
      </c>
      <c r="F20" s="45">
        <v>0</v>
      </c>
      <c r="G20" s="45">
        <v>0</v>
      </c>
      <c r="H20" s="44">
        <f t="shared" ref="H20:AE20" si="11">H21</f>
        <v>0</v>
      </c>
      <c r="I20" s="44">
        <f t="shared" si="11"/>
        <v>0</v>
      </c>
      <c r="J20" s="44">
        <f t="shared" si="11"/>
        <v>0</v>
      </c>
      <c r="K20" s="44">
        <f t="shared" si="11"/>
        <v>0</v>
      </c>
      <c r="L20" s="44">
        <f t="shared" si="11"/>
        <v>0</v>
      </c>
      <c r="M20" s="44">
        <f t="shared" si="11"/>
        <v>0</v>
      </c>
      <c r="N20" s="44">
        <f t="shared" si="11"/>
        <v>0</v>
      </c>
      <c r="O20" s="44">
        <f t="shared" si="11"/>
        <v>0</v>
      </c>
      <c r="P20" s="44">
        <f t="shared" si="11"/>
        <v>0</v>
      </c>
      <c r="Q20" s="44">
        <f t="shared" si="11"/>
        <v>0</v>
      </c>
      <c r="R20" s="44">
        <f t="shared" si="11"/>
        <v>0</v>
      </c>
      <c r="S20" s="44">
        <f t="shared" si="11"/>
        <v>0</v>
      </c>
      <c r="T20" s="44">
        <f t="shared" si="11"/>
        <v>0</v>
      </c>
      <c r="U20" s="44">
        <f t="shared" si="11"/>
        <v>0</v>
      </c>
      <c r="V20" s="44">
        <f t="shared" si="11"/>
        <v>0</v>
      </c>
      <c r="W20" s="44">
        <f t="shared" si="11"/>
        <v>0</v>
      </c>
      <c r="X20" s="44">
        <f t="shared" si="11"/>
        <v>0</v>
      </c>
      <c r="Y20" s="44">
        <f t="shared" si="11"/>
        <v>0</v>
      </c>
      <c r="Z20" s="44">
        <f t="shared" si="11"/>
        <v>0</v>
      </c>
      <c r="AA20" s="44">
        <f t="shared" si="11"/>
        <v>0</v>
      </c>
      <c r="AB20" s="44">
        <f>AB21</f>
        <v>0</v>
      </c>
      <c r="AC20" s="44">
        <f t="shared" si="11"/>
        <v>0</v>
      </c>
      <c r="AD20" s="44">
        <f t="shared" si="11"/>
        <v>9364.2000000000007</v>
      </c>
      <c r="AE20" s="44">
        <f t="shared" si="11"/>
        <v>0</v>
      </c>
      <c r="AF20" s="127" t="s">
        <v>73</v>
      </c>
      <c r="AG20" s="128"/>
      <c r="AH20" s="32">
        <f t="shared" si="1"/>
        <v>9364.2000000000007</v>
      </c>
      <c r="AI20" s="32">
        <f t="shared" si="2"/>
        <v>0</v>
      </c>
      <c r="AJ20" s="32">
        <f t="shared" si="3"/>
        <v>0</v>
      </c>
      <c r="AK20" s="75">
        <f t="shared" si="4"/>
        <v>0</v>
      </c>
    </row>
    <row r="21" spans="1:37" s="48" customFormat="1" ht="16.149999999999999" customHeight="1">
      <c r="A21" s="55" t="s">
        <v>24</v>
      </c>
      <c r="B21" s="51">
        <f>B22+B23+B24+B25</f>
        <v>9364.2000000000007</v>
      </c>
      <c r="C21" s="51">
        <f>C22+C23+C24+C25</f>
        <v>0</v>
      </c>
      <c r="D21" s="51">
        <f>D22+D23+D24+D25</f>
        <v>0</v>
      </c>
      <c r="E21" s="51">
        <f>E22+E23+E24+E25</f>
        <v>0</v>
      </c>
      <c r="F21" s="52">
        <v>0</v>
      </c>
      <c r="G21" s="52">
        <v>0</v>
      </c>
      <c r="H21" s="51">
        <f t="shared" ref="H21:S21" si="12">H22+H23+H24+H25</f>
        <v>0</v>
      </c>
      <c r="I21" s="51">
        <f t="shared" si="12"/>
        <v>0</v>
      </c>
      <c r="J21" s="51">
        <f t="shared" si="12"/>
        <v>0</v>
      </c>
      <c r="K21" s="51">
        <f t="shared" si="12"/>
        <v>0</v>
      </c>
      <c r="L21" s="51">
        <f t="shared" si="12"/>
        <v>0</v>
      </c>
      <c r="M21" s="51">
        <f t="shared" si="12"/>
        <v>0</v>
      </c>
      <c r="N21" s="51">
        <f t="shared" si="12"/>
        <v>0</v>
      </c>
      <c r="O21" s="51">
        <f t="shared" si="12"/>
        <v>0</v>
      </c>
      <c r="P21" s="51">
        <f t="shared" si="12"/>
        <v>0</v>
      </c>
      <c r="Q21" s="51">
        <f t="shared" si="12"/>
        <v>0</v>
      </c>
      <c r="R21" s="51">
        <f t="shared" si="12"/>
        <v>0</v>
      </c>
      <c r="S21" s="51">
        <f t="shared" si="12"/>
        <v>0</v>
      </c>
      <c r="T21" s="51">
        <f>T22+T23+T24+T25</f>
        <v>0</v>
      </c>
      <c r="U21" s="51">
        <f t="shared" ref="U21:AE21" si="13">U22+U23+U24+U25</f>
        <v>0</v>
      </c>
      <c r="V21" s="51">
        <f t="shared" si="13"/>
        <v>0</v>
      </c>
      <c r="W21" s="51">
        <f t="shared" si="13"/>
        <v>0</v>
      </c>
      <c r="X21" s="51">
        <f t="shared" si="13"/>
        <v>0</v>
      </c>
      <c r="Y21" s="51">
        <f t="shared" si="13"/>
        <v>0</v>
      </c>
      <c r="Z21" s="51">
        <f t="shared" si="13"/>
        <v>0</v>
      </c>
      <c r="AA21" s="51">
        <f t="shared" si="13"/>
        <v>0</v>
      </c>
      <c r="AB21" s="51">
        <f t="shared" si="13"/>
        <v>0</v>
      </c>
      <c r="AC21" s="51">
        <f t="shared" si="13"/>
        <v>0</v>
      </c>
      <c r="AD21" s="51">
        <f t="shared" si="13"/>
        <v>9364.2000000000007</v>
      </c>
      <c r="AE21" s="51">
        <f t="shared" si="13"/>
        <v>0</v>
      </c>
      <c r="AF21" s="129"/>
      <c r="AG21" s="130"/>
      <c r="AH21" s="32">
        <f t="shared" si="1"/>
        <v>9364.2000000000007</v>
      </c>
      <c r="AI21" s="32">
        <f t="shared" si="2"/>
        <v>0</v>
      </c>
      <c r="AJ21" s="32">
        <f t="shared" si="3"/>
        <v>0</v>
      </c>
      <c r="AK21" s="75">
        <f t="shared" si="4"/>
        <v>0</v>
      </c>
    </row>
    <row r="22" spans="1:37" s="81" customFormat="1" ht="16.149999999999999" customHeight="1">
      <c r="A22" s="77" t="s">
        <v>20</v>
      </c>
      <c r="B22" s="76">
        <f>H22+J22+L22+N22+P22+R22+T22+V22+X22+Z22+AB22+AD22</f>
        <v>0</v>
      </c>
      <c r="C22" s="76">
        <f>H22+J22+L22+N22+R22+T22</f>
        <v>0</v>
      </c>
      <c r="D22" s="76">
        <f>E22</f>
        <v>0</v>
      </c>
      <c r="E22" s="76">
        <f>I22+K22+M22+O22+Q22+S22</f>
        <v>0</v>
      </c>
      <c r="F22" s="78">
        <v>0</v>
      </c>
      <c r="G22" s="78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129"/>
      <c r="AG22" s="130"/>
      <c r="AH22" s="79">
        <f t="shared" si="1"/>
        <v>0</v>
      </c>
      <c r="AI22" s="32">
        <f t="shared" si="2"/>
        <v>0</v>
      </c>
      <c r="AJ22" s="32">
        <f t="shared" si="3"/>
        <v>0</v>
      </c>
      <c r="AK22" s="80">
        <f t="shared" si="4"/>
        <v>0</v>
      </c>
    </row>
    <row r="23" spans="1:37" s="81" customFormat="1" ht="16.149999999999999" customHeight="1">
      <c r="A23" s="77" t="s">
        <v>18</v>
      </c>
      <c r="B23" s="76">
        <f>H23+J23+L23+N23+P23+R23+T23+V23+X23+Z23+AB23+AD23</f>
        <v>0</v>
      </c>
      <c r="C23" s="76">
        <f>H23+J23+L23+N23+R23+T23</f>
        <v>0</v>
      </c>
      <c r="D23" s="76">
        <f>E23</f>
        <v>0</v>
      </c>
      <c r="E23" s="76">
        <f>I23+K23+M23+O23+Q23+S23</f>
        <v>0</v>
      </c>
      <c r="F23" s="78">
        <v>0</v>
      </c>
      <c r="G23" s="78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129"/>
      <c r="AG23" s="130"/>
      <c r="AH23" s="79">
        <f t="shared" si="1"/>
        <v>0</v>
      </c>
      <c r="AI23" s="32">
        <f t="shared" si="2"/>
        <v>0</v>
      </c>
      <c r="AJ23" s="32">
        <f t="shared" si="3"/>
        <v>0</v>
      </c>
      <c r="AK23" s="80">
        <f t="shared" si="4"/>
        <v>0</v>
      </c>
    </row>
    <row r="24" spans="1:37" s="81" customFormat="1" ht="16.149999999999999" customHeight="1">
      <c r="A24" s="77" t="s">
        <v>19</v>
      </c>
      <c r="B24" s="76">
        <f>H24+J24+L24+N24+P24+R24+T24+V24+X24+Z24+AB24+AD24</f>
        <v>9364.2000000000007</v>
      </c>
      <c r="C24" s="76">
        <f>H24+J24+L24+N24+P24+R24+T24</f>
        <v>0</v>
      </c>
      <c r="D24" s="76">
        <f>E24</f>
        <v>0</v>
      </c>
      <c r="E24" s="76">
        <f>I24+K24+M24+O24+Q24+S24</f>
        <v>0</v>
      </c>
      <c r="F24" s="78">
        <v>0</v>
      </c>
      <c r="G24" s="78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9364.2000000000007</v>
      </c>
      <c r="AE24" s="76">
        <v>0</v>
      </c>
      <c r="AF24" s="129"/>
      <c r="AG24" s="130"/>
      <c r="AH24" s="79">
        <f t="shared" si="1"/>
        <v>9364.2000000000007</v>
      </c>
      <c r="AI24" s="32">
        <f t="shared" si="2"/>
        <v>0</v>
      </c>
      <c r="AJ24" s="32">
        <f t="shared" si="3"/>
        <v>0</v>
      </c>
      <c r="AK24" s="80">
        <f t="shared" si="4"/>
        <v>0</v>
      </c>
    </row>
    <row r="25" spans="1:37" s="81" customFormat="1" ht="18" customHeight="1">
      <c r="A25" s="82" t="s">
        <v>27</v>
      </c>
      <c r="B25" s="76">
        <f>H25+J25+L25+N25+P25+R25+T25+V25+X25+Z25+AB25+AD25</f>
        <v>0</v>
      </c>
      <c r="C25" s="76">
        <f>H25+J25+L25+N25+R25+T25</f>
        <v>0</v>
      </c>
      <c r="D25" s="76">
        <f>E25</f>
        <v>0</v>
      </c>
      <c r="E25" s="76">
        <f>I25+K25+M25+O25+Q25+S25</f>
        <v>0</v>
      </c>
      <c r="F25" s="78">
        <v>0</v>
      </c>
      <c r="G25" s="78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131"/>
      <c r="AG25" s="132"/>
      <c r="AH25" s="79">
        <f t="shared" si="1"/>
        <v>0</v>
      </c>
      <c r="AI25" s="32">
        <f t="shared" si="2"/>
        <v>0</v>
      </c>
      <c r="AJ25" s="32">
        <f t="shared" si="3"/>
        <v>0</v>
      </c>
      <c r="AK25" s="80">
        <f t="shared" si="4"/>
        <v>0</v>
      </c>
    </row>
    <row r="26" spans="1:37" s="48" customFormat="1" ht="61.9" customHeight="1">
      <c r="A26" s="59" t="s">
        <v>54</v>
      </c>
      <c r="B26" s="44">
        <f t="shared" ref="B26:G26" si="14">B27</f>
        <v>271.53899999999999</v>
      </c>
      <c r="C26" s="44">
        <f t="shared" si="14"/>
        <v>271.53899999999999</v>
      </c>
      <c r="D26" s="44">
        <f t="shared" si="14"/>
        <v>271.54000000000002</v>
      </c>
      <c r="E26" s="44">
        <f t="shared" si="14"/>
        <v>271.54000000000002</v>
      </c>
      <c r="F26" s="45">
        <f t="shared" si="14"/>
        <v>1.000003682712244</v>
      </c>
      <c r="G26" s="45">
        <f t="shared" si="14"/>
        <v>1.000003682712244</v>
      </c>
      <c r="H26" s="44">
        <f t="shared" ref="H26:AE26" si="15">H27</f>
        <v>0</v>
      </c>
      <c r="I26" s="44">
        <f t="shared" si="15"/>
        <v>0</v>
      </c>
      <c r="J26" s="44">
        <f t="shared" si="15"/>
        <v>271.53899999999999</v>
      </c>
      <c r="K26" s="44">
        <f t="shared" si="15"/>
        <v>0</v>
      </c>
      <c r="L26" s="44">
        <f t="shared" si="15"/>
        <v>0</v>
      </c>
      <c r="M26" s="44">
        <f t="shared" si="15"/>
        <v>0</v>
      </c>
      <c r="N26" s="44">
        <f t="shared" si="15"/>
        <v>0</v>
      </c>
      <c r="O26" s="44">
        <f t="shared" si="15"/>
        <v>0</v>
      </c>
      <c r="P26" s="44">
        <f t="shared" si="15"/>
        <v>0</v>
      </c>
      <c r="Q26" s="44">
        <f t="shared" si="15"/>
        <v>0</v>
      </c>
      <c r="R26" s="44">
        <f t="shared" si="15"/>
        <v>0</v>
      </c>
      <c r="S26" s="44">
        <f>S27</f>
        <v>271.54000000000002</v>
      </c>
      <c r="T26" s="44">
        <f t="shared" si="15"/>
        <v>0</v>
      </c>
      <c r="U26" s="44">
        <f t="shared" si="15"/>
        <v>0</v>
      </c>
      <c r="V26" s="44">
        <f t="shared" si="15"/>
        <v>0</v>
      </c>
      <c r="W26" s="44">
        <f t="shared" si="15"/>
        <v>0</v>
      </c>
      <c r="X26" s="44">
        <f t="shared" si="15"/>
        <v>0</v>
      </c>
      <c r="Y26" s="44">
        <f t="shared" si="15"/>
        <v>0</v>
      </c>
      <c r="Z26" s="44">
        <f t="shared" si="15"/>
        <v>0</v>
      </c>
      <c r="AA26" s="44">
        <f t="shared" si="15"/>
        <v>0</v>
      </c>
      <c r="AB26" s="44">
        <f>AB27</f>
        <v>0</v>
      </c>
      <c r="AC26" s="44">
        <f t="shared" si="15"/>
        <v>0</v>
      </c>
      <c r="AD26" s="44">
        <f t="shared" si="15"/>
        <v>0</v>
      </c>
      <c r="AE26" s="44">
        <f t="shared" si="15"/>
        <v>0</v>
      </c>
      <c r="AF26" s="127" t="s">
        <v>62</v>
      </c>
      <c r="AG26" s="128"/>
      <c r="AH26" s="32">
        <f t="shared" si="1"/>
        <v>271.53899999999999</v>
      </c>
      <c r="AI26" s="32">
        <f t="shared" si="2"/>
        <v>271.53899999999999</v>
      </c>
      <c r="AJ26" s="32">
        <f t="shared" si="3"/>
        <v>271.54000000000002</v>
      </c>
      <c r="AK26" s="75">
        <f t="shared" si="4"/>
        <v>-1.0000000000331966E-3</v>
      </c>
    </row>
    <row r="27" spans="1:37" s="48" customFormat="1" ht="16.899999999999999" customHeight="1">
      <c r="A27" s="55" t="s">
        <v>24</v>
      </c>
      <c r="B27" s="51">
        <f>B28+B29+B30+B31</f>
        <v>271.53899999999999</v>
      </c>
      <c r="C27" s="51">
        <f>C28+C29+C30+C31</f>
        <v>271.53899999999999</v>
      </c>
      <c r="D27" s="51">
        <f>D28+D29+D30+D31</f>
        <v>271.54000000000002</v>
      </c>
      <c r="E27" s="51">
        <f>E28+E29+E30+E31</f>
        <v>271.54000000000002</v>
      </c>
      <c r="F27" s="52">
        <f>E27/B27</f>
        <v>1.000003682712244</v>
      </c>
      <c r="G27" s="52">
        <f>E27/C27</f>
        <v>1.000003682712244</v>
      </c>
      <c r="H27" s="51">
        <f t="shared" ref="H27:S27" si="16">H28+H29+H30+H31</f>
        <v>0</v>
      </c>
      <c r="I27" s="51">
        <f t="shared" si="16"/>
        <v>0</v>
      </c>
      <c r="J27" s="51">
        <f t="shared" si="16"/>
        <v>271.53899999999999</v>
      </c>
      <c r="K27" s="51">
        <f t="shared" si="16"/>
        <v>0</v>
      </c>
      <c r="L27" s="51">
        <f t="shared" si="16"/>
        <v>0</v>
      </c>
      <c r="M27" s="51">
        <f t="shared" si="16"/>
        <v>0</v>
      </c>
      <c r="N27" s="51">
        <f t="shared" si="16"/>
        <v>0</v>
      </c>
      <c r="O27" s="51">
        <f t="shared" si="16"/>
        <v>0</v>
      </c>
      <c r="P27" s="51">
        <f t="shared" si="16"/>
        <v>0</v>
      </c>
      <c r="Q27" s="51">
        <f t="shared" si="16"/>
        <v>0</v>
      </c>
      <c r="R27" s="51">
        <f t="shared" si="16"/>
        <v>0</v>
      </c>
      <c r="S27" s="51">
        <f t="shared" si="16"/>
        <v>271.54000000000002</v>
      </c>
      <c r="T27" s="51">
        <f>T28+T29+T30+T31</f>
        <v>0</v>
      </c>
      <c r="U27" s="51">
        <f t="shared" ref="U27:AE27" si="17">U28+U29+U30+U31</f>
        <v>0</v>
      </c>
      <c r="V27" s="51">
        <f t="shared" si="17"/>
        <v>0</v>
      </c>
      <c r="W27" s="51">
        <f t="shared" si="17"/>
        <v>0</v>
      </c>
      <c r="X27" s="51">
        <f t="shared" si="17"/>
        <v>0</v>
      </c>
      <c r="Y27" s="51">
        <f t="shared" si="17"/>
        <v>0</v>
      </c>
      <c r="Z27" s="51">
        <f t="shared" si="17"/>
        <v>0</v>
      </c>
      <c r="AA27" s="51">
        <f t="shared" si="17"/>
        <v>0</v>
      </c>
      <c r="AB27" s="51">
        <f t="shared" si="17"/>
        <v>0</v>
      </c>
      <c r="AC27" s="51">
        <f t="shared" si="17"/>
        <v>0</v>
      </c>
      <c r="AD27" s="51">
        <f t="shared" si="17"/>
        <v>0</v>
      </c>
      <c r="AE27" s="51">
        <f t="shared" si="17"/>
        <v>0</v>
      </c>
      <c r="AF27" s="129"/>
      <c r="AG27" s="130"/>
      <c r="AH27" s="32">
        <f t="shared" si="1"/>
        <v>271.53899999999999</v>
      </c>
      <c r="AI27" s="32">
        <f t="shared" si="2"/>
        <v>271.53899999999999</v>
      </c>
      <c r="AJ27" s="32">
        <f t="shared" si="3"/>
        <v>271.54000000000002</v>
      </c>
      <c r="AK27" s="75">
        <f t="shared" si="4"/>
        <v>-1.0000000000331966E-3</v>
      </c>
    </row>
    <row r="28" spans="1:37" s="81" customFormat="1" ht="16.899999999999999" customHeight="1">
      <c r="A28" s="77" t="s">
        <v>20</v>
      </c>
      <c r="B28" s="76">
        <f>H28+J28+L28+N28+P28+R28+T28+V28+X28+Z28+AB28+AD28</f>
        <v>0</v>
      </c>
      <c r="C28" s="76">
        <f>H28+J28+L28+N28+R28+T28</f>
        <v>0</v>
      </c>
      <c r="D28" s="76">
        <f>E28</f>
        <v>0</v>
      </c>
      <c r="E28" s="76">
        <f>I28+K28+M28+O28+Q28+S28+U28</f>
        <v>0</v>
      </c>
      <c r="F28" s="78">
        <v>0</v>
      </c>
      <c r="G28" s="78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129"/>
      <c r="AG28" s="130"/>
      <c r="AH28" s="79">
        <f t="shared" si="1"/>
        <v>0</v>
      </c>
      <c r="AI28" s="32">
        <f t="shared" si="2"/>
        <v>0</v>
      </c>
      <c r="AJ28" s="32">
        <f t="shared" si="3"/>
        <v>0</v>
      </c>
      <c r="AK28" s="80">
        <f t="shared" si="4"/>
        <v>0</v>
      </c>
    </row>
    <row r="29" spans="1:37" s="81" customFormat="1" ht="16.899999999999999" customHeight="1">
      <c r="A29" s="77" t="s">
        <v>18</v>
      </c>
      <c r="B29" s="76">
        <f>H29+J29+L29+N29+P29+R29+T29+V29+X29+Z29+AB29+AD29</f>
        <v>0</v>
      </c>
      <c r="C29" s="76">
        <f>H29+J29+L29+N29+R29+T29</f>
        <v>0</v>
      </c>
      <c r="D29" s="76">
        <f>E29</f>
        <v>0</v>
      </c>
      <c r="E29" s="76">
        <f>I29+K29+M29+O29+Q29+S29+U29</f>
        <v>0</v>
      </c>
      <c r="F29" s="78">
        <v>0</v>
      </c>
      <c r="G29" s="78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129"/>
      <c r="AG29" s="130"/>
      <c r="AH29" s="79">
        <f t="shared" si="1"/>
        <v>0</v>
      </c>
      <c r="AI29" s="32">
        <f t="shared" si="2"/>
        <v>0</v>
      </c>
      <c r="AJ29" s="32">
        <f t="shared" si="3"/>
        <v>0</v>
      </c>
      <c r="AK29" s="80">
        <f t="shared" si="4"/>
        <v>0</v>
      </c>
    </row>
    <row r="30" spans="1:37" s="81" customFormat="1" ht="16.899999999999999" customHeight="1">
      <c r="A30" s="77" t="s">
        <v>19</v>
      </c>
      <c r="B30" s="76">
        <f>H30+J30+L30+N30+P30+R30+T30+V30+X30+Z30+AB30+AD30</f>
        <v>271.53899999999999</v>
      </c>
      <c r="C30" s="76">
        <f>H30+J30+L30+N30+P30+R30+T30</f>
        <v>271.53899999999999</v>
      </c>
      <c r="D30" s="76">
        <f>E30</f>
        <v>271.54000000000002</v>
      </c>
      <c r="E30" s="76">
        <f>I30+K30+M30+O30+Q30+S30+U30</f>
        <v>271.54000000000002</v>
      </c>
      <c r="F30" s="78">
        <f>E30/B30</f>
        <v>1.000003682712244</v>
      </c>
      <c r="G30" s="78">
        <f>E30/C30</f>
        <v>1.000003682712244</v>
      </c>
      <c r="H30" s="76">
        <v>0</v>
      </c>
      <c r="I30" s="76">
        <v>0</v>
      </c>
      <c r="J30" s="76">
        <v>271.53899999999999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271.54000000000002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/>
      <c r="AE30" s="76">
        <v>0</v>
      </c>
      <c r="AF30" s="129"/>
      <c r="AG30" s="130"/>
      <c r="AH30" s="79">
        <f t="shared" si="1"/>
        <v>271.53899999999999</v>
      </c>
      <c r="AI30" s="32">
        <f t="shared" si="2"/>
        <v>271.53899999999999</v>
      </c>
      <c r="AJ30" s="32">
        <f t="shared" si="3"/>
        <v>271.54000000000002</v>
      </c>
      <c r="AK30" s="80">
        <f t="shared" si="4"/>
        <v>-1.0000000000331966E-3</v>
      </c>
    </row>
    <row r="31" spans="1:37" s="81" customFormat="1" ht="24" customHeight="1">
      <c r="A31" s="82" t="s">
        <v>27</v>
      </c>
      <c r="B31" s="76">
        <f>H31+J31+L31+N31+P31+R31+T31+V31+X31+Z31+AB31+AD31</f>
        <v>0</v>
      </c>
      <c r="C31" s="76">
        <f>H31+J31+L31+N31+R31+T31</f>
        <v>0</v>
      </c>
      <c r="D31" s="76">
        <f>E31</f>
        <v>0</v>
      </c>
      <c r="E31" s="76">
        <f>I31+K31+M31+O31+Q31+S31+U31</f>
        <v>0</v>
      </c>
      <c r="F31" s="78">
        <v>0</v>
      </c>
      <c r="G31" s="78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131"/>
      <c r="AG31" s="132"/>
      <c r="AH31" s="79">
        <f t="shared" si="1"/>
        <v>0</v>
      </c>
      <c r="AI31" s="32">
        <f t="shared" si="2"/>
        <v>0</v>
      </c>
      <c r="AJ31" s="32">
        <f t="shared" si="3"/>
        <v>0</v>
      </c>
      <c r="AK31" s="80">
        <f t="shared" si="4"/>
        <v>0</v>
      </c>
    </row>
    <row r="32" spans="1:37" s="48" customFormat="1" ht="47.45" customHeight="1">
      <c r="A32" s="59" t="s">
        <v>55</v>
      </c>
      <c r="B32" s="44">
        <f>B33</f>
        <v>1040.0989999999999</v>
      </c>
      <c r="C32" s="44">
        <f>C33</f>
        <v>1040.0989999999999</v>
      </c>
      <c r="D32" s="44">
        <f>D33</f>
        <v>0</v>
      </c>
      <c r="E32" s="44">
        <f>E33</f>
        <v>0</v>
      </c>
      <c r="F32" s="45">
        <v>0</v>
      </c>
      <c r="G32" s="45">
        <v>0</v>
      </c>
      <c r="H32" s="44">
        <f t="shared" ref="H32:AE32" si="18">H33</f>
        <v>0</v>
      </c>
      <c r="I32" s="44">
        <f t="shared" si="18"/>
        <v>0</v>
      </c>
      <c r="J32" s="44">
        <f t="shared" si="18"/>
        <v>0</v>
      </c>
      <c r="K32" s="44">
        <f t="shared" si="18"/>
        <v>0</v>
      </c>
      <c r="L32" s="44">
        <f t="shared" si="18"/>
        <v>0</v>
      </c>
      <c r="M32" s="44">
        <f t="shared" si="18"/>
        <v>0</v>
      </c>
      <c r="N32" s="44">
        <f t="shared" si="18"/>
        <v>0</v>
      </c>
      <c r="O32" s="44">
        <f t="shared" si="18"/>
        <v>0</v>
      </c>
      <c r="P32" s="44">
        <f t="shared" si="18"/>
        <v>0</v>
      </c>
      <c r="Q32" s="44">
        <f t="shared" si="18"/>
        <v>0</v>
      </c>
      <c r="R32" s="44">
        <f t="shared" si="18"/>
        <v>0</v>
      </c>
      <c r="S32" s="44">
        <f t="shared" si="18"/>
        <v>0</v>
      </c>
      <c r="T32" s="44">
        <f t="shared" si="18"/>
        <v>1040.0989999999999</v>
      </c>
      <c r="U32" s="44">
        <f t="shared" si="18"/>
        <v>0</v>
      </c>
      <c r="V32" s="44">
        <f t="shared" si="18"/>
        <v>0</v>
      </c>
      <c r="W32" s="44">
        <f t="shared" si="18"/>
        <v>0</v>
      </c>
      <c r="X32" s="44">
        <f t="shared" si="18"/>
        <v>0</v>
      </c>
      <c r="Y32" s="44">
        <f t="shared" si="18"/>
        <v>0</v>
      </c>
      <c r="Z32" s="44">
        <f t="shared" si="18"/>
        <v>0</v>
      </c>
      <c r="AA32" s="44">
        <f t="shared" si="18"/>
        <v>0</v>
      </c>
      <c r="AB32" s="44">
        <f>AB33</f>
        <v>0</v>
      </c>
      <c r="AC32" s="44">
        <f t="shared" si="18"/>
        <v>0</v>
      </c>
      <c r="AD32" s="44">
        <f>AD33</f>
        <v>0</v>
      </c>
      <c r="AE32" s="44">
        <f t="shared" si="18"/>
        <v>0</v>
      </c>
      <c r="AF32" s="127" t="s">
        <v>83</v>
      </c>
      <c r="AG32" s="128"/>
      <c r="AH32" s="32">
        <f t="shared" si="1"/>
        <v>1040.0989999999999</v>
      </c>
      <c r="AI32" s="32">
        <f t="shared" si="2"/>
        <v>1040.0989999999999</v>
      </c>
      <c r="AJ32" s="32">
        <f t="shared" si="3"/>
        <v>0</v>
      </c>
      <c r="AK32" s="75">
        <f>C32-E32</f>
        <v>1040.0989999999999</v>
      </c>
    </row>
    <row r="33" spans="1:37" s="48" customFormat="1" ht="16.149999999999999" customHeight="1">
      <c r="A33" s="55" t="s">
        <v>24</v>
      </c>
      <c r="B33" s="51">
        <f>B34+B35+B36+B37</f>
        <v>1040.0989999999999</v>
      </c>
      <c r="C33" s="51">
        <f>C34+C35+C36+C37</f>
        <v>1040.0989999999999</v>
      </c>
      <c r="D33" s="51">
        <f>D34+D35+D36+D37</f>
        <v>0</v>
      </c>
      <c r="E33" s="51">
        <f>E34+E35+E36+E37</f>
        <v>0</v>
      </c>
      <c r="F33" s="52">
        <v>0</v>
      </c>
      <c r="G33" s="52">
        <v>0</v>
      </c>
      <c r="H33" s="51">
        <f t="shared" ref="H33:S33" si="19">H34+H35+H36+H37</f>
        <v>0</v>
      </c>
      <c r="I33" s="51">
        <f t="shared" si="19"/>
        <v>0</v>
      </c>
      <c r="J33" s="51">
        <f t="shared" si="19"/>
        <v>0</v>
      </c>
      <c r="K33" s="51">
        <f t="shared" si="19"/>
        <v>0</v>
      </c>
      <c r="L33" s="51">
        <f t="shared" si="19"/>
        <v>0</v>
      </c>
      <c r="M33" s="51">
        <f t="shared" si="19"/>
        <v>0</v>
      </c>
      <c r="N33" s="51">
        <f t="shared" si="19"/>
        <v>0</v>
      </c>
      <c r="O33" s="51">
        <f t="shared" si="19"/>
        <v>0</v>
      </c>
      <c r="P33" s="51">
        <f t="shared" si="19"/>
        <v>0</v>
      </c>
      <c r="Q33" s="51">
        <f t="shared" si="19"/>
        <v>0</v>
      </c>
      <c r="R33" s="51">
        <f t="shared" si="19"/>
        <v>0</v>
      </c>
      <c r="S33" s="51">
        <f t="shared" si="19"/>
        <v>0</v>
      </c>
      <c r="T33" s="51">
        <f>T34+T35+T36+T37</f>
        <v>1040.0989999999999</v>
      </c>
      <c r="U33" s="51">
        <f t="shared" ref="U33:AE33" si="20">U34+U35+U36+U37</f>
        <v>0</v>
      </c>
      <c r="V33" s="51">
        <f t="shared" si="20"/>
        <v>0</v>
      </c>
      <c r="W33" s="51">
        <f t="shared" si="20"/>
        <v>0</v>
      </c>
      <c r="X33" s="51">
        <f t="shared" si="20"/>
        <v>0</v>
      </c>
      <c r="Y33" s="51">
        <f t="shared" si="20"/>
        <v>0</v>
      </c>
      <c r="Z33" s="51">
        <f t="shared" si="20"/>
        <v>0</v>
      </c>
      <c r="AA33" s="51">
        <f t="shared" si="20"/>
        <v>0</v>
      </c>
      <c r="AB33" s="51">
        <f t="shared" si="20"/>
        <v>0</v>
      </c>
      <c r="AC33" s="51">
        <f t="shared" si="20"/>
        <v>0</v>
      </c>
      <c r="AD33" s="51">
        <f t="shared" si="20"/>
        <v>0</v>
      </c>
      <c r="AE33" s="51">
        <f t="shared" si="20"/>
        <v>0</v>
      </c>
      <c r="AF33" s="129"/>
      <c r="AG33" s="130"/>
      <c r="AH33" s="32">
        <f t="shared" si="1"/>
        <v>1040.0989999999999</v>
      </c>
      <c r="AI33" s="32">
        <f t="shared" si="2"/>
        <v>1040.0989999999999</v>
      </c>
      <c r="AJ33" s="32">
        <f t="shared" si="3"/>
        <v>0</v>
      </c>
      <c r="AK33" s="75">
        <f t="shared" si="4"/>
        <v>1040.0989999999999</v>
      </c>
    </row>
    <row r="34" spans="1:37" s="81" customFormat="1" ht="16.149999999999999" customHeight="1">
      <c r="A34" s="77" t="s">
        <v>20</v>
      </c>
      <c r="B34" s="76">
        <f>H34+J34+L34+N34+P34+R34+T34+V34+X34+Z34+AB34+AD34</f>
        <v>0</v>
      </c>
      <c r="C34" s="76">
        <f>H34+J34+L34+N34+P34+R34+T34</f>
        <v>0</v>
      </c>
      <c r="D34" s="76">
        <f>E34</f>
        <v>0</v>
      </c>
      <c r="E34" s="76">
        <f>I34+K34+M34+O34+Q34+S34</f>
        <v>0</v>
      </c>
      <c r="F34" s="78">
        <v>0</v>
      </c>
      <c r="G34" s="78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129"/>
      <c r="AG34" s="130"/>
      <c r="AH34" s="79">
        <f t="shared" si="1"/>
        <v>0</v>
      </c>
      <c r="AI34" s="32">
        <f t="shared" si="2"/>
        <v>0</v>
      </c>
      <c r="AJ34" s="32">
        <f t="shared" si="3"/>
        <v>0</v>
      </c>
      <c r="AK34" s="80">
        <f t="shared" si="4"/>
        <v>0</v>
      </c>
    </row>
    <row r="35" spans="1:37" s="81" customFormat="1" ht="16.149999999999999" customHeight="1">
      <c r="A35" s="77" t="s">
        <v>18</v>
      </c>
      <c r="B35" s="76">
        <f>H35+J35+L35+N35+P35+R35+T35+V35+X35+Z35+AB35+AD35</f>
        <v>0</v>
      </c>
      <c r="C35" s="76">
        <f>H35+J35+L35+N35+P35+R35+T35</f>
        <v>0</v>
      </c>
      <c r="D35" s="76">
        <f>E35</f>
        <v>0</v>
      </c>
      <c r="E35" s="76">
        <f>I35+K35+M35+O35+Q35+S35</f>
        <v>0</v>
      </c>
      <c r="F35" s="78">
        <v>0</v>
      </c>
      <c r="G35" s="78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129"/>
      <c r="AG35" s="130"/>
      <c r="AH35" s="79">
        <f t="shared" si="1"/>
        <v>0</v>
      </c>
      <c r="AI35" s="32">
        <f t="shared" si="2"/>
        <v>0</v>
      </c>
      <c r="AJ35" s="32">
        <f t="shared" si="3"/>
        <v>0</v>
      </c>
      <c r="AK35" s="80">
        <f t="shared" si="4"/>
        <v>0</v>
      </c>
    </row>
    <row r="36" spans="1:37" s="81" customFormat="1" ht="16.149999999999999" customHeight="1">
      <c r="A36" s="77" t="s">
        <v>19</v>
      </c>
      <c r="B36" s="76">
        <f>H36+J36+L36+N36+P36+R36+T36+V36+X36+Z36+AB36+AD36</f>
        <v>1040.0989999999999</v>
      </c>
      <c r="C36" s="76">
        <f>H36+J36+L36+N36+P36+R36+T36</f>
        <v>1040.0989999999999</v>
      </c>
      <c r="D36" s="76">
        <f>E36</f>
        <v>0</v>
      </c>
      <c r="E36" s="76">
        <f>I36+K36+M36+O36+Q36+S36</f>
        <v>0</v>
      </c>
      <c r="F36" s="78">
        <v>0</v>
      </c>
      <c r="G36" s="78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1040.0989999999999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129"/>
      <c r="AG36" s="130"/>
      <c r="AH36" s="79">
        <f t="shared" si="1"/>
        <v>1040.0989999999999</v>
      </c>
      <c r="AI36" s="32">
        <f t="shared" si="2"/>
        <v>1040.0989999999999</v>
      </c>
      <c r="AJ36" s="32">
        <f t="shared" si="3"/>
        <v>0</v>
      </c>
      <c r="AK36" s="80">
        <f t="shared" si="4"/>
        <v>1040.0989999999999</v>
      </c>
    </row>
    <row r="37" spans="1:37" s="81" customFormat="1" ht="25.5" customHeight="1">
      <c r="A37" s="82" t="s">
        <v>27</v>
      </c>
      <c r="B37" s="76">
        <f>H37+J37+L37+N37+P37+R37+T37+V37+X37+Z37+AB37+AD37</f>
        <v>0</v>
      </c>
      <c r="C37" s="76">
        <f>H37+J37+L37+N37+P37+R37+T37</f>
        <v>0</v>
      </c>
      <c r="D37" s="76">
        <f>E37</f>
        <v>0</v>
      </c>
      <c r="E37" s="76">
        <f>I37+K37+M37+O37+Q37+S37</f>
        <v>0</v>
      </c>
      <c r="F37" s="78">
        <v>0</v>
      </c>
      <c r="G37" s="78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131"/>
      <c r="AG37" s="132"/>
      <c r="AH37" s="79">
        <f t="shared" si="1"/>
        <v>0</v>
      </c>
      <c r="AI37" s="32">
        <f t="shared" si="2"/>
        <v>0</v>
      </c>
      <c r="AJ37" s="32">
        <f t="shared" si="3"/>
        <v>0</v>
      </c>
      <c r="AK37" s="80">
        <f t="shared" si="4"/>
        <v>0</v>
      </c>
    </row>
    <row r="38" spans="1:37" s="48" customFormat="1" ht="40.5" customHeight="1">
      <c r="A38" s="59" t="s">
        <v>58</v>
      </c>
      <c r="B38" s="44">
        <f>B39</f>
        <v>2022</v>
      </c>
      <c r="C38" s="44">
        <f>C39</f>
        <v>0</v>
      </c>
      <c r="D38" s="44">
        <f>D39</f>
        <v>0</v>
      </c>
      <c r="E38" s="44">
        <f>E39</f>
        <v>0</v>
      </c>
      <c r="F38" s="45">
        <v>0</v>
      </c>
      <c r="G38" s="45">
        <v>0</v>
      </c>
      <c r="H38" s="44">
        <f t="shared" ref="H38:Q38" si="21">H39</f>
        <v>0</v>
      </c>
      <c r="I38" s="44">
        <f t="shared" si="21"/>
        <v>0</v>
      </c>
      <c r="J38" s="44">
        <f t="shared" si="21"/>
        <v>0</v>
      </c>
      <c r="K38" s="44">
        <f t="shared" si="21"/>
        <v>0</v>
      </c>
      <c r="L38" s="44">
        <f t="shared" si="21"/>
        <v>0</v>
      </c>
      <c r="M38" s="44">
        <f t="shared" si="21"/>
        <v>0</v>
      </c>
      <c r="N38" s="44">
        <f t="shared" si="21"/>
        <v>0</v>
      </c>
      <c r="O38" s="44">
        <f t="shared" si="21"/>
        <v>0</v>
      </c>
      <c r="P38" s="44">
        <f t="shared" si="21"/>
        <v>0</v>
      </c>
      <c r="Q38" s="44">
        <f t="shared" si="21"/>
        <v>0</v>
      </c>
      <c r="R38" s="44">
        <f>R39</f>
        <v>0</v>
      </c>
      <c r="S38" s="44">
        <f>S39</f>
        <v>0</v>
      </c>
      <c r="T38" s="44">
        <f t="shared" ref="T38:AE38" si="22">T39</f>
        <v>0</v>
      </c>
      <c r="U38" s="44">
        <f t="shared" si="22"/>
        <v>0</v>
      </c>
      <c r="V38" s="44">
        <f t="shared" si="22"/>
        <v>0</v>
      </c>
      <c r="W38" s="44">
        <f t="shared" si="22"/>
        <v>0</v>
      </c>
      <c r="X38" s="44">
        <f t="shared" si="22"/>
        <v>0</v>
      </c>
      <c r="Y38" s="44">
        <f t="shared" si="22"/>
        <v>0</v>
      </c>
      <c r="Z38" s="44">
        <f t="shared" si="22"/>
        <v>0</v>
      </c>
      <c r="AA38" s="44">
        <f t="shared" si="22"/>
        <v>0</v>
      </c>
      <c r="AB38" s="44">
        <f t="shared" si="22"/>
        <v>0</v>
      </c>
      <c r="AC38" s="44">
        <f t="shared" si="22"/>
        <v>0</v>
      </c>
      <c r="AD38" s="44">
        <f>AD39</f>
        <v>2022</v>
      </c>
      <c r="AE38" s="44">
        <f t="shared" si="22"/>
        <v>0</v>
      </c>
      <c r="AF38" s="127" t="s">
        <v>74</v>
      </c>
      <c r="AG38" s="128"/>
      <c r="AH38" s="32">
        <f t="shared" si="1"/>
        <v>2022</v>
      </c>
      <c r="AI38" s="32">
        <f t="shared" si="2"/>
        <v>0</v>
      </c>
      <c r="AJ38" s="32">
        <f t="shared" si="3"/>
        <v>0</v>
      </c>
      <c r="AK38" s="75">
        <f t="shared" si="4"/>
        <v>0</v>
      </c>
    </row>
    <row r="39" spans="1:37" s="48" customFormat="1" ht="16.149999999999999" customHeight="1">
      <c r="A39" s="55" t="s">
        <v>24</v>
      </c>
      <c r="B39" s="51">
        <f>B40+B41+B42+B43</f>
        <v>2022</v>
      </c>
      <c r="C39" s="51">
        <f>C40+C41+C42+C43</f>
        <v>0</v>
      </c>
      <c r="D39" s="51">
        <f>D40+D41+D42+D43</f>
        <v>0</v>
      </c>
      <c r="E39" s="51">
        <f>E40+E41+E42+E43</f>
        <v>0</v>
      </c>
      <c r="F39" s="52">
        <v>0</v>
      </c>
      <c r="G39" s="52">
        <v>0</v>
      </c>
      <c r="H39" s="51">
        <f t="shared" ref="H39:Q39" si="23">H40+H41+H42+H43</f>
        <v>0</v>
      </c>
      <c r="I39" s="51">
        <f t="shared" si="23"/>
        <v>0</v>
      </c>
      <c r="J39" s="51">
        <f t="shared" si="23"/>
        <v>0</v>
      </c>
      <c r="K39" s="51">
        <f t="shared" si="23"/>
        <v>0</v>
      </c>
      <c r="L39" s="51">
        <f t="shared" si="23"/>
        <v>0</v>
      </c>
      <c r="M39" s="51">
        <f t="shared" si="23"/>
        <v>0</v>
      </c>
      <c r="N39" s="51">
        <f t="shared" si="23"/>
        <v>0</v>
      </c>
      <c r="O39" s="51">
        <f t="shared" si="23"/>
        <v>0</v>
      </c>
      <c r="P39" s="51">
        <f t="shared" si="23"/>
        <v>0</v>
      </c>
      <c r="Q39" s="51">
        <f t="shared" si="23"/>
        <v>0</v>
      </c>
      <c r="R39" s="51">
        <f>R40+R41+R42+R43</f>
        <v>0</v>
      </c>
      <c r="S39" s="51">
        <f>S40+S41+S42+S43</f>
        <v>0</v>
      </c>
      <c r="T39" s="51">
        <f t="shared" ref="T39:AE39" si="24">T40+T41+T42+T43</f>
        <v>0</v>
      </c>
      <c r="U39" s="51">
        <f t="shared" si="24"/>
        <v>0</v>
      </c>
      <c r="V39" s="51">
        <f t="shared" si="24"/>
        <v>0</v>
      </c>
      <c r="W39" s="51">
        <f t="shared" si="24"/>
        <v>0</v>
      </c>
      <c r="X39" s="51">
        <f t="shared" si="24"/>
        <v>0</v>
      </c>
      <c r="Y39" s="51">
        <f t="shared" si="24"/>
        <v>0</v>
      </c>
      <c r="Z39" s="51">
        <f t="shared" si="24"/>
        <v>0</v>
      </c>
      <c r="AA39" s="51">
        <f t="shared" si="24"/>
        <v>0</v>
      </c>
      <c r="AB39" s="51">
        <f t="shared" si="24"/>
        <v>0</v>
      </c>
      <c r="AC39" s="51">
        <f t="shared" si="24"/>
        <v>0</v>
      </c>
      <c r="AD39" s="51">
        <f>AD40+AD41+AD42+AD43</f>
        <v>2022</v>
      </c>
      <c r="AE39" s="51">
        <f t="shared" si="24"/>
        <v>0</v>
      </c>
      <c r="AF39" s="129"/>
      <c r="AG39" s="130"/>
      <c r="AH39" s="32">
        <f t="shared" si="1"/>
        <v>2022</v>
      </c>
      <c r="AI39" s="32">
        <f t="shared" si="2"/>
        <v>0</v>
      </c>
      <c r="AJ39" s="32">
        <f t="shared" si="3"/>
        <v>0</v>
      </c>
      <c r="AK39" s="75">
        <f t="shared" si="4"/>
        <v>0</v>
      </c>
    </row>
    <row r="40" spans="1:37" s="81" customFormat="1" ht="16.149999999999999" customHeight="1">
      <c r="A40" s="77" t="s">
        <v>20</v>
      </c>
      <c r="B40" s="76">
        <f>H40+J40+L40+N40+P40+R40+T40+V40+X40+Z40+AB40+AD40</f>
        <v>0</v>
      </c>
      <c r="C40" s="76">
        <f>H40+J40+L40+N40+P40+R40+T40</f>
        <v>0</v>
      </c>
      <c r="D40" s="76">
        <f>E40</f>
        <v>0</v>
      </c>
      <c r="E40" s="76">
        <f>I40+K40+M40+O40+Q40+S40</f>
        <v>0</v>
      </c>
      <c r="F40" s="78">
        <v>0</v>
      </c>
      <c r="G40" s="78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129"/>
      <c r="AG40" s="130"/>
      <c r="AH40" s="79">
        <f t="shared" si="1"/>
        <v>0</v>
      </c>
      <c r="AI40" s="32">
        <f t="shared" si="2"/>
        <v>0</v>
      </c>
      <c r="AJ40" s="32">
        <f t="shared" si="3"/>
        <v>0</v>
      </c>
      <c r="AK40" s="80">
        <f t="shared" si="4"/>
        <v>0</v>
      </c>
    </row>
    <row r="41" spans="1:37" s="81" customFormat="1" ht="16.149999999999999" customHeight="1">
      <c r="A41" s="77" t="s">
        <v>18</v>
      </c>
      <c r="B41" s="76">
        <f>H41+J41+L41+N41+P41+R41+T41+V41+X41+Z41+AB41+AD41</f>
        <v>0</v>
      </c>
      <c r="C41" s="76">
        <f>H41+J41+L41+N41+P41+R41+T41</f>
        <v>0</v>
      </c>
      <c r="D41" s="76">
        <f>E41</f>
        <v>0</v>
      </c>
      <c r="E41" s="76">
        <f>I41+K41+M41+O41+Q41+S41</f>
        <v>0</v>
      </c>
      <c r="F41" s="78">
        <v>0</v>
      </c>
      <c r="G41" s="78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129"/>
      <c r="AG41" s="130"/>
      <c r="AH41" s="79">
        <f t="shared" si="1"/>
        <v>0</v>
      </c>
      <c r="AI41" s="32">
        <f t="shared" si="2"/>
        <v>0</v>
      </c>
      <c r="AJ41" s="32">
        <f t="shared" si="3"/>
        <v>0</v>
      </c>
      <c r="AK41" s="80">
        <f t="shared" si="4"/>
        <v>0</v>
      </c>
    </row>
    <row r="42" spans="1:37" s="81" customFormat="1" ht="16.149999999999999" customHeight="1">
      <c r="A42" s="77" t="s">
        <v>19</v>
      </c>
      <c r="B42" s="76">
        <f>H42+J42+L42+N42+P42+R42+T42+V42+X42+Z42+AB42+AD42</f>
        <v>2022</v>
      </c>
      <c r="C42" s="76">
        <f>H42+J42+L42+N42+P42+R42+T42</f>
        <v>0</v>
      </c>
      <c r="D42" s="76">
        <f>E42</f>
        <v>0</v>
      </c>
      <c r="E42" s="76">
        <f>I42+K42+M42+O42+Q42+S42</f>
        <v>0</v>
      </c>
      <c r="F42" s="78">
        <v>0</v>
      </c>
      <c r="G42" s="78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2022</v>
      </c>
      <c r="AE42" s="76">
        <v>0</v>
      </c>
      <c r="AF42" s="129"/>
      <c r="AG42" s="130"/>
      <c r="AH42" s="79">
        <f t="shared" si="1"/>
        <v>2022</v>
      </c>
      <c r="AI42" s="32">
        <f t="shared" si="2"/>
        <v>0</v>
      </c>
      <c r="AJ42" s="32">
        <f t="shared" si="3"/>
        <v>0</v>
      </c>
      <c r="AK42" s="80">
        <f t="shared" si="4"/>
        <v>0</v>
      </c>
    </row>
    <row r="43" spans="1:37" s="81" customFormat="1" ht="16.149999999999999" customHeight="1">
      <c r="A43" s="82" t="s">
        <v>27</v>
      </c>
      <c r="B43" s="76">
        <f>H43+J43+L43+N43+P43+R43+T43+V43+X43+Z43+AB43+AD43</f>
        <v>0</v>
      </c>
      <c r="C43" s="76">
        <f>H43+J43+L43+N43+P43+R43+T43</f>
        <v>0</v>
      </c>
      <c r="D43" s="76">
        <f>E43</f>
        <v>0</v>
      </c>
      <c r="E43" s="76">
        <f>I43+K43+M43+O43+Q43+S43</f>
        <v>0</v>
      </c>
      <c r="F43" s="78">
        <v>0</v>
      </c>
      <c r="G43" s="78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131"/>
      <c r="AG43" s="132"/>
      <c r="AH43" s="79">
        <f t="shared" si="1"/>
        <v>0</v>
      </c>
      <c r="AI43" s="32">
        <f t="shared" si="2"/>
        <v>0</v>
      </c>
      <c r="AJ43" s="32">
        <f t="shared" si="3"/>
        <v>0</v>
      </c>
      <c r="AK43" s="80">
        <f t="shared" si="4"/>
        <v>0</v>
      </c>
    </row>
    <row r="44" spans="1:37" s="48" customFormat="1" ht="74.25" customHeight="1">
      <c r="A44" s="59" t="s">
        <v>59</v>
      </c>
      <c r="B44" s="44">
        <f>B45</f>
        <v>3995.9</v>
      </c>
      <c r="C44" s="44">
        <f>C45</f>
        <v>0</v>
      </c>
      <c r="D44" s="44">
        <f>D45</f>
        <v>0</v>
      </c>
      <c r="E44" s="44">
        <f>E45</f>
        <v>0</v>
      </c>
      <c r="F44" s="45">
        <v>0</v>
      </c>
      <c r="G44" s="45">
        <v>0</v>
      </c>
      <c r="H44" s="44">
        <f>H45</f>
        <v>0</v>
      </c>
      <c r="I44" s="44">
        <f t="shared" ref="I44:AE44" si="25">I45</f>
        <v>0</v>
      </c>
      <c r="J44" s="44">
        <f t="shared" si="25"/>
        <v>0</v>
      </c>
      <c r="K44" s="44">
        <f t="shared" si="25"/>
        <v>0</v>
      </c>
      <c r="L44" s="44">
        <f t="shared" si="25"/>
        <v>0</v>
      </c>
      <c r="M44" s="44">
        <f t="shared" si="25"/>
        <v>0</v>
      </c>
      <c r="N44" s="44">
        <f t="shared" si="25"/>
        <v>0</v>
      </c>
      <c r="O44" s="44">
        <f t="shared" si="25"/>
        <v>0</v>
      </c>
      <c r="P44" s="44">
        <f t="shared" si="25"/>
        <v>0</v>
      </c>
      <c r="Q44" s="44">
        <f t="shared" si="25"/>
        <v>0</v>
      </c>
      <c r="R44" s="44">
        <f t="shared" si="25"/>
        <v>0</v>
      </c>
      <c r="S44" s="44">
        <f t="shared" si="25"/>
        <v>0</v>
      </c>
      <c r="T44" s="44">
        <f t="shared" si="25"/>
        <v>0</v>
      </c>
      <c r="U44" s="44">
        <f t="shared" si="25"/>
        <v>0</v>
      </c>
      <c r="V44" s="44">
        <f t="shared" si="25"/>
        <v>0</v>
      </c>
      <c r="W44" s="44">
        <f t="shared" si="25"/>
        <v>0</v>
      </c>
      <c r="X44" s="44">
        <f t="shared" si="25"/>
        <v>0</v>
      </c>
      <c r="Y44" s="44">
        <f t="shared" si="25"/>
        <v>0</v>
      </c>
      <c r="Z44" s="44">
        <f t="shared" si="25"/>
        <v>0</v>
      </c>
      <c r="AA44" s="44">
        <f t="shared" si="25"/>
        <v>0</v>
      </c>
      <c r="AB44" s="44">
        <f t="shared" si="25"/>
        <v>0</v>
      </c>
      <c r="AC44" s="44">
        <f t="shared" si="25"/>
        <v>0</v>
      </c>
      <c r="AD44" s="44">
        <f>AD45</f>
        <v>3995.9</v>
      </c>
      <c r="AE44" s="44">
        <f t="shared" si="25"/>
        <v>0</v>
      </c>
      <c r="AF44" s="127" t="s">
        <v>75</v>
      </c>
      <c r="AG44" s="128"/>
      <c r="AH44" s="32">
        <f t="shared" si="1"/>
        <v>3995.9</v>
      </c>
      <c r="AI44" s="32">
        <f t="shared" si="2"/>
        <v>0</v>
      </c>
      <c r="AJ44" s="32">
        <f t="shared" si="3"/>
        <v>0</v>
      </c>
      <c r="AK44" s="75">
        <f t="shared" si="4"/>
        <v>0</v>
      </c>
    </row>
    <row r="45" spans="1:37" s="48" customFormat="1" ht="16.149999999999999" customHeight="1">
      <c r="A45" s="55" t="s">
        <v>24</v>
      </c>
      <c r="B45" s="51">
        <f>B46+B47+B48+B49</f>
        <v>3995.9</v>
      </c>
      <c r="C45" s="51">
        <f>C46+C47+C48+C49</f>
        <v>0</v>
      </c>
      <c r="D45" s="51">
        <f>D46+D47+D48+D49</f>
        <v>0</v>
      </c>
      <c r="E45" s="51">
        <f>E46+E47+E48+E49</f>
        <v>0</v>
      </c>
      <c r="F45" s="52">
        <v>0</v>
      </c>
      <c r="G45" s="52">
        <v>0</v>
      </c>
      <c r="H45" s="51">
        <f>H46+H47+H48+H49</f>
        <v>0</v>
      </c>
      <c r="I45" s="51">
        <f t="shared" ref="I45:AE45" si="26">I46+I47+I48+I49</f>
        <v>0</v>
      </c>
      <c r="J45" s="51">
        <f t="shared" si="26"/>
        <v>0</v>
      </c>
      <c r="K45" s="51">
        <f t="shared" si="26"/>
        <v>0</v>
      </c>
      <c r="L45" s="51">
        <f t="shared" si="26"/>
        <v>0</v>
      </c>
      <c r="M45" s="51">
        <f t="shared" si="26"/>
        <v>0</v>
      </c>
      <c r="N45" s="51">
        <f t="shared" si="26"/>
        <v>0</v>
      </c>
      <c r="O45" s="51">
        <f t="shared" si="26"/>
        <v>0</v>
      </c>
      <c r="P45" s="51">
        <f t="shared" si="26"/>
        <v>0</v>
      </c>
      <c r="Q45" s="51">
        <f t="shared" si="26"/>
        <v>0</v>
      </c>
      <c r="R45" s="51">
        <f t="shared" si="26"/>
        <v>0</v>
      </c>
      <c r="S45" s="51">
        <f t="shared" si="26"/>
        <v>0</v>
      </c>
      <c r="T45" s="51">
        <f t="shared" si="26"/>
        <v>0</v>
      </c>
      <c r="U45" s="51">
        <f t="shared" si="26"/>
        <v>0</v>
      </c>
      <c r="V45" s="51">
        <f t="shared" si="26"/>
        <v>0</v>
      </c>
      <c r="W45" s="51">
        <f t="shared" si="26"/>
        <v>0</v>
      </c>
      <c r="X45" s="51">
        <f t="shared" si="26"/>
        <v>0</v>
      </c>
      <c r="Y45" s="51">
        <f t="shared" si="26"/>
        <v>0</v>
      </c>
      <c r="Z45" s="51">
        <f t="shared" si="26"/>
        <v>0</v>
      </c>
      <c r="AA45" s="51">
        <f t="shared" si="26"/>
        <v>0</v>
      </c>
      <c r="AB45" s="51">
        <f t="shared" si="26"/>
        <v>0</v>
      </c>
      <c r="AC45" s="51">
        <f t="shared" si="26"/>
        <v>0</v>
      </c>
      <c r="AD45" s="51">
        <f>AD46+AD47+AD48+AD49</f>
        <v>3995.9</v>
      </c>
      <c r="AE45" s="51">
        <f t="shared" si="26"/>
        <v>0</v>
      </c>
      <c r="AF45" s="129"/>
      <c r="AG45" s="130"/>
      <c r="AH45" s="32">
        <f t="shared" si="1"/>
        <v>3995.9</v>
      </c>
      <c r="AI45" s="32">
        <f t="shared" si="2"/>
        <v>0</v>
      </c>
      <c r="AJ45" s="32">
        <f t="shared" si="3"/>
        <v>0</v>
      </c>
      <c r="AK45" s="75">
        <f t="shared" si="4"/>
        <v>0</v>
      </c>
    </row>
    <row r="46" spans="1:37" s="81" customFormat="1" ht="16.149999999999999" customHeight="1">
      <c r="A46" s="77" t="s">
        <v>20</v>
      </c>
      <c r="B46" s="76">
        <f>H46+J46+L46+N46+P46+R46+T46+V46+X46+Z46+AB46+AD46</f>
        <v>0</v>
      </c>
      <c r="C46" s="76">
        <f>H46+J46+L46+N46+P46+R46+T46</f>
        <v>0</v>
      </c>
      <c r="D46" s="76">
        <f>E46</f>
        <v>0</v>
      </c>
      <c r="E46" s="76">
        <f>I46+K46+M46+O46+Q46+S46</f>
        <v>0</v>
      </c>
      <c r="F46" s="78">
        <v>0</v>
      </c>
      <c r="G46" s="78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129"/>
      <c r="AG46" s="130"/>
      <c r="AH46" s="79">
        <f t="shared" si="1"/>
        <v>0</v>
      </c>
      <c r="AI46" s="32">
        <f t="shared" si="2"/>
        <v>0</v>
      </c>
      <c r="AJ46" s="32">
        <f t="shared" si="3"/>
        <v>0</v>
      </c>
      <c r="AK46" s="80">
        <f t="shared" si="4"/>
        <v>0</v>
      </c>
    </row>
    <row r="47" spans="1:37" s="81" customFormat="1" ht="16.149999999999999" customHeight="1">
      <c r="A47" s="77" t="s">
        <v>18</v>
      </c>
      <c r="B47" s="76">
        <f>H47+J47+L47+N47+P47+R47+T47+V47+X47+Z47+AB47+AD47</f>
        <v>0</v>
      </c>
      <c r="C47" s="76">
        <f>H47+J47+L47+N47+P47+R47+T47</f>
        <v>0</v>
      </c>
      <c r="D47" s="76">
        <f>E47</f>
        <v>0</v>
      </c>
      <c r="E47" s="76">
        <f>I47+K47+M47+O47+Q47+S47</f>
        <v>0</v>
      </c>
      <c r="F47" s="78">
        <v>0</v>
      </c>
      <c r="G47" s="78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129"/>
      <c r="AG47" s="130"/>
      <c r="AH47" s="79">
        <f t="shared" si="1"/>
        <v>0</v>
      </c>
      <c r="AI47" s="32">
        <f t="shared" si="2"/>
        <v>0</v>
      </c>
      <c r="AJ47" s="32">
        <f t="shared" si="3"/>
        <v>0</v>
      </c>
      <c r="AK47" s="80">
        <f t="shared" si="4"/>
        <v>0</v>
      </c>
    </row>
    <row r="48" spans="1:37" s="81" customFormat="1" ht="16.149999999999999" customHeight="1">
      <c r="A48" s="77" t="s">
        <v>19</v>
      </c>
      <c r="B48" s="76">
        <f>H48+J48+L48+N48+P48+R48+T48+V48+X48+Z48+AB48+AD48</f>
        <v>3995.9</v>
      </c>
      <c r="C48" s="76">
        <f>H48+J48+L48+N48+P48+R48+T48</f>
        <v>0</v>
      </c>
      <c r="D48" s="76">
        <f>E48</f>
        <v>0</v>
      </c>
      <c r="E48" s="76">
        <f>I48+K48+M48+O48+Q48+S48</f>
        <v>0</v>
      </c>
      <c r="F48" s="78">
        <v>0</v>
      </c>
      <c r="G48" s="78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3995.9</v>
      </c>
      <c r="AE48" s="76">
        <v>0</v>
      </c>
      <c r="AF48" s="129"/>
      <c r="AG48" s="130"/>
      <c r="AH48" s="79">
        <f t="shared" si="1"/>
        <v>3995.9</v>
      </c>
      <c r="AI48" s="32">
        <f t="shared" si="2"/>
        <v>0</v>
      </c>
      <c r="AJ48" s="32">
        <f t="shared" si="3"/>
        <v>0</v>
      </c>
      <c r="AK48" s="80">
        <f t="shared" si="4"/>
        <v>0</v>
      </c>
    </row>
    <row r="49" spans="1:37" s="81" customFormat="1" ht="16.149999999999999" customHeight="1">
      <c r="A49" s="82" t="s">
        <v>27</v>
      </c>
      <c r="B49" s="76">
        <f>H49+J49+L49+N49+P49+R49+T49+V49+X49+Z49+AB49+AD49</f>
        <v>0</v>
      </c>
      <c r="C49" s="76">
        <f>H49+J49+L49+N49+P49+R49+T49</f>
        <v>0</v>
      </c>
      <c r="D49" s="76">
        <f>E49</f>
        <v>0</v>
      </c>
      <c r="E49" s="76">
        <f>I49+K49+M49+O49+Q49+S49</f>
        <v>0</v>
      </c>
      <c r="F49" s="78">
        <v>0</v>
      </c>
      <c r="G49" s="78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131"/>
      <c r="AG49" s="132"/>
      <c r="AH49" s="79">
        <f t="shared" si="1"/>
        <v>0</v>
      </c>
      <c r="AI49" s="32">
        <f t="shared" si="2"/>
        <v>0</v>
      </c>
      <c r="AJ49" s="32">
        <f t="shared" si="3"/>
        <v>0</v>
      </c>
      <c r="AK49" s="80">
        <f t="shared" si="4"/>
        <v>0</v>
      </c>
    </row>
    <row r="50" spans="1:37" s="48" customFormat="1" ht="40.5" customHeight="1">
      <c r="A50" s="59" t="s">
        <v>60</v>
      </c>
      <c r="B50" s="44">
        <f>B51</f>
        <v>4500</v>
      </c>
      <c r="C50" s="44">
        <f>C51</f>
        <v>0</v>
      </c>
      <c r="D50" s="44">
        <f>D51</f>
        <v>0</v>
      </c>
      <c r="E50" s="44">
        <f>E51</f>
        <v>0</v>
      </c>
      <c r="F50" s="45">
        <v>0</v>
      </c>
      <c r="G50" s="45">
        <v>0</v>
      </c>
      <c r="H50" s="44">
        <f>H51</f>
        <v>0</v>
      </c>
      <c r="I50" s="44">
        <f t="shared" ref="I50:AE50" si="27">I51</f>
        <v>0</v>
      </c>
      <c r="J50" s="44">
        <f t="shared" si="27"/>
        <v>0</v>
      </c>
      <c r="K50" s="44">
        <f t="shared" si="27"/>
        <v>0</v>
      </c>
      <c r="L50" s="44">
        <f t="shared" si="27"/>
        <v>0</v>
      </c>
      <c r="M50" s="44">
        <f t="shared" si="27"/>
        <v>0</v>
      </c>
      <c r="N50" s="44">
        <f t="shared" si="27"/>
        <v>0</v>
      </c>
      <c r="O50" s="44">
        <f t="shared" si="27"/>
        <v>0</v>
      </c>
      <c r="P50" s="44">
        <f t="shared" si="27"/>
        <v>0</v>
      </c>
      <c r="Q50" s="44">
        <f t="shared" si="27"/>
        <v>0</v>
      </c>
      <c r="R50" s="44">
        <f t="shared" si="27"/>
        <v>0</v>
      </c>
      <c r="S50" s="44">
        <f t="shared" si="27"/>
        <v>0</v>
      </c>
      <c r="T50" s="44">
        <f t="shared" si="27"/>
        <v>0</v>
      </c>
      <c r="U50" s="44">
        <f t="shared" si="27"/>
        <v>0</v>
      </c>
      <c r="V50" s="44">
        <f t="shared" si="27"/>
        <v>0</v>
      </c>
      <c r="W50" s="44">
        <f t="shared" si="27"/>
        <v>0</v>
      </c>
      <c r="X50" s="44">
        <f t="shared" si="27"/>
        <v>0</v>
      </c>
      <c r="Y50" s="44">
        <f t="shared" si="27"/>
        <v>0</v>
      </c>
      <c r="Z50" s="44">
        <f t="shared" si="27"/>
        <v>0</v>
      </c>
      <c r="AA50" s="44">
        <f t="shared" si="27"/>
        <v>0</v>
      </c>
      <c r="AB50" s="44">
        <f t="shared" si="27"/>
        <v>0</v>
      </c>
      <c r="AC50" s="44">
        <f t="shared" si="27"/>
        <v>0</v>
      </c>
      <c r="AD50" s="44">
        <f>AD51</f>
        <v>4500</v>
      </c>
      <c r="AE50" s="44">
        <f t="shared" si="27"/>
        <v>0</v>
      </c>
      <c r="AF50" s="127" t="s">
        <v>76</v>
      </c>
      <c r="AG50" s="128"/>
      <c r="AH50" s="32">
        <f t="shared" si="1"/>
        <v>4500</v>
      </c>
      <c r="AI50" s="32">
        <f t="shared" si="2"/>
        <v>0</v>
      </c>
      <c r="AJ50" s="32">
        <f t="shared" si="3"/>
        <v>0</v>
      </c>
      <c r="AK50" s="75">
        <f t="shared" si="4"/>
        <v>0</v>
      </c>
    </row>
    <row r="51" spans="1:37" s="48" customFormat="1" ht="16.149999999999999" customHeight="1">
      <c r="A51" s="55" t="s">
        <v>24</v>
      </c>
      <c r="B51" s="51">
        <f>B52+B53+B54+B55</f>
        <v>4500</v>
      </c>
      <c r="C51" s="51">
        <f>C52+C53+C54+C55</f>
        <v>0</v>
      </c>
      <c r="D51" s="51">
        <f>D52+D53+D54+D55</f>
        <v>0</v>
      </c>
      <c r="E51" s="51">
        <f>E52+E53+E54+E55</f>
        <v>0</v>
      </c>
      <c r="F51" s="52">
        <v>0</v>
      </c>
      <c r="G51" s="52">
        <v>0</v>
      </c>
      <c r="H51" s="51">
        <f>H52+H53+H54+H55</f>
        <v>0</v>
      </c>
      <c r="I51" s="51">
        <f t="shared" ref="I51:AE51" si="28">I52+I53+I54+I55</f>
        <v>0</v>
      </c>
      <c r="J51" s="51">
        <f t="shared" si="28"/>
        <v>0</v>
      </c>
      <c r="K51" s="51">
        <f t="shared" si="28"/>
        <v>0</v>
      </c>
      <c r="L51" s="51">
        <f t="shared" si="28"/>
        <v>0</v>
      </c>
      <c r="M51" s="51">
        <f t="shared" si="28"/>
        <v>0</v>
      </c>
      <c r="N51" s="51">
        <f t="shared" si="28"/>
        <v>0</v>
      </c>
      <c r="O51" s="51">
        <f t="shared" si="28"/>
        <v>0</v>
      </c>
      <c r="P51" s="51">
        <f t="shared" si="28"/>
        <v>0</v>
      </c>
      <c r="Q51" s="51">
        <f t="shared" si="28"/>
        <v>0</v>
      </c>
      <c r="R51" s="51">
        <f t="shared" si="28"/>
        <v>0</v>
      </c>
      <c r="S51" s="51">
        <f t="shared" si="28"/>
        <v>0</v>
      </c>
      <c r="T51" s="51">
        <f t="shared" si="28"/>
        <v>0</v>
      </c>
      <c r="U51" s="51">
        <f t="shared" si="28"/>
        <v>0</v>
      </c>
      <c r="V51" s="51">
        <f t="shared" si="28"/>
        <v>0</v>
      </c>
      <c r="W51" s="51">
        <f t="shared" si="28"/>
        <v>0</v>
      </c>
      <c r="X51" s="51">
        <f t="shared" si="28"/>
        <v>0</v>
      </c>
      <c r="Y51" s="51">
        <f t="shared" si="28"/>
        <v>0</v>
      </c>
      <c r="Z51" s="51">
        <f t="shared" si="28"/>
        <v>0</v>
      </c>
      <c r="AA51" s="51">
        <f t="shared" si="28"/>
        <v>0</v>
      </c>
      <c r="AB51" s="51">
        <f t="shared" si="28"/>
        <v>0</v>
      </c>
      <c r="AC51" s="51">
        <f t="shared" si="28"/>
        <v>0</v>
      </c>
      <c r="AD51" s="51">
        <f>AD52+AD53+AD54+AD55</f>
        <v>4500</v>
      </c>
      <c r="AE51" s="51">
        <f t="shared" si="28"/>
        <v>0</v>
      </c>
      <c r="AF51" s="129"/>
      <c r="AG51" s="130"/>
      <c r="AH51" s="32">
        <f t="shared" si="1"/>
        <v>4500</v>
      </c>
      <c r="AI51" s="32">
        <f t="shared" si="2"/>
        <v>0</v>
      </c>
      <c r="AJ51" s="32">
        <f t="shared" si="3"/>
        <v>0</v>
      </c>
      <c r="AK51" s="75">
        <f t="shared" si="4"/>
        <v>0</v>
      </c>
    </row>
    <row r="52" spans="1:37" s="81" customFormat="1" ht="16.149999999999999" customHeight="1">
      <c r="A52" s="77" t="s">
        <v>20</v>
      </c>
      <c r="B52" s="76">
        <f>H52+J52+L52+N52+P52+R52+T52+V52+X52+Z52+AB52+AD52</f>
        <v>0</v>
      </c>
      <c r="C52" s="76">
        <f>H52+J52+L52+N52+P52+R52+T52</f>
        <v>0</v>
      </c>
      <c r="D52" s="76">
        <f>E52</f>
        <v>0</v>
      </c>
      <c r="E52" s="76">
        <f>I52+K52+M52+O52+Q52+S52</f>
        <v>0</v>
      </c>
      <c r="F52" s="78">
        <v>0</v>
      </c>
      <c r="G52" s="78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129"/>
      <c r="AG52" s="130"/>
      <c r="AH52" s="79">
        <f t="shared" si="1"/>
        <v>0</v>
      </c>
      <c r="AI52" s="32">
        <f t="shared" si="2"/>
        <v>0</v>
      </c>
      <c r="AJ52" s="32">
        <f t="shared" si="3"/>
        <v>0</v>
      </c>
      <c r="AK52" s="80">
        <f t="shared" si="4"/>
        <v>0</v>
      </c>
    </row>
    <row r="53" spans="1:37" s="81" customFormat="1" ht="16.149999999999999" customHeight="1">
      <c r="A53" s="77" t="s">
        <v>78</v>
      </c>
      <c r="B53" s="76">
        <f>H53+J53+L53+N53+P53+R53+T53+V53+X53+Z53+AB53+AD53</f>
        <v>4005</v>
      </c>
      <c r="C53" s="76">
        <f>H53+J53+L53+N53+P53+R53+T53</f>
        <v>0</v>
      </c>
      <c r="D53" s="76">
        <f>E53</f>
        <v>0</v>
      </c>
      <c r="E53" s="76">
        <f>I53+K53+M53+O53+Q53+S53</f>
        <v>0</v>
      </c>
      <c r="F53" s="78">
        <v>0</v>
      </c>
      <c r="G53" s="78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4005</v>
      </c>
      <c r="AE53" s="76">
        <v>0</v>
      </c>
      <c r="AF53" s="129"/>
      <c r="AG53" s="130"/>
      <c r="AH53" s="79">
        <f t="shared" si="1"/>
        <v>4005</v>
      </c>
      <c r="AI53" s="32">
        <f t="shared" si="2"/>
        <v>0</v>
      </c>
      <c r="AJ53" s="32">
        <f t="shared" si="3"/>
        <v>0</v>
      </c>
      <c r="AK53" s="80">
        <f t="shared" si="4"/>
        <v>0</v>
      </c>
    </row>
    <row r="54" spans="1:37" s="81" customFormat="1" ht="16.149999999999999" customHeight="1">
      <c r="A54" s="77" t="s">
        <v>77</v>
      </c>
      <c r="B54" s="76">
        <f>H54+J54+L54+N54+P54+R54+T54+V54+X54+Z54+AB54+AD54</f>
        <v>495</v>
      </c>
      <c r="C54" s="76">
        <f>H54+J54+L54+N54+P54+R54+T54</f>
        <v>0</v>
      </c>
      <c r="D54" s="76">
        <f>E54</f>
        <v>0</v>
      </c>
      <c r="E54" s="76">
        <f>I54+K54+M54+O54+Q54+S54</f>
        <v>0</v>
      </c>
      <c r="F54" s="78">
        <v>0</v>
      </c>
      <c r="G54" s="78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495</v>
      </c>
      <c r="AE54" s="76">
        <v>0</v>
      </c>
      <c r="AF54" s="129"/>
      <c r="AG54" s="130"/>
      <c r="AH54" s="79">
        <f t="shared" si="1"/>
        <v>495</v>
      </c>
      <c r="AI54" s="32">
        <f t="shared" si="2"/>
        <v>0</v>
      </c>
      <c r="AJ54" s="32">
        <f t="shared" si="3"/>
        <v>0</v>
      </c>
      <c r="AK54" s="80">
        <f t="shared" si="4"/>
        <v>0</v>
      </c>
    </row>
    <row r="55" spans="1:37" s="81" customFormat="1" ht="16.149999999999999" customHeight="1">
      <c r="A55" s="82" t="s">
        <v>27</v>
      </c>
      <c r="B55" s="76">
        <f>H55+J55+L55+N55+P55+R55+T55+V55+X55+Z55+AB55+AD55</f>
        <v>0</v>
      </c>
      <c r="C55" s="76">
        <f>H55+J55+L55+N55+P55+R55+T55</f>
        <v>0</v>
      </c>
      <c r="D55" s="76">
        <f>E55</f>
        <v>0</v>
      </c>
      <c r="E55" s="76">
        <f>I55+K55+M55+O55+Q55+S55</f>
        <v>0</v>
      </c>
      <c r="F55" s="78">
        <v>0</v>
      </c>
      <c r="G55" s="78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131"/>
      <c r="AG55" s="132"/>
      <c r="AH55" s="79">
        <f t="shared" si="1"/>
        <v>0</v>
      </c>
      <c r="AI55" s="32">
        <f t="shared" si="2"/>
        <v>0</v>
      </c>
      <c r="AJ55" s="32">
        <f t="shared" si="3"/>
        <v>0</v>
      </c>
      <c r="AK55" s="80">
        <f t="shared" si="4"/>
        <v>0</v>
      </c>
    </row>
    <row r="56" spans="1:37" s="48" customFormat="1" ht="175.5" customHeight="1">
      <c r="A56" s="43" t="s">
        <v>37</v>
      </c>
      <c r="B56" s="44">
        <f>B62</f>
        <v>13475.9</v>
      </c>
      <c r="C56" s="44">
        <f>C62</f>
        <v>0</v>
      </c>
      <c r="D56" s="44">
        <f>D62</f>
        <v>0</v>
      </c>
      <c r="E56" s="44">
        <f>E62</f>
        <v>0</v>
      </c>
      <c r="F56" s="60">
        <f>E56/B56</f>
        <v>0</v>
      </c>
      <c r="G56" s="60">
        <v>0</v>
      </c>
      <c r="H56" s="44">
        <f>H57</f>
        <v>0</v>
      </c>
      <c r="I56" s="44">
        <f t="shared" ref="I56:AE56" si="29">I57</f>
        <v>0</v>
      </c>
      <c r="J56" s="44">
        <f t="shared" si="29"/>
        <v>0</v>
      </c>
      <c r="K56" s="44">
        <f t="shared" si="29"/>
        <v>0</v>
      </c>
      <c r="L56" s="44">
        <f t="shared" si="29"/>
        <v>0</v>
      </c>
      <c r="M56" s="44">
        <f>M57</f>
        <v>0</v>
      </c>
      <c r="N56" s="44">
        <f t="shared" si="29"/>
        <v>0</v>
      </c>
      <c r="O56" s="44">
        <f t="shared" si="29"/>
        <v>0</v>
      </c>
      <c r="P56" s="44">
        <f t="shared" si="29"/>
        <v>0</v>
      </c>
      <c r="Q56" s="44">
        <f t="shared" si="29"/>
        <v>0</v>
      </c>
      <c r="R56" s="44">
        <f t="shared" si="29"/>
        <v>0</v>
      </c>
      <c r="S56" s="44">
        <f t="shared" si="29"/>
        <v>0</v>
      </c>
      <c r="T56" s="44">
        <f t="shared" si="29"/>
        <v>0</v>
      </c>
      <c r="U56" s="44">
        <f t="shared" si="29"/>
        <v>0</v>
      </c>
      <c r="V56" s="44">
        <f t="shared" si="29"/>
        <v>0</v>
      </c>
      <c r="W56" s="44">
        <f t="shared" si="29"/>
        <v>0</v>
      </c>
      <c r="X56" s="44">
        <f t="shared" si="29"/>
        <v>6108.75</v>
      </c>
      <c r="Y56" s="44">
        <f t="shared" si="29"/>
        <v>0</v>
      </c>
      <c r="Z56" s="44">
        <f t="shared" si="29"/>
        <v>6108.75</v>
      </c>
      <c r="AA56" s="44">
        <f t="shared" si="29"/>
        <v>0</v>
      </c>
      <c r="AB56" s="44">
        <f t="shared" si="29"/>
        <v>0</v>
      </c>
      <c r="AC56" s="44">
        <f t="shared" si="29"/>
        <v>0</v>
      </c>
      <c r="AD56" s="44">
        <f t="shared" si="29"/>
        <v>1258.4000000000001</v>
      </c>
      <c r="AE56" s="44">
        <f t="shared" si="29"/>
        <v>0</v>
      </c>
      <c r="AF56" s="126" t="s">
        <v>82</v>
      </c>
      <c r="AG56" s="125"/>
      <c r="AH56" s="32">
        <f t="shared" si="1"/>
        <v>13475.9</v>
      </c>
      <c r="AI56" s="32">
        <f t="shared" si="2"/>
        <v>0</v>
      </c>
      <c r="AJ56" s="32">
        <f t="shared" si="3"/>
        <v>0</v>
      </c>
      <c r="AK56" s="75">
        <f t="shared" si="4"/>
        <v>0</v>
      </c>
    </row>
    <row r="57" spans="1:37" s="48" customFormat="1" ht="19.5" customHeight="1">
      <c r="A57" s="55" t="s">
        <v>24</v>
      </c>
      <c r="B57" s="51">
        <f>B58+B59+B60+B61</f>
        <v>13475.9</v>
      </c>
      <c r="C57" s="51">
        <f>C58+C59+C60+C61</f>
        <v>0</v>
      </c>
      <c r="D57" s="51">
        <f>D58+D59+D60+D61</f>
        <v>0</v>
      </c>
      <c r="E57" s="51">
        <f>E58+E59+E60+E61</f>
        <v>0</v>
      </c>
      <c r="F57" s="52">
        <f>E57/B57</f>
        <v>0</v>
      </c>
      <c r="G57" s="52">
        <v>0</v>
      </c>
      <c r="H57" s="51">
        <f t="shared" ref="H57:AE57" si="30">H58+H59+H60+H61</f>
        <v>0</v>
      </c>
      <c r="I57" s="51">
        <f t="shared" si="30"/>
        <v>0</v>
      </c>
      <c r="J57" s="51">
        <f t="shared" si="30"/>
        <v>0</v>
      </c>
      <c r="K57" s="51">
        <f t="shared" si="30"/>
        <v>0</v>
      </c>
      <c r="L57" s="51">
        <f t="shared" si="30"/>
        <v>0</v>
      </c>
      <c r="M57" s="51">
        <f t="shared" si="30"/>
        <v>0</v>
      </c>
      <c r="N57" s="51">
        <f t="shared" si="30"/>
        <v>0</v>
      </c>
      <c r="O57" s="51">
        <f t="shared" si="30"/>
        <v>0</v>
      </c>
      <c r="P57" s="51">
        <f t="shared" si="30"/>
        <v>0</v>
      </c>
      <c r="Q57" s="51">
        <f t="shared" si="30"/>
        <v>0</v>
      </c>
      <c r="R57" s="51">
        <f t="shared" si="30"/>
        <v>0</v>
      </c>
      <c r="S57" s="51">
        <f t="shared" si="30"/>
        <v>0</v>
      </c>
      <c r="T57" s="51">
        <f t="shared" si="30"/>
        <v>0</v>
      </c>
      <c r="U57" s="51">
        <f t="shared" si="30"/>
        <v>0</v>
      </c>
      <c r="V57" s="51">
        <f t="shared" si="30"/>
        <v>0</v>
      </c>
      <c r="W57" s="51">
        <f t="shared" si="30"/>
        <v>0</v>
      </c>
      <c r="X57" s="51">
        <f t="shared" si="30"/>
        <v>6108.75</v>
      </c>
      <c r="Y57" s="51">
        <f t="shared" si="30"/>
        <v>0</v>
      </c>
      <c r="Z57" s="51">
        <f t="shared" si="30"/>
        <v>6108.75</v>
      </c>
      <c r="AA57" s="51">
        <f t="shared" si="30"/>
        <v>0</v>
      </c>
      <c r="AB57" s="51">
        <f t="shared" si="30"/>
        <v>0</v>
      </c>
      <c r="AC57" s="51">
        <f t="shared" si="30"/>
        <v>0</v>
      </c>
      <c r="AD57" s="51">
        <f t="shared" si="30"/>
        <v>1258.4000000000001</v>
      </c>
      <c r="AE57" s="51">
        <f t="shared" si="30"/>
        <v>0</v>
      </c>
      <c r="AF57" s="118" t="s">
        <v>44</v>
      </c>
      <c r="AG57" s="118"/>
      <c r="AH57" s="32">
        <f t="shared" si="1"/>
        <v>13475.9</v>
      </c>
      <c r="AI57" s="32">
        <f t="shared" si="2"/>
        <v>0</v>
      </c>
      <c r="AJ57" s="32">
        <f t="shared" si="3"/>
        <v>0</v>
      </c>
      <c r="AK57" s="75">
        <f t="shared" si="4"/>
        <v>0</v>
      </c>
    </row>
    <row r="58" spans="1:37" s="81" customFormat="1" ht="16.5">
      <c r="A58" s="82" t="s">
        <v>20</v>
      </c>
      <c r="B58" s="76">
        <f>H58+J58+L58+N58+P58+R58+T58+V58+X58+Z58+AB58+AD58</f>
        <v>0</v>
      </c>
      <c r="C58" s="76">
        <f>H58+J58+L58+N58+P58+R58+T58</f>
        <v>0</v>
      </c>
      <c r="D58" s="76">
        <f>E58</f>
        <v>0</v>
      </c>
      <c r="E58" s="76">
        <f>I58+K58+M58+O58+Q58+S58+U58</f>
        <v>0</v>
      </c>
      <c r="F58" s="78">
        <v>0</v>
      </c>
      <c r="G58" s="78">
        <v>0</v>
      </c>
      <c r="H58" s="84">
        <f t="shared" ref="H58:AB58" si="31">H64</f>
        <v>0</v>
      </c>
      <c r="I58" s="84">
        <f t="shared" si="31"/>
        <v>0</v>
      </c>
      <c r="J58" s="84">
        <f t="shared" si="31"/>
        <v>0</v>
      </c>
      <c r="K58" s="84">
        <f t="shared" si="31"/>
        <v>0</v>
      </c>
      <c r="L58" s="84">
        <f t="shared" si="31"/>
        <v>0</v>
      </c>
      <c r="M58" s="84">
        <f t="shared" si="31"/>
        <v>0</v>
      </c>
      <c r="N58" s="84">
        <f t="shared" si="31"/>
        <v>0</v>
      </c>
      <c r="O58" s="84">
        <f t="shared" si="31"/>
        <v>0</v>
      </c>
      <c r="P58" s="84">
        <f t="shared" si="31"/>
        <v>0</v>
      </c>
      <c r="Q58" s="84">
        <f t="shared" si="31"/>
        <v>0</v>
      </c>
      <c r="R58" s="84">
        <f t="shared" si="31"/>
        <v>0</v>
      </c>
      <c r="S58" s="84">
        <f t="shared" si="31"/>
        <v>0</v>
      </c>
      <c r="T58" s="84">
        <f t="shared" si="31"/>
        <v>0</v>
      </c>
      <c r="U58" s="84">
        <f t="shared" si="31"/>
        <v>0</v>
      </c>
      <c r="V58" s="84">
        <f t="shared" si="31"/>
        <v>0</v>
      </c>
      <c r="W58" s="84">
        <f t="shared" si="31"/>
        <v>0</v>
      </c>
      <c r="X58" s="84">
        <f t="shared" si="31"/>
        <v>0</v>
      </c>
      <c r="Y58" s="84">
        <f t="shared" si="31"/>
        <v>0</v>
      </c>
      <c r="Z58" s="84">
        <f t="shared" si="31"/>
        <v>0</v>
      </c>
      <c r="AA58" s="84">
        <f t="shared" si="31"/>
        <v>0</v>
      </c>
      <c r="AB58" s="84">
        <f t="shared" si="31"/>
        <v>0</v>
      </c>
      <c r="AC58" s="84">
        <f>C64</f>
        <v>0</v>
      </c>
      <c r="AD58" s="84">
        <f>AD64</f>
        <v>0</v>
      </c>
      <c r="AE58" s="84">
        <f>AE64</f>
        <v>0</v>
      </c>
      <c r="AF58" s="125" t="s">
        <v>44</v>
      </c>
      <c r="AG58" s="125"/>
      <c r="AH58" s="79">
        <f t="shared" si="1"/>
        <v>0</v>
      </c>
      <c r="AI58" s="32">
        <f t="shared" si="2"/>
        <v>0</v>
      </c>
      <c r="AJ58" s="32">
        <f t="shared" si="3"/>
        <v>0</v>
      </c>
      <c r="AK58" s="80">
        <f t="shared" si="4"/>
        <v>0</v>
      </c>
    </row>
    <row r="59" spans="1:37" s="81" customFormat="1" ht="16.5">
      <c r="A59" s="82" t="s">
        <v>18</v>
      </c>
      <c r="B59" s="76">
        <f>H59+J59+L59+N59+P59+R59+T59+V59+X59+Z59+AB59+AD59</f>
        <v>0</v>
      </c>
      <c r="C59" s="76">
        <f>H59+J59+L59+N59+P59+R59+T59</f>
        <v>0</v>
      </c>
      <c r="D59" s="76">
        <f>E59</f>
        <v>0</v>
      </c>
      <c r="E59" s="76">
        <f>I59+K59+M59+O59+Q59+S59+U59</f>
        <v>0</v>
      </c>
      <c r="F59" s="78">
        <v>0</v>
      </c>
      <c r="G59" s="78">
        <v>0</v>
      </c>
      <c r="H59" s="84">
        <f t="shared" ref="H59:AC59" si="32">H65</f>
        <v>0</v>
      </c>
      <c r="I59" s="84">
        <f t="shared" si="32"/>
        <v>0</v>
      </c>
      <c r="J59" s="84">
        <f t="shared" si="32"/>
        <v>0</v>
      </c>
      <c r="K59" s="84">
        <f t="shared" si="32"/>
        <v>0</v>
      </c>
      <c r="L59" s="84">
        <f t="shared" si="32"/>
        <v>0</v>
      </c>
      <c r="M59" s="84">
        <f t="shared" si="32"/>
        <v>0</v>
      </c>
      <c r="N59" s="84">
        <f t="shared" si="32"/>
        <v>0</v>
      </c>
      <c r="O59" s="84">
        <f t="shared" si="32"/>
        <v>0</v>
      </c>
      <c r="P59" s="84">
        <f t="shared" si="32"/>
        <v>0</v>
      </c>
      <c r="Q59" s="84">
        <f t="shared" si="32"/>
        <v>0</v>
      </c>
      <c r="R59" s="84">
        <f t="shared" si="32"/>
        <v>0</v>
      </c>
      <c r="S59" s="84">
        <f t="shared" si="32"/>
        <v>0</v>
      </c>
      <c r="T59" s="84">
        <f t="shared" si="32"/>
        <v>0</v>
      </c>
      <c r="U59" s="84">
        <f t="shared" si="32"/>
        <v>0</v>
      </c>
      <c r="V59" s="84">
        <f t="shared" si="32"/>
        <v>0</v>
      </c>
      <c r="W59" s="84">
        <f t="shared" si="32"/>
        <v>0</v>
      </c>
      <c r="X59" s="84">
        <f t="shared" si="32"/>
        <v>0</v>
      </c>
      <c r="Y59" s="84">
        <f t="shared" si="32"/>
        <v>0</v>
      </c>
      <c r="Z59" s="84">
        <f t="shared" si="32"/>
        <v>0</v>
      </c>
      <c r="AA59" s="84">
        <f t="shared" si="32"/>
        <v>0</v>
      </c>
      <c r="AB59" s="84">
        <f t="shared" si="32"/>
        <v>0</v>
      </c>
      <c r="AC59" s="84">
        <f t="shared" si="32"/>
        <v>0</v>
      </c>
      <c r="AD59" s="84">
        <f t="shared" ref="AD59:AE61" si="33">AD65</f>
        <v>0</v>
      </c>
      <c r="AE59" s="84">
        <f>AE65</f>
        <v>0</v>
      </c>
      <c r="AF59" s="125" t="s">
        <v>44</v>
      </c>
      <c r="AG59" s="125"/>
      <c r="AH59" s="79">
        <f t="shared" si="1"/>
        <v>0</v>
      </c>
      <c r="AI59" s="32">
        <f t="shared" si="2"/>
        <v>0</v>
      </c>
      <c r="AJ59" s="32">
        <f t="shared" si="3"/>
        <v>0</v>
      </c>
      <c r="AK59" s="80">
        <f t="shared" si="4"/>
        <v>0</v>
      </c>
    </row>
    <row r="60" spans="1:37" s="81" customFormat="1" ht="16.5">
      <c r="A60" s="87" t="s">
        <v>19</v>
      </c>
      <c r="B60" s="76">
        <f>H60+J60+L60+N60+P60+R60+T60+V60+X60+Z60+AB60+AD60</f>
        <v>13475.9</v>
      </c>
      <c r="C60" s="76">
        <f>H60+J60+L60+N60+P60+R60+T60</f>
        <v>0</v>
      </c>
      <c r="D60" s="76">
        <f>E60</f>
        <v>0</v>
      </c>
      <c r="E60" s="76">
        <f>I60+K60+M60+O60+Q60+S60+U60</f>
        <v>0</v>
      </c>
      <c r="F60" s="91">
        <f>E60/B60</f>
        <v>0</v>
      </c>
      <c r="G60" s="78">
        <v>0</v>
      </c>
      <c r="H60" s="84">
        <f t="shared" ref="H60:Q60" si="34">H66</f>
        <v>0</v>
      </c>
      <c r="I60" s="84">
        <f t="shared" si="34"/>
        <v>0</v>
      </c>
      <c r="J60" s="84">
        <f t="shared" si="34"/>
        <v>0</v>
      </c>
      <c r="K60" s="84">
        <f t="shared" si="34"/>
        <v>0</v>
      </c>
      <c r="L60" s="84">
        <f t="shared" si="34"/>
        <v>0</v>
      </c>
      <c r="M60" s="84">
        <f t="shared" si="34"/>
        <v>0</v>
      </c>
      <c r="N60" s="84">
        <f t="shared" si="34"/>
        <v>0</v>
      </c>
      <c r="O60" s="84">
        <f t="shared" si="34"/>
        <v>0</v>
      </c>
      <c r="P60" s="84">
        <f t="shared" si="34"/>
        <v>0</v>
      </c>
      <c r="Q60" s="84">
        <f t="shared" si="34"/>
        <v>0</v>
      </c>
      <c r="R60" s="84">
        <f t="shared" ref="R60:AB60" si="35">R66</f>
        <v>0</v>
      </c>
      <c r="S60" s="84">
        <f t="shared" si="35"/>
        <v>0</v>
      </c>
      <c r="T60" s="84">
        <f t="shared" si="35"/>
        <v>0</v>
      </c>
      <c r="U60" s="84">
        <f t="shared" si="35"/>
        <v>0</v>
      </c>
      <c r="V60" s="84">
        <f t="shared" si="35"/>
        <v>0</v>
      </c>
      <c r="W60" s="84">
        <f t="shared" si="35"/>
        <v>0</v>
      </c>
      <c r="X60" s="84">
        <f t="shared" si="35"/>
        <v>6108.75</v>
      </c>
      <c r="Y60" s="84">
        <f t="shared" si="35"/>
        <v>0</v>
      </c>
      <c r="Z60" s="84">
        <f t="shared" si="35"/>
        <v>6108.75</v>
      </c>
      <c r="AA60" s="84">
        <f t="shared" si="35"/>
        <v>0</v>
      </c>
      <c r="AB60" s="84">
        <f t="shared" si="35"/>
        <v>0</v>
      </c>
      <c r="AC60" s="84">
        <f>AC66</f>
        <v>0</v>
      </c>
      <c r="AD60" s="84">
        <f t="shared" si="33"/>
        <v>1258.4000000000001</v>
      </c>
      <c r="AE60" s="84">
        <f>AE66</f>
        <v>0</v>
      </c>
      <c r="AF60" s="125" t="s">
        <v>44</v>
      </c>
      <c r="AG60" s="125"/>
      <c r="AH60" s="79">
        <f t="shared" si="1"/>
        <v>13475.9</v>
      </c>
      <c r="AI60" s="32">
        <f t="shared" si="2"/>
        <v>0</v>
      </c>
      <c r="AJ60" s="32">
        <f t="shared" si="3"/>
        <v>0</v>
      </c>
      <c r="AK60" s="80">
        <f t="shared" si="4"/>
        <v>0</v>
      </c>
    </row>
    <row r="61" spans="1:37" s="81" customFormat="1" ht="18.75" customHeight="1">
      <c r="A61" s="77" t="s">
        <v>27</v>
      </c>
      <c r="B61" s="76">
        <f>H61+J61+L61+N61+P61+R61+T61+V61+X61+Z61+AB61+AD61</f>
        <v>0</v>
      </c>
      <c r="C61" s="76">
        <f>H61+J61+L61+N61+P61+R61+T61</f>
        <v>0</v>
      </c>
      <c r="D61" s="76">
        <f>D67</f>
        <v>0</v>
      </c>
      <c r="E61" s="76">
        <f>I61+K61+M61+O61+Q61+S61+U61</f>
        <v>0</v>
      </c>
      <c r="F61" s="78">
        <v>0</v>
      </c>
      <c r="G61" s="78">
        <v>0</v>
      </c>
      <c r="H61" s="84">
        <f t="shared" ref="H61:AB61" si="36">H67</f>
        <v>0</v>
      </c>
      <c r="I61" s="84">
        <f t="shared" si="36"/>
        <v>0</v>
      </c>
      <c r="J61" s="84">
        <f t="shared" si="36"/>
        <v>0</v>
      </c>
      <c r="K61" s="84">
        <f t="shared" si="36"/>
        <v>0</v>
      </c>
      <c r="L61" s="84">
        <f t="shared" si="36"/>
        <v>0</v>
      </c>
      <c r="M61" s="84">
        <f t="shared" si="36"/>
        <v>0</v>
      </c>
      <c r="N61" s="84">
        <f t="shared" si="36"/>
        <v>0</v>
      </c>
      <c r="O61" s="84">
        <f t="shared" si="36"/>
        <v>0</v>
      </c>
      <c r="P61" s="84">
        <f t="shared" si="36"/>
        <v>0</v>
      </c>
      <c r="Q61" s="84">
        <f t="shared" si="36"/>
        <v>0</v>
      </c>
      <c r="R61" s="84">
        <f t="shared" si="36"/>
        <v>0</v>
      </c>
      <c r="S61" s="84">
        <f t="shared" si="36"/>
        <v>0</v>
      </c>
      <c r="T61" s="84">
        <f t="shared" si="36"/>
        <v>0</v>
      </c>
      <c r="U61" s="84">
        <f t="shared" si="36"/>
        <v>0</v>
      </c>
      <c r="V61" s="84">
        <f t="shared" si="36"/>
        <v>0</v>
      </c>
      <c r="W61" s="84">
        <f t="shared" si="36"/>
        <v>0</v>
      </c>
      <c r="X61" s="84">
        <f t="shared" si="36"/>
        <v>0</v>
      </c>
      <c r="Y61" s="84">
        <f t="shared" si="36"/>
        <v>0</v>
      </c>
      <c r="Z61" s="84">
        <f t="shared" si="36"/>
        <v>0</v>
      </c>
      <c r="AA61" s="84">
        <f t="shared" si="36"/>
        <v>0</v>
      </c>
      <c r="AB61" s="84">
        <f t="shared" si="36"/>
        <v>0</v>
      </c>
      <c r="AC61" s="84">
        <f>AC67</f>
        <v>0</v>
      </c>
      <c r="AD61" s="84">
        <f t="shared" si="33"/>
        <v>0</v>
      </c>
      <c r="AE61" s="84">
        <f t="shared" si="33"/>
        <v>0</v>
      </c>
      <c r="AF61" s="125"/>
      <c r="AG61" s="125"/>
      <c r="AH61" s="79">
        <f t="shared" si="1"/>
        <v>0</v>
      </c>
      <c r="AI61" s="32">
        <f t="shared" si="2"/>
        <v>0</v>
      </c>
      <c r="AJ61" s="32">
        <f t="shared" si="3"/>
        <v>0</v>
      </c>
      <c r="AK61" s="80">
        <f t="shared" si="4"/>
        <v>0</v>
      </c>
    </row>
    <row r="62" spans="1:37" s="61" customFormat="1" ht="62.45" customHeight="1">
      <c r="A62" s="43" t="s">
        <v>41</v>
      </c>
      <c r="B62" s="44">
        <f>B63</f>
        <v>13475.9</v>
      </c>
      <c r="C62" s="44">
        <f>C63</f>
        <v>0</v>
      </c>
      <c r="D62" s="44">
        <f>D63</f>
        <v>0</v>
      </c>
      <c r="E62" s="44">
        <f>E63</f>
        <v>0</v>
      </c>
      <c r="F62" s="60">
        <f>E62/B62</f>
        <v>0</v>
      </c>
      <c r="G62" s="60">
        <v>0</v>
      </c>
      <c r="H62" s="44">
        <f>H63</f>
        <v>0</v>
      </c>
      <c r="I62" s="44">
        <f t="shared" ref="I62:AE62" si="37">I63</f>
        <v>0</v>
      </c>
      <c r="J62" s="44">
        <f>J63</f>
        <v>0</v>
      </c>
      <c r="K62" s="44">
        <f t="shared" si="37"/>
        <v>0</v>
      </c>
      <c r="L62" s="44">
        <f t="shared" si="37"/>
        <v>0</v>
      </c>
      <c r="M62" s="44">
        <f t="shared" si="37"/>
        <v>0</v>
      </c>
      <c r="N62" s="44">
        <f t="shared" si="37"/>
        <v>0</v>
      </c>
      <c r="O62" s="44">
        <f t="shared" si="37"/>
        <v>0</v>
      </c>
      <c r="P62" s="44">
        <f t="shared" si="37"/>
        <v>0</v>
      </c>
      <c r="Q62" s="44">
        <f t="shared" si="37"/>
        <v>0</v>
      </c>
      <c r="R62" s="44">
        <f t="shared" si="37"/>
        <v>0</v>
      </c>
      <c r="S62" s="44">
        <f t="shared" si="37"/>
        <v>0</v>
      </c>
      <c r="T62" s="44">
        <f t="shared" si="37"/>
        <v>0</v>
      </c>
      <c r="U62" s="44">
        <f t="shared" si="37"/>
        <v>0</v>
      </c>
      <c r="V62" s="44">
        <f>V63</f>
        <v>0</v>
      </c>
      <c r="W62" s="44">
        <f t="shared" si="37"/>
        <v>0</v>
      </c>
      <c r="X62" s="44">
        <f t="shared" si="37"/>
        <v>6108.75</v>
      </c>
      <c r="Y62" s="44">
        <f t="shared" si="37"/>
        <v>0</v>
      </c>
      <c r="Z62" s="44">
        <f t="shared" si="37"/>
        <v>6108.75</v>
      </c>
      <c r="AA62" s="44">
        <f t="shared" si="37"/>
        <v>0</v>
      </c>
      <c r="AB62" s="44">
        <f t="shared" si="37"/>
        <v>0</v>
      </c>
      <c r="AC62" s="44">
        <f t="shared" si="37"/>
        <v>0</v>
      </c>
      <c r="AD62" s="44">
        <f t="shared" si="37"/>
        <v>1258.4000000000001</v>
      </c>
      <c r="AE62" s="44">
        <f t="shared" si="37"/>
        <v>0</v>
      </c>
      <c r="AF62" s="134" t="s">
        <v>57</v>
      </c>
      <c r="AG62" s="135"/>
      <c r="AH62" s="32">
        <f t="shared" si="1"/>
        <v>13475.9</v>
      </c>
      <c r="AI62" s="32">
        <f t="shared" si="2"/>
        <v>0</v>
      </c>
      <c r="AJ62" s="32">
        <f t="shared" si="3"/>
        <v>0</v>
      </c>
      <c r="AK62" s="75">
        <f t="shared" si="4"/>
        <v>0</v>
      </c>
    </row>
    <row r="63" spans="1:37" s="61" customFormat="1" ht="24" customHeight="1">
      <c r="A63" s="55" t="s">
        <v>24</v>
      </c>
      <c r="B63" s="51">
        <f>B64+B65+B66+B67</f>
        <v>13475.9</v>
      </c>
      <c r="C63" s="51">
        <f>C64+C65+C66+C67</f>
        <v>0</v>
      </c>
      <c r="D63" s="51">
        <f>D64+D65+D66+D67</f>
        <v>0</v>
      </c>
      <c r="E63" s="51">
        <f>E64+E65+E66+E67</f>
        <v>0</v>
      </c>
      <c r="F63" s="62">
        <f>E63/B63</f>
        <v>0</v>
      </c>
      <c r="G63" s="62">
        <v>0</v>
      </c>
      <c r="H63" s="51">
        <f t="shared" ref="H63:AE63" si="38">H64+H65+H66+H67</f>
        <v>0</v>
      </c>
      <c r="I63" s="51">
        <f t="shared" si="38"/>
        <v>0</v>
      </c>
      <c r="J63" s="51">
        <f t="shared" si="38"/>
        <v>0</v>
      </c>
      <c r="K63" s="51">
        <f t="shared" si="38"/>
        <v>0</v>
      </c>
      <c r="L63" s="51">
        <f t="shared" si="38"/>
        <v>0</v>
      </c>
      <c r="M63" s="51">
        <f t="shared" si="38"/>
        <v>0</v>
      </c>
      <c r="N63" s="51">
        <f t="shared" si="38"/>
        <v>0</v>
      </c>
      <c r="O63" s="51">
        <f t="shared" si="38"/>
        <v>0</v>
      </c>
      <c r="P63" s="51">
        <f t="shared" si="38"/>
        <v>0</v>
      </c>
      <c r="Q63" s="51">
        <f t="shared" si="38"/>
        <v>0</v>
      </c>
      <c r="R63" s="51">
        <f t="shared" si="38"/>
        <v>0</v>
      </c>
      <c r="S63" s="51">
        <f t="shared" si="38"/>
        <v>0</v>
      </c>
      <c r="T63" s="51">
        <f t="shared" si="38"/>
        <v>0</v>
      </c>
      <c r="U63" s="51">
        <f t="shared" si="38"/>
        <v>0</v>
      </c>
      <c r="V63" s="51">
        <f t="shared" si="38"/>
        <v>0</v>
      </c>
      <c r="W63" s="51">
        <f t="shared" si="38"/>
        <v>0</v>
      </c>
      <c r="X63" s="51">
        <f t="shared" si="38"/>
        <v>6108.75</v>
      </c>
      <c r="Y63" s="51">
        <f t="shared" si="38"/>
        <v>0</v>
      </c>
      <c r="Z63" s="51">
        <f t="shared" si="38"/>
        <v>6108.75</v>
      </c>
      <c r="AA63" s="51">
        <f t="shared" si="38"/>
        <v>0</v>
      </c>
      <c r="AB63" s="51">
        <f t="shared" si="38"/>
        <v>0</v>
      </c>
      <c r="AC63" s="51">
        <f t="shared" si="38"/>
        <v>0</v>
      </c>
      <c r="AD63" s="51">
        <f t="shared" si="38"/>
        <v>1258.4000000000001</v>
      </c>
      <c r="AE63" s="51">
        <f t="shared" si="38"/>
        <v>0</v>
      </c>
      <c r="AF63" s="136"/>
      <c r="AG63" s="137"/>
      <c r="AH63" s="32">
        <f t="shared" si="1"/>
        <v>13475.9</v>
      </c>
      <c r="AI63" s="32">
        <f t="shared" si="2"/>
        <v>0</v>
      </c>
      <c r="AJ63" s="32">
        <f t="shared" si="3"/>
        <v>0</v>
      </c>
      <c r="AK63" s="75">
        <f t="shared" si="4"/>
        <v>0</v>
      </c>
    </row>
    <row r="64" spans="1:37" s="85" customFormat="1" ht="24" customHeight="1">
      <c r="A64" s="82" t="s">
        <v>20</v>
      </c>
      <c r="B64" s="76">
        <f>H64+J64+L64+N64+P64+R64+T64+V64+X64+Z64+AB64+AD64</f>
        <v>0</v>
      </c>
      <c r="C64" s="76">
        <f>H64+J64+L64+N64+P64+R64+T64</f>
        <v>0</v>
      </c>
      <c r="D64" s="76">
        <f>E64</f>
        <v>0</v>
      </c>
      <c r="E64" s="76">
        <f>I64+K64+M64+O64+Q64+S64+U64+W64+Y64</f>
        <v>0</v>
      </c>
      <c r="F64" s="83">
        <v>0</v>
      </c>
      <c r="G64" s="83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4">
        <v>0</v>
      </c>
      <c r="AB64" s="84">
        <v>0</v>
      </c>
      <c r="AC64" s="84">
        <v>0</v>
      </c>
      <c r="AD64" s="84">
        <v>0</v>
      </c>
      <c r="AE64" s="84">
        <v>0</v>
      </c>
      <c r="AF64" s="136"/>
      <c r="AG64" s="137"/>
      <c r="AH64" s="79">
        <f t="shared" si="1"/>
        <v>0</v>
      </c>
      <c r="AI64" s="32">
        <f t="shared" si="2"/>
        <v>0</v>
      </c>
      <c r="AJ64" s="32">
        <f t="shared" si="3"/>
        <v>0</v>
      </c>
      <c r="AK64" s="80">
        <f t="shared" si="4"/>
        <v>0</v>
      </c>
    </row>
    <row r="65" spans="1:37" s="85" customFormat="1" ht="24" customHeight="1">
      <c r="A65" s="82" t="s">
        <v>18</v>
      </c>
      <c r="B65" s="76">
        <f>H65+J65+L65+N65+P65+R65+T65+V65+X65+Z65+AB65+AD65</f>
        <v>0</v>
      </c>
      <c r="C65" s="76">
        <f>H65+J65+L65+N65+P65+R65+T65</f>
        <v>0</v>
      </c>
      <c r="D65" s="76">
        <f>E65</f>
        <v>0</v>
      </c>
      <c r="E65" s="76">
        <f>I65</f>
        <v>0</v>
      </c>
      <c r="F65" s="83">
        <v>0</v>
      </c>
      <c r="G65" s="83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0</v>
      </c>
      <c r="AE65" s="84">
        <v>0</v>
      </c>
      <c r="AF65" s="136"/>
      <c r="AG65" s="137"/>
      <c r="AH65" s="79">
        <f t="shared" si="1"/>
        <v>0</v>
      </c>
      <c r="AI65" s="32">
        <f t="shared" si="2"/>
        <v>0</v>
      </c>
      <c r="AJ65" s="32">
        <f t="shared" si="3"/>
        <v>0</v>
      </c>
      <c r="AK65" s="80">
        <f t="shared" si="4"/>
        <v>0</v>
      </c>
    </row>
    <row r="66" spans="1:37" s="85" customFormat="1" ht="24" customHeight="1">
      <c r="A66" s="86" t="s">
        <v>19</v>
      </c>
      <c r="B66" s="76">
        <f>H66+J66+L66+N66+P66+R66+T66+V66+X66+Z66+AB66+AD66</f>
        <v>13475.9</v>
      </c>
      <c r="C66" s="76">
        <f>H66+J66+L66+N66+P66+R66+T66</f>
        <v>0</v>
      </c>
      <c r="D66" s="76">
        <f>E66</f>
        <v>0</v>
      </c>
      <c r="E66" s="76">
        <f>I66+K66+M66+O66+Q66</f>
        <v>0</v>
      </c>
      <c r="F66" s="83">
        <f>E66/B66</f>
        <v>0</v>
      </c>
      <c r="G66" s="83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6108.75</v>
      </c>
      <c r="Y66" s="84">
        <v>0</v>
      </c>
      <c r="Z66" s="84">
        <v>6108.75</v>
      </c>
      <c r="AA66" s="84">
        <v>0</v>
      </c>
      <c r="AB66" s="84">
        <v>0</v>
      </c>
      <c r="AC66" s="84">
        <v>0</v>
      </c>
      <c r="AD66" s="84">
        <v>1258.4000000000001</v>
      </c>
      <c r="AE66" s="84">
        <v>0</v>
      </c>
      <c r="AF66" s="136"/>
      <c r="AG66" s="137"/>
      <c r="AH66" s="79">
        <f t="shared" si="1"/>
        <v>13475.9</v>
      </c>
      <c r="AI66" s="32">
        <f t="shared" si="2"/>
        <v>0</v>
      </c>
      <c r="AJ66" s="32">
        <f t="shared" si="3"/>
        <v>0</v>
      </c>
      <c r="AK66" s="80">
        <f t="shared" si="4"/>
        <v>0</v>
      </c>
    </row>
    <row r="67" spans="1:37" s="85" customFormat="1" ht="24" customHeight="1">
      <c r="A67" s="77" t="s">
        <v>27</v>
      </c>
      <c r="B67" s="76">
        <f>H67+J67+L67+N67+P67+R67+T67+V67+X67+Z67+AB67+AD67</f>
        <v>0</v>
      </c>
      <c r="C67" s="76">
        <f>H67+J67+L67+N67+P67+R67+T67</f>
        <v>0</v>
      </c>
      <c r="D67" s="76">
        <f>E67</f>
        <v>0</v>
      </c>
      <c r="E67" s="76">
        <f>I67+K67+M67+O67+Q67+S67+U67+W67+Y67</f>
        <v>0</v>
      </c>
      <c r="F67" s="83">
        <v>0</v>
      </c>
      <c r="G67" s="83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0</v>
      </c>
      <c r="AF67" s="138"/>
      <c r="AG67" s="139"/>
      <c r="AH67" s="79">
        <f t="shared" si="1"/>
        <v>0</v>
      </c>
      <c r="AI67" s="32">
        <f t="shared" si="2"/>
        <v>0</v>
      </c>
      <c r="AJ67" s="32">
        <f t="shared" si="3"/>
        <v>0</v>
      </c>
      <c r="AK67" s="80">
        <f t="shared" si="4"/>
        <v>0</v>
      </c>
    </row>
    <row r="68" spans="1:37" s="48" customFormat="1" ht="19.149999999999999" customHeight="1">
      <c r="A68" s="43" t="s">
        <v>38</v>
      </c>
      <c r="B68" s="44">
        <f>B69</f>
        <v>114528.90000000001</v>
      </c>
      <c r="C68" s="44">
        <f>C69</f>
        <v>21927.899999999998</v>
      </c>
      <c r="D68" s="44">
        <f>D69</f>
        <v>21927.8</v>
      </c>
      <c r="E68" s="44">
        <f>E69</f>
        <v>21927.8</v>
      </c>
      <c r="F68" s="45">
        <f>E68/B68</f>
        <v>0.19146084525390533</v>
      </c>
      <c r="G68" s="45">
        <v>0</v>
      </c>
      <c r="H68" s="44">
        <f t="shared" ref="H68:P68" si="39">H69</f>
        <v>0</v>
      </c>
      <c r="I68" s="44">
        <f t="shared" si="39"/>
        <v>0</v>
      </c>
      <c r="J68" s="44">
        <f t="shared" si="39"/>
        <v>0</v>
      </c>
      <c r="K68" s="44">
        <f t="shared" si="39"/>
        <v>0</v>
      </c>
      <c r="L68" s="44">
        <f t="shared" si="39"/>
        <v>0</v>
      </c>
      <c r="M68" s="44">
        <f t="shared" si="39"/>
        <v>0</v>
      </c>
      <c r="N68" s="44">
        <f t="shared" si="39"/>
        <v>0</v>
      </c>
      <c r="O68" s="44">
        <f t="shared" si="39"/>
        <v>0</v>
      </c>
      <c r="P68" s="44">
        <f t="shared" si="39"/>
        <v>21927.899999999998</v>
      </c>
      <c r="Q68" s="44">
        <f>Q69</f>
        <v>21927.8</v>
      </c>
      <c r="R68" s="44">
        <f t="shared" ref="R68:AE68" si="40">R69</f>
        <v>0</v>
      </c>
      <c r="S68" s="44">
        <f t="shared" si="40"/>
        <v>0</v>
      </c>
      <c r="T68" s="44">
        <f t="shared" si="40"/>
        <v>0</v>
      </c>
      <c r="U68" s="44">
        <f t="shared" si="40"/>
        <v>0</v>
      </c>
      <c r="V68" s="44">
        <f t="shared" si="40"/>
        <v>0</v>
      </c>
      <c r="W68" s="44">
        <f t="shared" si="40"/>
        <v>0</v>
      </c>
      <c r="X68" s="44">
        <f t="shared" si="40"/>
        <v>0</v>
      </c>
      <c r="Y68" s="44">
        <f t="shared" si="40"/>
        <v>0</v>
      </c>
      <c r="Z68" s="44">
        <f t="shared" si="40"/>
        <v>0</v>
      </c>
      <c r="AA68" s="44">
        <f t="shared" si="40"/>
        <v>0</v>
      </c>
      <c r="AB68" s="44">
        <f t="shared" si="40"/>
        <v>0</v>
      </c>
      <c r="AC68" s="44">
        <f t="shared" si="40"/>
        <v>0</v>
      </c>
      <c r="AD68" s="44">
        <f t="shared" si="40"/>
        <v>92601</v>
      </c>
      <c r="AE68" s="44">
        <f t="shared" si="40"/>
        <v>0</v>
      </c>
      <c r="AF68" s="148" t="s">
        <v>79</v>
      </c>
      <c r="AG68" s="149"/>
      <c r="AH68" s="32">
        <f t="shared" si="1"/>
        <v>114528.9</v>
      </c>
      <c r="AI68" s="32">
        <f t="shared" si="2"/>
        <v>21927.899999999998</v>
      </c>
      <c r="AJ68" s="32">
        <f t="shared" si="3"/>
        <v>21927.8</v>
      </c>
      <c r="AK68" s="75">
        <f t="shared" si="4"/>
        <v>9.9999999998544808E-2</v>
      </c>
    </row>
    <row r="69" spans="1:37" s="48" customFormat="1" ht="19.149999999999999" customHeight="1">
      <c r="A69" s="43" t="s">
        <v>24</v>
      </c>
      <c r="B69" s="51">
        <f>B71+B72+B70+B74+B73</f>
        <v>114528.90000000001</v>
      </c>
      <c r="C69" s="51">
        <f>C71+C72+C70+C74+C73</f>
        <v>21927.899999999998</v>
      </c>
      <c r="D69" s="63">
        <f>D71+D72+D70+D74+D73</f>
        <v>21927.8</v>
      </c>
      <c r="E69" s="51">
        <f>E71+E72+E70+E74+E73</f>
        <v>21927.8</v>
      </c>
      <c r="F69" s="52">
        <f>E69/B69</f>
        <v>0.19146084525390533</v>
      </c>
      <c r="G69" s="52">
        <v>0</v>
      </c>
      <c r="H69" s="51">
        <f t="shared" ref="H69:O69" si="41">H71+H72+H70+H74</f>
        <v>0</v>
      </c>
      <c r="I69" s="51">
        <f t="shared" si="41"/>
        <v>0</v>
      </c>
      <c r="J69" s="51">
        <f t="shared" si="41"/>
        <v>0</v>
      </c>
      <c r="K69" s="51">
        <f t="shared" si="41"/>
        <v>0</v>
      </c>
      <c r="L69" s="51">
        <f t="shared" si="41"/>
        <v>0</v>
      </c>
      <c r="M69" s="51">
        <f t="shared" si="41"/>
        <v>0</v>
      </c>
      <c r="N69" s="51">
        <f t="shared" si="41"/>
        <v>0</v>
      </c>
      <c r="O69" s="51">
        <f t="shared" si="41"/>
        <v>0</v>
      </c>
      <c r="P69" s="51">
        <f>P71+P72+P70+P74+P73</f>
        <v>21927.899999999998</v>
      </c>
      <c r="Q69" s="51">
        <f>Q71+Q72+Q70+Q74+Q73</f>
        <v>21927.8</v>
      </c>
      <c r="R69" s="51">
        <f t="shared" ref="R69:AE69" si="42">R71+R72+R70+R74+R73</f>
        <v>0</v>
      </c>
      <c r="S69" s="51">
        <f t="shared" si="42"/>
        <v>0</v>
      </c>
      <c r="T69" s="51">
        <f t="shared" si="42"/>
        <v>0</v>
      </c>
      <c r="U69" s="51">
        <f t="shared" si="42"/>
        <v>0</v>
      </c>
      <c r="V69" s="51">
        <f t="shared" si="42"/>
        <v>0</v>
      </c>
      <c r="W69" s="51">
        <f t="shared" si="42"/>
        <v>0</v>
      </c>
      <c r="X69" s="51">
        <f t="shared" si="42"/>
        <v>0</v>
      </c>
      <c r="Y69" s="51">
        <f t="shared" si="42"/>
        <v>0</v>
      </c>
      <c r="Z69" s="51">
        <f t="shared" si="42"/>
        <v>0</v>
      </c>
      <c r="AA69" s="51">
        <f t="shared" si="42"/>
        <v>0</v>
      </c>
      <c r="AB69" s="51">
        <f t="shared" si="42"/>
        <v>0</v>
      </c>
      <c r="AC69" s="51">
        <f t="shared" si="42"/>
        <v>0</v>
      </c>
      <c r="AD69" s="51">
        <f t="shared" si="42"/>
        <v>92601</v>
      </c>
      <c r="AE69" s="51">
        <f t="shared" si="42"/>
        <v>0</v>
      </c>
      <c r="AF69" s="150"/>
      <c r="AG69" s="151"/>
      <c r="AH69" s="32">
        <f t="shared" si="1"/>
        <v>114528.9</v>
      </c>
      <c r="AI69" s="32">
        <f t="shared" si="2"/>
        <v>21927.899999999998</v>
      </c>
      <c r="AJ69" s="32">
        <f t="shared" si="3"/>
        <v>21927.8</v>
      </c>
      <c r="AK69" s="75">
        <f t="shared" si="4"/>
        <v>9.9999999998544808E-2</v>
      </c>
    </row>
    <row r="70" spans="1:37" s="81" customFormat="1" ht="19.149999999999999" customHeight="1">
      <c r="A70" s="90" t="s">
        <v>20</v>
      </c>
      <c r="B70" s="84">
        <f>H70+J70+L70+N70+P70+R70+T70+V70+X70+Z70+AB70+AD70</f>
        <v>0</v>
      </c>
      <c r="C70" s="84">
        <f>H70+J70+L70+N70+P70+R70+T70</f>
        <v>0</v>
      </c>
      <c r="D70" s="84">
        <f>E70</f>
        <v>0</v>
      </c>
      <c r="E70" s="84">
        <f>I70+K70+M70+O70+Q70+S70+U70</f>
        <v>0</v>
      </c>
      <c r="F70" s="78">
        <v>0</v>
      </c>
      <c r="G70" s="78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150"/>
      <c r="AG70" s="151"/>
      <c r="AH70" s="79">
        <f t="shared" si="1"/>
        <v>0</v>
      </c>
      <c r="AI70" s="32">
        <f t="shared" si="2"/>
        <v>0</v>
      </c>
      <c r="AJ70" s="32">
        <f t="shared" si="3"/>
        <v>0</v>
      </c>
      <c r="AK70" s="80">
        <f t="shared" si="4"/>
        <v>0</v>
      </c>
    </row>
    <row r="71" spans="1:37" s="81" customFormat="1" ht="19.149999999999999" customHeight="1">
      <c r="A71" s="77" t="s">
        <v>18</v>
      </c>
      <c r="B71" s="84">
        <f>H71+J71+L71+N71+P71+R71+T71+V71+X71+Z71+AB71+AD71</f>
        <v>80245.100000000006</v>
      </c>
      <c r="C71" s="84">
        <f>H71+J71+L71+N71+P71+R71+T71</f>
        <v>19515.8</v>
      </c>
      <c r="D71" s="84">
        <f>E71</f>
        <v>19515.7</v>
      </c>
      <c r="E71" s="84">
        <f>I71+K71+M71+O71+Q71+S71+U71</f>
        <v>19515.7</v>
      </c>
      <c r="F71" s="78">
        <f>E71/B71</f>
        <v>0.24320114249966665</v>
      </c>
      <c r="G71" s="78">
        <f>G30</f>
        <v>1.000003682712244</v>
      </c>
      <c r="H71" s="84">
        <v>0</v>
      </c>
      <c r="I71" s="76">
        <v>0</v>
      </c>
      <c r="J71" s="84">
        <v>0</v>
      </c>
      <c r="K71" s="76">
        <v>0</v>
      </c>
      <c r="L71" s="84">
        <v>0</v>
      </c>
      <c r="M71" s="76">
        <v>0</v>
      </c>
      <c r="N71" s="84">
        <v>0</v>
      </c>
      <c r="O71" s="76">
        <v>0</v>
      </c>
      <c r="P71" s="84">
        <v>19515.8</v>
      </c>
      <c r="Q71" s="76">
        <v>19515.7</v>
      </c>
      <c r="R71" s="84">
        <v>0</v>
      </c>
      <c r="S71" s="76">
        <v>0</v>
      </c>
      <c r="T71" s="84">
        <v>0</v>
      </c>
      <c r="U71" s="76">
        <v>0</v>
      </c>
      <c r="V71" s="84">
        <v>0</v>
      </c>
      <c r="W71" s="76">
        <v>0</v>
      </c>
      <c r="X71" s="84">
        <v>0</v>
      </c>
      <c r="Y71" s="76">
        <v>0</v>
      </c>
      <c r="Z71" s="84">
        <v>0</v>
      </c>
      <c r="AA71" s="76">
        <v>0</v>
      </c>
      <c r="AB71" s="84">
        <v>0</v>
      </c>
      <c r="AC71" s="76">
        <v>0</v>
      </c>
      <c r="AD71" s="84">
        <v>60729.3</v>
      </c>
      <c r="AE71" s="76">
        <v>0</v>
      </c>
      <c r="AF71" s="150"/>
      <c r="AG71" s="151"/>
      <c r="AH71" s="79">
        <f t="shared" si="1"/>
        <v>80245.100000000006</v>
      </c>
      <c r="AI71" s="32">
        <f t="shared" si="2"/>
        <v>19515.8</v>
      </c>
      <c r="AJ71" s="32">
        <f t="shared" si="3"/>
        <v>19515.7</v>
      </c>
      <c r="AK71" s="80">
        <f t="shared" si="4"/>
        <v>9.9999999998544808E-2</v>
      </c>
    </row>
    <row r="72" spans="1:37" s="81" customFormat="1" ht="19.149999999999999" customHeight="1">
      <c r="A72" s="90" t="s">
        <v>19</v>
      </c>
      <c r="B72" s="84">
        <f>H72+J72+L72+N72+P72+R72+T72+V72+X72+Z72+AB72+AD72</f>
        <v>24365.8</v>
      </c>
      <c r="C72" s="84">
        <f>H72+J72+L72+N72+P72+R72+T72</f>
        <v>0</v>
      </c>
      <c r="D72" s="84">
        <f>C72</f>
        <v>0</v>
      </c>
      <c r="E72" s="84">
        <f>I72+K72+M72+O72+Q72+S72+U72</f>
        <v>0</v>
      </c>
      <c r="F72" s="78">
        <f>E72/B72</f>
        <v>0</v>
      </c>
      <c r="G72" s="78">
        <v>0</v>
      </c>
      <c r="H72" s="84">
        <v>0</v>
      </c>
      <c r="I72" s="76">
        <v>0</v>
      </c>
      <c r="J72" s="84">
        <v>0</v>
      </c>
      <c r="K72" s="76">
        <v>0</v>
      </c>
      <c r="L72" s="84">
        <v>0</v>
      </c>
      <c r="M72" s="76">
        <v>0</v>
      </c>
      <c r="N72" s="84">
        <v>0</v>
      </c>
      <c r="O72" s="76">
        <v>0</v>
      </c>
      <c r="P72" s="84">
        <v>0</v>
      </c>
      <c r="Q72" s="76">
        <v>0</v>
      </c>
      <c r="R72" s="84">
        <v>0</v>
      </c>
      <c r="S72" s="76">
        <v>0</v>
      </c>
      <c r="T72" s="84">
        <v>0</v>
      </c>
      <c r="U72" s="84">
        <v>0</v>
      </c>
      <c r="V72" s="84">
        <v>0</v>
      </c>
      <c r="W72" s="76">
        <v>0</v>
      </c>
      <c r="X72" s="84">
        <v>0</v>
      </c>
      <c r="Y72" s="76">
        <v>0</v>
      </c>
      <c r="Z72" s="84">
        <v>0</v>
      </c>
      <c r="AA72" s="76">
        <v>0</v>
      </c>
      <c r="AB72" s="84">
        <v>0</v>
      </c>
      <c r="AC72" s="76">
        <v>0</v>
      </c>
      <c r="AD72" s="84">
        <v>24365.8</v>
      </c>
      <c r="AE72" s="76">
        <v>0</v>
      </c>
      <c r="AF72" s="150"/>
      <c r="AG72" s="151"/>
      <c r="AH72" s="79">
        <f t="shared" ref="AH72:AH128" si="43">H72+J72+L72+N72+P72+R72+T72+V72+X72+Z72+AB72+AD72</f>
        <v>24365.8</v>
      </c>
      <c r="AI72" s="32">
        <f t="shared" ref="AI72:AI129" si="44">H72+J72+L72+N72+P72+R72+T72</f>
        <v>0</v>
      </c>
      <c r="AJ72" s="32">
        <f t="shared" ref="AJ72:AJ129" si="45">I72+K72+M72+O72+Q72+S72+U72+W72+Y72+AA72+AC72+AE72</f>
        <v>0</v>
      </c>
      <c r="AK72" s="80">
        <f t="shared" ref="AK72:AK129" si="46">C72-E72</f>
        <v>0</v>
      </c>
    </row>
    <row r="73" spans="1:37" s="81" customFormat="1" ht="19.149999999999999" customHeight="1">
      <c r="A73" s="90" t="s">
        <v>51</v>
      </c>
      <c r="B73" s="84">
        <f>H73+J73+L73+N73+P73+R73+T73+V73+X73+Z73+AB73+AD73</f>
        <v>9918</v>
      </c>
      <c r="C73" s="84">
        <f>H73+J73+L73+N73+P73+R73+T73</f>
        <v>2412.1</v>
      </c>
      <c r="D73" s="84">
        <f>C73</f>
        <v>2412.1</v>
      </c>
      <c r="E73" s="84">
        <f>I73+K73+M73+O73+Q73+S73+U73</f>
        <v>2412.1</v>
      </c>
      <c r="F73" s="78">
        <f>E73/B73</f>
        <v>0.24320427505545472</v>
      </c>
      <c r="G73" s="78">
        <v>0</v>
      </c>
      <c r="H73" s="84">
        <v>0</v>
      </c>
      <c r="I73" s="76">
        <v>0</v>
      </c>
      <c r="J73" s="84">
        <v>0</v>
      </c>
      <c r="K73" s="76">
        <v>0</v>
      </c>
      <c r="L73" s="84">
        <v>0</v>
      </c>
      <c r="M73" s="76">
        <v>0</v>
      </c>
      <c r="N73" s="84">
        <v>0</v>
      </c>
      <c r="O73" s="76">
        <v>0</v>
      </c>
      <c r="P73" s="84">
        <v>2412.1</v>
      </c>
      <c r="Q73" s="76">
        <v>2412.1</v>
      </c>
      <c r="R73" s="84">
        <v>0</v>
      </c>
      <c r="S73" s="76">
        <v>0</v>
      </c>
      <c r="T73" s="84">
        <v>0</v>
      </c>
      <c r="U73" s="84">
        <v>0</v>
      </c>
      <c r="V73" s="84">
        <v>0</v>
      </c>
      <c r="W73" s="76">
        <v>0</v>
      </c>
      <c r="X73" s="84">
        <v>0</v>
      </c>
      <c r="Y73" s="76">
        <v>0</v>
      </c>
      <c r="Z73" s="84">
        <v>0</v>
      </c>
      <c r="AA73" s="76">
        <v>0</v>
      </c>
      <c r="AB73" s="84">
        <v>0</v>
      </c>
      <c r="AC73" s="76">
        <v>0</v>
      </c>
      <c r="AD73" s="84">
        <v>7505.9</v>
      </c>
      <c r="AE73" s="76">
        <v>0</v>
      </c>
      <c r="AF73" s="150"/>
      <c r="AG73" s="151"/>
      <c r="AH73" s="79">
        <f t="shared" si="43"/>
        <v>9918</v>
      </c>
      <c r="AI73" s="32">
        <f t="shared" si="44"/>
        <v>2412.1</v>
      </c>
      <c r="AJ73" s="32">
        <f t="shared" si="45"/>
        <v>2412.1</v>
      </c>
      <c r="AK73" s="80">
        <f t="shared" si="46"/>
        <v>0</v>
      </c>
    </row>
    <row r="74" spans="1:37" s="81" customFormat="1" ht="19.149999999999999" customHeight="1">
      <c r="A74" s="77" t="s">
        <v>27</v>
      </c>
      <c r="B74" s="84">
        <f>H74+I74+J74+K74+L74+M74+N74+O74+P74+Q74+R74+S74</f>
        <v>0</v>
      </c>
      <c r="C74" s="84">
        <f>H74+J74+L74+N74+P74+R74+T74</f>
        <v>0</v>
      </c>
      <c r="D74" s="84">
        <f>E74</f>
        <v>0</v>
      </c>
      <c r="E74" s="84">
        <f>I74+K74+M74+O74+Q74+S74+U74</f>
        <v>0</v>
      </c>
      <c r="F74" s="78">
        <v>0</v>
      </c>
      <c r="G74" s="78">
        <v>0</v>
      </c>
      <c r="H74" s="84">
        <v>0</v>
      </c>
      <c r="I74" s="76">
        <v>0</v>
      </c>
      <c r="J74" s="84">
        <v>0</v>
      </c>
      <c r="K74" s="76">
        <v>0</v>
      </c>
      <c r="L74" s="84">
        <v>0</v>
      </c>
      <c r="M74" s="76">
        <v>0</v>
      </c>
      <c r="N74" s="84">
        <v>0</v>
      </c>
      <c r="O74" s="76">
        <v>0</v>
      </c>
      <c r="P74" s="84">
        <v>0</v>
      </c>
      <c r="Q74" s="76">
        <v>0</v>
      </c>
      <c r="R74" s="84">
        <v>0</v>
      </c>
      <c r="S74" s="76">
        <v>0</v>
      </c>
      <c r="T74" s="84">
        <v>0</v>
      </c>
      <c r="U74" s="76">
        <v>0</v>
      </c>
      <c r="V74" s="84">
        <v>0</v>
      </c>
      <c r="W74" s="76">
        <v>0</v>
      </c>
      <c r="X74" s="84">
        <v>0</v>
      </c>
      <c r="Y74" s="76">
        <v>0</v>
      </c>
      <c r="Z74" s="84">
        <v>0</v>
      </c>
      <c r="AA74" s="76">
        <v>0</v>
      </c>
      <c r="AB74" s="84">
        <v>0</v>
      </c>
      <c r="AC74" s="76">
        <v>0</v>
      </c>
      <c r="AD74" s="84">
        <v>0</v>
      </c>
      <c r="AE74" s="76">
        <v>0</v>
      </c>
      <c r="AF74" s="150"/>
      <c r="AG74" s="151"/>
      <c r="AH74" s="79">
        <f t="shared" si="43"/>
        <v>0</v>
      </c>
      <c r="AI74" s="32">
        <f t="shared" si="44"/>
        <v>0</v>
      </c>
      <c r="AJ74" s="32">
        <f t="shared" si="45"/>
        <v>0</v>
      </c>
      <c r="AK74" s="80">
        <f t="shared" si="46"/>
        <v>0</v>
      </c>
    </row>
    <row r="75" spans="1:37" s="48" customFormat="1" ht="45.75" customHeight="1">
      <c r="A75" s="49" t="s">
        <v>94</v>
      </c>
      <c r="B75" s="44">
        <f>B76</f>
        <v>100000</v>
      </c>
      <c r="C75" s="44">
        <f>C76</f>
        <v>50000</v>
      </c>
      <c r="D75" s="44">
        <f>D76</f>
        <v>0</v>
      </c>
      <c r="E75" s="44">
        <f>E76</f>
        <v>0</v>
      </c>
      <c r="F75" s="45">
        <v>0</v>
      </c>
      <c r="G75" s="45">
        <v>0</v>
      </c>
      <c r="H75" s="44">
        <f>H76</f>
        <v>0</v>
      </c>
      <c r="I75" s="44">
        <f>I76</f>
        <v>0</v>
      </c>
      <c r="J75" s="44">
        <f>J76</f>
        <v>0</v>
      </c>
      <c r="K75" s="44">
        <f>K76</f>
        <v>0</v>
      </c>
      <c r="L75" s="44">
        <f t="shared" ref="L75:AE75" si="47">L76</f>
        <v>0</v>
      </c>
      <c r="M75" s="44">
        <f t="shared" si="47"/>
        <v>0</v>
      </c>
      <c r="N75" s="44">
        <f t="shared" si="47"/>
        <v>0</v>
      </c>
      <c r="O75" s="44">
        <f t="shared" si="47"/>
        <v>0</v>
      </c>
      <c r="P75" s="44">
        <f t="shared" si="47"/>
        <v>0</v>
      </c>
      <c r="Q75" s="44">
        <f t="shared" si="47"/>
        <v>0</v>
      </c>
      <c r="R75" s="44">
        <f t="shared" si="47"/>
        <v>0</v>
      </c>
      <c r="S75" s="44">
        <f t="shared" si="47"/>
        <v>0</v>
      </c>
      <c r="T75" s="44">
        <f>T76</f>
        <v>50000</v>
      </c>
      <c r="U75" s="44">
        <f t="shared" si="47"/>
        <v>0</v>
      </c>
      <c r="V75" s="44">
        <f>V76</f>
        <v>0</v>
      </c>
      <c r="W75" s="44">
        <f t="shared" si="47"/>
        <v>0</v>
      </c>
      <c r="X75" s="44">
        <f t="shared" si="47"/>
        <v>0</v>
      </c>
      <c r="Y75" s="44">
        <f t="shared" si="47"/>
        <v>0</v>
      </c>
      <c r="Z75" s="44">
        <f t="shared" si="47"/>
        <v>0</v>
      </c>
      <c r="AA75" s="44">
        <f t="shared" si="47"/>
        <v>0</v>
      </c>
      <c r="AB75" s="44">
        <f t="shared" si="47"/>
        <v>0</v>
      </c>
      <c r="AC75" s="44">
        <f t="shared" si="47"/>
        <v>0</v>
      </c>
      <c r="AD75" s="44">
        <f>AD76</f>
        <v>50000</v>
      </c>
      <c r="AE75" s="44">
        <f t="shared" si="47"/>
        <v>0</v>
      </c>
      <c r="AF75" s="152"/>
      <c r="AG75" s="153"/>
      <c r="AH75" s="32">
        <f>H75+J75+L75+N75+P75+R75+T75+V75+X75+Z75+AB75+AD75</f>
        <v>100000</v>
      </c>
      <c r="AI75" s="32">
        <f t="shared" si="44"/>
        <v>50000</v>
      </c>
      <c r="AJ75" s="32">
        <f t="shared" si="45"/>
        <v>0</v>
      </c>
      <c r="AK75" s="75">
        <f t="shared" si="46"/>
        <v>50000</v>
      </c>
    </row>
    <row r="76" spans="1:37" s="54" customFormat="1" ht="19.149999999999999" customHeight="1">
      <c r="A76" s="50" t="s">
        <v>24</v>
      </c>
      <c r="B76" s="51">
        <f>B77+B78+B79+B80</f>
        <v>100000</v>
      </c>
      <c r="C76" s="51">
        <f>C78+C79+C77+C80</f>
        <v>50000</v>
      </c>
      <c r="D76" s="51">
        <f>Q76+S76+U76+W76+Y76+AA76+AC76+AE76+O76+M76+K76+I76</f>
        <v>0</v>
      </c>
      <c r="E76" s="51">
        <f>K76+M76+O76+Q76+S76+U76+W76+Y76+AA76+AC76+AE76+AG76</f>
        <v>0</v>
      </c>
      <c r="F76" s="52">
        <f>E76/B76</f>
        <v>0</v>
      </c>
      <c r="G76" s="52">
        <v>0</v>
      </c>
      <c r="H76" s="51">
        <f>H78+H79+H77+H80</f>
        <v>0</v>
      </c>
      <c r="I76" s="51">
        <f t="shared" ref="I76:AE76" si="48">I78+I79+I77+I80</f>
        <v>0</v>
      </c>
      <c r="J76" s="51">
        <f t="shared" si="48"/>
        <v>0</v>
      </c>
      <c r="K76" s="51">
        <f t="shared" si="48"/>
        <v>0</v>
      </c>
      <c r="L76" s="51">
        <f t="shared" si="48"/>
        <v>0</v>
      </c>
      <c r="M76" s="51">
        <f t="shared" si="48"/>
        <v>0</v>
      </c>
      <c r="N76" s="51">
        <f t="shared" si="48"/>
        <v>0</v>
      </c>
      <c r="O76" s="51">
        <f t="shared" si="48"/>
        <v>0</v>
      </c>
      <c r="P76" s="51">
        <f t="shared" si="48"/>
        <v>0</v>
      </c>
      <c r="Q76" s="51">
        <f t="shared" si="48"/>
        <v>0</v>
      </c>
      <c r="R76" s="51">
        <f>R78+R79+R77+R80</f>
        <v>0</v>
      </c>
      <c r="S76" s="51">
        <f t="shared" si="48"/>
        <v>0</v>
      </c>
      <c r="T76" s="51">
        <f>T78+T79+T77+T80</f>
        <v>50000</v>
      </c>
      <c r="U76" s="51">
        <f>U78+U79+U77+U80</f>
        <v>0</v>
      </c>
      <c r="V76" s="51">
        <f t="shared" si="48"/>
        <v>0</v>
      </c>
      <c r="W76" s="51">
        <f t="shared" si="48"/>
        <v>0</v>
      </c>
      <c r="X76" s="51">
        <f t="shared" si="48"/>
        <v>0</v>
      </c>
      <c r="Y76" s="51">
        <f t="shared" si="48"/>
        <v>0</v>
      </c>
      <c r="Z76" s="51">
        <f t="shared" si="48"/>
        <v>0</v>
      </c>
      <c r="AA76" s="51">
        <f t="shared" si="48"/>
        <v>0</v>
      </c>
      <c r="AB76" s="51">
        <f t="shared" si="48"/>
        <v>0</v>
      </c>
      <c r="AC76" s="51">
        <f t="shared" si="48"/>
        <v>0</v>
      </c>
      <c r="AD76" s="51">
        <f>AD78+AD79+AD77+AD80</f>
        <v>50000</v>
      </c>
      <c r="AE76" s="51">
        <f t="shared" si="48"/>
        <v>0</v>
      </c>
      <c r="AF76" s="46"/>
      <c r="AG76" s="47"/>
      <c r="AH76" s="32">
        <f t="shared" si="43"/>
        <v>100000</v>
      </c>
      <c r="AI76" s="32">
        <f t="shared" si="44"/>
        <v>50000</v>
      </c>
      <c r="AJ76" s="32">
        <f t="shared" si="45"/>
        <v>0</v>
      </c>
      <c r="AK76" s="75">
        <f t="shared" si="46"/>
        <v>50000</v>
      </c>
    </row>
    <row r="77" spans="1:37" s="54" customFormat="1" ht="19.149999999999999" customHeight="1">
      <c r="A77" s="50" t="s">
        <v>20</v>
      </c>
      <c r="B77" s="51">
        <f>B83+B89</f>
        <v>0</v>
      </c>
      <c r="C77" s="51">
        <f>H77+J77+L77+N77+P77+R77</f>
        <v>0</v>
      </c>
      <c r="D77" s="51">
        <v>0</v>
      </c>
      <c r="E77" s="51">
        <v>0</v>
      </c>
      <c r="F77" s="52">
        <v>0</v>
      </c>
      <c r="G77" s="52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>T83+T89</f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46"/>
      <c r="AG77" s="47"/>
      <c r="AH77" s="32">
        <f t="shared" si="43"/>
        <v>0</v>
      </c>
      <c r="AI77" s="32">
        <f t="shared" si="44"/>
        <v>0</v>
      </c>
      <c r="AJ77" s="32">
        <f t="shared" si="45"/>
        <v>0</v>
      </c>
      <c r="AK77" s="75">
        <f t="shared" si="46"/>
        <v>0</v>
      </c>
    </row>
    <row r="78" spans="1:37" s="54" customFormat="1" ht="19.149999999999999" customHeight="1">
      <c r="A78" s="50" t="s">
        <v>18</v>
      </c>
      <c r="B78" s="51">
        <f>B84+B90</f>
        <v>0</v>
      </c>
      <c r="C78" s="51">
        <f>H78+J78+L78+N78+P78+R78</f>
        <v>0</v>
      </c>
      <c r="D78" s="51">
        <v>0</v>
      </c>
      <c r="E78" s="51">
        <v>0</v>
      </c>
      <c r="F78" s="52">
        <v>0</v>
      </c>
      <c r="G78" s="52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>T84+T90</f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46"/>
      <c r="AG78" s="47"/>
      <c r="AH78" s="32">
        <f t="shared" si="43"/>
        <v>0</v>
      </c>
      <c r="AI78" s="32">
        <f t="shared" si="44"/>
        <v>0</v>
      </c>
      <c r="AJ78" s="32">
        <f t="shared" si="45"/>
        <v>0</v>
      </c>
      <c r="AK78" s="75">
        <f t="shared" si="46"/>
        <v>0</v>
      </c>
    </row>
    <row r="79" spans="1:37" s="54" customFormat="1" ht="19.149999999999999" customHeight="1">
      <c r="A79" s="50" t="s">
        <v>19</v>
      </c>
      <c r="B79" s="51">
        <f>B85+B91</f>
        <v>0</v>
      </c>
      <c r="C79" s="51">
        <f>H79+J79+L79+N79+P79+R79+T79</f>
        <v>0</v>
      </c>
      <c r="D79" s="51">
        <f>E79</f>
        <v>0</v>
      </c>
      <c r="E79" s="51">
        <v>0</v>
      </c>
      <c r="F79" s="52">
        <v>0</v>
      </c>
      <c r="G79" s="52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>T85+T91</f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f>AD85+AD91</f>
        <v>0</v>
      </c>
      <c r="AE79" s="51">
        <v>0</v>
      </c>
      <c r="AF79" s="46"/>
      <c r="AG79" s="47"/>
      <c r="AH79" s="32">
        <f t="shared" si="43"/>
        <v>0</v>
      </c>
      <c r="AI79" s="32">
        <f t="shared" si="44"/>
        <v>0</v>
      </c>
      <c r="AJ79" s="32">
        <f t="shared" si="45"/>
        <v>0</v>
      </c>
      <c r="AK79" s="75">
        <f t="shared" si="46"/>
        <v>0</v>
      </c>
    </row>
    <row r="80" spans="1:37" s="54" customFormat="1" ht="19.149999999999999" customHeight="1">
      <c r="A80" s="50" t="s">
        <v>27</v>
      </c>
      <c r="B80" s="51">
        <f>B86+B92</f>
        <v>100000</v>
      </c>
      <c r="C80" s="51">
        <f>H80+J80+L80+N80+P80+R80+T80</f>
        <v>50000</v>
      </c>
      <c r="D80" s="51">
        <f>D86+D92</f>
        <v>0</v>
      </c>
      <c r="E80" s="51">
        <f>E86+E92</f>
        <v>0</v>
      </c>
      <c r="F80" s="52">
        <v>0</v>
      </c>
      <c r="G80" s="52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>T86+T92</f>
        <v>50000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f>AD86+AD92</f>
        <v>50000</v>
      </c>
      <c r="AE80" s="51">
        <v>0</v>
      </c>
      <c r="AF80" s="46"/>
      <c r="AG80" s="47"/>
      <c r="AH80" s="32">
        <f t="shared" si="43"/>
        <v>100000</v>
      </c>
      <c r="AI80" s="32">
        <f t="shared" si="44"/>
        <v>50000</v>
      </c>
      <c r="AJ80" s="32">
        <f t="shared" si="45"/>
        <v>0</v>
      </c>
      <c r="AK80" s="75">
        <f t="shared" si="46"/>
        <v>50000</v>
      </c>
    </row>
    <row r="81" spans="1:37" s="48" customFormat="1" ht="45.75" customHeight="1">
      <c r="A81" s="50" t="s">
        <v>95</v>
      </c>
      <c r="B81" s="44">
        <f>B82</f>
        <v>50000</v>
      </c>
      <c r="C81" s="44">
        <f>C82</f>
        <v>25000</v>
      </c>
      <c r="D81" s="44">
        <f>D82</f>
        <v>25000</v>
      </c>
      <c r="E81" s="44">
        <f>E82</f>
        <v>25000</v>
      </c>
      <c r="F81" s="45">
        <v>0</v>
      </c>
      <c r="G81" s="45">
        <v>0</v>
      </c>
      <c r="H81" s="44">
        <f>H82</f>
        <v>0</v>
      </c>
      <c r="I81" s="44">
        <f t="shared" ref="I81:AE81" si="49">I82</f>
        <v>0</v>
      </c>
      <c r="J81" s="44">
        <f>J82</f>
        <v>0</v>
      </c>
      <c r="K81" s="44">
        <f t="shared" si="49"/>
        <v>0</v>
      </c>
      <c r="L81" s="44">
        <f t="shared" si="49"/>
        <v>0</v>
      </c>
      <c r="M81" s="44">
        <f t="shared" si="49"/>
        <v>0</v>
      </c>
      <c r="N81" s="44">
        <f t="shared" si="49"/>
        <v>0</v>
      </c>
      <c r="O81" s="44">
        <f t="shared" si="49"/>
        <v>0</v>
      </c>
      <c r="P81" s="44">
        <f t="shared" si="49"/>
        <v>0</v>
      </c>
      <c r="Q81" s="44">
        <f t="shared" si="49"/>
        <v>0</v>
      </c>
      <c r="R81" s="44">
        <f t="shared" si="49"/>
        <v>0</v>
      </c>
      <c r="S81" s="44">
        <f t="shared" si="49"/>
        <v>0</v>
      </c>
      <c r="T81" s="44">
        <f t="shared" si="49"/>
        <v>25000</v>
      </c>
      <c r="U81" s="44">
        <f t="shared" si="49"/>
        <v>25000</v>
      </c>
      <c r="V81" s="44">
        <f>V82</f>
        <v>0</v>
      </c>
      <c r="W81" s="44">
        <f t="shared" si="49"/>
        <v>0</v>
      </c>
      <c r="X81" s="44">
        <f t="shared" si="49"/>
        <v>0</v>
      </c>
      <c r="Y81" s="44">
        <f t="shared" si="49"/>
        <v>0</v>
      </c>
      <c r="Z81" s="44">
        <f t="shared" si="49"/>
        <v>0</v>
      </c>
      <c r="AA81" s="44">
        <f t="shared" si="49"/>
        <v>0</v>
      </c>
      <c r="AB81" s="44">
        <f t="shared" si="49"/>
        <v>0</v>
      </c>
      <c r="AC81" s="44">
        <f t="shared" si="49"/>
        <v>0</v>
      </c>
      <c r="AD81" s="44">
        <f t="shared" si="49"/>
        <v>25000</v>
      </c>
      <c r="AE81" s="44">
        <f t="shared" si="49"/>
        <v>0</v>
      </c>
      <c r="AF81" s="46"/>
      <c r="AG81" s="47"/>
      <c r="AH81" s="32">
        <f t="shared" si="43"/>
        <v>50000</v>
      </c>
      <c r="AI81" s="32">
        <f t="shared" si="44"/>
        <v>25000</v>
      </c>
      <c r="AJ81" s="32">
        <f t="shared" si="45"/>
        <v>25000</v>
      </c>
      <c r="AK81" s="75">
        <f t="shared" si="46"/>
        <v>0</v>
      </c>
    </row>
    <row r="82" spans="1:37" s="54" customFormat="1" ht="19.149999999999999" customHeight="1">
      <c r="A82" s="50" t="s">
        <v>24</v>
      </c>
      <c r="B82" s="51">
        <f>H82+J82+L82+N82+P82+R82+T82+V82+X82+Z82+AB82+AD82</f>
        <v>50000</v>
      </c>
      <c r="C82" s="51">
        <f>C84+C85+C83+C86</f>
        <v>25000</v>
      </c>
      <c r="D82" s="51">
        <f>Q82+S82+U82+W82+Y82+AA82+AC82+AE82+O82+M82+K82+I82</f>
        <v>25000</v>
      </c>
      <c r="E82" s="51">
        <f>K82+M82+O82+Q82+S82+U82+W82+Y82+AA82+AC82+AE82+AG82</f>
        <v>25000</v>
      </c>
      <c r="F82" s="52">
        <f>E82/B82</f>
        <v>0.5</v>
      </c>
      <c r="G82" s="52">
        <v>0</v>
      </c>
      <c r="H82" s="51">
        <f>H83+H84+H85+H86</f>
        <v>0</v>
      </c>
      <c r="I82" s="51">
        <f>I83+I84+I85+I86</f>
        <v>0</v>
      </c>
      <c r="J82" s="51">
        <f>J83+J84+J85+J86</f>
        <v>0</v>
      </c>
      <c r="K82" s="51">
        <f>K83+K84+K85+K86</f>
        <v>0</v>
      </c>
      <c r="L82" s="51">
        <f>L83+L84+L85+L86</f>
        <v>0</v>
      </c>
      <c r="M82" s="51">
        <f t="shared" ref="M82:AC82" si="50">M83+M84+M85+M86</f>
        <v>0</v>
      </c>
      <c r="N82" s="51">
        <f t="shared" si="50"/>
        <v>0</v>
      </c>
      <c r="O82" s="51">
        <f t="shared" si="50"/>
        <v>0</v>
      </c>
      <c r="P82" s="51">
        <f t="shared" si="50"/>
        <v>0</v>
      </c>
      <c r="Q82" s="51">
        <f t="shared" si="50"/>
        <v>0</v>
      </c>
      <c r="R82" s="51">
        <f t="shared" si="50"/>
        <v>0</v>
      </c>
      <c r="S82" s="51">
        <f t="shared" si="50"/>
        <v>0</v>
      </c>
      <c r="T82" s="51">
        <f t="shared" si="50"/>
        <v>25000</v>
      </c>
      <c r="U82" s="51">
        <f t="shared" si="50"/>
        <v>25000</v>
      </c>
      <c r="V82" s="51">
        <f t="shared" si="50"/>
        <v>0</v>
      </c>
      <c r="W82" s="51">
        <f t="shared" si="50"/>
        <v>0</v>
      </c>
      <c r="X82" s="51">
        <f t="shared" si="50"/>
        <v>0</v>
      </c>
      <c r="Y82" s="51">
        <f t="shared" si="50"/>
        <v>0</v>
      </c>
      <c r="Z82" s="51">
        <f t="shared" si="50"/>
        <v>0</v>
      </c>
      <c r="AA82" s="51">
        <f t="shared" si="50"/>
        <v>0</v>
      </c>
      <c r="AB82" s="51">
        <f t="shared" si="50"/>
        <v>0</v>
      </c>
      <c r="AC82" s="51">
        <f t="shared" si="50"/>
        <v>0</v>
      </c>
      <c r="AD82" s="51">
        <f>SUM(AD84:AD86)</f>
        <v>25000</v>
      </c>
      <c r="AE82" s="51">
        <f>AE83+AE84+AE85+AE86</f>
        <v>0</v>
      </c>
      <c r="AF82" s="140" t="s">
        <v>80</v>
      </c>
      <c r="AG82" s="141"/>
      <c r="AH82" s="32">
        <f>H82+J82+L82+N82+P82+R82+T82+V82+X82+Z82+AB82+AD82</f>
        <v>50000</v>
      </c>
      <c r="AI82" s="32">
        <f t="shared" si="44"/>
        <v>25000</v>
      </c>
      <c r="AJ82" s="32">
        <f t="shared" si="45"/>
        <v>25000</v>
      </c>
      <c r="AK82" s="75">
        <f t="shared" si="46"/>
        <v>0</v>
      </c>
    </row>
    <row r="83" spans="1:37" s="89" customFormat="1" ht="19.149999999999999" customHeight="1">
      <c r="A83" s="88" t="s">
        <v>20</v>
      </c>
      <c r="B83" s="76">
        <f>H83+J83+L83+N83+P83+R83+T83+V83+X83+Z83+AB83+AD83</f>
        <v>0</v>
      </c>
      <c r="C83" s="76">
        <f>H83+J83+L83+N83+P83+R83+T83</f>
        <v>0</v>
      </c>
      <c r="D83" s="76">
        <v>0</v>
      </c>
      <c r="E83" s="76">
        <v>0</v>
      </c>
      <c r="F83" s="78">
        <v>0</v>
      </c>
      <c r="G83" s="78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142"/>
      <c r="AG83" s="143"/>
      <c r="AH83" s="79">
        <f t="shared" si="43"/>
        <v>0</v>
      </c>
      <c r="AI83" s="32">
        <f t="shared" si="44"/>
        <v>0</v>
      </c>
      <c r="AJ83" s="32">
        <f t="shared" si="45"/>
        <v>0</v>
      </c>
      <c r="AK83" s="80">
        <f t="shared" si="46"/>
        <v>0</v>
      </c>
    </row>
    <row r="84" spans="1:37" s="89" customFormat="1" ht="19.149999999999999" customHeight="1">
      <c r="A84" s="88" t="s">
        <v>18</v>
      </c>
      <c r="B84" s="76">
        <f>H84+J84+L84+N84+P84+R84+T84+V84+X84+Z84+AB84+AD84</f>
        <v>0</v>
      </c>
      <c r="C84" s="76">
        <f>H84+J84+L84+N84+P84+R84+T84</f>
        <v>0</v>
      </c>
      <c r="D84" s="76">
        <v>0</v>
      </c>
      <c r="E84" s="76">
        <v>0</v>
      </c>
      <c r="F84" s="78">
        <v>0</v>
      </c>
      <c r="G84" s="78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142"/>
      <c r="AG84" s="143"/>
      <c r="AH84" s="79">
        <f t="shared" si="43"/>
        <v>0</v>
      </c>
      <c r="AI84" s="32">
        <f t="shared" si="44"/>
        <v>0</v>
      </c>
      <c r="AJ84" s="32">
        <f t="shared" si="45"/>
        <v>0</v>
      </c>
      <c r="AK84" s="80">
        <f t="shared" si="46"/>
        <v>0</v>
      </c>
    </row>
    <row r="85" spans="1:37" s="89" customFormat="1" ht="19.149999999999999" customHeight="1">
      <c r="A85" s="88" t="s">
        <v>19</v>
      </c>
      <c r="B85" s="76">
        <f>H85+J85+L85+N85+P85+R85+T85+V85+X85+Z85+AB85+AD85</f>
        <v>0</v>
      </c>
      <c r="C85" s="76">
        <f>H85+J85+L85+N85+P85+R85+T85</f>
        <v>0</v>
      </c>
      <c r="D85" s="76">
        <f>E85</f>
        <v>0</v>
      </c>
      <c r="E85" s="76">
        <f>I85+K85+M85+O85+Q85+S85+U85</f>
        <v>0</v>
      </c>
      <c r="F85" s="78" t="e">
        <f>E85/B85</f>
        <v>#DIV/0!</v>
      </c>
      <c r="G85" s="78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142"/>
      <c r="AG85" s="143"/>
      <c r="AH85" s="79">
        <f t="shared" si="43"/>
        <v>0</v>
      </c>
      <c r="AI85" s="32">
        <f t="shared" si="44"/>
        <v>0</v>
      </c>
      <c r="AJ85" s="32">
        <f t="shared" si="45"/>
        <v>0</v>
      </c>
      <c r="AK85" s="80">
        <f t="shared" si="46"/>
        <v>0</v>
      </c>
    </row>
    <row r="86" spans="1:37" s="89" customFormat="1" ht="19.149999999999999" customHeight="1">
      <c r="A86" s="88" t="s">
        <v>27</v>
      </c>
      <c r="B86" s="76">
        <f>H86+J86+L86+N86+P86+R86+T86+V86+X86+Z86+AB86+AD86</f>
        <v>50000</v>
      </c>
      <c r="C86" s="76">
        <f>H86+J86+L86+N86+P86+R86+T86</f>
        <v>25000</v>
      </c>
      <c r="D86" s="76">
        <v>0</v>
      </c>
      <c r="E86" s="76">
        <v>0</v>
      </c>
      <c r="F86" s="78">
        <v>0</v>
      </c>
      <c r="G86" s="78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25000</v>
      </c>
      <c r="U86" s="76">
        <v>25000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25000</v>
      </c>
      <c r="AE86" s="76">
        <v>0</v>
      </c>
      <c r="AF86" s="144"/>
      <c r="AG86" s="145"/>
      <c r="AH86" s="79">
        <f t="shared" si="43"/>
        <v>50000</v>
      </c>
      <c r="AI86" s="32">
        <f t="shared" si="44"/>
        <v>25000</v>
      </c>
      <c r="AJ86" s="32">
        <f t="shared" si="45"/>
        <v>25000</v>
      </c>
      <c r="AK86" s="80">
        <f t="shared" si="46"/>
        <v>25000</v>
      </c>
    </row>
    <row r="87" spans="1:37" s="48" customFormat="1" ht="45" customHeight="1">
      <c r="A87" s="50" t="s">
        <v>96</v>
      </c>
      <c r="B87" s="44">
        <f>B88</f>
        <v>50000</v>
      </c>
      <c r="C87" s="44">
        <f>C88</f>
        <v>25000</v>
      </c>
      <c r="D87" s="44">
        <f>D88</f>
        <v>25000</v>
      </c>
      <c r="E87" s="44">
        <f>E88</f>
        <v>25000</v>
      </c>
      <c r="F87" s="45">
        <v>0</v>
      </c>
      <c r="G87" s="45">
        <v>0</v>
      </c>
      <c r="H87" s="44">
        <f>H88</f>
        <v>0</v>
      </c>
      <c r="I87" s="44">
        <f t="shared" ref="I87:AE87" si="51">I88</f>
        <v>0</v>
      </c>
      <c r="J87" s="44">
        <f>J88</f>
        <v>0</v>
      </c>
      <c r="K87" s="44">
        <f t="shared" si="51"/>
        <v>0</v>
      </c>
      <c r="L87" s="44">
        <f t="shared" si="51"/>
        <v>0</v>
      </c>
      <c r="M87" s="44">
        <f t="shared" si="51"/>
        <v>0</v>
      </c>
      <c r="N87" s="44">
        <f t="shared" si="51"/>
        <v>0</v>
      </c>
      <c r="O87" s="44">
        <f t="shared" si="51"/>
        <v>0</v>
      </c>
      <c r="P87" s="44">
        <f t="shared" si="51"/>
        <v>0</v>
      </c>
      <c r="Q87" s="44">
        <f t="shared" si="51"/>
        <v>0</v>
      </c>
      <c r="R87" s="44">
        <f t="shared" si="51"/>
        <v>0</v>
      </c>
      <c r="S87" s="44">
        <f t="shared" si="51"/>
        <v>0</v>
      </c>
      <c r="T87" s="44">
        <f t="shared" si="51"/>
        <v>25000</v>
      </c>
      <c r="U87" s="44">
        <f t="shared" si="51"/>
        <v>25000</v>
      </c>
      <c r="V87" s="44">
        <f>V88</f>
        <v>0</v>
      </c>
      <c r="W87" s="44">
        <f t="shared" si="51"/>
        <v>0</v>
      </c>
      <c r="X87" s="44">
        <f t="shared" si="51"/>
        <v>0</v>
      </c>
      <c r="Y87" s="44">
        <f t="shared" si="51"/>
        <v>0</v>
      </c>
      <c r="Z87" s="44">
        <f t="shared" si="51"/>
        <v>0</v>
      </c>
      <c r="AA87" s="44">
        <f t="shared" si="51"/>
        <v>0</v>
      </c>
      <c r="AB87" s="44">
        <f t="shared" si="51"/>
        <v>0</v>
      </c>
      <c r="AC87" s="44">
        <f t="shared" si="51"/>
        <v>0</v>
      </c>
      <c r="AD87" s="44">
        <f t="shared" si="51"/>
        <v>25000</v>
      </c>
      <c r="AE87" s="44">
        <f t="shared" si="51"/>
        <v>0</v>
      </c>
      <c r="AF87" s="46"/>
      <c r="AG87" s="47"/>
      <c r="AH87" s="32">
        <f t="shared" si="43"/>
        <v>50000</v>
      </c>
      <c r="AI87" s="32">
        <f t="shared" si="44"/>
        <v>25000</v>
      </c>
      <c r="AJ87" s="32">
        <f t="shared" si="45"/>
        <v>25000</v>
      </c>
      <c r="AK87" s="75">
        <f t="shared" si="46"/>
        <v>0</v>
      </c>
    </row>
    <row r="88" spans="1:37" s="54" customFormat="1" ht="18.75" customHeight="1">
      <c r="A88" s="50" t="s">
        <v>24</v>
      </c>
      <c r="B88" s="51">
        <f>H88+J88+L88+N88+P88+R88+T88+V88+X88+Z88+AB88+AD88</f>
        <v>50000</v>
      </c>
      <c r="C88" s="51">
        <f>C90+C91+C89+C92</f>
        <v>25000</v>
      </c>
      <c r="D88" s="51">
        <f>Q88+S88+U88+W88+Y88+AA88+AC88+AE88+O88+M88+K88+I88</f>
        <v>25000</v>
      </c>
      <c r="E88" s="51">
        <f>K88+M88+O88+Q88+S88+U88+W88+Y88+AA88+AC88+AE88+AG88</f>
        <v>25000</v>
      </c>
      <c r="F88" s="52">
        <f>E88/B88</f>
        <v>0.5</v>
      </c>
      <c r="G88" s="52">
        <v>0</v>
      </c>
      <c r="H88" s="51">
        <f>H89+H90+H91+H92</f>
        <v>0</v>
      </c>
      <c r="I88" s="51">
        <f>I89+I90+I91+I92</f>
        <v>0</v>
      </c>
      <c r="J88" s="51">
        <f>J89+J90+J91+J92</f>
        <v>0</v>
      </c>
      <c r="K88" s="51">
        <f t="shared" ref="K88:AC88" si="52">K89+K90+K91+K92</f>
        <v>0</v>
      </c>
      <c r="L88" s="51">
        <f t="shared" si="52"/>
        <v>0</v>
      </c>
      <c r="M88" s="51">
        <f t="shared" si="52"/>
        <v>0</v>
      </c>
      <c r="N88" s="51">
        <f t="shared" si="52"/>
        <v>0</v>
      </c>
      <c r="O88" s="51">
        <f t="shared" si="52"/>
        <v>0</v>
      </c>
      <c r="P88" s="51">
        <f t="shared" si="52"/>
        <v>0</v>
      </c>
      <c r="Q88" s="51">
        <f t="shared" si="52"/>
        <v>0</v>
      </c>
      <c r="R88" s="51">
        <f t="shared" si="52"/>
        <v>0</v>
      </c>
      <c r="S88" s="51">
        <f t="shared" si="52"/>
        <v>0</v>
      </c>
      <c r="T88" s="51">
        <f t="shared" si="52"/>
        <v>25000</v>
      </c>
      <c r="U88" s="51">
        <f t="shared" si="52"/>
        <v>25000</v>
      </c>
      <c r="V88" s="51">
        <f t="shared" si="52"/>
        <v>0</v>
      </c>
      <c r="W88" s="51">
        <f t="shared" si="52"/>
        <v>0</v>
      </c>
      <c r="X88" s="51">
        <f t="shared" si="52"/>
        <v>0</v>
      </c>
      <c r="Y88" s="51">
        <f t="shared" si="52"/>
        <v>0</v>
      </c>
      <c r="Z88" s="51">
        <f t="shared" si="52"/>
        <v>0</v>
      </c>
      <c r="AA88" s="51">
        <f t="shared" si="52"/>
        <v>0</v>
      </c>
      <c r="AB88" s="51">
        <f t="shared" si="52"/>
        <v>0</v>
      </c>
      <c r="AC88" s="51">
        <f t="shared" si="52"/>
        <v>0</v>
      </c>
      <c r="AD88" s="51">
        <f>SUM(AD90:AD92)</f>
        <v>25000</v>
      </c>
      <c r="AE88" s="51">
        <f>AE89+AE90+AE91+AE92</f>
        <v>0</v>
      </c>
      <c r="AF88" s="140" t="s">
        <v>81</v>
      </c>
      <c r="AG88" s="141"/>
      <c r="AH88" s="32">
        <f t="shared" si="43"/>
        <v>50000</v>
      </c>
      <c r="AI88" s="32">
        <f t="shared" si="44"/>
        <v>25000</v>
      </c>
      <c r="AJ88" s="32">
        <f t="shared" si="45"/>
        <v>25000</v>
      </c>
      <c r="AK88" s="75">
        <f t="shared" si="46"/>
        <v>0</v>
      </c>
    </row>
    <row r="89" spans="1:37" s="89" customFormat="1" ht="19.149999999999999" customHeight="1">
      <c r="A89" s="88" t="s">
        <v>20</v>
      </c>
      <c r="B89" s="76">
        <f>H89+J89+L89+N89+P89+R89+T89+V89+X89+Z89+AB89+AD89</f>
        <v>0</v>
      </c>
      <c r="C89" s="76">
        <f>H89+J89+L89+N89+P89+R89+T89</f>
        <v>0</v>
      </c>
      <c r="D89" s="76">
        <v>0</v>
      </c>
      <c r="E89" s="76">
        <v>0</v>
      </c>
      <c r="F89" s="78">
        <v>0</v>
      </c>
      <c r="G89" s="78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142"/>
      <c r="AG89" s="143"/>
      <c r="AH89" s="79">
        <f t="shared" si="43"/>
        <v>0</v>
      </c>
      <c r="AI89" s="32">
        <f t="shared" si="44"/>
        <v>0</v>
      </c>
      <c r="AJ89" s="32">
        <f t="shared" si="45"/>
        <v>0</v>
      </c>
      <c r="AK89" s="80">
        <f t="shared" si="46"/>
        <v>0</v>
      </c>
    </row>
    <row r="90" spans="1:37" s="89" customFormat="1" ht="19.149999999999999" customHeight="1">
      <c r="A90" s="88" t="s">
        <v>18</v>
      </c>
      <c r="B90" s="76">
        <f>H90+J90+L90+N90+P90+R90+T90+V90+X90+Z90+AB90+AD90</f>
        <v>0</v>
      </c>
      <c r="C90" s="76">
        <f>H90+J90+L90+N90+P90+R90+T90</f>
        <v>0</v>
      </c>
      <c r="D90" s="76">
        <v>0</v>
      </c>
      <c r="E90" s="76">
        <v>0</v>
      </c>
      <c r="F90" s="78">
        <v>0</v>
      </c>
      <c r="G90" s="78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142"/>
      <c r="AG90" s="143"/>
      <c r="AH90" s="79">
        <f t="shared" si="43"/>
        <v>0</v>
      </c>
      <c r="AI90" s="32">
        <f t="shared" si="44"/>
        <v>0</v>
      </c>
      <c r="AJ90" s="32">
        <f t="shared" si="45"/>
        <v>0</v>
      </c>
      <c r="AK90" s="80">
        <f t="shared" si="46"/>
        <v>0</v>
      </c>
    </row>
    <row r="91" spans="1:37" s="89" customFormat="1" ht="19.149999999999999" customHeight="1">
      <c r="A91" s="88" t="s">
        <v>19</v>
      </c>
      <c r="B91" s="76">
        <f>H91+J91+L91+N91+P91+R91+T91+V91+X91+Z91+AB91+AD91</f>
        <v>0</v>
      </c>
      <c r="C91" s="76">
        <f>H91+J91+L91+N91+P91+R91+T91</f>
        <v>0</v>
      </c>
      <c r="D91" s="76">
        <f>E91</f>
        <v>0</v>
      </c>
      <c r="E91" s="76">
        <f>I91+K91+M91+O91+Q91+S91+U91</f>
        <v>0</v>
      </c>
      <c r="F91" s="78" t="e">
        <f>E91/B91</f>
        <v>#DIV/0!</v>
      </c>
      <c r="G91" s="78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142"/>
      <c r="AG91" s="143"/>
      <c r="AH91" s="79">
        <f t="shared" si="43"/>
        <v>0</v>
      </c>
      <c r="AI91" s="32">
        <f t="shared" si="44"/>
        <v>0</v>
      </c>
      <c r="AJ91" s="32">
        <f t="shared" si="45"/>
        <v>0</v>
      </c>
      <c r="AK91" s="80">
        <f t="shared" si="46"/>
        <v>0</v>
      </c>
    </row>
    <row r="92" spans="1:37" s="89" customFormat="1" ht="19.149999999999999" customHeight="1">
      <c r="A92" s="88" t="s">
        <v>27</v>
      </c>
      <c r="B92" s="76">
        <f>H92+J92+L92+N92+P92+R92+T92+V92+X92+Z92+AB92+AD92</f>
        <v>50000</v>
      </c>
      <c r="C92" s="76">
        <f>H92+J92+L92+N92+P92+R92+T92</f>
        <v>25000</v>
      </c>
      <c r="D92" s="76">
        <v>0</v>
      </c>
      <c r="E92" s="76">
        <v>0</v>
      </c>
      <c r="F92" s="78">
        <v>0</v>
      </c>
      <c r="G92" s="78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25000</v>
      </c>
      <c r="U92" s="76">
        <v>25000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25000</v>
      </c>
      <c r="AE92" s="76">
        <v>0</v>
      </c>
      <c r="AF92" s="144"/>
      <c r="AG92" s="145"/>
      <c r="AH92" s="79">
        <f t="shared" si="43"/>
        <v>50000</v>
      </c>
      <c r="AI92" s="32">
        <f t="shared" si="44"/>
        <v>25000</v>
      </c>
      <c r="AJ92" s="32">
        <f t="shared" si="45"/>
        <v>25000</v>
      </c>
      <c r="AK92" s="80">
        <f t="shared" si="46"/>
        <v>25000</v>
      </c>
    </row>
    <row r="93" spans="1:37" s="53" customFormat="1" ht="51" customHeight="1">
      <c r="A93" s="64" t="s">
        <v>34</v>
      </c>
      <c r="B93" s="65">
        <f>B94+B100+B106</f>
        <v>6861.6979999999994</v>
      </c>
      <c r="C93" s="65">
        <f>C94+C100+C106</f>
        <v>2889.6965999999998</v>
      </c>
      <c r="D93" s="65">
        <f>D94+D100+D106</f>
        <v>2226.3159999999998</v>
      </c>
      <c r="E93" s="65">
        <f>E94+E100+E106</f>
        <v>2226.3159999999998</v>
      </c>
      <c r="F93" s="45">
        <f t="shared" ref="F93:F98" si="53">E93/B93</f>
        <v>0.32445555021512168</v>
      </c>
      <c r="G93" s="45">
        <v>0</v>
      </c>
      <c r="H93" s="65">
        <f t="shared" ref="H93:AE93" si="54">H94+H100+H106</f>
        <v>0</v>
      </c>
      <c r="I93" s="65">
        <f t="shared" si="54"/>
        <v>0</v>
      </c>
      <c r="J93" s="65">
        <f t="shared" si="54"/>
        <v>0</v>
      </c>
      <c r="K93" s="65">
        <f t="shared" si="54"/>
        <v>0</v>
      </c>
      <c r="L93" s="65">
        <f t="shared" si="54"/>
        <v>0</v>
      </c>
      <c r="M93" s="65">
        <f t="shared" si="54"/>
        <v>0</v>
      </c>
      <c r="N93" s="65">
        <f t="shared" si="54"/>
        <v>0</v>
      </c>
      <c r="O93" s="65">
        <f t="shared" si="54"/>
        <v>0</v>
      </c>
      <c r="P93" s="65">
        <f t="shared" si="54"/>
        <v>0</v>
      </c>
      <c r="Q93" s="65">
        <f t="shared" si="54"/>
        <v>0</v>
      </c>
      <c r="R93" s="65">
        <f t="shared" si="54"/>
        <v>110.9808</v>
      </c>
      <c r="S93" s="65">
        <f t="shared" si="54"/>
        <v>110.9808</v>
      </c>
      <c r="T93" s="65">
        <f>T94+T100+T106</f>
        <v>2778.7157999999999</v>
      </c>
      <c r="U93" s="65">
        <f t="shared" si="54"/>
        <v>2115.3352</v>
      </c>
      <c r="V93" s="65">
        <f t="shared" si="54"/>
        <v>0</v>
      </c>
      <c r="W93" s="65">
        <f t="shared" si="54"/>
        <v>0</v>
      </c>
      <c r="X93" s="65">
        <f t="shared" si="54"/>
        <v>0</v>
      </c>
      <c r="Y93" s="65">
        <f t="shared" si="54"/>
        <v>0</v>
      </c>
      <c r="Z93" s="65">
        <f t="shared" si="54"/>
        <v>0</v>
      </c>
      <c r="AA93" s="65">
        <f t="shared" si="54"/>
        <v>0</v>
      </c>
      <c r="AB93" s="65">
        <f t="shared" si="54"/>
        <v>0</v>
      </c>
      <c r="AC93" s="65">
        <f t="shared" si="54"/>
        <v>0</v>
      </c>
      <c r="AD93" s="65">
        <f>AD94+AD100+AD106</f>
        <v>3972.0014000000001</v>
      </c>
      <c r="AE93" s="65">
        <f t="shared" si="54"/>
        <v>0</v>
      </c>
      <c r="AF93" s="118" t="s">
        <v>44</v>
      </c>
      <c r="AG93" s="118"/>
      <c r="AH93" s="32">
        <f t="shared" si="43"/>
        <v>6861.6980000000003</v>
      </c>
      <c r="AI93" s="32">
        <f t="shared" si="44"/>
        <v>2889.6965999999998</v>
      </c>
      <c r="AJ93" s="32">
        <f t="shared" si="45"/>
        <v>2226.3159999999998</v>
      </c>
      <c r="AK93" s="75">
        <f t="shared" si="46"/>
        <v>663.38059999999996</v>
      </c>
    </row>
    <row r="94" spans="1:37" s="61" customFormat="1" ht="52.15" customHeight="1">
      <c r="A94" s="66" t="s">
        <v>39</v>
      </c>
      <c r="B94" s="67">
        <f>B95</f>
        <v>2884.6979999999999</v>
      </c>
      <c r="C94" s="67">
        <f>C95</f>
        <v>2876.2965999999997</v>
      </c>
      <c r="D94" s="67">
        <f>D95</f>
        <v>2219.616</v>
      </c>
      <c r="E94" s="67">
        <f>E95</f>
        <v>2219.616</v>
      </c>
      <c r="F94" s="45">
        <f t="shared" si="53"/>
        <v>0.76944484309969363</v>
      </c>
      <c r="G94" s="45">
        <v>0</v>
      </c>
      <c r="H94" s="67">
        <f t="shared" ref="H94:AE94" si="55">H95</f>
        <v>0</v>
      </c>
      <c r="I94" s="67">
        <f t="shared" si="55"/>
        <v>0</v>
      </c>
      <c r="J94" s="67">
        <f t="shared" si="55"/>
        <v>0</v>
      </c>
      <c r="K94" s="67">
        <f t="shared" si="55"/>
        <v>0</v>
      </c>
      <c r="L94" s="67">
        <f t="shared" si="55"/>
        <v>0</v>
      </c>
      <c r="M94" s="67">
        <f t="shared" si="55"/>
        <v>0</v>
      </c>
      <c r="N94" s="67">
        <f t="shared" si="55"/>
        <v>0</v>
      </c>
      <c r="O94" s="67">
        <f t="shared" si="55"/>
        <v>0</v>
      </c>
      <c r="P94" s="67">
        <f t="shared" si="55"/>
        <v>0</v>
      </c>
      <c r="Q94" s="67">
        <f t="shared" si="55"/>
        <v>0</v>
      </c>
      <c r="R94" s="67">
        <f t="shared" si="55"/>
        <v>110.9808</v>
      </c>
      <c r="S94" s="67">
        <f t="shared" si="55"/>
        <v>110.9808</v>
      </c>
      <c r="T94" s="67">
        <f t="shared" si="55"/>
        <v>2765.3157999999999</v>
      </c>
      <c r="U94" s="67">
        <f t="shared" si="55"/>
        <v>2108.6352000000002</v>
      </c>
      <c r="V94" s="67">
        <f t="shared" si="55"/>
        <v>0</v>
      </c>
      <c r="W94" s="67">
        <f t="shared" si="55"/>
        <v>0</v>
      </c>
      <c r="X94" s="67">
        <f t="shared" si="55"/>
        <v>0</v>
      </c>
      <c r="Y94" s="67">
        <f t="shared" si="55"/>
        <v>0</v>
      </c>
      <c r="Z94" s="67">
        <f t="shared" si="55"/>
        <v>0</v>
      </c>
      <c r="AA94" s="67">
        <f t="shared" si="55"/>
        <v>0</v>
      </c>
      <c r="AB94" s="67">
        <f t="shared" si="55"/>
        <v>0</v>
      </c>
      <c r="AC94" s="67">
        <f t="shared" si="55"/>
        <v>0</v>
      </c>
      <c r="AD94" s="67">
        <f t="shared" si="55"/>
        <v>8.4014000000000006</v>
      </c>
      <c r="AE94" s="67">
        <f t="shared" si="55"/>
        <v>0</v>
      </c>
      <c r="AF94" s="118"/>
      <c r="AG94" s="118"/>
      <c r="AH94" s="32">
        <f t="shared" si="43"/>
        <v>2884.6979999999999</v>
      </c>
      <c r="AI94" s="32">
        <f t="shared" si="44"/>
        <v>2876.2965999999997</v>
      </c>
      <c r="AJ94" s="32">
        <f t="shared" si="45"/>
        <v>2219.616</v>
      </c>
      <c r="AK94" s="75">
        <f t="shared" si="46"/>
        <v>656.68059999999969</v>
      </c>
    </row>
    <row r="95" spans="1:37" s="61" customFormat="1" ht="24.75" customHeight="1">
      <c r="A95" s="68" t="s">
        <v>24</v>
      </c>
      <c r="B95" s="57">
        <f>B97+B98+B96+B99</f>
        <v>2884.6979999999999</v>
      </c>
      <c r="C95" s="57">
        <f>C97+C98+C96+C99</f>
        <v>2876.2965999999997</v>
      </c>
      <c r="D95" s="57">
        <f>D97+D98+D96+D99</f>
        <v>2219.616</v>
      </c>
      <c r="E95" s="57">
        <f t="shared" ref="E95:AE95" si="56">E97+E98+E96+E99</f>
        <v>2219.616</v>
      </c>
      <c r="F95" s="52">
        <f t="shared" si="53"/>
        <v>0.76944484309969363</v>
      </c>
      <c r="G95" s="52">
        <v>0</v>
      </c>
      <c r="H95" s="57">
        <f>H97+H98+H96+H99</f>
        <v>0</v>
      </c>
      <c r="I95" s="57">
        <f>I97+I98+I96+I99</f>
        <v>0</v>
      </c>
      <c r="J95" s="57">
        <f t="shared" si="56"/>
        <v>0</v>
      </c>
      <c r="K95" s="57">
        <f t="shared" si="56"/>
        <v>0</v>
      </c>
      <c r="L95" s="57">
        <f t="shared" si="56"/>
        <v>0</v>
      </c>
      <c r="M95" s="57">
        <f t="shared" si="56"/>
        <v>0</v>
      </c>
      <c r="N95" s="57">
        <f t="shared" si="56"/>
        <v>0</v>
      </c>
      <c r="O95" s="57">
        <f t="shared" si="56"/>
        <v>0</v>
      </c>
      <c r="P95" s="57">
        <f t="shared" si="56"/>
        <v>0</v>
      </c>
      <c r="Q95" s="57">
        <f t="shared" si="56"/>
        <v>0</v>
      </c>
      <c r="R95" s="57">
        <f>R97+R98+R96+R99</f>
        <v>110.9808</v>
      </c>
      <c r="S95" s="57">
        <f t="shared" si="56"/>
        <v>110.9808</v>
      </c>
      <c r="T95" s="57">
        <f>T97+T98+T96+T99</f>
        <v>2765.3157999999999</v>
      </c>
      <c r="U95" s="57">
        <f>U97+U98+U96+U99</f>
        <v>2108.6352000000002</v>
      </c>
      <c r="V95" s="57">
        <f t="shared" si="56"/>
        <v>0</v>
      </c>
      <c r="W95" s="57">
        <f t="shared" si="56"/>
        <v>0</v>
      </c>
      <c r="X95" s="57">
        <f t="shared" si="56"/>
        <v>0</v>
      </c>
      <c r="Y95" s="57">
        <f t="shared" si="56"/>
        <v>0</v>
      </c>
      <c r="Z95" s="57">
        <f t="shared" si="56"/>
        <v>0</v>
      </c>
      <c r="AA95" s="57">
        <f t="shared" si="56"/>
        <v>0</v>
      </c>
      <c r="AB95" s="57">
        <f t="shared" si="56"/>
        <v>0</v>
      </c>
      <c r="AC95" s="57">
        <f t="shared" si="56"/>
        <v>0</v>
      </c>
      <c r="AD95" s="57">
        <f t="shared" si="56"/>
        <v>8.4014000000000006</v>
      </c>
      <c r="AE95" s="57">
        <f t="shared" si="56"/>
        <v>0</v>
      </c>
      <c r="AF95" s="146" t="s">
        <v>93</v>
      </c>
      <c r="AG95" s="147"/>
      <c r="AH95" s="32">
        <f t="shared" si="43"/>
        <v>2884.6979999999999</v>
      </c>
      <c r="AI95" s="32">
        <f t="shared" si="44"/>
        <v>2876.2965999999997</v>
      </c>
      <c r="AJ95" s="32">
        <f t="shared" si="45"/>
        <v>2219.616</v>
      </c>
      <c r="AK95" s="75">
        <f t="shared" si="46"/>
        <v>656.68059999999969</v>
      </c>
    </row>
    <row r="96" spans="1:37" s="85" customFormat="1" ht="22.5" customHeight="1">
      <c r="A96" s="87" t="s">
        <v>20</v>
      </c>
      <c r="B96" s="84">
        <f>H96+J96+L96+N96+P96+R96+T96+V96+X96+Z96+AB96+AD96</f>
        <v>370</v>
      </c>
      <c r="C96" s="84">
        <f>H96+J96+L96+N96+P96+R96+T96</f>
        <v>370</v>
      </c>
      <c r="D96" s="84">
        <f>E96</f>
        <v>286.41755000000001</v>
      </c>
      <c r="E96" s="84">
        <f>I96+K96+M96+O96+Q96+S96+U96</f>
        <v>286.41755000000001</v>
      </c>
      <c r="F96" s="78">
        <f t="shared" si="53"/>
        <v>0.77410148648648647</v>
      </c>
      <c r="G96" s="78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370</v>
      </c>
      <c r="U96" s="84">
        <v>286.41755000000001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147"/>
      <c r="AG96" s="147"/>
      <c r="AH96" s="79">
        <f t="shared" si="43"/>
        <v>370</v>
      </c>
      <c r="AI96" s="32">
        <f t="shared" si="44"/>
        <v>370</v>
      </c>
      <c r="AJ96" s="32">
        <f t="shared" si="45"/>
        <v>286.41755000000001</v>
      </c>
      <c r="AK96" s="80">
        <f t="shared" si="46"/>
        <v>83.582449999999994</v>
      </c>
    </row>
    <row r="97" spans="1:37" s="85" customFormat="1" ht="23.25" customHeight="1">
      <c r="A97" s="87" t="s">
        <v>18</v>
      </c>
      <c r="B97" s="84">
        <f>H97+J97+L97+N97+P97+R97+T97+V97+X97+Z97+AB97+AD97</f>
        <v>2353.6979999999999</v>
      </c>
      <c r="C97" s="84">
        <f>H97+J97+L97+N97+P97+R97+T97</f>
        <v>2353.6979999999999</v>
      </c>
      <c r="D97" s="84">
        <f>E97</f>
        <v>1822.21765</v>
      </c>
      <c r="E97" s="84">
        <f>I97+K97+M97+O97+Q97+S97+U97</f>
        <v>1822.21765</v>
      </c>
      <c r="F97" s="78">
        <f t="shared" si="53"/>
        <v>0.77419348191654158</v>
      </c>
      <c r="G97" s="78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2353.6979999999999</v>
      </c>
      <c r="U97" s="84">
        <v>1822.21765</v>
      </c>
      <c r="V97" s="84">
        <v>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147"/>
      <c r="AG97" s="147"/>
      <c r="AH97" s="79">
        <f t="shared" si="43"/>
        <v>2353.6979999999999</v>
      </c>
      <c r="AI97" s="32">
        <f t="shared" si="44"/>
        <v>2353.6979999999999</v>
      </c>
      <c r="AJ97" s="32">
        <f t="shared" si="45"/>
        <v>1822.21765</v>
      </c>
      <c r="AK97" s="80">
        <f t="shared" si="46"/>
        <v>531.48034999999982</v>
      </c>
    </row>
    <row r="98" spans="1:37" s="85" customFormat="1" ht="19.5" customHeight="1">
      <c r="A98" s="87" t="s">
        <v>52</v>
      </c>
      <c r="B98" s="84">
        <f>H98+J98+L98+N98+P98+R98+T98+V98+X98+Z98+AB98+AD98</f>
        <v>161</v>
      </c>
      <c r="C98" s="84">
        <f>H98+J98+L98+N98+P98+R98+T98</f>
        <v>152.5986</v>
      </c>
      <c r="D98" s="84">
        <f>E98</f>
        <v>110.9808</v>
      </c>
      <c r="E98" s="84">
        <f>I98+K98+M98+O98+Q98+S98+U98</f>
        <v>110.9808</v>
      </c>
      <c r="F98" s="78">
        <f t="shared" si="53"/>
        <v>0.68932173913043482</v>
      </c>
      <c r="G98" s="78">
        <f>E98/C98</f>
        <v>0.72727272727272729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110.9808</v>
      </c>
      <c r="S98" s="84">
        <v>110.9808</v>
      </c>
      <c r="T98" s="84">
        <v>41.617800000000003</v>
      </c>
      <c r="U98" s="84">
        <v>0</v>
      </c>
      <c r="V98" s="84">
        <v>0</v>
      </c>
      <c r="W98" s="84">
        <v>0</v>
      </c>
      <c r="X98" s="84">
        <v>0</v>
      </c>
      <c r="Y98" s="84">
        <v>0</v>
      </c>
      <c r="Z98" s="84">
        <v>0</v>
      </c>
      <c r="AA98" s="84">
        <v>0</v>
      </c>
      <c r="AB98" s="84">
        <v>0</v>
      </c>
      <c r="AC98" s="84">
        <v>0</v>
      </c>
      <c r="AD98" s="84">
        <v>8.4014000000000006</v>
      </c>
      <c r="AE98" s="84">
        <v>0</v>
      </c>
      <c r="AF98" s="147"/>
      <c r="AG98" s="147"/>
      <c r="AH98" s="79">
        <f t="shared" si="43"/>
        <v>161</v>
      </c>
      <c r="AI98" s="32">
        <f t="shared" si="44"/>
        <v>152.5986</v>
      </c>
      <c r="AJ98" s="32">
        <f t="shared" si="45"/>
        <v>110.9808</v>
      </c>
      <c r="AK98" s="80">
        <f t="shared" si="46"/>
        <v>41.617800000000003</v>
      </c>
    </row>
    <row r="99" spans="1:37" s="85" customFormat="1" ht="46.15" customHeight="1">
      <c r="A99" s="87" t="s">
        <v>27</v>
      </c>
      <c r="B99" s="84">
        <f>H99+J99+L99+N99+P99+R99+T99+V99+X99+Z99+AB99+AD99</f>
        <v>0</v>
      </c>
      <c r="C99" s="84">
        <f>H99+J99+L99+N99+P99+R99</f>
        <v>0</v>
      </c>
      <c r="D99" s="84">
        <f>E99</f>
        <v>0</v>
      </c>
      <c r="E99" s="84">
        <f>I99+K99+M99+O99+Q99+S99+U99</f>
        <v>0</v>
      </c>
      <c r="F99" s="78">
        <v>0</v>
      </c>
      <c r="G99" s="78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147"/>
      <c r="AG99" s="147"/>
      <c r="AH99" s="79">
        <f t="shared" si="43"/>
        <v>0</v>
      </c>
      <c r="AI99" s="32">
        <f t="shared" si="44"/>
        <v>0</v>
      </c>
      <c r="AJ99" s="32">
        <f t="shared" si="45"/>
        <v>0</v>
      </c>
      <c r="AK99" s="80">
        <f t="shared" si="46"/>
        <v>0</v>
      </c>
    </row>
    <row r="100" spans="1:37" s="48" customFormat="1" ht="63" customHeight="1">
      <c r="A100" s="43" t="s">
        <v>40</v>
      </c>
      <c r="B100" s="67">
        <f>B101</f>
        <v>3963.6</v>
      </c>
      <c r="C100" s="67">
        <f>C101</f>
        <v>0</v>
      </c>
      <c r="D100" s="67">
        <f>D101</f>
        <v>0</v>
      </c>
      <c r="E100" s="67">
        <f>E101</f>
        <v>0</v>
      </c>
      <c r="F100" s="45">
        <v>0</v>
      </c>
      <c r="G100" s="45">
        <v>0</v>
      </c>
      <c r="H100" s="67">
        <f t="shared" ref="H100:AE100" si="57">H101</f>
        <v>0</v>
      </c>
      <c r="I100" s="67">
        <f t="shared" si="57"/>
        <v>0</v>
      </c>
      <c r="J100" s="67">
        <f t="shared" si="57"/>
        <v>0</v>
      </c>
      <c r="K100" s="67">
        <f t="shared" si="57"/>
        <v>0</v>
      </c>
      <c r="L100" s="67">
        <f t="shared" si="57"/>
        <v>0</v>
      </c>
      <c r="M100" s="67">
        <f t="shared" si="57"/>
        <v>0</v>
      </c>
      <c r="N100" s="67">
        <f t="shared" si="57"/>
        <v>0</v>
      </c>
      <c r="O100" s="67">
        <f t="shared" si="57"/>
        <v>0</v>
      </c>
      <c r="P100" s="67">
        <f t="shared" si="57"/>
        <v>0</v>
      </c>
      <c r="Q100" s="67">
        <f t="shared" si="57"/>
        <v>0</v>
      </c>
      <c r="R100" s="67">
        <f t="shared" si="57"/>
        <v>0</v>
      </c>
      <c r="S100" s="67">
        <f t="shared" si="57"/>
        <v>0</v>
      </c>
      <c r="T100" s="67">
        <f t="shared" si="57"/>
        <v>0</v>
      </c>
      <c r="U100" s="67">
        <f t="shared" si="57"/>
        <v>0</v>
      </c>
      <c r="V100" s="67">
        <f t="shared" si="57"/>
        <v>0</v>
      </c>
      <c r="W100" s="67">
        <f t="shared" si="57"/>
        <v>0</v>
      </c>
      <c r="X100" s="67">
        <f t="shared" si="57"/>
        <v>0</v>
      </c>
      <c r="Y100" s="67">
        <f t="shared" si="57"/>
        <v>0</v>
      </c>
      <c r="Z100" s="67">
        <f t="shared" si="57"/>
        <v>0</v>
      </c>
      <c r="AA100" s="67">
        <f t="shared" si="57"/>
        <v>0</v>
      </c>
      <c r="AB100" s="67">
        <f t="shared" si="57"/>
        <v>0</v>
      </c>
      <c r="AC100" s="67">
        <f t="shared" si="57"/>
        <v>0</v>
      </c>
      <c r="AD100" s="67">
        <f t="shared" si="57"/>
        <v>3963.6</v>
      </c>
      <c r="AE100" s="67">
        <f t="shared" si="57"/>
        <v>0</v>
      </c>
      <c r="AF100" s="140" t="s">
        <v>92</v>
      </c>
      <c r="AG100" s="141"/>
      <c r="AH100" s="32">
        <f t="shared" si="43"/>
        <v>3963.6</v>
      </c>
      <c r="AI100" s="32">
        <f t="shared" si="44"/>
        <v>0</v>
      </c>
      <c r="AJ100" s="32">
        <f t="shared" si="45"/>
        <v>0</v>
      </c>
      <c r="AK100" s="75">
        <f t="shared" si="46"/>
        <v>0</v>
      </c>
    </row>
    <row r="101" spans="1:37" s="48" customFormat="1" ht="24.6" customHeight="1">
      <c r="A101" s="68" t="s">
        <v>24</v>
      </c>
      <c r="B101" s="57">
        <f>B103+B104+B102+B105</f>
        <v>3963.6</v>
      </c>
      <c r="C101" s="57">
        <f>C103+C104+C102+C105</f>
        <v>0</v>
      </c>
      <c r="D101" s="57">
        <f>D103+D104+D102+D105</f>
        <v>0</v>
      </c>
      <c r="E101" s="57">
        <f>E103</f>
        <v>0</v>
      </c>
      <c r="F101" s="52">
        <v>0</v>
      </c>
      <c r="G101" s="52">
        <v>0</v>
      </c>
      <c r="H101" s="57">
        <f t="shared" ref="H101:AE101" si="58">H103+H104+H102+H105</f>
        <v>0</v>
      </c>
      <c r="I101" s="57">
        <f t="shared" si="58"/>
        <v>0</v>
      </c>
      <c r="J101" s="57">
        <f t="shared" si="58"/>
        <v>0</v>
      </c>
      <c r="K101" s="57">
        <f t="shared" si="58"/>
        <v>0</v>
      </c>
      <c r="L101" s="57">
        <f t="shared" si="58"/>
        <v>0</v>
      </c>
      <c r="M101" s="57">
        <f t="shared" si="58"/>
        <v>0</v>
      </c>
      <c r="N101" s="57">
        <f t="shared" si="58"/>
        <v>0</v>
      </c>
      <c r="O101" s="57">
        <f t="shared" si="58"/>
        <v>0</v>
      </c>
      <c r="P101" s="57">
        <f t="shared" si="58"/>
        <v>0</v>
      </c>
      <c r="Q101" s="57">
        <f t="shared" si="58"/>
        <v>0</v>
      </c>
      <c r="R101" s="57">
        <f t="shared" si="58"/>
        <v>0</v>
      </c>
      <c r="S101" s="57">
        <f t="shared" si="58"/>
        <v>0</v>
      </c>
      <c r="T101" s="57">
        <f t="shared" si="58"/>
        <v>0</v>
      </c>
      <c r="U101" s="57">
        <f t="shared" si="58"/>
        <v>0</v>
      </c>
      <c r="V101" s="57">
        <f t="shared" si="58"/>
        <v>0</v>
      </c>
      <c r="W101" s="57">
        <f t="shared" si="58"/>
        <v>0</v>
      </c>
      <c r="X101" s="57">
        <f t="shared" si="58"/>
        <v>0</v>
      </c>
      <c r="Y101" s="57">
        <f t="shared" si="58"/>
        <v>0</v>
      </c>
      <c r="Z101" s="57">
        <f t="shared" si="58"/>
        <v>0</v>
      </c>
      <c r="AA101" s="57">
        <f t="shared" si="58"/>
        <v>0</v>
      </c>
      <c r="AB101" s="57">
        <f>AB102</f>
        <v>0</v>
      </c>
      <c r="AC101" s="57">
        <f t="shared" si="58"/>
        <v>0</v>
      </c>
      <c r="AD101" s="57">
        <f t="shared" si="58"/>
        <v>3963.6</v>
      </c>
      <c r="AE101" s="57">
        <f t="shared" si="58"/>
        <v>0</v>
      </c>
      <c r="AF101" s="142"/>
      <c r="AG101" s="143"/>
      <c r="AH101" s="32">
        <f t="shared" si="43"/>
        <v>3963.6</v>
      </c>
      <c r="AI101" s="32">
        <f t="shared" si="44"/>
        <v>0</v>
      </c>
      <c r="AJ101" s="32">
        <f t="shared" si="45"/>
        <v>0</v>
      </c>
      <c r="AK101" s="75">
        <f t="shared" si="46"/>
        <v>0</v>
      </c>
    </row>
    <row r="102" spans="1:37" s="81" customFormat="1" ht="24.6" customHeight="1">
      <c r="A102" s="87" t="s">
        <v>20</v>
      </c>
      <c r="B102" s="84">
        <f>H102+J102+L102+N102+P102+R102+T102+V102+X102+Z102+AB102+AD102</f>
        <v>3963.6</v>
      </c>
      <c r="C102" s="84">
        <f>H102+J102+L102+N102+P102+R102+T102</f>
        <v>0</v>
      </c>
      <c r="D102" s="84">
        <v>0</v>
      </c>
      <c r="E102" s="84">
        <f>I102+K102+M102+O102+Q102+S102</f>
        <v>0</v>
      </c>
      <c r="F102" s="78">
        <v>0</v>
      </c>
      <c r="G102" s="78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84">
        <v>0</v>
      </c>
      <c r="Z102" s="84">
        <v>0</v>
      </c>
      <c r="AA102" s="84">
        <v>0</v>
      </c>
      <c r="AB102" s="84">
        <v>0</v>
      </c>
      <c r="AC102" s="84">
        <v>0</v>
      </c>
      <c r="AD102" s="84">
        <v>3963.6</v>
      </c>
      <c r="AE102" s="84">
        <v>0</v>
      </c>
      <c r="AF102" s="142"/>
      <c r="AG102" s="143"/>
      <c r="AH102" s="79">
        <f t="shared" si="43"/>
        <v>3963.6</v>
      </c>
      <c r="AI102" s="32">
        <f t="shared" si="44"/>
        <v>0</v>
      </c>
      <c r="AJ102" s="32">
        <f t="shared" si="45"/>
        <v>0</v>
      </c>
      <c r="AK102" s="80">
        <f t="shared" si="46"/>
        <v>0</v>
      </c>
    </row>
    <row r="103" spans="1:37" s="81" customFormat="1" ht="24.6" customHeight="1">
      <c r="A103" s="87" t="s">
        <v>18</v>
      </c>
      <c r="B103" s="84">
        <f>H103+J103+L103+N103+P103+R103+T103+V103+X103+Z103+AB103+AD103</f>
        <v>0</v>
      </c>
      <c r="C103" s="84">
        <f>H103+J103+L103+N103+P103+R103+T103</f>
        <v>0</v>
      </c>
      <c r="D103" s="84">
        <f>E103</f>
        <v>0</v>
      </c>
      <c r="E103" s="84">
        <f>I103+K103+M103+O103+Q103+S103</f>
        <v>0</v>
      </c>
      <c r="F103" s="78">
        <v>0</v>
      </c>
      <c r="G103" s="78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142"/>
      <c r="AG103" s="143"/>
      <c r="AH103" s="79">
        <f t="shared" si="43"/>
        <v>0</v>
      </c>
      <c r="AI103" s="32">
        <f t="shared" si="44"/>
        <v>0</v>
      </c>
      <c r="AJ103" s="32">
        <f t="shared" si="45"/>
        <v>0</v>
      </c>
      <c r="AK103" s="80">
        <f t="shared" si="46"/>
        <v>0</v>
      </c>
    </row>
    <row r="104" spans="1:37" s="81" customFormat="1" ht="24.6" customHeight="1">
      <c r="A104" s="87" t="s">
        <v>19</v>
      </c>
      <c r="B104" s="84">
        <f>H104+J104+L104+N104+P104+R104+T104+V104+X104+Z104+AB104+AD104</f>
        <v>0</v>
      </c>
      <c r="C104" s="84">
        <f>H104+J104+L104+N104+P104+R104+T104</f>
        <v>0</v>
      </c>
      <c r="D104" s="84">
        <f>E104</f>
        <v>0</v>
      </c>
      <c r="E104" s="84">
        <f>I104+K104+M104+O104+Q104+S104</f>
        <v>0</v>
      </c>
      <c r="F104" s="78">
        <v>0</v>
      </c>
      <c r="G104" s="78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84">
        <v>0</v>
      </c>
      <c r="Z104" s="84">
        <v>0</v>
      </c>
      <c r="AA104" s="84">
        <v>0</v>
      </c>
      <c r="AB104" s="84">
        <v>0</v>
      </c>
      <c r="AC104" s="84">
        <v>0</v>
      </c>
      <c r="AD104" s="84">
        <v>0</v>
      </c>
      <c r="AE104" s="84">
        <v>0</v>
      </c>
      <c r="AF104" s="142"/>
      <c r="AG104" s="143"/>
      <c r="AH104" s="79">
        <f t="shared" si="43"/>
        <v>0</v>
      </c>
      <c r="AI104" s="32">
        <f t="shared" si="44"/>
        <v>0</v>
      </c>
      <c r="AJ104" s="32">
        <f t="shared" si="45"/>
        <v>0</v>
      </c>
      <c r="AK104" s="80">
        <f t="shared" si="46"/>
        <v>0</v>
      </c>
    </row>
    <row r="105" spans="1:37" s="81" customFormat="1" ht="24.6" customHeight="1">
      <c r="A105" s="87" t="s">
        <v>27</v>
      </c>
      <c r="B105" s="84">
        <f>H105+J105+L105+N105+P105+R105+T105+V105+X105+Z105+AB105+AD105</f>
        <v>0</v>
      </c>
      <c r="C105" s="84">
        <f>H105+J105+L105+N105+P105+R105+T105</f>
        <v>0</v>
      </c>
      <c r="D105" s="84">
        <f>E105</f>
        <v>0</v>
      </c>
      <c r="E105" s="84">
        <f>I105+K105+M105+O105+Q105+S105</f>
        <v>0</v>
      </c>
      <c r="F105" s="78">
        <v>0</v>
      </c>
      <c r="G105" s="78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144"/>
      <c r="AG105" s="145"/>
      <c r="AH105" s="79">
        <f t="shared" si="43"/>
        <v>0</v>
      </c>
      <c r="AI105" s="32">
        <f t="shared" si="44"/>
        <v>0</v>
      </c>
      <c r="AJ105" s="32">
        <f t="shared" si="45"/>
        <v>0</v>
      </c>
      <c r="AK105" s="80">
        <f t="shared" si="46"/>
        <v>0</v>
      </c>
    </row>
    <row r="106" spans="1:37" s="48" customFormat="1" ht="35.450000000000003" customHeight="1">
      <c r="A106" s="43" t="s">
        <v>30</v>
      </c>
      <c r="B106" s="44">
        <f>B107</f>
        <v>13.4</v>
      </c>
      <c r="C106" s="44">
        <f>C107</f>
        <v>13.4</v>
      </c>
      <c r="D106" s="44">
        <f>D107</f>
        <v>6.7</v>
      </c>
      <c r="E106" s="44">
        <f>E107</f>
        <v>6.7</v>
      </c>
      <c r="F106" s="45">
        <f>E106/B106</f>
        <v>0.5</v>
      </c>
      <c r="G106" s="45">
        <v>0</v>
      </c>
      <c r="H106" s="44">
        <f t="shared" ref="H106:AE106" si="59">H107</f>
        <v>0</v>
      </c>
      <c r="I106" s="44">
        <f t="shared" si="59"/>
        <v>0</v>
      </c>
      <c r="J106" s="44">
        <f t="shared" si="59"/>
        <v>0</v>
      </c>
      <c r="K106" s="44">
        <f t="shared" si="59"/>
        <v>0</v>
      </c>
      <c r="L106" s="44">
        <f t="shared" si="59"/>
        <v>0</v>
      </c>
      <c r="M106" s="44">
        <f t="shared" si="59"/>
        <v>0</v>
      </c>
      <c r="N106" s="44">
        <f t="shared" si="59"/>
        <v>0</v>
      </c>
      <c r="O106" s="44">
        <f t="shared" si="59"/>
        <v>0</v>
      </c>
      <c r="P106" s="44">
        <f t="shared" si="59"/>
        <v>0</v>
      </c>
      <c r="Q106" s="44">
        <f t="shared" si="59"/>
        <v>0</v>
      </c>
      <c r="R106" s="44">
        <f t="shared" si="59"/>
        <v>0</v>
      </c>
      <c r="S106" s="44">
        <f t="shared" si="59"/>
        <v>0</v>
      </c>
      <c r="T106" s="44">
        <f t="shared" si="59"/>
        <v>13.4</v>
      </c>
      <c r="U106" s="44">
        <f t="shared" si="59"/>
        <v>6.7</v>
      </c>
      <c r="V106" s="44">
        <f t="shared" si="59"/>
        <v>0</v>
      </c>
      <c r="W106" s="44">
        <f t="shared" si="59"/>
        <v>0</v>
      </c>
      <c r="X106" s="44">
        <f t="shared" si="59"/>
        <v>0</v>
      </c>
      <c r="Y106" s="44">
        <f t="shared" si="59"/>
        <v>0</v>
      </c>
      <c r="Z106" s="44">
        <f t="shared" si="59"/>
        <v>0</v>
      </c>
      <c r="AA106" s="44">
        <f t="shared" si="59"/>
        <v>0</v>
      </c>
      <c r="AB106" s="44">
        <f t="shared" si="59"/>
        <v>0</v>
      </c>
      <c r="AC106" s="44">
        <f t="shared" si="59"/>
        <v>0</v>
      </c>
      <c r="AD106" s="44">
        <f t="shared" si="59"/>
        <v>0</v>
      </c>
      <c r="AE106" s="44">
        <f t="shared" si="59"/>
        <v>0</v>
      </c>
      <c r="AF106" s="140" t="s">
        <v>84</v>
      </c>
      <c r="AG106" s="141"/>
      <c r="AH106" s="32">
        <f t="shared" si="43"/>
        <v>13.4</v>
      </c>
      <c r="AI106" s="32">
        <f t="shared" si="44"/>
        <v>13.4</v>
      </c>
      <c r="AJ106" s="32">
        <f t="shared" si="45"/>
        <v>6.7</v>
      </c>
      <c r="AK106" s="75">
        <f t="shared" si="46"/>
        <v>6.7</v>
      </c>
    </row>
    <row r="107" spans="1:37" s="48" customFormat="1" ht="15.6" customHeight="1">
      <c r="A107" s="68" t="s">
        <v>24</v>
      </c>
      <c r="B107" s="51">
        <f>B109+B110+B108+B111</f>
        <v>13.4</v>
      </c>
      <c r="C107" s="51">
        <f>C109+C110+C108+C111</f>
        <v>13.4</v>
      </c>
      <c r="D107" s="51">
        <f>D109+D110+D108+D111</f>
        <v>6.7</v>
      </c>
      <c r="E107" s="51">
        <f>E109+E110+E108+E111</f>
        <v>6.7</v>
      </c>
      <c r="F107" s="52">
        <f>E107/B107</f>
        <v>0.5</v>
      </c>
      <c r="G107" s="52">
        <v>0</v>
      </c>
      <c r="H107" s="51">
        <f t="shared" ref="H107:AE107" si="60">H109+H110+H108+H111</f>
        <v>0</v>
      </c>
      <c r="I107" s="51">
        <f t="shared" si="60"/>
        <v>0</v>
      </c>
      <c r="J107" s="51">
        <f t="shared" si="60"/>
        <v>0</v>
      </c>
      <c r="K107" s="51">
        <f t="shared" si="60"/>
        <v>0</v>
      </c>
      <c r="L107" s="51">
        <f t="shared" si="60"/>
        <v>0</v>
      </c>
      <c r="M107" s="51">
        <f t="shared" si="60"/>
        <v>0</v>
      </c>
      <c r="N107" s="51">
        <f t="shared" si="60"/>
        <v>0</v>
      </c>
      <c r="O107" s="51">
        <f t="shared" si="60"/>
        <v>0</v>
      </c>
      <c r="P107" s="51">
        <f t="shared" si="60"/>
        <v>0</v>
      </c>
      <c r="Q107" s="51">
        <f t="shared" si="60"/>
        <v>0</v>
      </c>
      <c r="R107" s="51">
        <f t="shared" si="60"/>
        <v>0</v>
      </c>
      <c r="S107" s="51">
        <f t="shared" si="60"/>
        <v>0</v>
      </c>
      <c r="T107" s="51">
        <f t="shared" si="60"/>
        <v>13.4</v>
      </c>
      <c r="U107" s="51">
        <f t="shared" si="60"/>
        <v>6.7</v>
      </c>
      <c r="V107" s="51">
        <f t="shared" si="60"/>
        <v>0</v>
      </c>
      <c r="W107" s="51">
        <f t="shared" si="60"/>
        <v>0</v>
      </c>
      <c r="X107" s="51">
        <f t="shared" si="60"/>
        <v>0</v>
      </c>
      <c r="Y107" s="51">
        <f t="shared" si="60"/>
        <v>0</v>
      </c>
      <c r="Z107" s="51">
        <f t="shared" si="60"/>
        <v>0</v>
      </c>
      <c r="AA107" s="51">
        <f t="shared" si="60"/>
        <v>0</v>
      </c>
      <c r="AB107" s="51">
        <f t="shared" si="60"/>
        <v>0</v>
      </c>
      <c r="AC107" s="51">
        <f t="shared" si="60"/>
        <v>0</v>
      </c>
      <c r="AD107" s="51">
        <f t="shared" si="60"/>
        <v>0</v>
      </c>
      <c r="AE107" s="51">
        <f t="shared" si="60"/>
        <v>0</v>
      </c>
      <c r="AF107" s="142"/>
      <c r="AG107" s="143"/>
      <c r="AH107" s="32">
        <f t="shared" si="43"/>
        <v>13.4</v>
      </c>
      <c r="AI107" s="32">
        <f t="shared" si="44"/>
        <v>13.4</v>
      </c>
      <c r="AJ107" s="32">
        <f t="shared" si="45"/>
        <v>6.7</v>
      </c>
      <c r="AK107" s="75">
        <f t="shared" si="46"/>
        <v>6.7</v>
      </c>
    </row>
    <row r="108" spans="1:37" s="81" customFormat="1" ht="15.6" customHeight="1">
      <c r="A108" s="87" t="s">
        <v>20</v>
      </c>
      <c r="B108" s="76">
        <f>H108+J108+L108+N108+P108+R108+T108+V108+X108+Z108+AB108+AD108</f>
        <v>0</v>
      </c>
      <c r="C108" s="76">
        <f>H108+J108+L108+N108+P108+R108+T108</f>
        <v>0</v>
      </c>
      <c r="D108" s="76">
        <f>E108</f>
        <v>0</v>
      </c>
      <c r="E108" s="76">
        <f>I108+K108+M108+O108+Q108+S108</f>
        <v>0</v>
      </c>
      <c r="F108" s="78">
        <v>0</v>
      </c>
      <c r="G108" s="78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4">
        <v>0</v>
      </c>
      <c r="Z108" s="84">
        <v>0</v>
      </c>
      <c r="AA108" s="84">
        <v>0</v>
      </c>
      <c r="AB108" s="84">
        <v>0</v>
      </c>
      <c r="AC108" s="84">
        <v>0</v>
      </c>
      <c r="AD108" s="84">
        <v>0</v>
      </c>
      <c r="AE108" s="76">
        <v>0</v>
      </c>
      <c r="AF108" s="142"/>
      <c r="AG108" s="143"/>
      <c r="AH108" s="79">
        <f t="shared" si="43"/>
        <v>0</v>
      </c>
      <c r="AI108" s="32">
        <f t="shared" si="44"/>
        <v>0</v>
      </c>
      <c r="AJ108" s="32">
        <f t="shared" si="45"/>
        <v>0</v>
      </c>
      <c r="AK108" s="80">
        <f t="shared" si="46"/>
        <v>0</v>
      </c>
    </row>
    <row r="109" spans="1:37" s="81" customFormat="1" ht="15.6" customHeight="1">
      <c r="A109" s="87" t="s">
        <v>18</v>
      </c>
      <c r="B109" s="76">
        <f>H109+J109+L109+N109+P109+R109+T109+V109+X109+Z109+AB109+AD109</f>
        <v>13.4</v>
      </c>
      <c r="C109" s="76">
        <f>H109+J109+L109+N109+P109+R109+T109</f>
        <v>13.4</v>
      </c>
      <c r="D109" s="76">
        <f>E109</f>
        <v>6.7</v>
      </c>
      <c r="E109" s="76">
        <f>I109+K109+M109+O109+Q109+S109+U109</f>
        <v>6.7</v>
      </c>
      <c r="F109" s="78">
        <f>E109/B109</f>
        <v>0.5</v>
      </c>
      <c r="G109" s="78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13.4</v>
      </c>
      <c r="U109" s="84">
        <v>6.7</v>
      </c>
      <c r="V109" s="84">
        <v>0</v>
      </c>
      <c r="W109" s="84">
        <v>0</v>
      </c>
      <c r="X109" s="84">
        <v>0</v>
      </c>
      <c r="Y109" s="84">
        <v>0</v>
      </c>
      <c r="Z109" s="84">
        <v>0</v>
      </c>
      <c r="AA109" s="84">
        <v>0</v>
      </c>
      <c r="AB109" s="84">
        <v>0</v>
      </c>
      <c r="AC109" s="84">
        <v>0</v>
      </c>
      <c r="AD109" s="84">
        <v>0</v>
      </c>
      <c r="AE109" s="76">
        <v>0</v>
      </c>
      <c r="AF109" s="142"/>
      <c r="AG109" s="143"/>
      <c r="AH109" s="79">
        <f t="shared" si="43"/>
        <v>13.4</v>
      </c>
      <c r="AI109" s="32">
        <f t="shared" si="44"/>
        <v>13.4</v>
      </c>
      <c r="AJ109" s="32">
        <f t="shared" si="45"/>
        <v>6.7</v>
      </c>
      <c r="AK109" s="80">
        <f t="shared" si="46"/>
        <v>6.7</v>
      </c>
    </row>
    <row r="110" spans="1:37" s="81" customFormat="1" ht="15.6" customHeight="1">
      <c r="A110" s="87" t="s">
        <v>19</v>
      </c>
      <c r="B110" s="76">
        <f>H110+J110+L110+N110+P110+R110+T110+V110+X110+Z110+AB110+AD110</f>
        <v>0</v>
      </c>
      <c r="C110" s="76">
        <f>H110+J110+L110+N110+P110+R110+T110</f>
        <v>0</v>
      </c>
      <c r="D110" s="76">
        <f>E110</f>
        <v>0</v>
      </c>
      <c r="E110" s="76">
        <f>I110+K110+M110+O110+Q110+S110</f>
        <v>0</v>
      </c>
      <c r="F110" s="78">
        <v>0</v>
      </c>
      <c r="G110" s="78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84">
        <v>0</v>
      </c>
      <c r="Z110" s="84">
        <v>0</v>
      </c>
      <c r="AA110" s="84">
        <v>0</v>
      </c>
      <c r="AB110" s="84">
        <v>0</v>
      </c>
      <c r="AC110" s="84">
        <v>0</v>
      </c>
      <c r="AD110" s="84">
        <v>0</v>
      </c>
      <c r="AE110" s="76">
        <v>0</v>
      </c>
      <c r="AF110" s="142"/>
      <c r="AG110" s="143"/>
      <c r="AH110" s="79">
        <f t="shared" si="43"/>
        <v>0</v>
      </c>
      <c r="AI110" s="32">
        <f t="shared" si="44"/>
        <v>0</v>
      </c>
      <c r="AJ110" s="32">
        <f t="shared" si="45"/>
        <v>0</v>
      </c>
      <c r="AK110" s="80">
        <f t="shared" si="46"/>
        <v>0</v>
      </c>
    </row>
    <row r="111" spans="1:37" s="81" customFormat="1" ht="15.6" customHeight="1">
      <c r="A111" s="87" t="s">
        <v>27</v>
      </c>
      <c r="B111" s="76">
        <f>H111+J111+L111+N111+P111+R111+T111+V111+X111+Z111+AB111+AD111</f>
        <v>0</v>
      </c>
      <c r="C111" s="76">
        <f>H111+J111+L111+N111+P111+R111+T111</f>
        <v>0</v>
      </c>
      <c r="D111" s="76">
        <f>E111</f>
        <v>0</v>
      </c>
      <c r="E111" s="76">
        <f>I111+K111+M111+O111+Q111+S111</f>
        <v>0</v>
      </c>
      <c r="F111" s="78">
        <v>0</v>
      </c>
      <c r="G111" s="78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84">
        <v>0</v>
      </c>
      <c r="Z111" s="84">
        <v>0</v>
      </c>
      <c r="AA111" s="84">
        <v>0</v>
      </c>
      <c r="AB111" s="84">
        <v>0</v>
      </c>
      <c r="AC111" s="84">
        <v>0</v>
      </c>
      <c r="AD111" s="84">
        <v>0</v>
      </c>
      <c r="AE111" s="76">
        <v>0</v>
      </c>
      <c r="AF111" s="144"/>
      <c r="AG111" s="145"/>
      <c r="AH111" s="79">
        <f t="shared" si="43"/>
        <v>0</v>
      </c>
      <c r="AI111" s="32">
        <f t="shared" si="44"/>
        <v>0</v>
      </c>
      <c r="AJ111" s="32">
        <f t="shared" si="45"/>
        <v>0</v>
      </c>
      <c r="AK111" s="80">
        <f t="shared" si="46"/>
        <v>0</v>
      </c>
    </row>
    <row r="112" spans="1:37" s="7" customFormat="1" ht="73.5" customHeight="1">
      <c r="A112" s="64" t="s">
        <v>35</v>
      </c>
      <c r="B112" s="24">
        <f>B113+B116+B119</f>
        <v>54386.680109999994</v>
      </c>
      <c r="C112" s="24">
        <f>C113+C116+C119</f>
        <v>35867.383109999995</v>
      </c>
      <c r="D112" s="24">
        <f>D113+D116+D119</f>
        <v>32372.767220000002</v>
      </c>
      <c r="E112" s="24">
        <f>E113+E116+E119</f>
        <v>32372.767220000002</v>
      </c>
      <c r="F112" s="27">
        <f>E112/B112</f>
        <v>0.59523337615983052</v>
      </c>
      <c r="G112" s="27">
        <f>E112/C112</f>
        <v>0.9025684176823684</v>
      </c>
      <c r="H112" s="24">
        <f t="shared" ref="H112:AE112" si="61">H113+H116+H119</f>
        <v>9715.134</v>
      </c>
      <c r="I112" s="24">
        <f t="shared" si="61"/>
        <v>7912.9258499999996</v>
      </c>
      <c r="J112" s="24">
        <f>J113+J116+J119</f>
        <v>5256.768</v>
      </c>
      <c r="K112" s="24">
        <f t="shared" si="61"/>
        <v>4927.2606100000003</v>
      </c>
      <c r="L112" s="24">
        <f t="shared" si="61"/>
        <v>2281.7531100000001</v>
      </c>
      <c r="M112" s="24">
        <f t="shared" si="61"/>
        <v>2275.2794199999998</v>
      </c>
      <c r="N112" s="24">
        <f t="shared" si="61"/>
        <v>5232.8009999999995</v>
      </c>
      <c r="O112" s="24">
        <f t="shared" si="61"/>
        <v>4528.49</v>
      </c>
      <c r="P112" s="24">
        <f t="shared" si="61"/>
        <v>4484.567</v>
      </c>
      <c r="Q112" s="24">
        <f t="shared" si="61"/>
        <v>4032.13859</v>
      </c>
      <c r="R112" s="24">
        <f t="shared" si="61"/>
        <v>3642.42</v>
      </c>
      <c r="S112" s="24">
        <f>S113+S116+S119</f>
        <v>3367.2280000000001</v>
      </c>
      <c r="T112" s="24">
        <f t="shared" si="61"/>
        <v>5253.9400000000005</v>
      </c>
      <c r="U112" s="24">
        <f t="shared" si="61"/>
        <v>5329.4447499999997</v>
      </c>
      <c r="V112" s="24">
        <f t="shared" si="61"/>
        <v>3117.1970000000001</v>
      </c>
      <c r="W112" s="24">
        <f t="shared" si="61"/>
        <v>0</v>
      </c>
      <c r="X112" s="24">
        <f t="shared" si="61"/>
        <v>1997.85</v>
      </c>
      <c r="Y112" s="24">
        <f t="shared" si="61"/>
        <v>0</v>
      </c>
      <c r="Z112" s="24">
        <f t="shared" si="61"/>
        <v>4341.7729999999992</v>
      </c>
      <c r="AA112" s="24">
        <f t="shared" si="61"/>
        <v>0</v>
      </c>
      <c r="AB112" s="24">
        <f t="shared" si="61"/>
        <v>2139.694</v>
      </c>
      <c r="AC112" s="24">
        <f t="shared" si="61"/>
        <v>0</v>
      </c>
      <c r="AD112" s="24">
        <f>AD113+AD116+AD119</f>
        <v>6922.7830000000004</v>
      </c>
      <c r="AE112" s="24">
        <f t="shared" si="61"/>
        <v>0</v>
      </c>
      <c r="AF112" s="133" t="s">
        <v>44</v>
      </c>
      <c r="AG112" s="133"/>
      <c r="AH112" s="32">
        <f t="shared" si="43"/>
        <v>54386.680110000008</v>
      </c>
      <c r="AI112" s="32">
        <f t="shared" si="44"/>
        <v>35867.383110000002</v>
      </c>
      <c r="AJ112" s="32">
        <f t="shared" si="45"/>
        <v>32372.767219999998</v>
      </c>
      <c r="AK112" s="75">
        <f t="shared" si="46"/>
        <v>3494.6158899999937</v>
      </c>
    </row>
    <row r="113" spans="1:37" s="48" customFormat="1" ht="67.5" customHeight="1">
      <c r="A113" s="43" t="s">
        <v>31</v>
      </c>
      <c r="B113" s="44">
        <f>B114</f>
        <v>14333.400109999999</v>
      </c>
      <c r="C113" s="44">
        <f>C114</f>
        <v>10338.284110000001</v>
      </c>
      <c r="D113" s="44">
        <f t="shared" ref="C113:R114" si="62">D114</f>
        <v>9393.2910499999998</v>
      </c>
      <c r="E113" s="44">
        <f>E114</f>
        <v>9393.2910499999998</v>
      </c>
      <c r="F113" s="45">
        <f t="shared" ref="F113:F120" si="63">E113/B113</f>
        <v>0.65534283407372218</v>
      </c>
      <c r="G113" s="45">
        <f t="shared" ref="G113:G123" si="64">E113/C113</f>
        <v>0.90859285255220168</v>
      </c>
      <c r="H113" s="67">
        <f t="shared" si="62"/>
        <v>3291.9650000000001</v>
      </c>
      <c r="I113" s="67">
        <f t="shared" si="62"/>
        <v>2334.1680000000001</v>
      </c>
      <c r="J113" s="67">
        <f t="shared" si="62"/>
        <v>1353.3879999999999</v>
      </c>
      <c r="K113" s="67">
        <f t="shared" si="62"/>
        <v>1402.9743599999999</v>
      </c>
      <c r="L113" s="67">
        <f t="shared" si="62"/>
        <v>687.94311000000005</v>
      </c>
      <c r="M113" s="67">
        <f t="shared" si="62"/>
        <v>862.23947999999996</v>
      </c>
      <c r="N113" s="67">
        <f t="shared" si="62"/>
        <v>1284.3789999999999</v>
      </c>
      <c r="O113" s="67">
        <f t="shared" si="62"/>
        <v>1025.98</v>
      </c>
      <c r="P113" s="67">
        <f t="shared" si="62"/>
        <v>1246.306</v>
      </c>
      <c r="Q113" s="67">
        <f t="shared" si="62"/>
        <v>996.00324999999998</v>
      </c>
      <c r="R113" s="67">
        <f t="shared" si="62"/>
        <v>1127.115</v>
      </c>
      <c r="S113" s="67">
        <f t="shared" ref="S113:AE114" si="65">S114</f>
        <v>1264.44</v>
      </c>
      <c r="T113" s="67">
        <f t="shared" si="65"/>
        <v>1347.1880000000001</v>
      </c>
      <c r="U113" s="67">
        <f t="shared" si="65"/>
        <v>1507.48596</v>
      </c>
      <c r="V113" s="67">
        <f t="shared" si="65"/>
        <v>844.85299999999995</v>
      </c>
      <c r="W113" s="67">
        <f t="shared" si="65"/>
        <v>0</v>
      </c>
      <c r="X113" s="67">
        <f t="shared" si="65"/>
        <v>434.72800000000001</v>
      </c>
      <c r="Y113" s="67">
        <f t="shared" si="65"/>
        <v>0</v>
      </c>
      <c r="Z113" s="67">
        <f t="shared" si="65"/>
        <v>1135.5139999999999</v>
      </c>
      <c r="AA113" s="67">
        <f t="shared" si="65"/>
        <v>0</v>
      </c>
      <c r="AB113" s="67">
        <f t="shared" si="65"/>
        <v>449.18599999999998</v>
      </c>
      <c r="AC113" s="67">
        <f t="shared" si="65"/>
        <v>0</v>
      </c>
      <c r="AD113" s="67">
        <f t="shared" si="65"/>
        <v>1130.835</v>
      </c>
      <c r="AE113" s="67">
        <f t="shared" si="65"/>
        <v>0</v>
      </c>
      <c r="AF113" s="140" t="s">
        <v>46</v>
      </c>
      <c r="AG113" s="141"/>
      <c r="AH113" s="32">
        <f t="shared" si="43"/>
        <v>14333.400109999999</v>
      </c>
      <c r="AI113" s="32">
        <f t="shared" si="44"/>
        <v>10338.284110000001</v>
      </c>
      <c r="AJ113" s="32">
        <f t="shared" si="45"/>
        <v>9393.2910499999998</v>
      </c>
      <c r="AK113" s="75">
        <f t="shared" si="46"/>
        <v>944.9930600000007</v>
      </c>
    </row>
    <row r="114" spans="1:37" s="48" customFormat="1" ht="16.5">
      <c r="A114" s="59" t="s">
        <v>24</v>
      </c>
      <c r="B114" s="51">
        <f>B115</f>
        <v>14333.400109999999</v>
      </c>
      <c r="C114" s="51">
        <f t="shared" si="62"/>
        <v>10338.284110000001</v>
      </c>
      <c r="D114" s="51">
        <f>D115</f>
        <v>9393.2910499999998</v>
      </c>
      <c r="E114" s="51">
        <f t="shared" si="62"/>
        <v>9393.2910499999998</v>
      </c>
      <c r="F114" s="52">
        <f t="shared" si="63"/>
        <v>0.65534283407372218</v>
      </c>
      <c r="G114" s="52">
        <f t="shared" si="64"/>
        <v>0.90859285255220168</v>
      </c>
      <c r="H114" s="57">
        <f>H115</f>
        <v>3291.9650000000001</v>
      </c>
      <c r="I114" s="57">
        <f t="shared" si="62"/>
        <v>2334.1680000000001</v>
      </c>
      <c r="J114" s="57">
        <f t="shared" si="62"/>
        <v>1353.3879999999999</v>
      </c>
      <c r="K114" s="57">
        <f t="shared" si="62"/>
        <v>1402.9743599999999</v>
      </c>
      <c r="L114" s="57">
        <f t="shared" si="62"/>
        <v>687.94311000000005</v>
      </c>
      <c r="M114" s="57">
        <f t="shared" si="62"/>
        <v>862.23947999999996</v>
      </c>
      <c r="N114" s="57">
        <f t="shared" si="62"/>
        <v>1284.3789999999999</v>
      </c>
      <c r="O114" s="57">
        <f t="shared" si="62"/>
        <v>1025.98</v>
      </c>
      <c r="P114" s="57">
        <f t="shared" si="62"/>
        <v>1246.306</v>
      </c>
      <c r="Q114" s="57">
        <f t="shared" si="62"/>
        <v>996.00324999999998</v>
      </c>
      <c r="R114" s="57">
        <f t="shared" si="62"/>
        <v>1127.115</v>
      </c>
      <c r="S114" s="57">
        <f t="shared" si="65"/>
        <v>1264.44</v>
      </c>
      <c r="T114" s="57">
        <f t="shared" si="65"/>
        <v>1347.1880000000001</v>
      </c>
      <c r="U114" s="57">
        <f t="shared" si="65"/>
        <v>1507.48596</v>
      </c>
      <c r="V114" s="57">
        <f t="shared" si="65"/>
        <v>844.85299999999995</v>
      </c>
      <c r="W114" s="57">
        <f t="shared" si="65"/>
        <v>0</v>
      </c>
      <c r="X114" s="57">
        <f t="shared" si="65"/>
        <v>434.72800000000001</v>
      </c>
      <c r="Y114" s="57">
        <f t="shared" si="65"/>
        <v>0</v>
      </c>
      <c r="Z114" s="57">
        <f t="shared" si="65"/>
        <v>1135.5139999999999</v>
      </c>
      <c r="AA114" s="57">
        <f t="shared" si="65"/>
        <v>0</v>
      </c>
      <c r="AB114" s="57">
        <f>AB115</f>
        <v>449.18599999999998</v>
      </c>
      <c r="AC114" s="57">
        <f t="shared" si="65"/>
        <v>0</v>
      </c>
      <c r="AD114" s="57">
        <f t="shared" si="65"/>
        <v>1130.835</v>
      </c>
      <c r="AE114" s="57">
        <f t="shared" si="65"/>
        <v>0</v>
      </c>
      <c r="AF114" s="142"/>
      <c r="AG114" s="143"/>
      <c r="AH114" s="32">
        <f t="shared" si="43"/>
        <v>14333.400109999999</v>
      </c>
      <c r="AI114" s="32">
        <f t="shared" si="44"/>
        <v>10338.284110000001</v>
      </c>
      <c r="AJ114" s="32">
        <f t="shared" si="45"/>
        <v>9393.2910499999998</v>
      </c>
      <c r="AK114" s="75">
        <f t="shared" si="46"/>
        <v>944.9930600000007</v>
      </c>
    </row>
    <row r="115" spans="1:37" s="85" customFormat="1" ht="16.5">
      <c r="A115" s="82" t="s">
        <v>19</v>
      </c>
      <c r="B115" s="76">
        <f>H115+J115+L115+N115+P115+R115+T115+V115+X115+Z115+AB115+AD115</f>
        <v>14333.400109999999</v>
      </c>
      <c r="C115" s="76">
        <f>H115+J115+L115+N115+P115+R115+T115</f>
        <v>10338.284110000001</v>
      </c>
      <c r="D115" s="76">
        <f>E115</f>
        <v>9393.2910499999998</v>
      </c>
      <c r="E115" s="76">
        <f>I115+K115+M115+O115+Q115+S115+U115</f>
        <v>9393.2910499999998</v>
      </c>
      <c r="F115" s="78">
        <f t="shared" si="63"/>
        <v>0.65534283407372218</v>
      </c>
      <c r="G115" s="78">
        <f t="shared" si="64"/>
        <v>0.90859285255220168</v>
      </c>
      <c r="H115" s="84">
        <v>3291.9650000000001</v>
      </c>
      <c r="I115" s="84">
        <v>2334.1680000000001</v>
      </c>
      <c r="J115" s="84">
        <v>1353.3879999999999</v>
      </c>
      <c r="K115" s="84">
        <v>1402.9743599999999</v>
      </c>
      <c r="L115" s="84">
        <v>687.94311000000005</v>
      </c>
      <c r="M115" s="84">
        <v>862.23947999999996</v>
      </c>
      <c r="N115" s="84">
        <v>1284.3789999999999</v>
      </c>
      <c r="O115" s="84">
        <v>1025.98</v>
      </c>
      <c r="P115" s="84">
        <v>1246.306</v>
      </c>
      <c r="Q115" s="84">
        <v>996.00324999999998</v>
      </c>
      <c r="R115" s="84">
        <v>1127.115</v>
      </c>
      <c r="S115" s="84">
        <v>1264.44</v>
      </c>
      <c r="T115" s="84">
        <v>1347.1880000000001</v>
      </c>
      <c r="U115" s="84">
        <v>1507.48596</v>
      </c>
      <c r="V115" s="84">
        <v>844.85299999999995</v>
      </c>
      <c r="W115" s="84">
        <v>0</v>
      </c>
      <c r="X115" s="84">
        <v>434.72800000000001</v>
      </c>
      <c r="Y115" s="84">
        <v>0</v>
      </c>
      <c r="Z115" s="84">
        <v>1135.5139999999999</v>
      </c>
      <c r="AA115" s="84">
        <v>0</v>
      </c>
      <c r="AB115" s="84">
        <v>449.18599999999998</v>
      </c>
      <c r="AC115" s="84">
        <v>0</v>
      </c>
      <c r="AD115" s="84">
        <v>1130.835</v>
      </c>
      <c r="AE115" s="84">
        <v>0</v>
      </c>
      <c r="AF115" s="144"/>
      <c r="AG115" s="145"/>
      <c r="AH115" s="79">
        <f t="shared" si="43"/>
        <v>14333.400109999999</v>
      </c>
      <c r="AI115" s="32">
        <f t="shared" si="44"/>
        <v>10338.284110000001</v>
      </c>
      <c r="AJ115" s="32">
        <f t="shared" si="45"/>
        <v>9393.2910499999998</v>
      </c>
      <c r="AK115" s="80">
        <f t="shared" si="46"/>
        <v>944.9930600000007</v>
      </c>
    </row>
    <row r="116" spans="1:37" s="48" customFormat="1" ht="34.15" customHeight="1">
      <c r="A116" s="43" t="s">
        <v>32</v>
      </c>
      <c r="B116" s="44">
        <f>B117</f>
        <v>7236.3999999999987</v>
      </c>
      <c r="C116" s="44">
        <f t="shared" ref="C116:R117" si="66">C117</f>
        <v>4464.2089999999998</v>
      </c>
      <c r="D116" s="44">
        <f t="shared" si="66"/>
        <v>2934.2161699999997</v>
      </c>
      <c r="E116" s="44">
        <f t="shared" si="66"/>
        <v>2934.2161699999997</v>
      </c>
      <c r="F116" s="45">
        <f t="shared" si="63"/>
        <v>0.40548009645680178</v>
      </c>
      <c r="G116" s="45">
        <f t="shared" si="64"/>
        <v>0.65727571670591578</v>
      </c>
      <c r="H116" s="67">
        <f t="shared" si="66"/>
        <v>1469.039</v>
      </c>
      <c r="I116" s="67">
        <f t="shared" si="66"/>
        <v>685.21785</v>
      </c>
      <c r="J116" s="67">
        <f t="shared" si="66"/>
        <v>688.5</v>
      </c>
      <c r="K116" s="67">
        <f t="shared" si="66"/>
        <v>394.40625</v>
      </c>
      <c r="L116" s="67">
        <f t="shared" si="66"/>
        <v>223.15</v>
      </c>
      <c r="M116" s="67">
        <f t="shared" si="66"/>
        <v>189.21994000000001</v>
      </c>
      <c r="N116" s="67">
        <f t="shared" si="66"/>
        <v>646.37199999999996</v>
      </c>
      <c r="O116" s="67">
        <f t="shared" si="66"/>
        <v>397.34</v>
      </c>
      <c r="P116" s="67">
        <f t="shared" si="66"/>
        <v>610.39099999999996</v>
      </c>
      <c r="Q116" s="67">
        <f t="shared" si="66"/>
        <v>298.19533999999999</v>
      </c>
      <c r="R116" s="67">
        <f t="shared" si="66"/>
        <v>280.41500000000002</v>
      </c>
      <c r="S116" s="67">
        <f t="shared" ref="S116:AE117" si="67">S117</f>
        <v>430.43799999999999</v>
      </c>
      <c r="T116" s="67">
        <f t="shared" si="67"/>
        <v>546.34199999999998</v>
      </c>
      <c r="U116" s="67">
        <f t="shared" si="67"/>
        <v>539.39878999999996</v>
      </c>
      <c r="V116" s="67">
        <f t="shared" si="67"/>
        <v>346.78399999999999</v>
      </c>
      <c r="W116" s="67">
        <f t="shared" si="67"/>
        <v>0</v>
      </c>
      <c r="X116" s="67">
        <f t="shared" si="67"/>
        <v>386.77199999999999</v>
      </c>
      <c r="Y116" s="67">
        <f t="shared" si="67"/>
        <v>0</v>
      </c>
      <c r="Z116" s="67">
        <f t="shared" si="67"/>
        <v>638.78899999999999</v>
      </c>
      <c r="AA116" s="67">
        <f>AA117</f>
        <v>0</v>
      </c>
      <c r="AB116" s="67">
        <f t="shared" si="67"/>
        <v>306.70800000000003</v>
      </c>
      <c r="AC116" s="67">
        <f t="shared" si="67"/>
        <v>0</v>
      </c>
      <c r="AD116" s="67">
        <f t="shared" si="67"/>
        <v>1093.1379999999999</v>
      </c>
      <c r="AE116" s="67">
        <f t="shared" si="67"/>
        <v>0</v>
      </c>
      <c r="AF116" s="140" t="s">
        <v>47</v>
      </c>
      <c r="AG116" s="141"/>
      <c r="AH116" s="32">
        <f t="shared" si="43"/>
        <v>7236.3999999999987</v>
      </c>
      <c r="AI116" s="32">
        <f t="shared" si="44"/>
        <v>4464.2089999999998</v>
      </c>
      <c r="AJ116" s="32">
        <f t="shared" si="45"/>
        <v>2934.2161699999997</v>
      </c>
      <c r="AK116" s="75">
        <f t="shared" si="46"/>
        <v>1529.9928300000001</v>
      </c>
    </row>
    <row r="117" spans="1:37" s="48" customFormat="1" ht="16.5">
      <c r="A117" s="59" t="s">
        <v>24</v>
      </c>
      <c r="B117" s="51">
        <f>B118</f>
        <v>7236.3999999999987</v>
      </c>
      <c r="C117" s="51">
        <f>C118</f>
        <v>4464.2089999999998</v>
      </c>
      <c r="D117" s="51">
        <f t="shared" si="66"/>
        <v>2934.2161699999997</v>
      </c>
      <c r="E117" s="51">
        <f t="shared" si="66"/>
        <v>2934.2161699999997</v>
      </c>
      <c r="F117" s="52">
        <f t="shared" si="63"/>
        <v>0.40548009645680178</v>
      </c>
      <c r="G117" s="52">
        <f t="shared" si="64"/>
        <v>0.65727571670591578</v>
      </c>
      <c r="H117" s="57">
        <f t="shared" si="66"/>
        <v>1469.039</v>
      </c>
      <c r="I117" s="57">
        <f>I118</f>
        <v>685.21785</v>
      </c>
      <c r="J117" s="57">
        <f>J118</f>
        <v>688.5</v>
      </c>
      <c r="K117" s="57">
        <f>K118</f>
        <v>394.40625</v>
      </c>
      <c r="L117" s="57">
        <f>L118</f>
        <v>223.15</v>
      </c>
      <c r="M117" s="57">
        <f>M118</f>
        <v>189.21994000000001</v>
      </c>
      <c r="N117" s="57">
        <f t="shared" si="66"/>
        <v>646.37199999999996</v>
      </c>
      <c r="O117" s="57">
        <f t="shared" si="66"/>
        <v>397.34</v>
      </c>
      <c r="P117" s="57">
        <f t="shared" si="66"/>
        <v>610.39099999999996</v>
      </c>
      <c r="Q117" s="57">
        <f t="shared" si="66"/>
        <v>298.19533999999999</v>
      </c>
      <c r="R117" s="57">
        <f t="shared" si="66"/>
        <v>280.41500000000002</v>
      </c>
      <c r="S117" s="57">
        <f>S118</f>
        <v>430.43799999999999</v>
      </c>
      <c r="T117" s="57">
        <f t="shared" si="67"/>
        <v>546.34199999999998</v>
      </c>
      <c r="U117" s="57">
        <f t="shared" si="67"/>
        <v>539.39878999999996</v>
      </c>
      <c r="V117" s="57">
        <f t="shared" si="67"/>
        <v>346.78399999999999</v>
      </c>
      <c r="W117" s="57">
        <f t="shared" si="67"/>
        <v>0</v>
      </c>
      <c r="X117" s="57">
        <f t="shared" si="67"/>
        <v>386.77199999999999</v>
      </c>
      <c r="Y117" s="57">
        <f t="shared" si="67"/>
        <v>0</v>
      </c>
      <c r="Z117" s="57">
        <f t="shared" si="67"/>
        <v>638.78899999999999</v>
      </c>
      <c r="AA117" s="57">
        <f t="shared" si="67"/>
        <v>0</v>
      </c>
      <c r="AB117" s="57">
        <f t="shared" si="67"/>
        <v>306.70800000000003</v>
      </c>
      <c r="AC117" s="57">
        <f t="shared" si="67"/>
        <v>0</v>
      </c>
      <c r="AD117" s="57">
        <f t="shared" si="67"/>
        <v>1093.1379999999999</v>
      </c>
      <c r="AE117" s="57">
        <f t="shared" si="67"/>
        <v>0</v>
      </c>
      <c r="AF117" s="142"/>
      <c r="AG117" s="143"/>
      <c r="AH117" s="32">
        <f t="shared" si="43"/>
        <v>7236.3999999999987</v>
      </c>
      <c r="AI117" s="32">
        <f t="shared" si="44"/>
        <v>4464.2089999999998</v>
      </c>
      <c r="AJ117" s="32">
        <f t="shared" si="45"/>
        <v>2934.2161699999997</v>
      </c>
      <c r="AK117" s="75">
        <f t="shared" si="46"/>
        <v>1529.9928300000001</v>
      </c>
    </row>
    <row r="118" spans="1:37" s="85" customFormat="1" ht="16.5">
      <c r="A118" s="82" t="s">
        <v>19</v>
      </c>
      <c r="B118" s="76">
        <f>H118+J118+L118+N118+P118+R118+T118+V118+X118+Z118+AB118+AD118</f>
        <v>7236.3999999999987</v>
      </c>
      <c r="C118" s="76">
        <f>H118+J118+L118+N118+P118+R118+T118</f>
        <v>4464.2089999999998</v>
      </c>
      <c r="D118" s="76">
        <f>E118</f>
        <v>2934.2161699999997</v>
      </c>
      <c r="E118" s="76">
        <f>I118+K118+M118+O118+Q118+S118+U118</f>
        <v>2934.2161699999997</v>
      </c>
      <c r="F118" s="78">
        <f t="shared" si="63"/>
        <v>0.40548009645680178</v>
      </c>
      <c r="G118" s="78">
        <f t="shared" si="64"/>
        <v>0.65727571670591578</v>
      </c>
      <c r="H118" s="84">
        <v>1469.039</v>
      </c>
      <c r="I118" s="84">
        <v>685.21785</v>
      </c>
      <c r="J118" s="84">
        <v>688.5</v>
      </c>
      <c r="K118" s="84">
        <v>394.40625</v>
      </c>
      <c r="L118" s="84">
        <v>223.15</v>
      </c>
      <c r="M118" s="84">
        <v>189.21994000000001</v>
      </c>
      <c r="N118" s="84">
        <v>646.37199999999996</v>
      </c>
      <c r="O118" s="84">
        <v>397.34</v>
      </c>
      <c r="P118" s="84">
        <v>610.39099999999996</v>
      </c>
      <c r="Q118" s="84">
        <v>298.19533999999999</v>
      </c>
      <c r="R118" s="84">
        <v>280.41500000000002</v>
      </c>
      <c r="S118" s="84">
        <v>430.43799999999999</v>
      </c>
      <c r="T118" s="84">
        <v>546.34199999999998</v>
      </c>
      <c r="U118" s="84">
        <v>539.39878999999996</v>
      </c>
      <c r="V118" s="84">
        <v>346.78399999999999</v>
      </c>
      <c r="W118" s="84">
        <v>0</v>
      </c>
      <c r="X118" s="84">
        <v>386.77199999999999</v>
      </c>
      <c r="Y118" s="84">
        <v>0</v>
      </c>
      <c r="Z118" s="84">
        <v>638.78899999999999</v>
      </c>
      <c r="AA118" s="84">
        <v>0</v>
      </c>
      <c r="AB118" s="84">
        <v>306.70800000000003</v>
      </c>
      <c r="AC118" s="84">
        <v>0</v>
      </c>
      <c r="AD118" s="84">
        <v>1093.1379999999999</v>
      </c>
      <c r="AE118" s="84">
        <v>0</v>
      </c>
      <c r="AF118" s="144"/>
      <c r="AG118" s="145"/>
      <c r="AH118" s="79">
        <f t="shared" si="43"/>
        <v>7236.3999999999987</v>
      </c>
      <c r="AI118" s="32">
        <f t="shared" si="44"/>
        <v>4464.2089999999998</v>
      </c>
      <c r="AJ118" s="32">
        <f t="shared" si="45"/>
        <v>2934.2161699999997</v>
      </c>
      <c r="AK118" s="80">
        <f t="shared" si="46"/>
        <v>1529.9928300000001</v>
      </c>
    </row>
    <row r="119" spans="1:37" s="61" customFormat="1" ht="58.5" customHeight="1">
      <c r="A119" s="43" t="s">
        <v>33</v>
      </c>
      <c r="B119" s="44">
        <f>B120</f>
        <v>32816.879999999997</v>
      </c>
      <c r="C119" s="44">
        <f>C120</f>
        <v>21064.89</v>
      </c>
      <c r="D119" s="44">
        <f>D120</f>
        <v>20045.260000000002</v>
      </c>
      <c r="E119" s="44">
        <f>E120</f>
        <v>20045.260000000002</v>
      </c>
      <c r="F119" s="45">
        <f t="shared" si="63"/>
        <v>0.6108216259437218</v>
      </c>
      <c r="G119" s="45">
        <f t="shared" si="64"/>
        <v>0.95159575957909126</v>
      </c>
      <c r="H119" s="44">
        <f t="shared" ref="H119:AE119" si="68">H120</f>
        <v>4954.13</v>
      </c>
      <c r="I119" s="44">
        <f t="shared" si="68"/>
        <v>4893.54</v>
      </c>
      <c r="J119" s="44">
        <f t="shared" si="68"/>
        <v>3214.88</v>
      </c>
      <c r="K119" s="44">
        <f t="shared" si="68"/>
        <v>3129.88</v>
      </c>
      <c r="L119" s="44">
        <f t="shared" si="68"/>
        <v>1370.66</v>
      </c>
      <c r="M119" s="44">
        <f t="shared" si="68"/>
        <v>1223.82</v>
      </c>
      <c r="N119" s="44">
        <f t="shared" si="68"/>
        <v>3302.05</v>
      </c>
      <c r="O119" s="44">
        <f t="shared" si="68"/>
        <v>3105.17</v>
      </c>
      <c r="P119" s="44">
        <f t="shared" si="68"/>
        <v>2627.87</v>
      </c>
      <c r="Q119" s="44">
        <f t="shared" si="68"/>
        <v>2737.94</v>
      </c>
      <c r="R119" s="44">
        <f t="shared" si="68"/>
        <v>2234.89</v>
      </c>
      <c r="S119" s="44">
        <f t="shared" si="68"/>
        <v>1672.35</v>
      </c>
      <c r="T119" s="44">
        <f>T120</f>
        <v>3360.41</v>
      </c>
      <c r="U119" s="44">
        <f t="shared" si="68"/>
        <v>3282.56</v>
      </c>
      <c r="V119" s="44">
        <f t="shared" si="68"/>
        <v>1925.56</v>
      </c>
      <c r="W119" s="44">
        <f t="shared" si="68"/>
        <v>0</v>
      </c>
      <c r="X119" s="44">
        <f t="shared" si="68"/>
        <v>1176.3499999999999</v>
      </c>
      <c r="Y119" s="44">
        <f t="shared" si="68"/>
        <v>0</v>
      </c>
      <c r="Z119" s="44">
        <f t="shared" si="68"/>
        <v>2567.4699999999998</v>
      </c>
      <c r="AA119" s="44">
        <f t="shared" si="68"/>
        <v>0</v>
      </c>
      <c r="AB119" s="44">
        <f t="shared" si="68"/>
        <v>1383.8</v>
      </c>
      <c r="AC119" s="44">
        <f t="shared" si="68"/>
        <v>0</v>
      </c>
      <c r="AD119" s="44">
        <f t="shared" si="68"/>
        <v>4698.8100000000004</v>
      </c>
      <c r="AE119" s="44">
        <f t="shared" si="68"/>
        <v>0</v>
      </c>
      <c r="AF119" s="134" t="s">
        <v>91</v>
      </c>
      <c r="AG119" s="135"/>
      <c r="AH119" s="32">
        <f t="shared" si="43"/>
        <v>32816.879999999997</v>
      </c>
      <c r="AI119" s="32">
        <f t="shared" si="44"/>
        <v>21064.89</v>
      </c>
      <c r="AJ119" s="32">
        <f t="shared" si="45"/>
        <v>20045.260000000002</v>
      </c>
      <c r="AK119" s="75">
        <f t="shared" si="46"/>
        <v>1019.6299999999974</v>
      </c>
    </row>
    <row r="120" spans="1:37" s="48" customFormat="1" ht="28.15" customHeight="1">
      <c r="A120" s="59" t="s">
        <v>24</v>
      </c>
      <c r="B120" s="51">
        <f>B121+B122+B123+B124</f>
        <v>32816.879999999997</v>
      </c>
      <c r="C120" s="51">
        <f>C121+C122+C123+C124</f>
        <v>21064.89</v>
      </c>
      <c r="D120" s="51">
        <f>D121+D122+D123+D124</f>
        <v>20045.260000000002</v>
      </c>
      <c r="E120" s="51">
        <f>E121+E122+E123+E124</f>
        <v>20045.260000000002</v>
      </c>
      <c r="F120" s="52">
        <f t="shared" si="63"/>
        <v>0.6108216259437218</v>
      </c>
      <c r="G120" s="52">
        <f t="shared" si="64"/>
        <v>0.95159575957909126</v>
      </c>
      <c r="H120" s="51">
        <f t="shared" ref="H120:AE120" si="69">H121+H122+H123+H124</f>
        <v>4954.13</v>
      </c>
      <c r="I120" s="51">
        <f t="shared" si="69"/>
        <v>4893.54</v>
      </c>
      <c r="J120" s="51">
        <f t="shared" si="69"/>
        <v>3214.88</v>
      </c>
      <c r="K120" s="51">
        <f t="shared" si="69"/>
        <v>3129.88</v>
      </c>
      <c r="L120" s="51">
        <f t="shared" si="69"/>
        <v>1370.66</v>
      </c>
      <c r="M120" s="51">
        <f t="shared" si="69"/>
        <v>1223.82</v>
      </c>
      <c r="N120" s="51">
        <f t="shared" si="69"/>
        <v>3302.05</v>
      </c>
      <c r="O120" s="51">
        <f t="shared" si="69"/>
        <v>3105.17</v>
      </c>
      <c r="P120" s="51">
        <f t="shared" si="69"/>
        <v>2627.87</v>
      </c>
      <c r="Q120" s="51">
        <f t="shared" si="69"/>
        <v>2737.94</v>
      </c>
      <c r="R120" s="51">
        <f t="shared" si="69"/>
        <v>2234.89</v>
      </c>
      <c r="S120" s="51">
        <f t="shared" si="69"/>
        <v>1672.35</v>
      </c>
      <c r="T120" s="51">
        <f t="shared" si="69"/>
        <v>3360.41</v>
      </c>
      <c r="U120" s="51">
        <f t="shared" si="69"/>
        <v>3282.56</v>
      </c>
      <c r="V120" s="51">
        <f t="shared" si="69"/>
        <v>1925.56</v>
      </c>
      <c r="W120" s="51">
        <f t="shared" si="69"/>
        <v>0</v>
      </c>
      <c r="X120" s="51">
        <f t="shared" si="69"/>
        <v>1176.3499999999999</v>
      </c>
      <c r="Y120" s="51">
        <f t="shared" si="69"/>
        <v>0</v>
      </c>
      <c r="Z120" s="51">
        <f t="shared" si="69"/>
        <v>2567.4699999999998</v>
      </c>
      <c r="AA120" s="51">
        <f t="shared" si="69"/>
        <v>0</v>
      </c>
      <c r="AB120" s="51">
        <f t="shared" si="69"/>
        <v>1383.8</v>
      </c>
      <c r="AC120" s="51">
        <f t="shared" si="69"/>
        <v>0</v>
      </c>
      <c r="AD120" s="51">
        <f t="shared" si="69"/>
        <v>4698.8100000000004</v>
      </c>
      <c r="AE120" s="51">
        <f t="shared" si="69"/>
        <v>0</v>
      </c>
      <c r="AF120" s="136"/>
      <c r="AG120" s="137"/>
      <c r="AH120" s="32">
        <f t="shared" si="43"/>
        <v>32816.879999999997</v>
      </c>
      <c r="AI120" s="32">
        <f t="shared" si="44"/>
        <v>21064.89</v>
      </c>
      <c r="AJ120" s="32">
        <f t="shared" si="45"/>
        <v>20045.260000000002</v>
      </c>
      <c r="AK120" s="75">
        <f t="shared" si="46"/>
        <v>1019.6299999999974</v>
      </c>
    </row>
    <row r="121" spans="1:37" s="48" customFormat="1" ht="28.15" customHeight="1">
      <c r="A121" s="58" t="s">
        <v>20</v>
      </c>
      <c r="B121" s="51">
        <f>H121+J121+L121+N121+P121+R121+T121+V121+X121+Z121+AB121+AD121</f>
        <v>0</v>
      </c>
      <c r="C121" s="51">
        <f>H121+J121+L121+N121+P121+R121</f>
        <v>0</v>
      </c>
      <c r="D121" s="51">
        <f>E121</f>
        <v>0</v>
      </c>
      <c r="E121" s="51">
        <f>I121+K121+M121+O121+Q121+S121</f>
        <v>0</v>
      </c>
      <c r="F121" s="52">
        <v>0</v>
      </c>
      <c r="G121" s="52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1">
        <v>0</v>
      </c>
      <c r="AF121" s="136"/>
      <c r="AG121" s="137"/>
      <c r="AH121" s="32">
        <f t="shared" si="43"/>
        <v>0</v>
      </c>
      <c r="AI121" s="32">
        <f t="shared" si="44"/>
        <v>0</v>
      </c>
      <c r="AJ121" s="32">
        <f t="shared" si="45"/>
        <v>0</v>
      </c>
      <c r="AK121" s="75">
        <f t="shared" si="46"/>
        <v>0</v>
      </c>
    </row>
    <row r="122" spans="1:37" s="48" customFormat="1" ht="28.15" customHeight="1">
      <c r="A122" s="58" t="s">
        <v>18</v>
      </c>
      <c r="B122" s="51">
        <f>H122+J122+L122+N122+P122+R122+T122+V122+X122+Z122+AB122+AD122</f>
        <v>0</v>
      </c>
      <c r="C122" s="51">
        <f>H122+J122+L122+N122+P122+R122</f>
        <v>0</v>
      </c>
      <c r="D122" s="51">
        <f>E122</f>
        <v>0</v>
      </c>
      <c r="E122" s="51">
        <f>I122+K122+M122+O122+Q122+S122</f>
        <v>0</v>
      </c>
      <c r="F122" s="52">
        <v>0</v>
      </c>
      <c r="G122" s="52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1">
        <v>0</v>
      </c>
      <c r="AF122" s="136"/>
      <c r="AG122" s="137"/>
      <c r="AH122" s="32">
        <f t="shared" si="43"/>
        <v>0</v>
      </c>
      <c r="AI122" s="32">
        <f t="shared" si="44"/>
        <v>0</v>
      </c>
      <c r="AJ122" s="32">
        <f t="shared" si="45"/>
        <v>0</v>
      </c>
      <c r="AK122" s="75">
        <f t="shared" si="46"/>
        <v>0</v>
      </c>
    </row>
    <row r="123" spans="1:37" s="85" customFormat="1" ht="28.15" customHeight="1">
      <c r="A123" s="82" t="s">
        <v>19</v>
      </c>
      <c r="B123" s="76">
        <f>H123+J123+L123+N123+P123+R123+T123+V123+X123+Z123+AB123+AD123</f>
        <v>32816.879999999997</v>
      </c>
      <c r="C123" s="76">
        <f>H123+J123+L123+N123+P123+R123+T123</f>
        <v>21064.89</v>
      </c>
      <c r="D123" s="76">
        <f>E123</f>
        <v>20045.260000000002</v>
      </c>
      <c r="E123" s="76">
        <f>I123+K123+M123+O123+Q123+S123+U123</f>
        <v>20045.260000000002</v>
      </c>
      <c r="F123" s="78">
        <f>E123/B123</f>
        <v>0.6108216259437218</v>
      </c>
      <c r="G123" s="78">
        <f t="shared" si="64"/>
        <v>0.95159575957909126</v>
      </c>
      <c r="H123" s="84">
        <v>4954.13</v>
      </c>
      <c r="I123" s="84">
        <v>4893.54</v>
      </c>
      <c r="J123" s="84">
        <v>3214.88</v>
      </c>
      <c r="K123" s="84">
        <v>3129.88</v>
      </c>
      <c r="L123" s="84">
        <v>1370.66</v>
      </c>
      <c r="M123" s="84">
        <v>1223.82</v>
      </c>
      <c r="N123" s="84">
        <v>3302.05</v>
      </c>
      <c r="O123" s="84">
        <v>3105.17</v>
      </c>
      <c r="P123" s="84">
        <v>2627.87</v>
      </c>
      <c r="Q123" s="84">
        <v>2737.94</v>
      </c>
      <c r="R123" s="84">
        <v>2234.89</v>
      </c>
      <c r="S123" s="84">
        <v>1672.35</v>
      </c>
      <c r="T123" s="84">
        <v>3360.41</v>
      </c>
      <c r="U123" s="84">
        <v>3282.56</v>
      </c>
      <c r="V123" s="84">
        <v>1925.56</v>
      </c>
      <c r="W123" s="84">
        <v>0</v>
      </c>
      <c r="X123" s="84">
        <v>1176.3499999999999</v>
      </c>
      <c r="Y123" s="84">
        <v>0</v>
      </c>
      <c r="Z123" s="84">
        <v>2567.4699999999998</v>
      </c>
      <c r="AA123" s="84">
        <v>0</v>
      </c>
      <c r="AB123" s="84">
        <v>1383.8</v>
      </c>
      <c r="AC123" s="84">
        <v>0</v>
      </c>
      <c r="AD123" s="84">
        <v>4698.8100000000004</v>
      </c>
      <c r="AE123" s="76">
        <v>0</v>
      </c>
      <c r="AF123" s="136"/>
      <c r="AG123" s="137"/>
      <c r="AH123" s="79">
        <f t="shared" si="43"/>
        <v>32816.879999999997</v>
      </c>
      <c r="AI123" s="32">
        <f t="shared" si="44"/>
        <v>21064.89</v>
      </c>
      <c r="AJ123" s="32">
        <f t="shared" si="45"/>
        <v>20045.260000000002</v>
      </c>
      <c r="AK123" s="80">
        <f t="shared" si="46"/>
        <v>1019.6299999999974</v>
      </c>
    </row>
    <row r="124" spans="1:37" s="48" customFormat="1" ht="28.15" customHeight="1">
      <c r="A124" s="58" t="s">
        <v>27</v>
      </c>
      <c r="B124" s="51">
        <f>H124+J124+L124+N124+P124+R124+T124+V124+X124+Z124+AB124+AD124</f>
        <v>0</v>
      </c>
      <c r="C124" s="51">
        <f>H124+J124+L124+N124</f>
        <v>0</v>
      </c>
      <c r="D124" s="51">
        <f>E124</f>
        <v>0</v>
      </c>
      <c r="E124" s="51">
        <f>I124+K124+M124+O124+Q124+S124</f>
        <v>0</v>
      </c>
      <c r="F124" s="52">
        <v>0</v>
      </c>
      <c r="G124" s="52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1">
        <v>0</v>
      </c>
      <c r="AF124" s="138"/>
      <c r="AG124" s="139"/>
      <c r="AH124" s="32">
        <f t="shared" si="43"/>
        <v>0</v>
      </c>
      <c r="AI124" s="32">
        <f t="shared" si="44"/>
        <v>0</v>
      </c>
      <c r="AJ124" s="32">
        <f t="shared" si="45"/>
        <v>0</v>
      </c>
      <c r="AK124" s="75">
        <f t="shared" si="46"/>
        <v>0</v>
      </c>
    </row>
    <row r="125" spans="1:37" ht="25.5" customHeight="1">
      <c r="A125" s="43" t="s">
        <v>29</v>
      </c>
      <c r="B125" s="44">
        <f>B112+B93+B7</f>
        <v>311940.02165999997</v>
      </c>
      <c r="C125" s="28">
        <f>C112+C93+C7</f>
        <v>113489.72326</v>
      </c>
      <c r="D125" s="28">
        <f>D112+D93+D7</f>
        <v>58019.988769999996</v>
      </c>
      <c r="E125" s="28">
        <f>E112+E7+E93</f>
        <v>58019.988770000004</v>
      </c>
      <c r="F125" s="27">
        <f>E125/B125</f>
        <v>0.18599725825895813</v>
      </c>
      <c r="G125" s="27">
        <f>E125/C125</f>
        <v>0.51123561766979331</v>
      </c>
      <c r="H125" s="28">
        <f t="shared" ref="H125:AE125" si="70">H112+H93+H7</f>
        <v>9715.134</v>
      </c>
      <c r="I125" s="28">
        <f t="shared" si="70"/>
        <v>7912.9258499999996</v>
      </c>
      <c r="J125" s="28">
        <f t="shared" si="70"/>
        <v>5528.3069999999998</v>
      </c>
      <c r="K125" s="28">
        <f t="shared" si="70"/>
        <v>4927.2606100000003</v>
      </c>
      <c r="L125" s="28">
        <f t="shared" si="70"/>
        <v>2281.7531100000001</v>
      </c>
      <c r="M125" s="28">
        <f t="shared" si="70"/>
        <v>2275.2794199999998</v>
      </c>
      <c r="N125" s="28">
        <f t="shared" si="70"/>
        <v>5232.8009999999995</v>
      </c>
      <c r="O125" s="28">
        <f t="shared" si="70"/>
        <v>4528.49</v>
      </c>
      <c r="P125" s="28">
        <f t="shared" si="70"/>
        <v>26412.466999999997</v>
      </c>
      <c r="Q125" s="28">
        <f t="shared" si="70"/>
        <v>25959.938589999998</v>
      </c>
      <c r="R125" s="44">
        <f t="shared" si="70"/>
        <v>3753.4007999999999</v>
      </c>
      <c r="S125" s="28">
        <f t="shared" si="70"/>
        <v>3478.2087999999999</v>
      </c>
      <c r="T125" s="44">
        <f>T112+T93+T7</f>
        <v>60565.860350000003</v>
      </c>
      <c r="U125" s="28">
        <f t="shared" si="70"/>
        <v>8937.8855000000003</v>
      </c>
      <c r="V125" s="28">
        <f t="shared" si="70"/>
        <v>3117.1970000000001</v>
      </c>
      <c r="W125" s="28">
        <f t="shared" si="70"/>
        <v>0</v>
      </c>
      <c r="X125" s="28">
        <f t="shared" si="70"/>
        <v>8106.6</v>
      </c>
      <c r="Y125" s="28">
        <f t="shared" si="70"/>
        <v>0</v>
      </c>
      <c r="Z125" s="28">
        <f t="shared" si="70"/>
        <v>10450.522999999999</v>
      </c>
      <c r="AA125" s="28">
        <f t="shared" si="70"/>
        <v>0</v>
      </c>
      <c r="AB125" s="28">
        <f t="shared" si="70"/>
        <v>2139.694</v>
      </c>
      <c r="AC125" s="28">
        <f t="shared" si="70"/>
        <v>0</v>
      </c>
      <c r="AD125" s="44">
        <f t="shared" si="70"/>
        <v>174636.2844</v>
      </c>
      <c r="AE125" s="28">
        <f t="shared" si="70"/>
        <v>0</v>
      </c>
      <c r="AF125" s="121"/>
      <c r="AG125" s="121"/>
      <c r="AH125" s="32">
        <f>H125+J125+L125+N125+P125+R125+T125+V125+X125+Z125+AB125+AD125</f>
        <v>311940.02165999997</v>
      </c>
      <c r="AI125" s="32">
        <f t="shared" si="44"/>
        <v>113489.72326</v>
      </c>
      <c r="AJ125" s="32">
        <f t="shared" si="45"/>
        <v>58019.988769999996</v>
      </c>
      <c r="AK125" s="75">
        <f t="shared" si="46"/>
        <v>55469.734489999995</v>
      </c>
    </row>
    <row r="126" spans="1:37" ht="20.25" customHeight="1">
      <c r="A126" s="58" t="s">
        <v>20</v>
      </c>
      <c r="B126" s="18">
        <f>B10+B58+B70+B96+B102+B108+B121</f>
        <v>4333.6000000000004</v>
      </c>
      <c r="C126" s="18">
        <f>C121+C108+C102+C96+C70+C10</f>
        <v>370</v>
      </c>
      <c r="D126" s="18">
        <f>D121+D108+D102+D96+D70+D58</f>
        <v>286.41755000000001</v>
      </c>
      <c r="E126" s="18">
        <f>E70+E102+E108+E121+E96</f>
        <v>286.41755000000001</v>
      </c>
      <c r="F126" s="19">
        <f>E126/B126</f>
        <v>6.6092290474432339E-2</v>
      </c>
      <c r="G126" s="19">
        <v>0</v>
      </c>
      <c r="H126" s="18">
        <f>H70+H102+H108+H121+H96</f>
        <v>0</v>
      </c>
      <c r="I126" s="18">
        <f>I70+I102+I108+I121+I96+I58</f>
        <v>0</v>
      </c>
      <c r="J126" s="18">
        <f t="shared" ref="J126:V126" si="71">J70+J102+J108+J121+J96</f>
        <v>0</v>
      </c>
      <c r="K126" s="18">
        <f t="shared" si="71"/>
        <v>0</v>
      </c>
      <c r="L126" s="18">
        <f t="shared" si="71"/>
        <v>0</v>
      </c>
      <c r="M126" s="18">
        <f t="shared" si="71"/>
        <v>0</v>
      </c>
      <c r="N126" s="18">
        <f t="shared" si="71"/>
        <v>0</v>
      </c>
      <c r="O126" s="18">
        <f t="shared" si="71"/>
        <v>0</v>
      </c>
      <c r="P126" s="18">
        <f t="shared" si="71"/>
        <v>0</v>
      </c>
      <c r="Q126" s="18">
        <f t="shared" si="71"/>
        <v>0</v>
      </c>
      <c r="R126" s="18">
        <f>R70+R102+R108+R121+R96</f>
        <v>0</v>
      </c>
      <c r="S126" s="18">
        <f t="shared" si="71"/>
        <v>0</v>
      </c>
      <c r="T126" s="18">
        <f>T70+T102+T108+T121+T96</f>
        <v>370</v>
      </c>
      <c r="U126" s="18">
        <f t="shared" si="71"/>
        <v>286.41755000000001</v>
      </c>
      <c r="V126" s="18">
        <f t="shared" si="71"/>
        <v>0</v>
      </c>
      <c r="W126" s="18">
        <f>W4+W70+W102+W108+W121+W96</f>
        <v>0</v>
      </c>
      <c r="X126" s="18">
        <f t="shared" ref="X126:AE126" si="72">X70+X102+X108+X121+X96</f>
        <v>0</v>
      </c>
      <c r="Y126" s="18">
        <f t="shared" si="72"/>
        <v>0</v>
      </c>
      <c r="Z126" s="18">
        <f t="shared" si="72"/>
        <v>0</v>
      </c>
      <c r="AA126" s="18">
        <f t="shared" si="72"/>
        <v>0</v>
      </c>
      <c r="AB126" s="18">
        <f t="shared" si="72"/>
        <v>0</v>
      </c>
      <c r="AC126" s="18">
        <f t="shared" si="72"/>
        <v>0</v>
      </c>
      <c r="AD126" s="18">
        <f>AD70+AD102+AD108+AD121+AD96+AD77+AD58+AD10</f>
        <v>3963.6</v>
      </c>
      <c r="AE126" s="18">
        <f t="shared" si="72"/>
        <v>0</v>
      </c>
      <c r="AF126" s="121"/>
      <c r="AG126" s="121"/>
      <c r="AH126" s="32">
        <f t="shared" si="43"/>
        <v>4333.6000000000004</v>
      </c>
      <c r="AI126" s="32">
        <f t="shared" si="44"/>
        <v>370</v>
      </c>
      <c r="AJ126" s="32">
        <f t="shared" si="45"/>
        <v>286.41755000000001</v>
      </c>
      <c r="AK126" s="75">
        <f t="shared" si="46"/>
        <v>83.582449999999994</v>
      </c>
    </row>
    <row r="127" spans="1:37" s="17" customFormat="1" ht="20.25" customHeight="1">
      <c r="A127" s="58" t="s">
        <v>18</v>
      </c>
      <c r="B127" s="18">
        <f>B11+B71+B97+B103+B109+B122+B59</f>
        <v>86617.198000000004</v>
      </c>
      <c r="C127" s="18">
        <f>C59+C71+C103+C109+C122+C5+C97</f>
        <v>21882.898000000001</v>
      </c>
      <c r="D127" s="18">
        <f>D71+D103+D109+D122+D59+D97</f>
        <v>21344.61765</v>
      </c>
      <c r="E127" s="18">
        <f>E71+E103+E109+E122+E97+E59</f>
        <v>21344.61765</v>
      </c>
      <c r="F127" s="19">
        <f>E127/B127</f>
        <v>0.24642470713495027</v>
      </c>
      <c r="G127" s="19">
        <f>E127/C127</f>
        <v>0.97540177950836304</v>
      </c>
      <c r="H127" s="18">
        <f>H71+H103+H109+H122+H97+H59+H78+H11</f>
        <v>0</v>
      </c>
      <c r="I127" s="18">
        <f>I71+I103+I109+I122+I97+I12</f>
        <v>0</v>
      </c>
      <c r="J127" s="18">
        <f>J71+J103+J109+J122+J97+J59+J78+J11</f>
        <v>0</v>
      </c>
      <c r="K127" s="18">
        <f>K71+K103+K109+K122+K97+K59</f>
        <v>0</v>
      </c>
      <c r="L127" s="18">
        <f>L71+L103+L109+L122+L97+L59+L78+L11</f>
        <v>0</v>
      </c>
      <c r="M127" s="18">
        <f>M71+M103+M109+M122+M97+M11</f>
        <v>0</v>
      </c>
      <c r="N127" s="18">
        <f>N71+N103+N109+N122+N97+N59+N78+N11</f>
        <v>0</v>
      </c>
      <c r="O127" s="18">
        <f t="shared" ref="O127:W127" si="73">O71+O103+O109+O122+O97+O59</f>
        <v>0</v>
      </c>
      <c r="P127" s="18">
        <f>P71+P103+P109+P122+P97+P59+P78+P11</f>
        <v>19515.8</v>
      </c>
      <c r="Q127" s="18">
        <f t="shared" si="73"/>
        <v>19515.7</v>
      </c>
      <c r="R127" s="18">
        <f>R71+R103+R109+R122+R97+R59+R78+R11</f>
        <v>0</v>
      </c>
      <c r="S127" s="18">
        <f t="shared" si="73"/>
        <v>0</v>
      </c>
      <c r="T127" s="18">
        <f>T71+T103+T109+T122+T97+T59+T78+T11</f>
        <v>2367.098</v>
      </c>
      <c r="U127" s="18">
        <f t="shared" si="73"/>
        <v>1828.9176500000001</v>
      </c>
      <c r="V127" s="18">
        <f>V71+V103+V109+V122+V97+V59+V78+V11</f>
        <v>0</v>
      </c>
      <c r="W127" s="18">
        <f t="shared" si="73"/>
        <v>0</v>
      </c>
      <c r="X127" s="18">
        <f>X71+X103+X109+X122+X97+X59+X78+X11</f>
        <v>0</v>
      </c>
      <c r="Y127" s="18">
        <f>Y71+Y103+Y109+Y122+Y97+Y59</f>
        <v>0</v>
      </c>
      <c r="Z127" s="18">
        <f>Z71+Z103+Z109+Z122+Z97+Z59+Z78+Z11</f>
        <v>0</v>
      </c>
      <c r="AA127" s="18">
        <f>AA71+AA103+AA109+AA122+AA97+AA59</f>
        <v>0</v>
      </c>
      <c r="AB127" s="18">
        <f>AB71+AB103+AB109+AB122+AB97+AB59+AB78+AB11</f>
        <v>0</v>
      </c>
      <c r="AC127" s="18">
        <f>AC71+AC103+AC109+AC122+AC97+AC65</f>
        <v>0</v>
      </c>
      <c r="AD127" s="18">
        <f>AD71+AD103+AD109+AD122+AD97+AD59+AD78+AD11</f>
        <v>64734.3</v>
      </c>
      <c r="AE127" s="18">
        <f>AE71+AE103+AE109+AE122+AE97+AE59</f>
        <v>0</v>
      </c>
      <c r="AF127" s="121"/>
      <c r="AG127" s="121"/>
      <c r="AH127" s="32">
        <f>H127+J127+L127+N127+P127+R127+T127+V127+X127+Z127+AB127+AD127</f>
        <v>86617.198000000004</v>
      </c>
      <c r="AI127" s="32">
        <f t="shared" si="44"/>
        <v>21882.898000000001</v>
      </c>
      <c r="AJ127" s="32">
        <f t="shared" si="45"/>
        <v>21344.61765</v>
      </c>
      <c r="AK127" s="75">
        <f t="shared" si="46"/>
        <v>538.28035000000091</v>
      </c>
    </row>
    <row r="128" spans="1:37" s="17" customFormat="1" ht="20.25" customHeight="1">
      <c r="A128" s="58" t="s">
        <v>19</v>
      </c>
      <c r="B128" s="18">
        <f>B12+B72+B98+B104+B110+B118+B123+B115+B60+B73</f>
        <v>119904.37866</v>
      </c>
      <c r="C128" s="18">
        <f>C60+C72+C104+C110+C118+C123+C115+C98+C12+C73</f>
        <v>40151.980259999989</v>
      </c>
      <c r="D128" s="51">
        <f>D72+D104+D110+D118+D123+D115+D98+D60+D12+D73</f>
        <v>35304.108570000004</v>
      </c>
      <c r="E128" s="51">
        <f>E72+E104+E110+E118+E123+E115+E98+E60+E12+E73</f>
        <v>35304.108570000004</v>
      </c>
      <c r="F128" s="19">
        <f>E128/B128</f>
        <v>0.29443552407796619</v>
      </c>
      <c r="G128" s="19">
        <f>E128/C128</f>
        <v>0.87926195274534169</v>
      </c>
      <c r="H128" s="18">
        <f>H72+H104+H110+H118+H123+H115+H98+H60+H11</f>
        <v>9715.134</v>
      </c>
      <c r="I128" s="18">
        <f>I72+I104+I110+I118+I123+I115+I98+I60+I12</f>
        <v>7912.9258499999996</v>
      </c>
      <c r="J128" s="18">
        <f>J72+J104+J110+J118+J123+J115+J98+J60+J12</f>
        <v>5528.3069999999998</v>
      </c>
      <c r="K128" s="18">
        <f>K72+K104+K110+K118+K123+K115+K98+K60+K12</f>
        <v>4927.2606100000003</v>
      </c>
      <c r="L128" s="18">
        <f>L72+L104+L110+L118+L123+L115+L98+L60+L12</f>
        <v>2281.7531100000001</v>
      </c>
      <c r="M128" s="18">
        <f>M72+M104+M110+M118+M123+M115+M98+M12+M12+M60</f>
        <v>2275.2794199999998</v>
      </c>
      <c r="N128" s="18">
        <f t="shared" ref="N128:AC128" si="74">N72+N104+N110+N118+N123+N115+N98+N60+N12</f>
        <v>5232.8009999999995</v>
      </c>
      <c r="O128" s="18">
        <f>O72+O104+O110+O118+O123+O115+O98+O60+O12</f>
        <v>4528.49</v>
      </c>
      <c r="P128" s="18">
        <f>P72+P104+P110+P118+P123+P115+P98+P60+P12+P73</f>
        <v>6896.6669999999995</v>
      </c>
      <c r="Q128" s="18">
        <f>Q72+Q104+Q110+Q118+Q123+Q115+Q98+Q60+Q12+Q73</f>
        <v>6444.238589999999</v>
      </c>
      <c r="R128" s="18">
        <f t="shared" si="74"/>
        <v>3753.4007999999999</v>
      </c>
      <c r="S128" s="18">
        <f t="shared" si="74"/>
        <v>3478.2087999999999</v>
      </c>
      <c r="T128" s="18">
        <f t="shared" si="74"/>
        <v>6743.9173500000006</v>
      </c>
      <c r="U128" s="18">
        <f t="shared" si="74"/>
        <v>5737.7052999999996</v>
      </c>
      <c r="V128" s="18">
        <f t="shared" si="74"/>
        <v>3117.1970000000001</v>
      </c>
      <c r="W128" s="18">
        <f t="shared" si="74"/>
        <v>0</v>
      </c>
      <c r="X128" s="18">
        <f t="shared" si="74"/>
        <v>8106.6</v>
      </c>
      <c r="Y128" s="18">
        <f t="shared" si="74"/>
        <v>0</v>
      </c>
      <c r="Z128" s="18">
        <f t="shared" si="74"/>
        <v>10450.523000000001</v>
      </c>
      <c r="AA128" s="18">
        <f t="shared" si="74"/>
        <v>0</v>
      </c>
      <c r="AB128" s="18">
        <f t="shared" si="74"/>
        <v>2139.694</v>
      </c>
      <c r="AC128" s="18">
        <f t="shared" si="74"/>
        <v>0</v>
      </c>
      <c r="AD128" s="18">
        <f>AD72+AD104+AD110+AD118+AD123+AD115+AD98+AD60+AD12+AD73</f>
        <v>55938.384400000003</v>
      </c>
      <c r="AE128" s="18">
        <f>AE72+AE104+AE110+AE118+AE123+AE115+AE98+AE60+AE12</f>
        <v>0</v>
      </c>
      <c r="AF128" s="121"/>
      <c r="AG128" s="121"/>
      <c r="AH128" s="32">
        <f t="shared" si="43"/>
        <v>119904.37866000002</v>
      </c>
      <c r="AI128" s="32">
        <f t="shared" si="44"/>
        <v>40151.980260000004</v>
      </c>
      <c r="AJ128" s="32">
        <f t="shared" si="45"/>
        <v>35304.108570000004</v>
      </c>
      <c r="AK128" s="75">
        <f t="shared" si="46"/>
        <v>4847.8716899999854</v>
      </c>
    </row>
    <row r="129" spans="1:37" ht="20.25" customHeight="1">
      <c r="A129" s="58" t="s">
        <v>27</v>
      </c>
      <c r="B129" s="51">
        <f>B13+B74+B99+B105+B111+B124+B61+B80</f>
        <v>101084.845</v>
      </c>
      <c r="C129" s="51">
        <f>C74+C105+C111+C124+C61+C13+C80</f>
        <v>51084.845000000001</v>
      </c>
      <c r="D129" s="18">
        <f>D74+D105+D111+D124+D61+D13</f>
        <v>1084.845</v>
      </c>
      <c r="E129" s="18">
        <f>E74+E105+E111+E124+E99+E61+E13</f>
        <v>1084.845</v>
      </c>
      <c r="F129" s="19">
        <f>E129/B129</f>
        <v>1.0732024172367282E-2</v>
      </c>
      <c r="G129" s="19">
        <v>0</v>
      </c>
      <c r="H129" s="18">
        <f>H74+H105+H111+H124+H99+H61+H13+H80</f>
        <v>0</v>
      </c>
      <c r="I129" s="18">
        <f>I74+I105+I111+I124+I99+I61+I13</f>
        <v>0</v>
      </c>
      <c r="J129" s="18">
        <f>J74+J105+J111+J124+J99+J61+J13+J80</f>
        <v>0</v>
      </c>
      <c r="K129" s="18">
        <f>K74+K105+K111+K124+K98+K13</f>
        <v>0</v>
      </c>
      <c r="L129" s="18">
        <f>L74+L105+L111+L124+L99+L61+L13+L80</f>
        <v>0</v>
      </c>
      <c r="M129" s="18">
        <f>M74+M105+M111+M124+M99+M61+M13</f>
        <v>0</v>
      </c>
      <c r="N129" s="18">
        <f>N74+N105+N111+N124+N99+N61+N13+N80</f>
        <v>0</v>
      </c>
      <c r="O129" s="18">
        <f>O74+O105+O111+O124+O99+O61+O13</f>
        <v>0</v>
      </c>
      <c r="P129" s="18">
        <f>P74+P105+P111+P124+P99+P61+P13+P80</f>
        <v>0</v>
      </c>
      <c r="Q129" s="18">
        <f>Q74+Q105+Q111+Q124+Q99+Q61+Q13</f>
        <v>0</v>
      </c>
      <c r="R129" s="18">
        <f>R74+R105+R111+R124+R99+R61+R13+R80</f>
        <v>0</v>
      </c>
      <c r="S129" s="18">
        <f t="shared" ref="S129:AE129" si="75">S74+S105+S111+S124+S99+S61+S13</f>
        <v>0</v>
      </c>
      <c r="T129" s="18">
        <f>T74+T105+T111+T124+T99+T61+T13+T80</f>
        <v>51084.845000000001</v>
      </c>
      <c r="U129" s="18">
        <f t="shared" si="75"/>
        <v>1084.845</v>
      </c>
      <c r="V129" s="18">
        <f>V74+V105+V111+V124+V99+V61+V13+V80</f>
        <v>0</v>
      </c>
      <c r="W129" s="18">
        <f t="shared" si="75"/>
        <v>0</v>
      </c>
      <c r="X129" s="18">
        <f>X74+X105+X111+X124+X99+X61+X13+X80</f>
        <v>0</v>
      </c>
      <c r="Y129" s="18">
        <f t="shared" si="75"/>
        <v>0</v>
      </c>
      <c r="Z129" s="18">
        <f>Z74+Z105+Z111+Z124+Z99+Z61+Z13+Z80</f>
        <v>0</v>
      </c>
      <c r="AA129" s="18">
        <f t="shared" si="75"/>
        <v>0</v>
      </c>
      <c r="AB129" s="18">
        <f>AB74+AB105+AB111+AB124+AB99+AB61+AB13+AB80</f>
        <v>0</v>
      </c>
      <c r="AC129" s="18">
        <f t="shared" si="75"/>
        <v>0</v>
      </c>
      <c r="AD129" s="18">
        <f>AD74+AD105+AD111+AD124+AD99+AD61+AD13+AD80</f>
        <v>50000</v>
      </c>
      <c r="AE129" s="18">
        <f t="shared" si="75"/>
        <v>0</v>
      </c>
      <c r="AF129" s="121"/>
      <c r="AG129" s="121"/>
      <c r="AH129" s="32">
        <f>H129+J129+L129+N129+P129+R129+T129+V129+X129+Z129+AB129+AD129</f>
        <v>101084.845</v>
      </c>
      <c r="AI129" s="32">
        <f t="shared" si="44"/>
        <v>51084.845000000001</v>
      </c>
      <c r="AJ129" s="32">
        <f t="shared" si="45"/>
        <v>1084.845</v>
      </c>
      <c r="AK129" s="75">
        <f t="shared" si="46"/>
        <v>50000</v>
      </c>
    </row>
    <row r="130" spans="1:37" ht="18.75" customHeight="1">
      <c r="A130" s="39"/>
      <c r="B130" s="13"/>
      <c r="C130" s="13"/>
      <c r="D130" s="33"/>
      <c r="E130" s="13"/>
      <c r="F130" s="13"/>
      <c r="G130" s="13"/>
      <c r="H130" s="13"/>
      <c r="I130" s="13"/>
      <c r="J130" s="13"/>
      <c r="K130" s="13"/>
      <c r="L130" s="9"/>
      <c r="M130" s="9"/>
      <c r="N130" s="9"/>
      <c r="O130" s="9"/>
      <c r="P130" s="9"/>
      <c r="Q130" s="9"/>
      <c r="R130" s="9"/>
      <c r="S130" s="9"/>
      <c r="X130" s="29"/>
      <c r="Y130" s="29"/>
      <c r="Z130" s="29"/>
      <c r="AA130" s="29"/>
      <c r="AB130" s="29"/>
      <c r="AC130" s="29"/>
      <c r="AD130" s="29"/>
      <c r="AH130" s="32"/>
      <c r="AI130" s="32"/>
    </row>
    <row r="131" spans="1:37" ht="33.6" customHeight="1">
      <c r="A131" s="36"/>
      <c r="B131" s="110" t="s">
        <v>85</v>
      </c>
      <c r="C131" s="110"/>
      <c r="D131" s="110"/>
      <c r="E131" s="110"/>
      <c r="F131" s="110"/>
      <c r="G131" s="110"/>
      <c r="H131" s="110"/>
      <c r="I131" s="110"/>
      <c r="J131" s="110"/>
      <c r="K131" s="20"/>
      <c r="L131" s="20"/>
      <c r="M131" s="113" t="s">
        <v>86</v>
      </c>
      <c r="N131" s="113"/>
      <c r="O131" s="10"/>
      <c r="P131" s="10"/>
      <c r="Q131" s="10"/>
      <c r="R131" s="10"/>
      <c r="S131" s="10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1"/>
      <c r="AH131" s="32"/>
      <c r="AI131" s="32"/>
    </row>
    <row r="132" spans="1:37" s="41" customFormat="1" ht="16.149999999999999" customHeight="1">
      <c r="A132" s="36" t="s">
        <v>61</v>
      </c>
      <c r="B132" s="34"/>
      <c r="C132" s="34"/>
      <c r="D132" s="34"/>
      <c r="E132" s="34"/>
      <c r="F132" s="34"/>
      <c r="G132" s="34"/>
      <c r="H132" s="35"/>
      <c r="I132" s="35"/>
      <c r="J132" s="35"/>
      <c r="K132" s="92"/>
      <c r="L132" s="92"/>
      <c r="M132" s="93"/>
      <c r="N132" s="93"/>
      <c r="O132" s="40"/>
      <c r="P132" s="40"/>
      <c r="Q132" s="40"/>
      <c r="R132" s="40"/>
      <c r="S132" s="40"/>
      <c r="T132" s="94"/>
      <c r="U132" s="95"/>
      <c r="V132" s="94"/>
      <c r="W132" s="94"/>
      <c r="X132" s="94"/>
      <c r="Y132" s="94"/>
      <c r="Z132" s="94"/>
      <c r="AA132" s="94"/>
      <c r="AB132" s="94"/>
      <c r="AC132" s="94"/>
      <c r="AD132" s="94"/>
      <c r="AE132" s="38"/>
      <c r="AF132" s="96"/>
      <c r="AG132" s="96"/>
      <c r="AH132" s="97"/>
      <c r="AI132" s="97"/>
      <c r="AJ132" s="98"/>
      <c r="AK132" s="99"/>
    </row>
    <row r="133" spans="1:37" s="41" customFormat="1" ht="16.149999999999999" customHeight="1">
      <c r="A133" s="40" t="s">
        <v>45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92"/>
      <c r="L133" s="92"/>
      <c r="M133" s="93"/>
      <c r="N133" s="93"/>
      <c r="O133" s="40"/>
      <c r="P133" s="40"/>
      <c r="Q133" s="40"/>
      <c r="R133" s="40"/>
      <c r="S133" s="40"/>
      <c r="T133" s="94"/>
      <c r="U133" s="95"/>
      <c r="V133" s="94"/>
      <c r="W133" s="94"/>
      <c r="X133" s="94"/>
      <c r="Y133" s="94"/>
      <c r="Z133" s="94"/>
      <c r="AA133" s="94"/>
      <c r="AB133" s="94"/>
      <c r="AC133" s="94"/>
      <c r="AD133" s="94"/>
      <c r="AE133" s="38"/>
      <c r="AF133" s="96"/>
      <c r="AG133" s="96"/>
      <c r="AH133" s="97"/>
      <c r="AI133" s="97"/>
      <c r="AJ133" s="98"/>
      <c r="AK133" s="99"/>
    </row>
    <row r="134" spans="1:37" s="41" customFormat="1" ht="16.149999999999999" customHeight="1">
      <c r="A134" s="40" t="s">
        <v>88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92"/>
      <c r="L134" s="92"/>
      <c r="M134" s="93"/>
      <c r="N134" s="93"/>
      <c r="O134" s="40"/>
      <c r="P134" s="40"/>
      <c r="Q134" s="40"/>
      <c r="R134" s="40"/>
      <c r="S134" s="40"/>
      <c r="T134" s="94"/>
      <c r="U134" s="95"/>
      <c r="V134" s="94"/>
      <c r="W134" s="94"/>
      <c r="X134" s="94"/>
      <c r="Y134" s="94"/>
      <c r="Z134" s="94"/>
      <c r="AA134" s="94"/>
      <c r="AB134" s="94"/>
      <c r="AC134" s="94"/>
      <c r="AD134" s="94"/>
      <c r="AE134" s="38"/>
      <c r="AF134" s="96"/>
      <c r="AG134" s="96"/>
      <c r="AH134" s="97"/>
      <c r="AI134" s="97"/>
      <c r="AJ134" s="98"/>
      <c r="AK134" s="99"/>
    </row>
    <row r="135" spans="1:37" s="41" customFormat="1" ht="16.149999999999999" customHeight="1">
      <c r="A135" s="40" t="s">
        <v>56</v>
      </c>
      <c r="B135" s="34"/>
      <c r="C135" s="35"/>
      <c r="D135" s="35"/>
      <c r="E135" s="35"/>
      <c r="F135" s="35"/>
      <c r="G135" s="35"/>
      <c r="H135" s="35"/>
      <c r="I135" s="35"/>
      <c r="J135" s="35"/>
      <c r="K135" s="93"/>
      <c r="L135" s="100"/>
      <c r="M135" s="93"/>
      <c r="N135" s="93"/>
      <c r="O135" s="40"/>
      <c r="P135" s="40"/>
      <c r="Q135" s="40"/>
      <c r="R135" s="40"/>
      <c r="S135" s="40"/>
      <c r="T135" s="94"/>
      <c r="U135" s="95"/>
      <c r="V135" s="94"/>
      <c r="W135" s="94"/>
      <c r="X135" s="94"/>
      <c r="Y135" s="94"/>
      <c r="Z135" s="94"/>
      <c r="AA135" s="94"/>
      <c r="AB135" s="94"/>
      <c r="AC135" s="94"/>
      <c r="AD135" s="94"/>
      <c r="AE135" s="38"/>
      <c r="AF135" s="96"/>
      <c r="AG135" s="96"/>
      <c r="AH135" s="97"/>
      <c r="AI135" s="97"/>
      <c r="AJ135" s="98"/>
      <c r="AK135" s="99"/>
    </row>
    <row r="136" spans="1:37" s="41" customFormat="1" ht="16.149999999999999" customHeight="1">
      <c r="A136" s="40" t="s">
        <v>87</v>
      </c>
      <c r="B136" s="35"/>
      <c r="C136" s="35"/>
      <c r="D136" s="35"/>
      <c r="E136" s="35"/>
      <c r="F136" s="35"/>
      <c r="G136" s="35"/>
      <c r="H136" s="35"/>
      <c r="I136" s="100"/>
      <c r="J136" s="100"/>
      <c r="K136" s="100"/>
      <c r="L136" s="100"/>
      <c r="M136" s="93"/>
      <c r="N136" s="93"/>
      <c r="O136" s="40"/>
      <c r="P136" s="40"/>
      <c r="Q136" s="40"/>
      <c r="R136" s="40"/>
      <c r="S136" s="40"/>
      <c r="T136" s="94"/>
      <c r="U136" s="95"/>
      <c r="V136" s="94"/>
      <c r="W136" s="94"/>
      <c r="X136" s="94"/>
      <c r="Y136" s="94"/>
      <c r="Z136" s="94"/>
      <c r="AA136" s="94"/>
      <c r="AB136" s="94"/>
      <c r="AC136" s="94"/>
      <c r="AD136" s="94"/>
      <c r="AE136" s="38"/>
      <c r="AF136" s="96"/>
      <c r="AG136" s="96"/>
      <c r="AH136" s="97"/>
      <c r="AI136" s="97"/>
      <c r="AJ136" s="98"/>
      <c r="AK136" s="99"/>
    </row>
    <row r="137" spans="1:37" s="41" customFormat="1" ht="15.6" customHeight="1">
      <c r="A137" s="36" t="s">
        <v>89</v>
      </c>
      <c r="B137" s="36"/>
      <c r="C137" s="36"/>
      <c r="D137" s="36"/>
      <c r="E137" s="36"/>
      <c r="F137" s="36"/>
      <c r="G137" s="36"/>
      <c r="H137" s="100"/>
      <c r="I137" s="101"/>
      <c r="J137" s="101"/>
      <c r="K137" s="101"/>
      <c r="L137" s="101"/>
      <c r="M137" s="100"/>
      <c r="N137" s="40"/>
      <c r="O137" s="40"/>
      <c r="P137" s="40"/>
      <c r="Q137" s="40"/>
      <c r="R137" s="40"/>
      <c r="S137" s="40"/>
      <c r="T137" s="94"/>
      <c r="U137" s="95"/>
      <c r="V137" s="94"/>
      <c r="W137" s="94"/>
      <c r="X137" s="94"/>
      <c r="Y137" s="94"/>
      <c r="Z137" s="94"/>
      <c r="AA137" s="94"/>
      <c r="AB137" s="94"/>
      <c r="AC137" s="94"/>
      <c r="AD137" s="94"/>
      <c r="AE137" s="38"/>
      <c r="AF137" s="96"/>
      <c r="AG137" s="96"/>
      <c r="AH137" s="98"/>
      <c r="AI137" s="98"/>
      <c r="AJ137" s="98"/>
      <c r="AK137" s="99"/>
    </row>
    <row r="138" spans="1:37" s="41" customFormat="1" ht="16.5" customHeight="1">
      <c r="A138" s="41" t="s">
        <v>90</v>
      </c>
      <c r="B138" s="101"/>
      <c r="C138" s="101"/>
      <c r="D138" s="101"/>
      <c r="E138" s="101"/>
      <c r="F138" s="101"/>
      <c r="G138" s="101"/>
      <c r="H138" s="101"/>
      <c r="M138" s="102"/>
      <c r="N138" s="102"/>
      <c r="O138" s="102"/>
      <c r="P138" s="102"/>
      <c r="Q138" s="100"/>
      <c r="R138" s="100"/>
      <c r="S138" s="100"/>
      <c r="U138" s="95"/>
      <c r="AF138" s="96"/>
      <c r="AG138" s="96"/>
      <c r="AH138" s="98"/>
      <c r="AI138" s="98"/>
      <c r="AJ138" s="98"/>
      <c r="AK138" s="99"/>
    </row>
    <row r="139" spans="1:37">
      <c r="B139" s="22"/>
      <c r="C139" s="22"/>
      <c r="D139" s="37"/>
      <c r="E139" s="22"/>
      <c r="F139" s="22"/>
      <c r="G139" s="22"/>
    </row>
  </sheetData>
  <mergeCells count="64">
    <mergeCell ref="AF61:AG61"/>
    <mergeCell ref="AF106:AG111"/>
    <mergeCell ref="AF95:AG99"/>
    <mergeCell ref="AF93:AG93"/>
    <mergeCell ref="AF100:AG105"/>
    <mergeCell ref="AF62:AG67"/>
    <mergeCell ref="AF68:AG74"/>
    <mergeCell ref="AF94:AG94"/>
    <mergeCell ref="AF88:AG92"/>
    <mergeCell ref="AF75:AG75"/>
    <mergeCell ref="AF82:AG86"/>
    <mergeCell ref="AF129:AG129"/>
    <mergeCell ref="AF112:AG112"/>
    <mergeCell ref="AF119:AG124"/>
    <mergeCell ref="AF125:AG125"/>
    <mergeCell ref="AF126:AG126"/>
    <mergeCell ref="AF116:AG118"/>
    <mergeCell ref="AF113:AG115"/>
    <mergeCell ref="AF127:AG127"/>
    <mergeCell ref="AF128:AG128"/>
    <mergeCell ref="AF10:AG10"/>
    <mergeCell ref="AF11:AG11"/>
    <mergeCell ref="AF12:AG12"/>
    <mergeCell ref="AF60:AG60"/>
    <mergeCell ref="AF57:AG57"/>
    <mergeCell ref="AF59:AG59"/>
    <mergeCell ref="AF14:AG19"/>
    <mergeCell ref="AF26:AG31"/>
    <mergeCell ref="AF32:AG37"/>
    <mergeCell ref="AF38:AG43"/>
    <mergeCell ref="AF58:AG58"/>
    <mergeCell ref="AF13:AG13"/>
    <mergeCell ref="AF56:AG56"/>
    <mergeCell ref="AF20:AG25"/>
    <mergeCell ref="AF44:AG49"/>
    <mergeCell ref="AF50:AG55"/>
    <mergeCell ref="T4:U4"/>
    <mergeCell ref="AF9:AG9"/>
    <mergeCell ref="AF6:AG6"/>
    <mergeCell ref="AD4:AE4"/>
    <mergeCell ref="AF8:AG8"/>
    <mergeCell ref="AF7:AG7"/>
    <mergeCell ref="V4:W4"/>
    <mergeCell ref="X4:Y4"/>
    <mergeCell ref="Z4:AA4"/>
    <mergeCell ref="AB4:AC4"/>
    <mergeCell ref="AF4:AG4"/>
    <mergeCell ref="AF5:AG5"/>
    <mergeCell ref="B1:O1"/>
    <mergeCell ref="B131:J131"/>
    <mergeCell ref="A2:S2"/>
    <mergeCell ref="A4:A5"/>
    <mergeCell ref="M131:N131"/>
    <mergeCell ref="B4:B5"/>
    <mergeCell ref="C4:C5"/>
    <mergeCell ref="D4:D5"/>
    <mergeCell ref="F4:G4"/>
    <mergeCell ref="H4:I4"/>
    <mergeCell ref="R4:S4"/>
    <mergeCell ref="J4:K4"/>
    <mergeCell ref="L4:M4"/>
    <mergeCell ref="N4:O4"/>
    <mergeCell ref="E4:E5"/>
    <mergeCell ref="P4:Q4"/>
  </mergeCells>
  <printOptions horizontalCentered="1"/>
  <pageMargins left="0.19685039370078741" right="0.19685039370078741" top="0.19685039370078741" bottom="0.19685039370078741" header="0" footer="0"/>
  <pageSetup paperSize="9" scale="39" fitToHeight="0" orientation="landscape" r:id="rId1"/>
  <headerFooter alignWithMargins="0"/>
  <rowBreaks count="1" manualBreakCount="1">
    <brk id="93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Логинова Ленара Юлдашевна</cp:lastModifiedBy>
  <cp:lastPrinted>2018-08-03T10:00:32Z</cp:lastPrinted>
  <dcterms:created xsi:type="dcterms:W3CDTF">1996-10-08T23:32:33Z</dcterms:created>
  <dcterms:modified xsi:type="dcterms:W3CDTF">2018-08-21T04:10:19Z</dcterms:modified>
</cp:coreProperties>
</file>