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583" activeTab="1"/>
  </bookViews>
  <sheets>
    <sheet name="Титульный лист" sheetId="1" r:id="rId1"/>
    <sheet name="2018" sheetId="2" r:id="rId2"/>
  </sheets>
  <definedNames>
    <definedName name="_xlnm.Print_Titles" localSheetId="1">'2018'!$A:$A,'2018'!$4:$6</definedName>
    <definedName name="_xlnm.Print_Area" localSheetId="1">'2018'!$A$1:$AG$136</definedName>
  </definedNames>
  <calcPr fullCalcOnLoad="1"/>
</workbook>
</file>

<file path=xl/comments2.xml><?xml version="1.0" encoding="utf-8"?>
<comments xmlns="http://schemas.openxmlformats.org/spreadsheetml/2006/main">
  <authors>
    <author>Гуляева Наталья Алексеевна</author>
  </authors>
  <commentList>
    <comment ref="T125" authorId="0">
      <text>
        <r>
          <rPr>
            <b/>
            <sz val="12"/>
            <rFont val="Tahoma"/>
            <family val="2"/>
          </rPr>
          <t>Гуляева Наталья Алексеевна:</t>
        </r>
        <r>
          <rPr>
            <sz val="12"/>
            <rFont val="Tahoma"/>
            <family val="2"/>
          </rPr>
          <t xml:space="preserve">
9 897,399</t>
        </r>
      </text>
    </comment>
  </commentList>
</comments>
</file>

<file path=xl/sharedStrings.xml><?xml version="1.0" encoding="utf-8"?>
<sst xmlns="http://schemas.openxmlformats.org/spreadsheetml/2006/main" count="211" uniqueCount="89">
  <si>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</si>
  <si>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</si>
  <si>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</si>
  <si>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</si>
  <si>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</si>
  <si>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</si>
  <si>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</si>
  <si>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</si>
  <si>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</si>
  <si>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</si>
  <si>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</si>
  <si>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</si>
  <si>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</si>
  <si>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</si>
  <si>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</si>
  <si>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</si>
  <si>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</si>
  <si>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</si>
  <si>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</si>
  <si>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</si>
  <si>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</si>
  <si>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</si>
  <si>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</si>
  <si>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</si>
  <si>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</si>
  <si>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УПРАВЛЕНИЕ ПО ЖИЛИЩНОЙ ПОЛИТИКЕ</t>
  </si>
  <si>
    <t>"Обеспечение доступным и комфортным жильем жителей города Когалыма"</t>
  </si>
  <si>
    <t>привлеченные средства</t>
  </si>
  <si>
    <t>Подпрограмма 1: «Реализация полномочий в области строительства, градостроительной деятельности и жилищных отношений»</t>
  </si>
  <si>
    <t>Итого по программе, в том числе:</t>
  </si>
  <si>
    <t>2.3. Реализация полномочий по обеспечению жилыми помещениями отдельных категорий граждан</t>
  </si>
  <si>
    <t>3.1. Обеспечение деятельности управления по жилищной политике Администрации города Когалыма</t>
  </si>
  <si>
    <t>3.2. Обеспечение деятельности отдела архитектуры и градостроительства Администрации города Когалыма</t>
  </si>
  <si>
    <t>3.3. Обеспечение деятельности "Муниципального казённого учреждения "Управление капитального строительства города Когалыма"</t>
  </si>
  <si>
    <t>Подпрограмма 2 "Обеспечение мерами финансовой поддержки по улучшению жилищных условий отдельных категорий граждан"</t>
  </si>
  <si>
    <t>Подпрограмма 3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</si>
  <si>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 xml:space="preserve">1.1. Реализация полномочий в области градостроительной деятельности </t>
  </si>
  <si>
    <t xml:space="preserve">1.2. "Проектирование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сферы" </t>
  </si>
  <si>
    <t xml:space="preserve">1.3. Приобретение жилья </t>
  </si>
  <si>
    <t>2.1. Улучшение жилищных условий молодых семей в соответствии с Федеральной целевой программой "Жилище"</t>
  </si>
  <si>
    <t xml:space="preserve">2.2. 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 </t>
  </si>
  <si>
    <t>1.2.1. Наименование подмероприятия:
"Магистральные и внутриквартальные инженерные сети застройки жилыми домами поселка Пионерный города Когалыма"</t>
  </si>
  <si>
    <t>Комплексный план (сетевой график) реализации муниципальной программы "Обеспечение доступным и комфортным жильем жителей города Когалыма"</t>
  </si>
  <si>
    <t>Исполнение %</t>
  </si>
  <si>
    <t xml:space="preserve"> </t>
  </si>
  <si>
    <t xml:space="preserve">Омельченко Валентина Николаевна, 93832;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</si>
  <si>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</si>
  <si>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Отклонение плана реализации денежных средств от факта сложилась ввиду  компенсации стоимости проезда к месту отпуска и обратно.</t>
  </si>
  <si>
    <t>План на 2018 год</t>
  </si>
  <si>
    <t>1.1.2. Наименование подмероприятия:                                                                                                                                                                                                                                                                                                                     "Внесение изменений в генеральный план города Когалыма"</t>
  </si>
  <si>
    <t>1.1.3. Наименование подмероприятия: "Разработка проекта планировки и межевания территории в районе ул. Южная за р. Кирилл под индивидуальное жилищное строительство"</t>
  </si>
  <si>
    <t>бюджет города Когалыма (101, 104 направление)</t>
  </si>
  <si>
    <t>бюджет города Когалыма (104 направление)</t>
  </si>
  <si>
    <t>Денежные средства перечисляются в бюджет МО на основании получения Депстроем ХМАО - Югры на 1 августа утвержденного Сводного списка граждан – получателей государственных жилищных сертификатов в рамках реализации подпрограммы «Выполнение государственных  обязательств по обеспечению жильем категорий граждан, установленных федеральным законодательством» по городу Когалыму, изъявивших желание получить государственные жилищные сертификаты в 2018 году.</t>
  </si>
  <si>
    <t>2018 год</t>
  </si>
  <si>
    <t>1.1.4. Наименование подмероприятия: "Внесение изменений в правила землепользования и застройки города Когалыма"</t>
  </si>
  <si>
    <t>1.1.5. Наименование подмероприятия: "Внесение изменений в проект планировки и межевания территории по улице Сибирская"</t>
  </si>
  <si>
    <t>Основные неисполненные статьи расходов:
1) заработная плата - предоставление листов нетрудоспособности, отпуска без сохранения заработной платы;
2) страховые взносы - предоставление отпуска без сохранения заработной платы;
3) услуги связи - оплата произведена по факту объема оказанных услуг.                                 4) услуги по замене картриджей - оплата произведена по факту объема оказанных услуг</t>
  </si>
  <si>
    <t>Рутковская Анна Николаевна, 93852</t>
  </si>
  <si>
    <t>Комплексный план (сетевой график) на 01.07.2018</t>
  </si>
  <si>
    <t xml:space="preserve">1) Заключен муниципальный контракт 0187300013718000108 от 14.06.2018 на сумму 12 217,50 тыс. руб. на выполнение работ по инженерным изысканиям и корректировке проектной докуметации объекта.                                                                                                                                                                          2) Муниципальный контракт 0187300013717000085 от 27.06.2017 на строительство сетей теплоснабжения (13 этап), на 1 258,40 тыс. руб. расторгнут по решениям Арбитражного суда (Дело №А75-1409/2017). Постановлением Арбитражного суда Западно-Сибирского округа (г.Тюмень). Дело №А75-14096/2017 от 27.06.2018 вышеуказанные решения отменены, дело напрвлено на повторное рассмотрение 
 </t>
  </si>
  <si>
    <t>03.05.2018 заключены муниципальные контракты  на приобретение в собственность муниципального образования г.Когалым 6 жилых помещений, общей площадью 459,0 кв.м. Оплата по контрактам произведена в полном объеме, запланированном к достижению по состоянию на 01.06.2018г.
Произведено выделение плановыйх ассигнований в соответствии с уведомлением Депфина ХМАО-Югры от 29.06.2018 бюджету МО, в размере 47 431,1 тыс. рублей.</t>
  </si>
  <si>
    <t xml:space="preserve">Строительство объекта: «Трехэтажный жилой дом № 3 по ул. Комсомольской» </t>
  </si>
  <si>
    <t xml:space="preserve">Плановые ассигнования выделены решением Думы  города Когалыма от 20.06.2018 №198-ГД в рамках реализации соглашения о сотрудничестве между Правительством ХМАО-Югры и ПАО "ЛУКОЙЛ" от 25.10.2013. </t>
  </si>
  <si>
    <t xml:space="preserve">Строительство объекта: «Трехэтажный жилой дом № 4 по ул. Комсомольской» </t>
  </si>
  <si>
    <t>Плановые ассигнования выделены решением Думы  города Когалыма от 20.06.2018 №198-ГД в рамках реализации соглашения о сотрудничестве между Правительством ХМАО-Югры и ПАО "ЛУКОЙЛ" от 25.10.2013.</t>
  </si>
  <si>
    <t>1.4. Основное мероприятие "Строительство жилых домов на территории города Когалыма"</t>
  </si>
  <si>
    <t>План на 01.07.2018</t>
  </si>
  <si>
    <t>Профинансировано на 01.07.2018</t>
  </si>
  <si>
    <t>Кассовый расход на 01.07.2018</t>
  </si>
  <si>
    <t>п.п.1.1.6. Разработка проекта планировки и межевания территории 12 микрорайона</t>
  </si>
  <si>
    <t>п.п. 1.1.7 * Внесение изменений в генеральный план в части установления границ зон территорий, подверденных риску возникновения ситуаций природного и техногенного характера. Зоны затопления, подтопления</t>
  </si>
  <si>
    <t>п.п. 1.1.9 Разработка проекта планировки и межевания территории 16 микрорайона</t>
  </si>
  <si>
    <t xml:space="preserve">По состоянию на 01.07.2018 в списке молодых семей, претендующих на получение меры государственной поддержки  по городу Когалыму состоят 25 семей. В 2018 году в соответствии с условиями муниципальной программы запланировано предоставление мер государственной поддрежки 3 молодым семьям. 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</si>
  <si>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01.07.2018 состоят 18 человек.  В 2018 году в списке изъявивших желание на получение субсидии в 2018 году числится 4 ветерана боевых действий и 2 инвалида. В число получателей было включено 3 человека ветераны боевых действий и 1 инвалид.</t>
  </si>
  <si>
    <t>Близнюк Оксана Сергеевна, 93803;</t>
  </si>
  <si>
    <t>Сенив Игорь Михайлович, 93549</t>
  </si>
  <si>
    <t xml:space="preserve">Кузьменков Павел Александрович, 93806; </t>
  </si>
  <si>
    <t xml:space="preserve">Планируемый срок оплаты оказанных услуг по разработке проекта внесения изменений в правила землепользования и застройки перенесен в связи с наличием замечаний к предоставленному Исполнителем проекту (в декабре 2017 года) и необходимостью его корректировки.
27.06.2018 прошла оплата по контракту.
</t>
  </si>
  <si>
    <t>Исполнителем направлены акты оказанных услуг от 29.06.2018</t>
  </si>
  <si>
    <t>Готовится аукционная документация</t>
  </si>
  <si>
    <t>Заключен муниципальный контракт от 15.06.2018 №0187300013717000110-0210863-02 на сумму 424 929,44 рублей на оказание услуг по корректировке проекта планировки и межевания территории по улице Сибирской в городе Когалыме</t>
  </si>
  <si>
    <t>бюджет города Когалыма (направление 999)</t>
  </si>
  <si>
    <t>привлеченные средства (направление 201)</t>
  </si>
  <si>
    <t>план</t>
  </si>
  <si>
    <t>мес</t>
  </si>
  <si>
    <t>касса</t>
  </si>
  <si>
    <t>Исплняющий обязанности начальника управления по жилищной политике Администрации города Когалыма</t>
  </si>
  <si>
    <t>Т.Н.Стригина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</si>
</sst>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[$-FC19]d\ mmmm\ yyyy\ &quot;г.&quot;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Alignment="1">
      <alignment/>
    </xf>
    <xf numFmtId="173" fontId="3" fillId="33" borderId="0" xfId="0" applyNumberFormat="1" applyFont="1" applyFill="1" applyAlignment="1">
      <alignment vertical="center" wrapText="1"/>
    </xf>
    <xf numFmtId="173" fontId="10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4" fontId="10" fillId="33" borderId="10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Alignment="1">
      <alignment vertical="center" wrapText="1"/>
    </xf>
    <xf numFmtId="173" fontId="10" fillId="33" borderId="1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 vertical="center" wrapText="1"/>
    </xf>
    <xf numFmtId="173" fontId="10" fillId="33" borderId="0" xfId="0" applyNumberFormat="1" applyFont="1" applyFill="1" applyAlignment="1">
      <alignment horizontal="left" wrapText="1"/>
    </xf>
    <xf numFmtId="0" fontId="10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" fontId="11" fillId="33" borderId="0" xfId="0" applyNumberFormat="1" applyFont="1" applyFill="1" applyBorder="1" applyAlignment="1">
      <alignment vertical="center" wrapText="1"/>
    </xf>
    <xf numFmtId="0" fontId="10" fillId="33" borderId="0" xfId="0" applyFont="1" applyFill="1" applyAlignment="1">
      <alignment horizontal="left" wrapText="1"/>
    </xf>
    <xf numFmtId="2" fontId="2" fillId="33" borderId="0" xfId="0" applyNumberFormat="1" applyFont="1" applyFill="1" applyAlignment="1">
      <alignment vertical="center" wrapText="1"/>
    </xf>
    <xf numFmtId="9" fontId="11" fillId="33" borderId="11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9" fontId="10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4" fontId="10" fillId="33" borderId="0" xfId="0" applyNumberFormat="1" applyFont="1" applyFill="1" applyAlignment="1">
      <alignment horizontal="left" wrapText="1"/>
    </xf>
    <xf numFmtId="173" fontId="10" fillId="33" borderId="0" xfId="0" applyNumberFormat="1" applyFont="1" applyFill="1" applyAlignment="1">
      <alignment horizontal="right" wrapText="1"/>
    </xf>
    <xf numFmtId="14" fontId="5" fillId="33" borderId="0" xfId="0" applyNumberFormat="1" applyFont="1" applyFill="1" applyAlignment="1">
      <alignment horizontal="justify" vertical="center" wrapText="1"/>
    </xf>
    <xf numFmtId="0" fontId="58" fillId="33" borderId="0" xfId="0" applyFont="1" applyFill="1" applyAlignment="1">
      <alignment horizontal="left" vertical="center" wrapText="1"/>
    </xf>
    <xf numFmtId="176" fontId="11" fillId="33" borderId="10" xfId="0" applyNumberFormat="1" applyFont="1" applyFill="1" applyBorder="1" applyAlignment="1">
      <alignment horizontal="center" vertical="center" wrapText="1"/>
    </xf>
    <xf numFmtId="173" fontId="11" fillId="33" borderId="10" xfId="0" applyNumberFormat="1" applyFont="1" applyFill="1" applyBorder="1" applyAlignment="1">
      <alignment horizontal="center" vertical="center" wrapText="1"/>
    </xf>
    <xf numFmtId="176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justify" vertical="center" wrapText="1"/>
    </xf>
    <xf numFmtId="14" fontId="5" fillId="0" borderId="0" xfId="0" applyNumberFormat="1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11" fillId="0" borderId="0" xfId="0" applyFont="1" applyFill="1" applyBorder="1" applyAlignment="1">
      <alignment horizontal="justify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11" fillId="0" borderId="10" xfId="0" applyFont="1" applyFill="1" applyBorder="1" applyAlignment="1">
      <alignment horizontal="justify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9" fontId="11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justify" wrapText="1"/>
    </xf>
    <xf numFmtId="10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9" fontId="10" fillId="0" borderId="10" xfId="58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4" fontId="10" fillId="0" borderId="10" xfId="61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174" fontId="11" fillId="0" borderId="10" xfId="0" applyNumberFormat="1" applyFont="1" applyFill="1" applyBorder="1" applyAlignment="1">
      <alignment horizontal="justify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top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top" wrapText="1"/>
    </xf>
    <xf numFmtId="176" fontId="3" fillId="33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 vertical="center" wrapText="1"/>
    </xf>
    <xf numFmtId="0" fontId="60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174" fontId="59" fillId="33" borderId="0" xfId="0" applyNumberFormat="1" applyFont="1" applyFill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13" fillId="33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3" fontId="4" fillId="33" borderId="0" xfId="0" applyNumberFormat="1" applyFont="1" applyFill="1" applyAlignment="1">
      <alignment horizontal="right" wrapText="1"/>
    </xf>
    <xf numFmtId="173" fontId="11" fillId="33" borderId="16" xfId="0" applyNumberFormat="1" applyFont="1" applyFill="1" applyBorder="1" applyAlignment="1">
      <alignment horizontal="center" vertical="center" wrapText="1"/>
    </xf>
    <xf numFmtId="173" fontId="11" fillId="33" borderId="11" xfId="0" applyNumberFormat="1" applyFont="1" applyFill="1" applyBorder="1" applyAlignment="1">
      <alignment horizontal="center" vertical="center" wrapText="1"/>
    </xf>
    <xf numFmtId="173" fontId="11" fillId="33" borderId="14" xfId="0" applyNumberFormat="1" applyFont="1" applyFill="1" applyBorder="1" applyAlignment="1">
      <alignment horizontal="center" vertical="center" wrapText="1"/>
    </xf>
    <xf numFmtId="173" fontId="11" fillId="33" borderId="15" xfId="0" applyNumberFormat="1" applyFont="1" applyFill="1" applyBorder="1" applyAlignment="1">
      <alignment horizontal="center" vertical="center" wrapText="1"/>
    </xf>
    <xf numFmtId="174" fontId="58" fillId="0" borderId="10" xfId="0" applyNumberFormat="1" applyFont="1" applyFill="1" applyBorder="1" applyAlignment="1">
      <alignment horizontal="left" vertical="center" wrapText="1"/>
    </xf>
    <xf numFmtId="174" fontId="3" fillId="0" borderId="17" xfId="0" applyNumberFormat="1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174" fontId="3" fillId="33" borderId="14" xfId="0" applyNumberFormat="1" applyFont="1" applyFill="1" applyBorder="1" applyAlignment="1">
      <alignment horizontal="center" vertical="center" wrapText="1"/>
    </xf>
    <xf numFmtId="174" fontId="3" fillId="33" borderId="15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74" fontId="58" fillId="33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left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174" fontId="3" fillId="0" borderId="19" xfId="0" applyNumberFormat="1" applyFont="1" applyFill="1" applyBorder="1" applyAlignment="1">
      <alignment horizontal="center" vertical="center" wrapText="1"/>
    </xf>
    <xf numFmtId="174" fontId="3" fillId="0" borderId="2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58" fillId="33" borderId="10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left" vertical="center" wrapText="1"/>
    </xf>
    <xf numFmtId="174" fontId="3" fillId="0" borderId="18" xfId="0" applyNumberFormat="1" applyFont="1" applyFill="1" applyBorder="1" applyAlignment="1">
      <alignment horizontal="left" vertical="center" wrapText="1"/>
    </xf>
    <xf numFmtId="174" fontId="3" fillId="0" borderId="19" xfId="0" applyNumberFormat="1" applyFont="1" applyFill="1" applyBorder="1" applyAlignment="1">
      <alignment horizontal="left" vertical="center" wrapText="1"/>
    </xf>
    <xf numFmtId="174" fontId="3" fillId="0" borderId="20" xfId="0" applyNumberFormat="1" applyFont="1" applyFill="1" applyBorder="1" applyAlignment="1">
      <alignment horizontal="left" vertical="center" wrapText="1"/>
    </xf>
    <xf numFmtId="174" fontId="3" fillId="0" borderId="12" xfId="0" applyNumberFormat="1" applyFont="1" applyFill="1" applyBorder="1" applyAlignment="1">
      <alignment horizontal="left" vertical="center" wrapText="1"/>
    </xf>
    <xf numFmtId="174" fontId="3" fillId="0" borderId="13" xfId="0" applyNumberFormat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58" fillId="0" borderId="10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justify" vertical="center" wrapText="1"/>
    </xf>
    <xf numFmtId="174" fontId="3" fillId="0" borderId="18" xfId="0" applyNumberFormat="1" applyFont="1" applyFill="1" applyBorder="1" applyAlignment="1">
      <alignment horizontal="justify" vertical="center" wrapText="1"/>
    </xf>
    <xf numFmtId="174" fontId="3" fillId="0" borderId="19" xfId="0" applyNumberFormat="1" applyFont="1" applyFill="1" applyBorder="1" applyAlignment="1">
      <alignment horizontal="justify" vertical="center" wrapText="1"/>
    </xf>
    <xf numFmtId="174" fontId="3" fillId="0" borderId="20" xfId="0" applyNumberFormat="1" applyFont="1" applyFill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6384" width="9.140625" style="1" customWidth="1"/>
  </cols>
  <sheetData>
    <row r="1" spans="1:2" ht="18.75">
      <c r="A1" s="88"/>
      <c r="B1" s="88"/>
    </row>
    <row r="10" spans="1:9" ht="23.25">
      <c r="A10" s="89" t="s">
        <v>25</v>
      </c>
      <c r="B10" s="89"/>
      <c r="C10" s="89"/>
      <c r="D10" s="89"/>
      <c r="E10" s="89"/>
      <c r="F10" s="89"/>
      <c r="G10" s="89"/>
      <c r="H10" s="89"/>
      <c r="I10" s="89"/>
    </row>
    <row r="11" spans="1:9" ht="23.25">
      <c r="A11" s="89" t="s">
        <v>21</v>
      </c>
      <c r="B11" s="89"/>
      <c r="C11" s="89"/>
      <c r="D11" s="89"/>
      <c r="E11" s="89"/>
      <c r="F11" s="89"/>
      <c r="G11" s="89"/>
      <c r="H11" s="89"/>
      <c r="I11" s="89"/>
    </row>
    <row r="13" spans="1:9" ht="27" customHeight="1">
      <c r="A13" s="90" t="s">
        <v>59</v>
      </c>
      <c r="B13" s="90"/>
      <c r="C13" s="90"/>
      <c r="D13" s="90"/>
      <c r="E13" s="90"/>
      <c r="F13" s="90"/>
      <c r="G13" s="90"/>
      <c r="H13" s="90"/>
      <c r="I13" s="90"/>
    </row>
    <row r="14" spans="1:9" ht="27" customHeight="1">
      <c r="A14" s="90" t="s">
        <v>22</v>
      </c>
      <c r="B14" s="90"/>
      <c r="C14" s="90"/>
      <c r="D14" s="90"/>
      <c r="E14" s="90"/>
      <c r="F14" s="90"/>
      <c r="G14" s="90"/>
      <c r="H14" s="90"/>
      <c r="I14" s="90"/>
    </row>
    <row r="15" spans="1:9" ht="41.25" customHeight="1">
      <c r="A15" s="91" t="s">
        <v>26</v>
      </c>
      <c r="B15" s="91"/>
      <c r="C15" s="91"/>
      <c r="D15" s="91"/>
      <c r="E15" s="91"/>
      <c r="F15" s="91"/>
      <c r="G15" s="91"/>
      <c r="H15" s="91"/>
      <c r="I15" s="91"/>
    </row>
    <row r="46" spans="1:9" ht="16.5">
      <c r="A46" s="87" t="s">
        <v>23</v>
      </c>
      <c r="B46" s="87"/>
      <c r="C46" s="87"/>
      <c r="D46" s="87"/>
      <c r="E46" s="87"/>
      <c r="F46" s="87"/>
      <c r="G46" s="87"/>
      <c r="H46" s="87"/>
      <c r="I46" s="87"/>
    </row>
    <row r="47" spans="1:9" ht="16.5">
      <c r="A47" s="87" t="s">
        <v>54</v>
      </c>
      <c r="B47" s="87"/>
      <c r="C47" s="87"/>
      <c r="D47" s="87"/>
      <c r="E47" s="87"/>
      <c r="F47" s="87"/>
      <c r="G47" s="87"/>
      <c r="H47" s="87"/>
      <c r="I47" s="87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9"/>
  <sheetViews>
    <sheetView showGridLines="0" tabSelected="1" zoomScale="70" zoomScaleNormal="70" zoomScaleSheetLayoutView="73" workbookViewId="0" topLeftCell="A1">
      <pane xSplit="7" ySplit="5" topLeftCell="H117" activePane="bottomRight" state="frozen"/>
      <selection pane="topLeft" activeCell="A1" sqref="A1"/>
      <selection pane="topRight" activeCell="H1" sqref="H1"/>
      <selection pane="bottomLeft" activeCell="A6" sqref="A6"/>
      <selection pane="bottomRight" activeCell="C137" sqref="C137"/>
    </sheetView>
  </sheetViews>
  <sheetFormatPr defaultColWidth="8.8515625" defaultRowHeight="12.75"/>
  <cols>
    <col min="1" max="1" width="66.421875" style="44" customWidth="1"/>
    <col min="2" max="3" width="13.421875" style="25" customWidth="1"/>
    <col min="4" max="4" width="13.421875" style="44" customWidth="1"/>
    <col min="5" max="7" width="13.421875" style="25" customWidth="1"/>
    <col min="8" max="8" width="11.57421875" style="14" customWidth="1"/>
    <col min="9" max="9" width="12.7109375" style="14" customWidth="1"/>
    <col min="10" max="10" width="16.140625" style="14" customWidth="1"/>
    <col min="11" max="11" width="15.00390625" style="14" customWidth="1"/>
    <col min="12" max="12" width="12.28125" style="14" customWidth="1"/>
    <col min="13" max="13" width="11.00390625" style="14" customWidth="1"/>
    <col min="14" max="14" width="13.140625" style="2" customWidth="1"/>
    <col min="15" max="15" width="14.7109375" style="2" customWidth="1"/>
    <col min="16" max="16" width="13.421875" style="2" customWidth="1"/>
    <col min="17" max="17" width="14.57421875" style="2" customWidth="1"/>
    <col min="18" max="18" width="13.00390625" style="2" customWidth="1"/>
    <col min="19" max="19" width="13.28125" style="2" customWidth="1"/>
    <col min="20" max="20" width="15.57421875" style="14" customWidth="1"/>
    <col min="21" max="21" width="17.00390625" style="17" customWidth="1"/>
    <col min="22" max="22" width="11.8515625" style="14" customWidth="1"/>
    <col min="23" max="23" width="11.7109375" style="14" customWidth="1"/>
    <col min="24" max="24" width="15.00390625" style="14" customWidth="1"/>
    <col min="25" max="25" width="10.57421875" style="14" customWidth="1"/>
    <col min="26" max="26" width="12.00390625" style="14" customWidth="1"/>
    <col min="27" max="27" width="12.140625" style="14" customWidth="1"/>
    <col min="28" max="28" width="13.140625" style="14" customWidth="1"/>
    <col min="29" max="29" width="13.8515625" style="14" customWidth="1"/>
    <col min="30" max="30" width="14.140625" style="14" customWidth="1"/>
    <col min="31" max="31" width="11.00390625" style="14" customWidth="1"/>
    <col min="32" max="32" width="21.7109375" style="29" customWidth="1"/>
    <col min="33" max="33" width="71.421875" style="29" customWidth="1"/>
    <col min="34" max="34" width="12.421875" style="35" bestFit="1" customWidth="1"/>
    <col min="35" max="35" width="14.421875" style="35" customWidth="1"/>
    <col min="36" max="36" width="15.8515625" style="35" customWidth="1"/>
    <col min="37" max="37" width="9.57421875" style="83" bestFit="1" customWidth="1"/>
    <col min="38" max="16384" width="8.8515625" style="14" customWidth="1"/>
  </cols>
  <sheetData>
    <row r="1" spans="1:19" ht="19.5" customHeight="1">
      <c r="A1" s="81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3"/>
      <c r="Q1" s="3"/>
      <c r="R1" s="3"/>
      <c r="S1" s="3"/>
    </row>
    <row r="2" spans="1:29" ht="41.25" customHeight="1">
      <c r="A2" s="96" t="s">
        <v>42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AC2" s="80"/>
    </row>
    <row r="3" spans="1:19" ht="13.5" customHeight="1">
      <c r="A3" s="8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3"/>
      <c r="O3" s="3"/>
      <c r="P3" s="3"/>
      <c r="Q3" s="3"/>
      <c r="R3" s="3"/>
      <c r="S3" s="3"/>
    </row>
    <row r="4" spans="1:37" s="4" customFormat="1" ht="30.75" customHeight="1">
      <c r="A4" s="97" t="s">
        <v>5</v>
      </c>
      <c r="B4" s="99" t="s">
        <v>48</v>
      </c>
      <c r="C4" s="99" t="s">
        <v>67</v>
      </c>
      <c r="D4" s="99" t="s">
        <v>68</v>
      </c>
      <c r="E4" s="99" t="s">
        <v>69</v>
      </c>
      <c r="F4" s="101" t="s">
        <v>43</v>
      </c>
      <c r="G4" s="102"/>
      <c r="H4" s="101" t="s">
        <v>0</v>
      </c>
      <c r="I4" s="102"/>
      <c r="J4" s="101" t="s">
        <v>1</v>
      </c>
      <c r="K4" s="102"/>
      <c r="L4" s="101" t="s">
        <v>2</v>
      </c>
      <c r="M4" s="102"/>
      <c r="N4" s="101" t="s">
        <v>3</v>
      </c>
      <c r="O4" s="102"/>
      <c r="P4" s="101" t="s">
        <v>4</v>
      </c>
      <c r="Q4" s="102"/>
      <c r="R4" s="101" t="s">
        <v>6</v>
      </c>
      <c r="S4" s="102"/>
      <c r="T4" s="101" t="s">
        <v>7</v>
      </c>
      <c r="U4" s="102"/>
      <c r="V4" s="101" t="s">
        <v>8</v>
      </c>
      <c r="W4" s="102"/>
      <c r="X4" s="101" t="s">
        <v>9</v>
      </c>
      <c r="Y4" s="102"/>
      <c r="Z4" s="101" t="s">
        <v>10</v>
      </c>
      <c r="AA4" s="102"/>
      <c r="AB4" s="101" t="s">
        <v>11</v>
      </c>
      <c r="AC4" s="102"/>
      <c r="AD4" s="101" t="s">
        <v>12</v>
      </c>
      <c r="AE4" s="102"/>
      <c r="AF4" s="112"/>
      <c r="AG4" s="112"/>
      <c r="AH4" s="36"/>
      <c r="AI4" s="36"/>
      <c r="AJ4" s="36"/>
      <c r="AK4" s="84"/>
    </row>
    <row r="5" spans="1:37" s="5" customFormat="1" ht="55.5" customHeight="1">
      <c r="A5" s="97"/>
      <c r="B5" s="100"/>
      <c r="C5" s="100"/>
      <c r="D5" s="100"/>
      <c r="E5" s="100"/>
      <c r="F5" s="18" t="s">
        <v>15</v>
      </c>
      <c r="G5" s="18" t="s">
        <v>14</v>
      </c>
      <c r="H5" s="8" t="s">
        <v>13</v>
      </c>
      <c r="I5" s="13" t="s">
        <v>16</v>
      </c>
      <c r="J5" s="8" t="s">
        <v>13</v>
      </c>
      <c r="K5" s="13" t="s">
        <v>16</v>
      </c>
      <c r="L5" s="8" t="s">
        <v>13</v>
      </c>
      <c r="M5" s="13" t="s">
        <v>16</v>
      </c>
      <c r="N5" s="8" t="s">
        <v>13</v>
      </c>
      <c r="O5" s="13" t="s">
        <v>16</v>
      </c>
      <c r="P5" s="8" t="s">
        <v>13</v>
      </c>
      <c r="Q5" s="13" t="s">
        <v>16</v>
      </c>
      <c r="R5" s="8" t="s">
        <v>13</v>
      </c>
      <c r="S5" s="13" t="s">
        <v>16</v>
      </c>
      <c r="T5" s="8" t="s">
        <v>13</v>
      </c>
      <c r="U5" s="13" t="s">
        <v>16</v>
      </c>
      <c r="V5" s="8" t="s">
        <v>13</v>
      </c>
      <c r="W5" s="13" t="s">
        <v>16</v>
      </c>
      <c r="X5" s="8" t="s">
        <v>13</v>
      </c>
      <c r="Y5" s="13" t="s">
        <v>16</v>
      </c>
      <c r="Z5" s="8" t="s">
        <v>13</v>
      </c>
      <c r="AA5" s="13" t="s">
        <v>16</v>
      </c>
      <c r="AB5" s="8" t="s">
        <v>13</v>
      </c>
      <c r="AC5" s="13" t="s">
        <v>16</v>
      </c>
      <c r="AD5" s="8" t="s">
        <v>13</v>
      </c>
      <c r="AE5" s="13" t="s">
        <v>16</v>
      </c>
      <c r="AF5" s="113" t="s">
        <v>17</v>
      </c>
      <c r="AG5" s="114"/>
      <c r="AH5" s="37" t="s">
        <v>84</v>
      </c>
      <c r="AI5" s="37" t="s">
        <v>85</v>
      </c>
      <c r="AJ5" s="37" t="s">
        <v>86</v>
      </c>
      <c r="AK5" s="85"/>
    </row>
    <row r="6" spans="1:37" s="7" customFormat="1" ht="15" customHeight="1">
      <c r="A6" s="82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19">
        <v>31</v>
      </c>
      <c r="AF6" s="110">
        <v>32</v>
      </c>
      <c r="AG6" s="111"/>
      <c r="AH6" s="35"/>
      <c r="AI6" s="35"/>
      <c r="AJ6" s="35"/>
      <c r="AK6" s="86"/>
    </row>
    <row r="7" spans="1:37" s="7" customFormat="1" ht="51.75" customHeight="1">
      <c r="A7" s="75" t="s">
        <v>28</v>
      </c>
      <c r="B7" s="30">
        <f>H7+J7+L7+N7+P7+R7+T7+V7+X7+Z7+AB7+AD7</f>
        <v>250691.64354999998</v>
      </c>
      <c r="C7" s="31">
        <f>H7+J7+L7+N7+P7+R7</f>
        <v>22199.439</v>
      </c>
      <c r="D7" s="30">
        <f>D8+D56+D68</f>
        <v>21927.8</v>
      </c>
      <c r="E7" s="32">
        <f>E8+E56+E68</f>
        <v>21927.8</v>
      </c>
      <c r="F7" s="33">
        <f>E7/B7</f>
        <v>0.08746920994048428</v>
      </c>
      <c r="G7" s="33">
        <v>0</v>
      </c>
      <c r="H7" s="30">
        <f>H8+H56+H68+H75</f>
        <v>0</v>
      </c>
      <c r="I7" s="30">
        <f>I8+I56+I68</f>
        <v>0</v>
      </c>
      <c r="J7" s="30">
        <f>J8+J56+J68+J75</f>
        <v>271.539</v>
      </c>
      <c r="K7" s="30">
        <f>K8+K56+K68</f>
        <v>0</v>
      </c>
      <c r="L7" s="30">
        <f>L8+L56+L68+L75</f>
        <v>0</v>
      </c>
      <c r="M7" s="30">
        <f>M8+M56+M68</f>
        <v>0</v>
      </c>
      <c r="N7" s="30">
        <f>N8+N56+N68+N75</f>
        <v>0</v>
      </c>
      <c r="O7" s="30">
        <f>O8+O56+O68</f>
        <v>0</v>
      </c>
      <c r="P7" s="30">
        <f>P8+P56+P68+P75</f>
        <v>21927.899999999998</v>
      </c>
      <c r="Q7" s="30">
        <f>Q8+Q56+Q68</f>
        <v>21927.8</v>
      </c>
      <c r="R7" s="30">
        <f>R8+R56+R68+R75</f>
        <v>0</v>
      </c>
      <c r="S7" s="30">
        <f>S8+S56+S68</f>
        <v>0</v>
      </c>
      <c r="T7" s="30">
        <f>T8+T56+T68+T75</f>
        <v>2533.20455</v>
      </c>
      <c r="U7" s="30">
        <f>U8+U56+U68</f>
        <v>0</v>
      </c>
      <c r="V7" s="30">
        <f>V8+V56+V68+V75</f>
        <v>0</v>
      </c>
      <c r="W7" s="30">
        <f>W8+W56+W68</f>
        <v>0</v>
      </c>
      <c r="X7" s="30">
        <f>X8+X56+X68+X75</f>
        <v>6108.75</v>
      </c>
      <c r="Y7" s="30">
        <f>Y8+Y56+Y68</f>
        <v>0</v>
      </c>
      <c r="Z7" s="30">
        <f>Z8+Z56+Z68+Z75</f>
        <v>6108.75</v>
      </c>
      <c r="AA7" s="30">
        <f>AA8+AA56+AA68</f>
        <v>0</v>
      </c>
      <c r="AB7" s="30">
        <f>AB8+AB56+AB68+AB75</f>
        <v>0</v>
      </c>
      <c r="AC7" s="30">
        <f>AC8+AC56+AC68</f>
        <v>0</v>
      </c>
      <c r="AD7" s="30">
        <f>AD8+AD56+AD68+AD75</f>
        <v>213741.5</v>
      </c>
      <c r="AE7" s="30">
        <f>AE8+AE56+AE68</f>
        <v>0</v>
      </c>
      <c r="AF7" s="115"/>
      <c r="AG7" s="115"/>
      <c r="AH7" s="38">
        <f>H7+J7+L7+N7+P7+R7+T7+V7+X7+Z7+AB7+AD7</f>
        <v>250691.64354999998</v>
      </c>
      <c r="AI7" s="38">
        <f>H7+J7+L7+N7+P7+R7</f>
        <v>22199.439</v>
      </c>
      <c r="AJ7" s="38">
        <f>I7+K7+M7+O7+Q7+S7+U7+W7+Y7+AA7+AC7+AE7</f>
        <v>21927.8</v>
      </c>
      <c r="AK7" s="86">
        <f>C7-E7</f>
        <v>271.6389999999992</v>
      </c>
    </row>
    <row r="8" spans="1:37" s="55" customFormat="1" ht="33.75" customHeight="1">
      <c r="A8" s="50" t="s">
        <v>36</v>
      </c>
      <c r="B8" s="51">
        <f>B9</f>
        <v>22686.84355</v>
      </c>
      <c r="C8" s="51">
        <f>C9</f>
        <v>271.539</v>
      </c>
      <c r="D8" s="51">
        <f>D9</f>
        <v>0</v>
      </c>
      <c r="E8" s="51">
        <f>E9</f>
        <v>0</v>
      </c>
      <c r="F8" s="52">
        <f>E8/B8</f>
        <v>0</v>
      </c>
      <c r="G8" s="52">
        <v>0</v>
      </c>
      <c r="H8" s="51">
        <f>H9</f>
        <v>0</v>
      </c>
      <c r="I8" s="51">
        <f aca="true" t="shared" si="0" ref="I8:AE8">I9</f>
        <v>0</v>
      </c>
      <c r="J8" s="51">
        <f>J9</f>
        <v>271.539</v>
      </c>
      <c r="K8" s="51">
        <f t="shared" si="0"/>
        <v>0</v>
      </c>
      <c r="L8" s="51">
        <f t="shared" si="0"/>
        <v>0</v>
      </c>
      <c r="M8" s="51">
        <f t="shared" si="0"/>
        <v>0</v>
      </c>
      <c r="N8" s="51">
        <f>N9</f>
        <v>0</v>
      </c>
      <c r="O8" s="51">
        <f t="shared" si="0"/>
        <v>0</v>
      </c>
      <c r="P8" s="51">
        <f t="shared" si="0"/>
        <v>0</v>
      </c>
      <c r="Q8" s="51">
        <f t="shared" si="0"/>
        <v>0</v>
      </c>
      <c r="R8" s="51">
        <f t="shared" si="0"/>
        <v>0</v>
      </c>
      <c r="S8" s="51">
        <f t="shared" si="0"/>
        <v>0</v>
      </c>
      <c r="T8" s="51">
        <f>T9</f>
        <v>2533.20455</v>
      </c>
      <c r="U8" s="51">
        <f t="shared" si="0"/>
        <v>0</v>
      </c>
      <c r="V8" s="51">
        <f t="shared" si="0"/>
        <v>0</v>
      </c>
      <c r="W8" s="51">
        <f t="shared" si="0"/>
        <v>0</v>
      </c>
      <c r="X8" s="51">
        <f t="shared" si="0"/>
        <v>0</v>
      </c>
      <c r="Y8" s="51">
        <f t="shared" si="0"/>
        <v>0</v>
      </c>
      <c r="Z8" s="51">
        <f t="shared" si="0"/>
        <v>0</v>
      </c>
      <c r="AA8" s="51">
        <f t="shared" si="0"/>
        <v>0</v>
      </c>
      <c r="AB8" s="51">
        <f>AB9</f>
        <v>0</v>
      </c>
      <c r="AC8" s="51">
        <f t="shared" si="0"/>
        <v>0</v>
      </c>
      <c r="AD8" s="51">
        <f>AD9</f>
        <v>19882.1</v>
      </c>
      <c r="AE8" s="51">
        <f t="shared" si="0"/>
        <v>0</v>
      </c>
      <c r="AF8" s="103"/>
      <c r="AG8" s="103"/>
      <c r="AH8" s="38">
        <f aca="true" t="shared" si="1" ref="AH8:AH71">H8+J8+L8+N8+P8+R8+T8+V8+X8+Z8+AB8+AD8</f>
        <v>22686.843549999998</v>
      </c>
      <c r="AI8" s="38">
        <f aca="true" t="shared" si="2" ref="AI8:AI71">H8+J8+L8+N8+P8+R8</f>
        <v>271.539</v>
      </c>
      <c r="AJ8" s="38">
        <f aca="true" t="shared" si="3" ref="AJ8:AJ71">I8+K8+M8+O8+Q8+S8+U8+W8+Y8+AA8+AC8+AE8</f>
        <v>0</v>
      </c>
      <c r="AK8" s="86">
        <f aca="true" t="shared" si="4" ref="AK8:AK71">C8-E8</f>
        <v>271.539</v>
      </c>
    </row>
    <row r="9" spans="1:37" s="55" customFormat="1" ht="20.25" customHeight="1">
      <c r="A9" s="62" t="s">
        <v>24</v>
      </c>
      <c r="B9" s="58">
        <f>B10+B11+B12+B13</f>
        <v>22686.84355</v>
      </c>
      <c r="C9" s="58">
        <f>C10+C11+C12+C13</f>
        <v>271.539</v>
      </c>
      <c r="D9" s="58">
        <f>D10+D11+D12+D13</f>
        <v>0</v>
      </c>
      <c r="E9" s="58">
        <f>E10+E11+E12+E13</f>
        <v>0</v>
      </c>
      <c r="F9" s="59">
        <f>E9/B9</f>
        <v>0</v>
      </c>
      <c r="G9" s="59">
        <v>0</v>
      </c>
      <c r="H9" s="58">
        <f>H10+H11+H12+H13</f>
        <v>0</v>
      </c>
      <c r="I9" s="58">
        <f aca="true" t="shared" si="5" ref="I9:AE9">I10+I11+I12+I13</f>
        <v>0</v>
      </c>
      <c r="J9" s="58">
        <f t="shared" si="5"/>
        <v>271.539</v>
      </c>
      <c r="K9" s="58">
        <f t="shared" si="5"/>
        <v>0</v>
      </c>
      <c r="L9" s="58">
        <f t="shared" si="5"/>
        <v>0</v>
      </c>
      <c r="M9" s="58">
        <f t="shared" si="5"/>
        <v>0</v>
      </c>
      <c r="N9" s="58">
        <f t="shared" si="5"/>
        <v>0</v>
      </c>
      <c r="O9" s="58">
        <f t="shared" si="5"/>
        <v>0</v>
      </c>
      <c r="P9" s="58">
        <f t="shared" si="5"/>
        <v>0</v>
      </c>
      <c r="Q9" s="58">
        <f t="shared" si="5"/>
        <v>0</v>
      </c>
      <c r="R9" s="58">
        <f t="shared" si="5"/>
        <v>0</v>
      </c>
      <c r="S9" s="58">
        <f t="shared" si="5"/>
        <v>0</v>
      </c>
      <c r="T9" s="58">
        <f>T10+T11+T12+T13</f>
        <v>2533.20455</v>
      </c>
      <c r="U9" s="58">
        <f t="shared" si="5"/>
        <v>0</v>
      </c>
      <c r="V9" s="58">
        <f t="shared" si="5"/>
        <v>0</v>
      </c>
      <c r="W9" s="58">
        <f t="shared" si="5"/>
        <v>0</v>
      </c>
      <c r="X9" s="58">
        <f t="shared" si="5"/>
        <v>0</v>
      </c>
      <c r="Y9" s="58">
        <f t="shared" si="5"/>
        <v>0</v>
      </c>
      <c r="Z9" s="58">
        <f t="shared" si="5"/>
        <v>0</v>
      </c>
      <c r="AA9" s="58">
        <f t="shared" si="5"/>
        <v>0</v>
      </c>
      <c r="AB9" s="58">
        <f t="shared" si="5"/>
        <v>0</v>
      </c>
      <c r="AC9" s="58">
        <f t="shared" si="5"/>
        <v>0</v>
      </c>
      <c r="AD9" s="58">
        <f>AD10+AD11+AD12+AD13</f>
        <v>19882.1</v>
      </c>
      <c r="AE9" s="58">
        <f t="shared" si="5"/>
        <v>0</v>
      </c>
      <c r="AF9" s="103"/>
      <c r="AG9" s="103"/>
      <c r="AH9" s="38">
        <f t="shared" si="1"/>
        <v>22686.843549999998</v>
      </c>
      <c r="AI9" s="38">
        <f t="shared" si="2"/>
        <v>271.539</v>
      </c>
      <c r="AJ9" s="38">
        <f t="shared" si="3"/>
        <v>0</v>
      </c>
      <c r="AK9" s="86">
        <f t="shared" si="4"/>
        <v>271.539</v>
      </c>
    </row>
    <row r="10" spans="1:37" s="55" customFormat="1" ht="20.25" customHeight="1">
      <c r="A10" s="63" t="s">
        <v>20</v>
      </c>
      <c r="B10" s="58">
        <f>H10+J10+L10+N10+P10+R10+T10+V10+X10+Z10+AB10+AD10</f>
        <v>0</v>
      </c>
      <c r="C10" s="58">
        <f>H10+J10+L10+N10+P10+R10</f>
        <v>0</v>
      </c>
      <c r="D10" s="58">
        <f>E10</f>
        <v>0</v>
      </c>
      <c r="E10" s="58">
        <f>I10+K10+M10+O10+Q10+S10</f>
        <v>0</v>
      </c>
      <c r="F10" s="59">
        <v>0</v>
      </c>
      <c r="G10" s="59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f>T16+T22</f>
        <v>0</v>
      </c>
      <c r="U10" s="58">
        <v>0</v>
      </c>
      <c r="V10" s="58">
        <f>V16+V22</f>
        <v>0</v>
      </c>
      <c r="W10" s="58">
        <v>0</v>
      </c>
      <c r="X10" s="58">
        <f>X16+X22</f>
        <v>0</v>
      </c>
      <c r="Y10" s="58">
        <v>0</v>
      </c>
      <c r="Z10" s="58">
        <f>Z16+Z22</f>
        <v>0</v>
      </c>
      <c r="AA10" s="58">
        <v>0</v>
      </c>
      <c r="AB10" s="58">
        <f>AB16+AB22</f>
        <v>0</v>
      </c>
      <c r="AC10" s="58">
        <v>0</v>
      </c>
      <c r="AD10" s="58">
        <f>AD16+AD22</f>
        <v>0</v>
      </c>
      <c r="AE10" s="58">
        <f>AE16+AE22</f>
        <v>0</v>
      </c>
      <c r="AF10" s="103"/>
      <c r="AG10" s="103"/>
      <c r="AH10" s="38">
        <f t="shared" si="1"/>
        <v>0</v>
      </c>
      <c r="AI10" s="38">
        <f t="shared" si="2"/>
        <v>0</v>
      </c>
      <c r="AJ10" s="38">
        <f t="shared" si="3"/>
        <v>0</v>
      </c>
      <c r="AK10" s="86">
        <f t="shared" si="4"/>
        <v>0</v>
      </c>
    </row>
    <row r="11" spans="1:37" s="55" customFormat="1" ht="20.25" customHeight="1">
      <c r="A11" s="63" t="s">
        <v>18</v>
      </c>
      <c r="B11" s="58">
        <f>H11+J11+L11+N11+P11+R11+T11+V11+X11+Z11+AB11+AD11</f>
        <v>4005</v>
      </c>
      <c r="C11" s="58">
        <f>H11+J11+L11+N11+P11+R11</f>
        <v>0</v>
      </c>
      <c r="D11" s="58">
        <f>E11</f>
        <v>0</v>
      </c>
      <c r="E11" s="58">
        <f>I11+K11+M11+O11+Q11+S11</f>
        <v>0</v>
      </c>
      <c r="F11" s="59">
        <v>0</v>
      </c>
      <c r="G11" s="59">
        <v>0</v>
      </c>
      <c r="H11" s="64">
        <v>0</v>
      </c>
      <c r="I11" s="58">
        <v>0</v>
      </c>
      <c r="J11" s="64">
        <v>0</v>
      </c>
      <c r="K11" s="58">
        <v>0</v>
      </c>
      <c r="L11" s="64">
        <v>0</v>
      </c>
      <c r="M11" s="58">
        <v>0</v>
      </c>
      <c r="N11" s="64">
        <v>0</v>
      </c>
      <c r="O11" s="58">
        <v>0</v>
      </c>
      <c r="P11" s="64">
        <v>0</v>
      </c>
      <c r="Q11" s="58">
        <v>0</v>
      </c>
      <c r="R11" s="64">
        <v>0</v>
      </c>
      <c r="S11" s="58">
        <v>0</v>
      </c>
      <c r="T11" s="58">
        <f>T17+T23</f>
        <v>0</v>
      </c>
      <c r="U11" s="58">
        <v>0</v>
      </c>
      <c r="V11" s="58">
        <f>V17+V23</f>
        <v>0</v>
      </c>
      <c r="W11" s="58">
        <v>0</v>
      </c>
      <c r="X11" s="58">
        <f>X17+X23</f>
        <v>0</v>
      </c>
      <c r="Y11" s="58">
        <v>0</v>
      </c>
      <c r="Z11" s="58">
        <f>Z17+Z23</f>
        <v>0</v>
      </c>
      <c r="AA11" s="58">
        <v>0</v>
      </c>
      <c r="AB11" s="58">
        <f>AB17+AB23</f>
        <v>0</v>
      </c>
      <c r="AC11" s="58">
        <v>0</v>
      </c>
      <c r="AD11" s="58">
        <f>AD17+AD23+AD29+AD35+AD41+AD47+AD53</f>
        <v>4005</v>
      </c>
      <c r="AE11" s="58">
        <f>AE17+AE23</f>
        <v>0</v>
      </c>
      <c r="AF11" s="103"/>
      <c r="AG11" s="103"/>
      <c r="AH11" s="38">
        <f t="shared" si="1"/>
        <v>4005</v>
      </c>
      <c r="AI11" s="38">
        <f t="shared" si="2"/>
        <v>0</v>
      </c>
      <c r="AJ11" s="38">
        <f t="shared" si="3"/>
        <v>0</v>
      </c>
      <c r="AK11" s="86">
        <f t="shared" si="4"/>
        <v>0</v>
      </c>
    </row>
    <row r="12" spans="1:37" s="55" customFormat="1" ht="95.25" customHeight="1">
      <c r="A12" s="63" t="s">
        <v>19</v>
      </c>
      <c r="B12" s="58">
        <f>H12+J12+L12+N12+P12+R12+T12+V12+X12+Z12+AB12+AD12</f>
        <v>17596.99855</v>
      </c>
      <c r="C12" s="58">
        <f>H12+J12+L12+N12+P12+R12</f>
        <v>271.539</v>
      </c>
      <c r="D12" s="58">
        <f>E12</f>
        <v>0</v>
      </c>
      <c r="E12" s="58">
        <f>I12+K12+M12+O12+Q12+S12</f>
        <v>0</v>
      </c>
      <c r="F12" s="59">
        <v>0</v>
      </c>
      <c r="G12" s="59">
        <v>0</v>
      </c>
      <c r="H12" s="64">
        <f aca="true" t="shared" si="6" ref="H12:AC12">H18</f>
        <v>0</v>
      </c>
      <c r="I12" s="58">
        <f t="shared" si="6"/>
        <v>0</v>
      </c>
      <c r="J12" s="64">
        <f>J18+J24+J30+J36</f>
        <v>271.539</v>
      </c>
      <c r="K12" s="58">
        <f t="shared" si="6"/>
        <v>0</v>
      </c>
      <c r="L12" s="64">
        <f t="shared" si="6"/>
        <v>0</v>
      </c>
      <c r="M12" s="58">
        <f t="shared" si="6"/>
        <v>0</v>
      </c>
      <c r="N12" s="64">
        <f t="shared" si="6"/>
        <v>0</v>
      </c>
      <c r="O12" s="58">
        <f t="shared" si="6"/>
        <v>0</v>
      </c>
      <c r="P12" s="64">
        <f t="shared" si="6"/>
        <v>0</v>
      </c>
      <c r="Q12" s="58">
        <f t="shared" si="6"/>
        <v>0</v>
      </c>
      <c r="R12" s="64">
        <f t="shared" si="6"/>
        <v>0</v>
      </c>
      <c r="S12" s="58">
        <f t="shared" si="6"/>
        <v>0</v>
      </c>
      <c r="T12" s="58">
        <f>T18+T24+T30+T36</f>
        <v>1448.35955</v>
      </c>
      <c r="U12" s="58">
        <f t="shared" si="6"/>
        <v>0</v>
      </c>
      <c r="V12" s="58">
        <f>V18+V24</f>
        <v>0</v>
      </c>
      <c r="W12" s="58">
        <f t="shared" si="6"/>
        <v>0</v>
      </c>
      <c r="X12" s="58">
        <f>X18+X24</f>
        <v>0</v>
      </c>
      <c r="Y12" s="58">
        <f t="shared" si="6"/>
        <v>0</v>
      </c>
      <c r="Z12" s="58">
        <f>Z18+Z24</f>
        <v>0</v>
      </c>
      <c r="AA12" s="58">
        <f t="shared" si="6"/>
        <v>0</v>
      </c>
      <c r="AB12" s="58">
        <f>AB18+AB24</f>
        <v>0</v>
      </c>
      <c r="AC12" s="58">
        <f t="shared" si="6"/>
        <v>0</v>
      </c>
      <c r="AD12" s="58">
        <f>AD18+AD24+AD42+AD48+AD54</f>
        <v>15877.1</v>
      </c>
      <c r="AE12" s="58">
        <f>AE18+AE24</f>
        <v>0</v>
      </c>
      <c r="AF12" s="116" t="s">
        <v>78</v>
      </c>
      <c r="AG12" s="116"/>
      <c r="AH12" s="38">
        <f t="shared" si="1"/>
        <v>17596.99855</v>
      </c>
      <c r="AI12" s="38">
        <f t="shared" si="2"/>
        <v>271.539</v>
      </c>
      <c r="AJ12" s="38">
        <f t="shared" si="3"/>
        <v>0</v>
      </c>
      <c r="AK12" s="86">
        <f t="shared" si="4"/>
        <v>271.539</v>
      </c>
    </row>
    <row r="13" spans="1:37" s="55" customFormat="1" ht="16.5">
      <c r="A13" s="65" t="s">
        <v>27</v>
      </c>
      <c r="B13" s="58">
        <f>H13+J13+L13+N13+P13+R13+T13+V13+X13+Z13+AB13+AD13</f>
        <v>1084.845</v>
      </c>
      <c r="C13" s="58">
        <f>H13+J13+L13+N13+P13+R13</f>
        <v>0</v>
      </c>
      <c r="D13" s="58">
        <f>E13</f>
        <v>0</v>
      </c>
      <c r="E13" s="58">
        <f>I13+K13+M13+O13+Q13+S13</f>
        <v>0</v>
      </c>
      <c r="F13" s="59">
        <f>E13/B13</f>
        <v>0</v>
      </c>
      <c r="G13" s="59">
        <v>0</v>
      </c>
      <c r="H13" s="58">
        <f aca="true" t="shared" si="7" ref="H13:AC13">H19</f>
        <v>0</v>
      </c>
      <c r="I13" s="58">
        <f t="shared" si="7"/>
        <v>0</v>
      </c>
      <c r="J13" s="58">
        <f>J19</f>
        <v>0</v>
      </c>
      <c r="K13" s="58">
        <f t="shared" si="7"/>
        <v>0</v>
      </c>
      <c r="L13" s="58">
        <f t="shared" si="7"/>
        <v>0</v>
      </c>
      <c r="M13" s="58">
        <f t="shared" si="7"/>
        <v>0</v>
      </c>
      <c r="N13" s="58">
        <f t="shared" si="7"/>
        <v>0</v>
      </c>
      <c r="O13" s="58">
        <f t="shared" si="7"/>
        <v>0</v>
      </c>
      <c r="P13" s="58">
        <f t="shared" si="7"/>
        <v>0</v>
      </c>
      <c r="Q13" s="58">
        <f t="shared" si="7"/>
        <v>0</v>
      </c>
      <c r="R13" s="58">
        <f>R19</f>
        <v>0</v>
      </c>
      <c r="S13" s="58">
        <f t="shared" si="7"/>
        <v>0</v>
      </c>
      <c r="T13" s="58">
        <f>T19+T25+T31</f>
        <v>1084.845</v>
      </c>
      <c r="U13" s="58">
        <f t="shared" si="7"/>
        <v>0</v>
      </c>
      <c r="V13" s="58">
        <f>V19+V25</f>
        <v>0</v>
      </c>
      <c r="W13" s="58">
        <f t="shared" si="7"/>
        <v>0</v>
      </c>
      <c r="X13" s="58">
        <f>X19+X25</f>
        <v>0</v>
      </c>
      <c r="Y13" s="58">
        <f t="shared" si="7"/>
        <v>0</v>
      </c>
      <c r="Z13" s="58">
        <f>Z19+Z25</f>
        <v>0</v>
      </c>
      <c r="AA13" s="58">
        <f t="shared" si="7"/>
        <v>0</v>
      </c>
      <c r="AB13" s="58">
        <f>AB19+AB25</f>
        <v>0</v>
      </c>
      <c r="AC13" s="58">
        <f t="shared" si="7"/>
        <v>0</v>
      </c>
      <c r="AD13" s="58">
        <f>AD19+AD25</f>
        <v>0</v>
      </c>
      <c r="AE13" s="58">
        <f>AE19+AE25</f>
        <v>0</v>
      </c>
      <c r="AF13" s="103" t="s">
        <v>44</v>
      </c>
      <c r="AG13" s="103"/>
      <c r="AH13" s="38">
        <f t="shared" si="1"/>
        <v>1084.845</v>
      </c>
      <c r="AI13" s="38">
        <f t="shared" si="2"/>
        <v>0</v>
      </c>
      <c r="AJ13" s="38">
        <f t="shared" si="3"/>
        <v>0</v>
      </c>
      <c r="AK13" s="86">
        <f t="shared" si="4"/>
        <v>0</v>
      </c>
    </row>
    <row r="14" spans="1:37" s="55" customFormat="1" ht="48" customHeight="1">
      <c r="A14" s="50" t="s">
        <v>49</v>
      </c>
      <c r="B14" s="51">
        <f>B15</f>
        <v>1493.10555</v>
      </c>
      <c r="C14" s="51">
        <f>C15</f>
        <v>0</v>
      </c>
      <c r="D14" s="51">
        <f>D15</f>
        <v>0</v>
      </c>
      <c r="E14" s="51">
        <f>E15</f>
        <v>0</v>
      </c>
      <c r="F14" s="52">
        <f>E14/B14</f>
        <v>0</v>
      </c>
      <c r="G14" s="52">
        <v>0</v>
      </c>
      <c r="H14" s="51">
        <f aca="true" t="shared" si="8" ref="H14:AE14">H15</f>
        <v>0</v>
      </c>
      <c r="I14" s="51">
        <f t="shared" si="8"/>
        <v>0</v>
      </c>
      <c r="J14" s="51">
        <f t="shared" si="8"/>
        <v>0</v>
      </c>
      <c r="K14" s="51">
        <f t="shared" si="8"/>
        <v>0</v>
      </c>
      <c r="L14" s="51">
        <f t="shared" si="8"/>
        <v>0</v>
      </c>
      <c r="M14" s="51">
        <f t="shared" si="8"/>
        <v>0</v>
      </c>
      <c r="N14" s="51">
        <f t="shared" si="8"/>
        <v>0</v>
      </c>
      <c r="O14" s="51">
        <f t="shared" si="8"/>
        <v>0</v>
      </c>
      <c r="P14" s="51">
        <f t="shared" si="8"/>
        <v>0</v>
      </c>
      <c r="Q14" s="51">
        <f t="shared" si="8"/>
        <v>0</v>
      </c>
      <c r="R14" s="51">
        <f t="shared" si="8"/>
        <v>0</v>
      </c>
      <c r="S14" s="51">
        <f t="shared" si="8"/>
        <v>0</v>
      </c>
      <c r="T14" s="51">
        <f t="shared" si="8"/>
        <v>1493.10555</v>
      </c>
      <c r="U14" s="51">
        <f t="shared" si="8"/>
        <v>0</v>
      </c>
      <c r="V14" s="51">
        <f t="shared" si="8"/>
        <v>0</v>
      </c>
      <c r="W14" s="51">
        <f t="shared" si="8"/>
        <v>0</v>
      </c>
      <c r="X14" s="51">
        <f t="shared" si="8"/>
        <v>0</v>
      </c>
      <c r="Y14" s="51">
        <f t="shared" si="8"/>
        <v>0</v>
      </c>
      <c r="Z14" s="51">
        <f t="shared" si="8"/>
        <v>0</v>
      </c>
      <c r="AA14" s="51">
        <f t="shared" si="8"/>
        <v>0</v>
      </c>
      <c r="AB14" s="51">
        <f>AB15</f>
        <v>0</v>
      </c>
      <c r="AC14" s="51">
        <f t="shared" si="8"/>
        <v>0</v>
      </c>
      <c r="AD14" s="51">
        <f t="shared" si="8"/>
        <v>0</v>
      </c>
      <c r="AE14" s="51">
        <f t="shared" si="8"/>
        <v>0</v>
      </c>
      <c r="AF14" s="104" t="s">
        <v>79</v>
      </c>
      <c r="AG14" s="105"/>
      <c r="AH14" s="38">
        <f t="shared" si="1"/>
        <v>1493.10555</v>
      </c>
      <c r="AI14" s="38">
        <f t="shared" si="2"/>
        <v>0</v>
      </c>
      <c r="AJ14" s="38">
        <f t="shared" si="3"/>
        <v>0</v>
      </c>
      <c r="AK14" s="86">
        <f t="shared" si="4"/>
        <v>0</v>
      </c>
    </row>
    <row r="15" spans="1:37" s="55" customFormat="1" ht="15.75" customHeight="1">
      <c r="A15" s="62" t="s">
        <v>24</v>
      </c>
      <c r="B15" s="58">
        <f>B16+B17+B18+B19</f>
        <v>1493.10555</v>
      </c>
      <c r="C15" s="58">
        <f>C16+C17+C18+C19</f>
        <v>0</v>
      </c>
      <c r="D15" s="58">
        <f>D16+D17+D18+D19</f>
        <v>0</v>
      </c>
      <c r="E15" s="58">
        <f>E16+E17+E18+E19</f>
        <v>0</v>
      </c>
      <c r="F15" s="59">
        <f>E15/B15</f>
        <v>0</v>
      </c>
      <c r="G15" s="59">
        <v>0</v>
      </c>
      <c r="H15" s="58">
        <f aca="true" t="shared" si="9" ref="H15:S15">H16+H17+H18+H19</f>
        <v>0</v>
      </c>
      <c r="I15" s="58">
        <f t="shared" si="9"/>
        <v>0</v>
      </c>
      <c r="J15" s="58">
        <f>J16+J17+J18+J19</f>
        <v>0</v>
      </c>
      <c r="K15" s="58">
        <f t="shared" si="9"/>
        <v>0</v>
      </c>
      <c r="L15" s="58">
        <f t="shared" si="9"/>
        <v>0</v>
      </c>
      <c r="M15" s="58">
        <f t="shared" si="9"/>
        <v>0</v>
      </c>
      <c r="N15" s="58">
        <f t="shared" si="9"/>
        <v>0</v>
      </c>
      <c r="O15" s="58">
        <f t="shared" si="9"/>
        <v>0</v>
      </c>
      <c r="P15" s="58">
        <f t="shared" si="9"/>
        <v>0</v>
      </c>
      <c r="Q15" s="58">
        <f t="shared" si="9"/>
        <v>0</v>
      </c>
      <c r="R15" s="58">
        <f t="shared" si="9"/>
        <v>0</v>
      </c>
      <c r="S15" s="58">
        <f t="shared" si="9"/>
        <v>0</v>
      </c>
      <c r="T15" s="58">
        <f>T16+T17+T18+T19</f>
        <v>1493.10555</v>
      </c>
      <c r="U15" s="58">
        <f aca="true" t="shared" si="10" ref="U15:AE15">U16+U17+U18+U19</f>
        <v>0</v>
      </c>
      <c r="V15" s="58">
        <f t="shared" si="10"/>
        <v>0</v>
      </c>
      <c r="W15" s="58">
        <f t="shared" si="10"/>
        <v>0</v>
      </c>
      <c r="X15" s="58">
        <f t="shared" si="10"/>
        <v>0</v>
      </c>
      <c r="Y15" s="58">
        <f t="shared" si="10"/>
        <v>0</v>
      </c>
      <c r="Z15" s="58">
        <f t="shared" si="10"/>
        <v>0</v>
      </c>
      <c r="AA15" s="58">
        <f t="shared" si="10"/>
        <v>0</v>
      </c>
      <c r="AB15" s="58">
        <f t="shared" si="10"/>
        <v>0</v>
      </c>
      <c r="AC15" s="58">
        <f t="shared" si="10"/>
        <v>0</v>
      </c>
      <c r="AD15" s="58">
        <f t="shared" si="10"/>
        <v>0</v>
      </c>
      <c r="AE15" s="58">
        <f t="shared" si="10"/>
        <v>0</v>
      </c>
      <c r="AF15" s="106"/>
      <c r="AG15" s="107"/>
      <c r="AH15" s="38">
        <f t="shared" si="1"/>
        <v>1493.10555</v>
      </c>
      <c r="AI15" s="38">
        <f t="shared" si="2"/>
        <v>0</v>
      </c>
      <c r="AJ15" s="38">
        <f t="shared" si="3"/>
        <v>0</v>
      </c>
      <c r="AK15" s="86">
        <f t="shared" si="4"/>
        <v>0</v>
      </c>
    </row>
    <row r="16" spans="1:37" s="55" customFormat="1" ht="15.75" customHeight="1">
      <c r="A16" s="63" t="s">
        <v>20</v>
      </c>
      <c r="B16" s="58">
        <f>H16+J16+L16+N16+P16+R16+T16+V16+X16+Z16+AB16+AD16</f>
        <v>0</v>
      </c>
      <c r="C16" s="58">
        <f>H16+J16+L16+N16+R16</f>
        <v>0</v>
      </c>
      <c r="D16" s="58">
        <f>E16</f>
        <v>0</v>
      </c>
      <c r="E16" s="58">
        <f>I16+K16+M16+O16+Q16+S16</f>
        <v>0</v>
      </c>
      <c r="F16" s="59">
        <v>0</v>
      </c>
      <c r="G16" s="59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106"/>
      <c r="AG16" s="107"/>
      <c r="AH16" s="38">
        <f t="shared" si="1"/>
        <v>0</v>
      </c>
      <c r="AI16" s="38">
        <f t="shared" si="2"/>
        <v>0</v>
      </c>
      <c r="AJ16" s="38">
        <f t="shared" si="3"/>
        <v>0</v>
      </c>
      <c r="AK16" s="86">
        <f t="shared" si="4"/>
        <v>0</v>
      </c>
    </row>
    <row r="17" spans="1:37" s="55" customFormat="1" ht="15.75" customHeight="1">
      <c r="A17" s="63" t="s">
        <v>18</v>
      </c>
      <c r="B17" s="58">
        <f>H17+J17+L17+N17+P17+R17+T17+V17+X17+Z17+AB17+AD17</f>
        <v>0</v>
      </c>
      <c r="C17" s="58">
        <f>H17+J17+L17+N17+R17</f>
        <v>0</v>
      </c>
      <c r="D17" s="58">
        <f>E17</f>
        <v>0</v>
      </c>
      <c r="E17" s="58">
        <f>I17+K17+M17+O17+Q17+S17</f>
        <v>0</v>
      </c>
      <c r="F17" s="59">
        <v>0</v>
      </c>
      <c r="G17" s="59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106"/>
      <c r="AG17" s="107"/>
      <c r="AH17" s="38">
        <f t="shared" si="1"/>
        <v>0</v>
      </c>
      <c r="AI17" s="38">
        <f t="shared" si="2"/>
        <v>0</v>
      </c>
      <c r="AJ17" s="38">
        <f t="shared" si="3"/>
        <v>0</v>
      </c>
      <c r="AK17" s="86">
        <f t="shared" si="4"/>
        <v>0</v>
      </c>
    </row>
    <row r="18" spans="1:37" s="55" customFormat="1" ht="15.75" customHeight="1">
      <c r="A18" s="63" t="s">
        <v>82</v>
      </c>
      <c r="B18" s="58">
        <f>H18+J18+L18+N18+P18+R18+T18+V18+X18+Z18+AB18+AD18</f>
        <v>408.26055</v>
      </c>
      <c r="C18" s="58">
        <f>H18+J18+L18+N18+R18</f>
        <v>0</v>
      </c>
      <c r="D18" s="58">
        <f>E18</f>
        <v>0</v>
      </c>
      <c r="E18" s="58">
        <f>I18+K18+M18+O18+Q18+S18</f>
        <v>0</v>
      </c>
      <c r="F18" s="59">
        <v>0</v>
      </c>
      <c r="G18" s="59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408.26055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106"/>
      <c r="AG18" s="107"/>
      <c r="AH18" s="38">
        <f t="shared" si="1"/>
        <v>408.26055</v>
      </c>
      <c r="AI18" s="38">
        <f t="shared" si="2"/>
        <v>0</v>
      </c>
      <c r="AJ18" s="38">
        <f t="shared" si="3"/>
        <v>0</v>
      </c>
      <c r="AK18" s="86">
        <f t="shared" si="4"/>
        <v>0</v>
      </c>
    </row>
    <row r="19" spans="1:37" s="55" customFormat="1" ht="15.75" customHeight="1">
      <c r="A19" s="65" t="s">
        <v>83</v>
      </c>
      <c r="B19" s="58">
        <f>H19+J19+L19+N19+P19+R19+T19+V19+X19+Z19+AB19+AD19</f>
        <v>1084.845</v>
      </c>
      <c r="C19" s="58">
        <f>H19+J19+L19+N19+P19+R19</f>
        <v>0</v>
      </c>
      <c r="D19" s="58">
        <f>E19</f>
        <v>0</v>
      </c>
      <c r="E19" s="58">
        <f>I19+K19+M19+O19+Q19+S19</f>
        <v>0</v>
      </c>
      <c r="F19" s="59">
        <f>E19/B19</f>
        <v>0</v>
      </c>
      <c r="G19" s="59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1084.845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108"/>
      <c r="AG19" s="109"/>
      <c r="AH19" s="38">
        <f t="shared" si="1"/>
        <v>1084.845</v>
      </c>
      <c r="AI19" s="38">
        <f t="shared" si="2"/>
        <v>0</v>
      </c>
      <c r="AJ19" s="38">
        <f t="shared" si="3"/>
        <v>0</v>
      </c>
      <c r="AK19" s="86">
        <f t="shared" si="4"/>
        <v>0</v>
      </c>
    </row>
    <row r="20" spans="1:37" s="55" customFormat="1" ht="48" customHeight="1">
      <c r="A20" s="66" t="s">
        <v>50</v>
      </c>
      <c r="B20" s="51">
        <f>B21</f>
        <v>9364.2</v>
      </c>
      <c r="C20" s="51">
        <f>C21</f>
        <v>0</v>
      </c>
      <c r="D20" s="51">
        <f>D21</f>
        <v>0</v>
      </c>
      <c r="E20" s="51">
        <f>E21</f>
        <v>0</v>
      </c>
      <c r="F20" s="52">
        <v>0</v>
      </c>
      <c r="G20" s="52">
        <v>0</v>
      </c>
      <c r="H20" s="51">
        <f aca="true" t="shared" si="11" ref="H20:AE20">H21</f>
        <v>0</v>
      </c>
      <c r="I20" s="51">
        <f t="shared" si="11"/>
        <v>0</v>
      </c>
      <c r="J20" s="51">
        <f t="shared" si="11"/>
        <v>0</v>
      </c>
      <c r="K20" s="51">
        <f t="shared" si="11"/>
        <v>0</v>
      </c>
      <c r="L20" s="51">
        <f t="shared" si="11"/>
        <v>0</v>
      </c>
      <c r="M20" s="51">
        <f t="shared" si="11"/>
        <v>0</v>
      </c>
      <c r="N20" s="51">
        <f t="shared" si="11"/>
        <v>0</v>
      </c>
      <c r="O20" s="51">
        <f t="shared" si="11"/>
        <v>0</v>
      </c>
      <c r="P20" s="51">
        <f t="shared" si="11"/>
        <v>0</v>
      </c>
      <c r="Q20" s="51">
        <f t="shared" si="11"/>
        <v>0</v>
      </c>
      <c r="R20" s="51">
        <f t="shared" si="11"/>
        <v>0</v>
      </c>
      <c r="S20" s="51">
        <f t="shared" si="11"/>
        <v>0</v>
      </c>
      <c r="T20" s="51">
        <f t="shared" si="11"/>
        <v>0</v>
      </c>
      <c r="U20" s="51">
        <f t="shared" si="11"/>
        <v>0</v>
      </c>
      <c r="V20" s="51">
        <f t="shared" si="11"/>
        <v>0</v>
      </c>
      <c r="W20" s="51">
        <f t="shared" si="11"/>
        <v>0</v>
      </c>
      <c r="X20" s="51">
        <f t="shared" si="11"/>
        <v>0</v>
      </c>
      <c r="Y20" s="51">
        <f t="shared" si="11"/>
        <v>0</v>
      </c>
      <c r="Z20" s="51">
        <f t="shared" si="11"/>
        <v>0</v>
      </c>
      <c r="AA20" s="51">
        <f t="shared" si="11"/>
        <v>0</v>
      </c>
      <c r="AB20" s="51">
        <f>AB21</f>
        <v>0</v>
      </c>
      <c r="AC20" s="51">
        <f t="shared" si="11"/>
        <v>0</v>
      </c>
      <c r="AD20" s="51">
        <f t="shared" si="11"/>
        <v>9364.2</v>
      </c>
      <c r="AE20" s="51">
        <f t="shared" si="11"/>
        <v>0</v>
      </c>
      <c r="AF20" s="104" t="s">
        <v>80</v>
      </c>
      <c r="AG20" s="105"/>
      <c r="AH20" s="38">
        <f t="shared" si="1"/>
        <v>9364.2</v>
      </c>
      <c r="AI20" s="38">
        <f t="shared" si="2"/>
        <v>0</v>
      </c>
      <c r="AJ20" s="38">
        <f t="shared" si="3"/>
        <v>0</v>
      </c>
      <c r="AK20" s="86">
        <f t="shared" si="4"/>
        <v>0</v>
      </c>
    </row>
    <row r="21" spans="1:37" s="55" customFormat="1" ht="15.75" customHeight="1">
      <c r="A21" s="62" t="s">
        <v>24</v>
      </c>
      <c r="B21" s="58">
        <f>B22+B23+B24+B25</f>
        <v>9364.2</v>
      </c>
      <c r="C21" s="58">
        <f>C22+C23+C24+C25</f>
        <v>0</v>
      </c>
      <c r="D21" s="58">
        <f>D22+D23+D24+D25</f>
        <v>0</v>
      </c>
      <c r="E21" s="58">
        <f>E22+E23+E24+E25</f>
        <v>0</v>
      </c>
      <c r="F21" s="59">
        <v>0</v>
      </c>
      <c r="G21" s="59">
        <v>0</v>
      </c>
      <c r="H21" s="58">
        <f aca="true" t="shared" si="12" ref="H21:S21">H22+H23+H24+H25</f>
        <v>0</v>
      </c>
      <c r="I21" s="58">
        <f t="shared" si="12"/>
        <v>0</v>
      </c>
      <c r="J21" s="58">
        <f t="shared" si="12"/>
        <v>0</v>
      </c>
      <c r="K21" s="58">
        <f t="shared" si="12"/>
        <v>0</v>
      </c>
      <c r="L21" s="58">
        <f t="shared" si="12"/>
        <v>0</v>
      </c>
      <c r="M21" s="58">
        <f t="shared" si="12"/>
        <v>0</v>
      </c>
      <c r="N21" s="58">
        <f t="shared" si="12"/>
        <v>0</v>
      </c>
      <c r="O21" s="58">
        <f t="shared" si="12"/>
        <v>0</v>
      </c>
      <c r="P21" s="58">
        <f t="shared" si="12"/>
        <v>0</v>
      </c>
      <c r="Q21" s="58">
        <f t="shared" si="12"/>
        <v>0</v>
      </c>
      <c r="R21" s="58">
        <f t="shared" si="12"/>
        <v>0</v>
      </c>
      <c r="S21" s="58">
        <f t="shared" si="12"/>
        <v>0</v>
      </c>
      <c r="T21" s="58">
        <f>T22+T23+T24+T25</f>
        <v>0</v>
      </c>
      <c r="U21" s="58">
        <f aca="true" t="shared" si="13" ref="U21:AE21">U22+U23+U24+U25</f>
        <v>0</v>
      </c>
      <c r="V21" s="58">
        <f t="shared" si="13"/>
        <v>0</v>
      </c>
      <c r="W21" s="58">
        <f t="shared" si="13"/>
        <v>0</v>
      </c>
      <c r="X21" s="58">
        <f t="shared" si="13"/>
        <v>0</v>
      </c>
      <c r="Y21" s="58">
        <f t="shared" si="13"/>
        <v>0</v>
      </c>
      <c r="Z21" s="58">
        <f t="shared" si="13"/>
        <v>0</v>
      </c>
      <c r="AA21" s="58">
        <f t="shared" si="13"/>
        <v>0</v>
      </c>
      <c r="AB21" s="58">
        <f t="shared" si="13"/>
        <v>0</v>
      </c>
      <c r="AC21" s="58">
        <f t="shared" si="13"/>
        <v>0</v>
      </c>
      <c r="AD21" s="58">
        <f t="shared" si="13"/>
        <v>9364.2</v>
      </c>
      <c r="AE21" s="58">
        <f t="shared" si="13"/>
        <v>0</v>
      </c>
      <c r="AF21" s="106"/>
      <c r="AG21" s="107"/>
      <c r="AH21" s="38">
        <f t="shared" si="1"/>
        <v>9364.2</v>
      </c>
      <c r="AI21" s="38">
        <f t="shared" si="2"/>
        <v>0</v>
      </c>
      <c r="AJ21" s="38">
        <f t="shared" si="3"/>
        <v>0</v>
      </c>
      <c r="AK21" s="86">
        <f t="shared" si="4"/>
        <v>0</v>
      </c>
    </row>
    <row r="22" spans="1:37" s="55" customFormat="1" ht="15.75" customHeight="1">
      <c r="A22" s="63" t="s">
        <v>20</v>
      </c>
      <c r="B22" s="58">
        <f>H22+J22+L22+N22+P22+R22+T22+V22+X22+Z22+AB22+AD22</f>
        <v>0</v>
      </c>
      <c r="C22" s="58">
        <f>H22+J22+L22+N22+R22</f>
        <v>0</v>
      </c>
      <c r="D22" s="58">
        <f>E22</f>
        <v>0</v>
      </c>
      <c r="E22" s="58">
        <f>I22+K22+M22+O22+Q22+S22</f>
        <v>0</v>
      </c>
      <c r="F22" s="59">
        <v>0</v>
      </c>
      <c r="G22" s="59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106"/>
      <c r="AG22" s="107"/>
      <c r="AH22" s="38">
        <f t="shared" si="1"/>
        <v>0</v>
      </c>
      <c r="AI22" s="38">
        <f t="shared" si="2"/>
        <v>0</v>
      </c>
      <c r="AJ22" s="38">
        <f t="shared" si="3"/>
        <v>0</v>
      </c>
      <c r="AK22" s="86">
        <f t="shared" si="4"/>
        <v>0</v>
      </c>
    </row>
    <row r="23" spans="1:37" s="55" customFormat="1" ht="15.75" customHeight="1">
      <c r="A23" s="63" t="s">
        <v>18</v>
      </c>
      <c r="B23" s="58">
        <f>H23+J23+L23+N23+P23+R23+T23+V23+X23+Z23+AB23+AD23</f>
        <v>0</v>
      </c>
      <c r="C23" s="58">
        <f>H23+J23+L23+N23+R23</f>
        <v>0</v>
      </c>
      <c r="D23" s="58">
        <f>E23</f>
        <v>0</v>
      </c>
      <c r="E23" s="58">
        <f>I23+K23+M23+O23+Q23+S23</f>
        <v>0</v>
      </c>
      <c r="F23" s="59">
        <v>0</v>
      </c>
      <c r="G23" s="59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106"/>
      <c r="AG23" s="107"/>
      <c r="AH23" s="38">
        <f t="shared" si="1"/>
        <v>0</v>
      </c>
      <c r="AI23" s="38">
        <f t="shared" si="2"/>
        <v>0</v>
      </c>
      <c r="AJ23" s="38">
        <f t="shared" si="3"/>
        <v>0</v>
      </c>
      <c r="AK23" s="86">
        <f t="shared" si="4"/>
        <v>0</v>
      </c>
    </row>
    <row r="24" spans="1:37" s="55" customFormat="1" ht="15.75" customHeight="1">
      <c r="A24" s="63" t="s">
        <v>19</v>
      </c>
      <c r="B24" s="58">
        <f>H24+J24+L24+N24+P24+R24+T24+V24+X24+Z24+AB24+AD24</f>
        <v>9364.2</v>
      </c>
      <c r="C24" s="58">
        <f>H24+J24+L24+N24+P24+R24</f>
        <v>0</v>
      </c>
      <c r="D24" s="58">
        <f>E24</f>
        <v>0</v>
      </c>
      <c r="E24" s="58">
        <f>I24+K24+M24+O24+Q24+S24</f>
        <v>0</v>
      </c>
      <c r="F24" s="59">
        <v>0</v>
      </c>
      <c r="G24" s="59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9364.2</v>
      </c>
      <c r="AE24" s="58">
        <v>0</v>
      </c>
      <c r="AF24" s="106"/>
      <c r="AG24" s="107"/>
      <c r="AH24" s="38">
        <f t="shared" si="1"/>
        <v>9364.2</v>
      </c>
      <c r="AI24" s="38">
        <f t="shared" si="2"/>
        <v>0</v>
      </c>
      <c r="AJ24" s="38">
        <f t="shared" si="3"/>
        <v>0</v>
      </c>
      <c r="AK24" s="86">
        <f t="shared" si="4"/>
        <v>0</v>
      </c>
    </row>
    <row r="25" spans="1:37" s="55" customFormat="1" ht="18" customHeight="1">
      <c r="A25" s="65" t="s">
        <v>27</v>
      </c>
      <c r="B25" s="58">
        <f>H25+J25+L25+N25+P25+R25+T25+V25+X25+Z25+AB25+AD25</f>
        <v>0</v>
      </c>
      <c r="C25" s="58">
        <f>H25+J25+L25+N25+R25</f>
        <v>0</v>
      </c>
      <c r="D25" s="58">
        <f>E25</f>
        <v>0</v>
      </c>
      <c r="E25" s="58">
        <f>I25+K25+M25+O25+Q25+S25</f>
        <v>0</v>
      </c>
      <c r="F25" s="59">
        <v>0</v>
      </c>
      <c r="G25" s="59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108"/>
      <c r="AG25" s="109"/>
      <c r="AH25" s="38">
        <f t="shared" si="1"/>
        <v>0</v>
      </c>
      <c r="AI25" s="38">
        <f t="shared" si="2"/>
        <v>0</v>
      </c>
      <c r="AJ25" s="38">
        <f t="shared" si="3"/>
        <v>0</v>
      </c>
      <c r="AK25" s="86">
        <f t="shared" si="4"/>
        <v>0</v>
      </c>
    </row>
    <row r="26" spans="1:37" s="55" customFormat="1" ht="61.5" customHeight="1">
      <c r="A26" s="66" t="s">
        <v>55</v>
      </c>
      <c r="B26" s="51">
        <f aca="true" t="shared" si="14" ref="B26:G26">B27</f>
        <v>271.539</v>
      </c>
      <c r="C26" s="51">
        <f t="shared" si="14"/>
        <v>271.539</v>
      </c>
      <c r="D26" s="51">
        <f t="shared" si="14"/>
        <v>271.54</v>
      </c>
      <c r="E26" s="51">
        <f t="shared" si="14"/>
        <v>271.54</v>
      </c>
      <c r="F26" s="52">
        <f t="shared" si="14"/>
        <v>1.000003682712244</v>
      </c>
      <c r="G26" s="52">
        <f t="shared" si="14"/>
        <v>1.000003682712244</v>
      </c>
      <c r="H26" s="51">
        <f aca="true" t="shared" si="15" ref="H26:AE26">H27</f>
        <v>0</v>
      </c>
      <c r="I26" s="51">
        <f t="shared" si="15"/>
        <v>0</v>
      </c>
      <c r="J26" s="51">
        <f t="shared" si="15"/>
        <v>271.539</v>
      </c>
      <c r="K26" s="51">
        <f t="shared" si="15"/>
        <v>0</v>
      </c>
      <c r="L26" s="51">
        <f t="shared" si="15"/>
        <v>0</v>
      </c>
      <c r="M26" s="51">
        <f t="shared" si="15"/>
        <v>0</v>
      </c>
      <c r="N26" s="51">
        <f t="shared" si="15"/>
        <v>0</v>
      </c>
      <c r="O26" s="51">
        <f t="shared" si="15"/>
        <v>0</v>
      </c>
      <c r="P26" s="51">
        <f t="shared" si="15"/>
        <v>0</v>
      </c>
      <c r="Q26" s="51">
        <f t="shared" si="15"/>
        <v>0</v>
      </c>
      <c r="R26" s="51">
        <f t="shared" si="15"/>
        <v>0</v>
      </c>
      <c r="S26" s="51">
        <f>S27</f>
        <v>271.54</v>
      </c>
      <c r="T26" s="51">
        <f t="shared" si="15"/>
        <v>0</v>
      </c>
      <c r="U26" s="51">
        <f t="shared" si="15"/>
        <v>0</v>
      </c>
      <c r="V26" s="51">
        <f t="shared" si="15"/>
        <v>0</v>
      </c>
      <c r="W26" s="51">
        <f t="shared" si="15"/>
        <v>0</v>
      </c>
      <c r="X26" s="51">
        <f t="shared" si="15"/>
        <v>0</v>
      </c>
      <c r="Y26" s="51">
        <f t="shared" si="15"/>
        <v>0</v>
      </c>
      <c r="Z26" s="51">
        <f t="shared" si="15"/>
        <v>0</v>
      </c>
      <c r="AA26" s="51">
        <f t="shared" si="15"/>
        <v>0</v>
      </c>
      <c r="AB26" s="51">
        <f>AB27</f>
        <v>0</v>
      </c>
      <c r="AC26" s="51">
        <f t="shared" si="15"/>
        <v>0</v>
      </c>
      <c r="AD26" s="51">
        <f t="shared" si="15"/>
        <v>0</v>
      </c>
      <c r="AE26" s="51">
        <f t="shared" si="15"/>
        <v>0</v>
      </c>
      <c r="AF26" s="104" t="s">
        <v>78</v>
      </c>
      <c r="AG26" s="105"/>
      <c r="AH26" s="38">
        <f t="shared" si="1"/>
        <v>271.539</v>
      </c>
      <c r="AI26" s="38">
        <f t="shared" si="2"/>
        <v>271.539</v>
      </c>
      <c r="AJ26" s="38">
        <f t="shared" si="3"/>
        <v>271.54</v>
      </c>
      <c r="AK26" s="86">
        <f t="shared" si="4"/>
        <v>-0.0010000000000331966</v>
      </c>
    </row>
    <row r="27" spans="1:37" s="55" customFormat="1" ht="16.5" customHeight="1">
      <c r="A27" s="62" t="s">
        <v>24</v>
      </c>
      <c r="B27" s="58">
        <f>B28+B29+B30+B31</f>
        <v>271.539</v>
      </c>
      <c r="C27" s="58">
        <f>C28+C29+C30+C31</f>
        <v>271.539</v>
      </c>
      <c r="D27" s="58">
        <f>D28+D29+D30+D31</f>
        <v>271.54</v>
      </c>
      <c r="E27" s="58">
        <f>E28+E29+E30+E31</f>
        <v>271.54</v>
      </c>
      <c r="F27" s="59">
        <f>E27/B27</f>
        <v>1.000003682712244</v>
      </c>
      <c r="G27" s="59">
        <f>E27/C27</f>
        <v>1.000003682712244</v>
      </c>
      <c r="H27" s="58">
        <f aca="true" t="shared" si="16" ref="H27:S27">H28+H29+H30+H31</f>
        <v>0</v>
      </c>
      <c r="I27" s="58">
        <f t="shared" si="16"/>
        <v>0</v>
      </c>
      <c r="J27" s="58">
        <f t="shared" si="16"/>
        <v>271.539</v>
      </c>
      <c r="K27" s="58">
        <f t="shared" si="16"/>
        <v>0</v>
      </c>
      <c r="L27" s="58">
        <f t="shared" si="16"/>
        <v>0</v>
      </c>
      <c r="M27" s="58">
        <f t="shared" si="16"/>
        <v>0</v>
      </c>
      <c r="N27" s="58">
        <f t="shared" si="16"/>
        <v>0</v>
      </c>
      <c r="O27" s="58">
        <f t="shared" si="16"/>
        <v>0</v>
      </c>
      <c r="P27" s="58">
        <f t="shared" si="16"/>
        <v>0</v>
      </c>
      <c r="Q27" s="58">
        <f t="shared" si="16"/>
        <v>0</v>
      </c>
      <c r="R27" s="58">
        <f t="shared" si="16"/>
        <v>0</v>
      </c>
      <c r="S27" s="58">
        <f t="shared" si="16"/>
        <v>271.54</v>
      </c>
      <c r="T27" s="58">
        <f>T28+T29+T30+T31</f>
        <v>0</v>
      </c>
      <c r="U27" s="58">
        <f aca="true" t="shared" si="17" ref="U27:AE27">U28+U29+U30+U31</f>
        <v>0</v>
      </c>
      <c r="V27" s="58">
        <f t="shared" si="17"/>
        <v>0</v>
      </c>
      <c r="W27" s="58">
        <f t="shared" si="17"/>
        <v>0</v>
      </c>
      <c r="X27" s="58">
        <f t="shared" si="17"/>
        <v>0</v>
      </c>
      <c r="Y27" s="58">
        <f t="shared" si="17"/>
        <v>0</v>
      </c>
      <c r="Z27" s="58">
        <f t="shared" si="17"/>
        <v>0</v>
      </c>
      <c r="AA27" s="58">
        <f t="shared" si="17"/>
        <v>0</v>
      </c>
      <c r="AB27" s="58">
        <f t="shared" si="17"/>
        <v>0</v>
      </c>
      <c r="AC27" s="58">
        <f t="shared" si="17"/>
        <v>0</v>
      </c>
      <c r="AD27" s="58">
        <f t="shared" si="17"/>
        <v>0</v>
      </c>
      <c r="AE27" s="58">
        <f t="shared" si="17"/>
        <v>0</v>
      </c>
      <c r="AF27" s="106"/>
      <c r="AG27" s="107"/>
      <c r="AH27" s="38">
        <f t="shared" si="1"/>
        <v>271.539</v>
      </c>
      <c r="AI27" s="38">
        <f t="shared" si="2"/>
        <v>271.539</v>
      </c>
      <c r="AJ27" s="38">
        <f t="shared" si="3"/>
        <v>271.54</v>
      </c>
      <c r="AK27" s="86">
        <f t="shared" si="4"/>
        <v>-0.0010000000000331966</v>
      </c>
    </row>
    <row r="28" spans="1:37" s="55" customFormat="1" ht="16.5" customHeight="1">
      <c r="A28" s="63" t="s">
        <v>20</v>
      </c>
      <c r="B28" s="58">
        <f>H28+J28+L28+N28+P28+R28+T28+V28+X28+Z28+AB28+AD28</f>
        <v>0</v>
      </c>
      <c r="C28" s="58">
        <f>H28+J28+L28+N28+R28</f>
        <v>0</v>
      </c>
      <c r="D28" s="58">
        <f>E28</f>
        <v>0</v>
      </c>
      <c r="E28" s="58">
        <f>I28+K28+M28+O28+Q28+S28</f>
        <v>0</v>
      </c>
      <c r="F28" s="59">
        <v>0</v>
      </c>
      <c r="G28" s="59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106"/>
      <c r="AG28" s="107"/>
      <c r="AH28" s="38">
        <f t="shared" si="1"/>
        <v>0</v>
      </c>
      <c r="AI28" s="38">
        <f t="shared" si="2"/>
        <v>0</v>
      </c>
      <c r="AJ28" s="38">
        <f t="shared" si="3"/>
        <v>0</v>
      </c>
      <c r="AK28" s="86">
        <f t="shared" si="4"/>
        <v>0</v>
      </c>
    </row>
    <row r="29" spans="1:37" s="55" customFormat="1" ht="16.5" customHeight="1">
      <c r="A29" s="63" t="s">
        <v>18</v>
      </c>
      <c r="B29" s="58">
        <f>H29+J29+L29+N29+P29+R29+T29+V29+X29+Z29+AB29+AD29</f>
        <v>0</v>
      </c>
      <c r="C29" s="58">
        <f>H29+J29+L29+N29+R29</f>
        <v>0</v>
      </c>
      <c r="D29" s="58">
        <f>E29</f>
        <v>0</v>
      </c>
      <c r="E29" s="58">
        <f>I29+K29+M29+O29+Q29+S29</f>
        <v>0</v>
      </c>
      <c r="F29" s="59">
        <v>0</v>
      </c>
      <c r="G29" s="59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106"/>
      <c r="AG29" s="107"/>
      <c r="AH29" s="38">
        <f t="shared" si="1"/>
        <v>0</v>
      </c>
      <c r="AI29" s="38">
        <f t="shared" si="2"/>
        <v>0</v>
      </c>
      <c r="AJ29" s="38">
        <f t="shared" si="3"/>
        <v>0</v>
      </c>
      <c r="AK29" s="86">
        <f t="shared" si="4"/>
        <v>0</v>
      </c>
    </row>
    <row r="30" spans="1:37" s="55" customFormat="1" ht="16.5" customHeight="1">
      <c r="A30" s="63" t="s">
        <v>19</v>
      </c>
      <c r="B30" s="58">
        <f>H30+J30+L30+N30+P30+R30+T30+V30+X30+Z30+AB30+AD30</f>
        <v>271.539</v>
      </c>
      <c r="C30" s="58">
        <f>H30+J30+L30+N30+P30+R30</f>
        <v>271.539</v>
      </c>
      <c r="D30" s="58">
        <f>E30</f>
        <v>271.54</v>
      </c>
      <c r="E30" s="58">
        <f>I30+K30+M30+O30+Q30+S30</f>
        <v>271.54</v>
      </c>
      <c r="F30" s="59">
        <f>E30/B30</f>
        <v>1.000003682712244</v>
      </c>
      <c r="G30" s="59">
        <f>E30/C30</f>
        <v>1.000003682712244</v>
      </c>
      <c r="H30" s="58">
        <v>0</v>
      </c>
      <c r="I30" s="58">
        <v>0</v>
      </c>
      <c r="J30" s="58">
        <v>271.539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271.54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/>
      <c r="AE30" s="58">
        <v>0</v>
      </c>
      <c r="AF30" s="106"/>
      <c r="AG30" s="107"/>
      <c r="AH30" s="38">
        <f t="shared" si="1"/>
        <v>271.539</v>
      </c>
      <c r="AI30" s="38">
        <f t="shared" si="2"/>
        <v>271.539</v>
      </c>
      <c r="AJ30" s="38">
        <f t="shared" si="3"/>
        <v>271.54</v>
      </c>
      <c r="AK30" s="86">
        <f t="shared" si="4"/>
        <v>-0.0010000000000331966</v>
      </c>
    </row>
    <row r="31" spans="1:37" s="55" customFormat="1" ht="24" customHeight="1">
      <c r="A31" s="65" t="s">
        <v>27</v>
      </c>
      <c r="B31" s="58">
        <f>H31+J31+L31+N31+P31+R31+T31+V31+X31+Z31+AB31+AD31</f>
        <v>0</v>
      </c>
      <c r="C31" s="58">
        <f>H31+J31+L31+N31+R31</f>
        <v>0</v>
      </c>
      <c r="D31" s="58">
        <f>E31</f>
        <v>0</v>
      </c>
      <c r="E31" s="58">
        <f>I31+K31+M31+O31+Q31+S31</f>
        <v>0</v>
      </c>
      <c r="F31" s="59">
        <v>0</v>
      </c>
      <c r="G31" s="59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108"/>
      <c r="AG31" s="109"/>
      <c r="AH31" s="38">
        <f t="shared" si="1"/>
        <v>0</v>
      </c>
      <c r="AI31" s="38">
        <f t="shared" si="2"/>
        <v>0</v>
      </c>
      <c r="AJ31" s="38">
        <f t="shared" si="3"/>
        <v>0</v>
      </c>
      <c r="AK31" s="86">
        <f t="shared" si="4"/>
        <v>0</v>
      </c>
    </row>
    <row r="32" spans="1:37" s="55" customFormat="1" ht="47.25" customHeight="1">
      <c r="A32" s="66" t="s">
        <v>56</v>
      </c>
      <c r="B32" s="51">
        <f>B33</f>
        <v>1040.099</v>
      </c>
      <c r="C32" s="51">
        <f>C33</f>
        <v>0</v>
      </c>
      <c r="D32" s="51">
        <f>D33</f>
        <v>0</v>
      </c>
      <c r="E32" s="51">
        <f>E33</f>
        <v>0</v>
      </c>
      <c r="F32" s="52">
        <v>0</v>
      </c>
      <c r="G32" s="52">
        <v>0</v>
      </c>
      <c r="H32" s="51">
        <f aca="true" t="shared" si="18" ref="H32:AE32">H33</f>
        <v>0</v>
      </c>
      <c r="I32" s="51">
        <f t="shared" si="18"/>
        <v>0</v>
      </c>
      <c r="J32" s="51">
        <f t="shared" si="18"/>
        <v>0</v>
      </c>
      <c r="K32" s="51">
        <f t="shared" si="18"/>
        <v>0</v>
      </c>
      <c r="L32" s="51">
        <f t="shared" si="18"/>
        <v>0</v>
      </c>
      <c r="M32" s="51">
        <f t="shared" si="18"/>
        <v>0</v>
      </c>
      <c r="N32" s="51">
        <f t="shared" si="18"/>
        <v>0</v>
      </c>
      <c r="O32" s="51">
        <f t="shared" si="18"/>
        <v>0</v>
      </c>
      <c r="P32" s="51">
        <f t="shared" si="18"/>
        <v>0</v>
      </c>
      <c r="Q32" s="51">
        <f t="shared" si="18"/>
        <v>0</v>
      </c>
      <c r="R32" s="51">
        <f t="shared" si="18"/>
        <v>0</v>
      </c>
      <c r="S32" s="51">
        <f t="shared" si="18"/>
        <v>0</v>
      </c>
      <c r="T32" s="51">
        <f t="shared" si="18"/>
        <v>1040.099</v>
      </c>
      <c r="U32" s="51">
        <f t="shared" si="18"/>
        <v>0</v>
      </c>
      <c r="V32" s="51">
        <f t="shared" si="18"/>
        <v>0</v>
      </c>
      <c r="W32" s="51">
        <f t="shared" si="18"/>
        <v>0</v>
      </c>
      <c r="X32" s="51">
        <f t="shared" si="18"/>
        <v>0</v>
      </c>
      <c r="Y32" s="51">
        <f t="shared" si="18"/>
        <v>0</v>
      </c>
      <c r="Z32" s="51">
        <f t="shared" si="18"/>
        <v>0</v>
      </c>
      <c r="AA32" s="51">
        <f t="shared" si="18"/>
        <v>0</v>
      </c>
      <c r="AB32" s="51">
        <f>AB33</f>
        <v>0</v>
      </c>
      <c r="AC32" s="51">
        <f t="shared" si="18"/>
        <v>0</v>
      </c>
      <c r="AD32" s="51">
        <f>AD33</f>
        <v>0</v>
      </c>
      <c r="AE32" s="51">
        <f t="shared" si="18"/>
        <v>0</v>
      </c>
      <c r="AF32" s="104" t="s">
        <v>81</v>
      </c>
      <c r="AG32" s="105"/>
      <c r="AH32" s="38">
        <f t="shared" si="1"/>
        <v>1040.099</v>
      </c>
      <c r="AI32" s="38">
        <f t="shared" si="2"/>
        <v>0</v>
      </c>
      <c r="AJ32" s="38">
        <f t="shared" si="3"/>
        <v>0</v>
      </c>
      <c r="AK32" s="86">
        <f t="shared" si="4"/>
        <v>0</v>
      </c>
    </row>
    <row r="33" spans="1:37" s="55" customFormat="1" ht="15.75" customHeight="1">
      <c r="A33" s="62" t="s">
        <v>24</v>
      </c>
      <c r="B33" s="58">
        <f>B34+B35+B36+B37</f>
        <v>1040.099</v>
      </c>
      <c r="C33" s="58">
        <f>C34+C35+C36+C37</f>
        <v>0</v>
      </c>
      <c r="D33" s="58">
        <f>D34+D35+D36+D37</f>
        <v>0</v>
      </c>
      <c r="E33" s="58">
        <f>E34+E35+E36+E37</f>
        <v>0</v>
      </c>
      <c r="F33" s="59">
        <v>0</v>
      </c>
      <c r="G33" s="59">
        <v>0</v>
      </c>
      <c r="H33" s="58">
        <f aca="true" t="shared" si="19" ref="H33:S33">H34+H35+H36+H37</f>
        <v>0</v>
      </c>
      <c r="I33" s="58">
        <f t="shared" si="19"/>
        <v>0</v>
      </c>
      <c r="J33" s="58">
        <f t="shared" si="19"/>
        <v>0</v>
      </c>
      <c r="K33" s="58">
        <f t="shared" si="19"/>
        <v>0</v>
      </c>
      <c r="L33" s="58">
        <f t="shared" si="19"/>
        <v>0</v>
      </c>
      <c r="M33" s="58">
        <f t="shared" si="19"/>
        <v>0</v>
      </c>
      <c r="N33" s="58">
        <f t="shared" si="19"/>
        <v>0</v>
      </c>
      <c r="O33" s="58">
        <f t="shared" si="19"/>
        <v>0</v>
      </c>
      <c r="P33" s="58">
        <f t="shared" si="19"/>
        <v>0</v>
      </c>
      <c r="Q33" s="58">
        <f t="shared" si="19"/>
        <v>0</v>
      </c>
      <c r="R33" s="58">
        <f t="shared" si="19"/>
        <v>0</v>
      </c>
      <c r="S33" s="58">
        <f t="shared" si="19"/>
        <v>0</v>
      </c>
      <c r="T33" s="58">
        <f>T34+T35+T36+T37</f>
        <v>1040.099</v>
      </c>
      <c r="U33" s="58">
        <f aca="true" t="shared" si="20" ref="U33:AE33">U34+U35+U36+U37</f>
        <v>0</v>
      </c>
      <c r="V33" s="58">
        <f t="shared" si="20"/>
        <v>0</v>
      </c>
      <c r="W33" s="58">
        <f t="shared" si="20"/>
        <v>0</v>
      </c>
      <c r="X33" s="58">
        <f t="shared" si="20"/>
        <v>0</v>
      </c>
      <c r="Y33" s="58">
        <f t="shared" si="20"/>
        <v>0</v>
      </c>
      <c r="Z33" s="58">
        <f t="shared" si="20"/>
        <v>0</v>
      </c>
      <c r="AA33" s="58">
        <f t="shared" si="20"/>
        <v>0</v>
      </c>
      <c r="AB33" s="58">
        <f t="shared" si="20"/>
        <v>0</v>
      </c>
      <c r="AC33" s="58">
        <f t="shared" si="20"/>
        <v>0</v>
      </c>
      <c r="AD33" s="58">
        <f t="shared" si="20"/>
        <v>0</v>
      </c>
      <c r="AE33" s="58">
        <f t="shared" si="20"/>
        <v>0</v>
      </c>
      <c r="AF33" s="106"/>
      <c r="AG33" s="107"/>
      <c r="AH33" s="38">
        <f t="shared" si="1"/>
        <v>1040.099</v>
      </c>
      <c r="AI33" s="38">
        <f t="shared" si="2"/>
        <v>0</v>
      </c>
      <c r="AJ33" s="38">
        <f t="shared" si="3"/>
        <v>0</v>
      </c>
      <c r="AK33" s="86">
        <f t="shared" si="4"/>
        <v>0</v>
      </c>
    </row>
    <row r="34" spans="1:37" s="55" customFormat="1" ht="15.75" customHeight="1">
      <c r="A34" s="63" t="s">
        <v>20</v>
      </c>
      <c r="B34" s="58">
        <f>H34+J34+L34+N34+P34+R34+T34+V34+X34+Z34+AB34+AD34</f>
        <v>0</v>
      </c>
      <c r="C34" s="58">
        <f>H34+J34+L34+N34+P34+R34</f>
        <v>0</v>
      </c>
      <c r="D34" s="58">
        <f>E34</f>
        <v>0</v>
      </c>
      <c r="E34" s="58">
        <f>I34+K34+M34+O34+Q34+S34</f>
        <v>0</v>
      </c>
      <c r="F34" s="59">
        <v>0</v>
      </c>
      <c r="G34" s="59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0</v>
      </c>
      <c r="AD34" s="58">
        <v>0</v>
      </c>
      <c r="AE34" s="58">
        <v>0</v>
      </c>
      <c r="AF34" s="106"/>
      <c r="AG34" s="107"/>
      <c r="AH34" s="38">
        <f t="shared" si="1"/>
        <v>0</v>
      </c>
      <c r="AI34" s="38">
        <f t="shared" si="2"/>
        <v>0</v>
      </c>
      <c r="AJ34" s="38">
        <f t="shared" si="3"/>
        <v>0</v>
      </c>
      <c r="AK34" s="86">
        <f t="shared" si="4"/>
        <v>0</v>
      </c>
    </row>
    <row r="35" spans="1:37" s="55" customFormat="1" ht="15.75" customHeight="1">
      <c r="A35" s="63" t="s">
        <v>18</v>
      </c>
      <c r="B35" s="58">
        <f>H35+J35+L35+N35+P35+R35+T35+V35+X35+Z35+AB35+AD35</f>
        <v>0</v>
      </c>
      <c r="C35" s="58">
        <f>H35+J35+L35+N35+P35+R35</f>
        <v>0</v>
      </c>
      <c r="D35" s="58">
        <f>E35</f>
        <v>0</v>
      </c>
      <c r="E35" s="58">
        <f>I35+K35+M35+O35+Q35+S35</f>
        <v>0</v>
      </c>
      <c r="F35" s="59">
        <v>0</v>
      </c>
      <c r="G35" s="59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106"/>
      <c r="AG35" s="107"/>
      <c r="AH35" s="38">
        <f t="shared" si="1"/>
        <v>0</v>
      </c>
      <c r="AI35" s="38">
        <f t="shared" si="2"/>
        <v>0</v>
      </c>
      <c r="AJ35" s="38">
        <f t="shared" si="3"/>
        <v>0</v>
      </c>
      <c r="AK35" s="86">
        <f t="shared" si="4"/>
        <v>0</v>
      </c>
    </row>
    <row r="36" spans="1:37" s="55" customFormat="1" ht="15.75" customHeight="1">
      <c r="A36" s="63" t="s">
        <v>19</v>
      </c>
      <c r="B36" s="58">
        <f>H36+J36+L36+N36+P36+R36+T36+V36+X36+Z36+AB36+AD36</f>
        <v>1040.099</v>
      </c>
      <c r="C36" s="58">
        <f>H36+J36+L36+N36+P36+R36</f>
        <v>0</v>
      </c>
      <c r="D36" s="58">
        <f>E36</f>
        <v>0</v>
      </c>
      <c r="E36" s="58">
        <f>I36+K36+M36+O36+Q36+S36</f>
        <v>0</v>
      </c>
      <c r="F36" s="59">
        <v>0</v>
      </c>
      <c r="G36" s="59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1040.099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58">
        <v>0</v>
      </c>
      <c r="AD36" s="58">
        <v>0</v>
      </c>
      <c r="AE36" s="58">
        <v>0</v>
      </c>
      <c r="AF36" s="106"/>
      <c r="AG36" s="107"/>
      <c r="AH36" s="38">
        <f t="shared" si="1"/>
        <v>1040.099</v>
      </c>
      <c r="AI36" s="38">
        <f t="shared" si="2"/>
        <v>0</v>
      </c>
      <c r="AJ36" s="38">
        <f t="shared" si="3"/>
        <v>0</v>
      </c>
      <c r="AK36" s="86">
        <f t="shared" si="4"/>
        <v>0</v>
      </c>
    </row>
    <row r="37" spans="1:37" s="55" customFormat="1" ht="15.75" customHeight="1">
      <c r="A37" s="65" t="s">
        <v>27</v>
      </c>
      <c r="B37" s="58">
        <f>H37+J37+L37+N37+P37+R37+T37+V37+X37+Z37+AB37+AD37</f>
        <v>0</v>
      </c>
      <c r="C37" s="58">
        <f>H37+J37+L37+N37+P37+R37</f>
        <v>0</v>
      </c>
      <c r="D37" s="58">
        <f>E37</f>
        <v>0</v>
      </c>
      <c r="E37" s="58">
        <f>I37+K37+M37+O37+Q37+S37</f>
        <v>0</v>
      </c>
      <c r="F37" s="59">
        <v>0</v>
      </c>
      <c r="G37" s="59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108"/>
      <c r="AG37" s="109"/>
      <c r="AH37" s="38">
        <f t="shared" si="1"/>
        <v>0</v>
      </c>
      <c r="AI37" s="38">
        <f t="shared" si="2"/>
        <v>0</v>
      </c>
      <c r="AJ37" s="38">
        <f t="shared" si="3"/>
        <v>0</v>
      </c>
      <c r="AK37" s="86">
        <f t="shared" si="4"/>
        <v>0</v>
      </c>
    </row>
    <row r="38" spans="1:37" s="55" customFormat="1" ht="40.5" customHeight="1">
      <c r="A38" s="66" t="s">
        <v>70</v>
      </c>
      <c r="B38" s="51">
        <f>B39</f>
        <v>2022</v>
      </c>
      <c r="C38" s="51">
        <f>C39</f>
        <v>0</v>
      </c>
      <c r="D38" s="51">
        <f>D39</f>
        <v>0</v>
      </c>
      <c r="E38" s="51">
        <f>E39</f>
        <v>0</v>
      </c>
      <c r="F38" s="52">
        <v>0</v>
      </c>
      <c r="G38" s="52">
        <v>0</v>
      </c>
      <c r="H38" s="51">
        <f aca="true" t="shared" si="21" ref="H38:Q38">H39</f>
        <v>0</v>
      </c>
      <c r="I38" s="51">
        <f t="shared" si="21"/>
        <v>0</v>
      </c>
      <c r="J38" s="51">
        <f t="shared" si="21"/>
        <v>0</v>
      </c>
      <c r="K38" s="51">
        <f t="shared" si="21"/>
        <v>0</v>
      </c>
      <c r="L38" s="51">
        <f t="shared" si="21"/>
        <v>0</v>
      </c>
      <c r="M38" s="51">
        <f t="shared" si="21"/>
        <v>0</v>
      </c>
      <c r="N38" s="51">
        <f t="shared" si="21"/>
        <v>0</v>
      </c>
      <c r="O38" s="51">
        <f t="shared" si="21"/>
        <v>0</v>
      </c>
      <c r="P38" s="51">
        <f t="shared" si="21"/>
        <v>0</v>
      </c>
      <c r="Q38" s="51">
        <f t="shared" si="21"/>
        <v>0</v>
      </c>
      <c r="R38" s="51">
        <f>R39</f>
        <v>0</v>
      </c>
      <c r="S38" s="51">
        <f>S39</f>
        <v>0</v>
      </c>
      <c r="T38" s="51">
        <f aca="true" t="shared" si="22" ref="T38:AE38">T39</f>
        <v>0</v>
      </c>
      <c r="U38" s="51">
        <f t="shared" si="22"/>
        <v>0</v>
      </c>
      <c r="V38" s="51">
        <f t="shared" si="22"/>
        <v>0</v>
      </c>
      <c r="W38" s="51">
        <f t="shared" si="22"/>
        <v>0</v>
      </c>
      <c r="X38" s="51">
        <f t="shared" si="22"/>
        <v>0</v>
      </c>
      <c r="Y38" s="51">
        <f t="shared" si="22"/>
        <v>0</v>
      </c>
      <c r="Z38" s="51">
        <f t="shared" si="22"/>
        <v>0</v>
      </c>
      <c r="AA38" s="51">
        <f t="shared" si="22"/>
        <v>0</v>
      </c>
      <c r="AB38" s="51">
        <f t="shared" si="22"/>
        <v>0</v>
      </c>
      <c r="AC38" s="51">
        <f t="shared" si="22"/>
        <v>0</v>
      </c>
      <c r="AD38" s="51">
        <f>AD39</f>
        <v>2022</v>
      </c>
      <c r="AE38" s="51">
        <f t="shared" si="22"/>
        <v>0</v>
      </c>
      <c r="AF38" s="104" t="s">
        <v>80</v>
      </c>
      <c r="AG38" s="105"/>
      <c r="AH38" s="38">
        <f t="shared" si="1"/>
        <v>2022</v>
      </c>
      <c r="AI38" s="38">
        <f t="shared" si="2"/>
        <v>0</v>
      </c>
      <c r="AJ38" s="38">
        <f t="shared" si="3"/>
        <v>0</v>
      </c>
      <c r="AK38" s="86">
        <f t="shared" si="4"/>
        <v>0</v>
      </c>
    </row>
    <row r="39" spans="1:37" s="55" customFormat="1" ht="15.75" customHeight="1">
      <c r="A39" s="62" t="s">
        <v>24</v>
      </c>
      <c r="B39" s="58">
        <f>B40+B41+B42+B43</f>
        <v>2022</v>
      </c>
      <c r="C39" s="58">
        <f>C40+C41+C42+C43</f>
        <v>0</v>
      </c>
      <c r="D39" s="58">
        <f>D40+D41+D42+D43</f>
        <v>0</v>
      </c>
      <c r="E39" s="58">
        <f>E40+E41+E42+E43</f>
        <v>0</v>
      </c>
      <c r="F39" s="59">
        <v>0</v>
      </c>
      <c r="G39" s="59">
        <v>0</v>
      </c>
      <c r="H39" s="58">
        <f aca="true" t="shared" si="23" ref="H39:Q39">H40+H41+H42+H43</f>
        <v>0</v>
      </c>
      <c r="I39" s="58">
        <f t="shared" si="23"/>
        <v>0</v>
      </c>
      <c r="J39" s="58">
        <f t="shared" si="23"/>
        <v>0</v>
      </c>
      <c r="K39" s="58">
        <f t="shared" si="23"/>
        <v>0</v>
      </c>
      <c r="L39" s="58">
        <f t="shared" si="23"/>
        <v>0</v>
      </c>
      <c r="M39" s="58">
        <f t="shared" si="23"/>
        <v>0</v>
      </c>
      <c r="N39" s="58">
        <f t="shared" si="23"/>
        <v>0</v>
      </c>
      <c r="O39" s="58">
        <f t="shared" si="23"/>
        <v>0</v>
      </c>
      <c r="P39" s="58">
        <f t="shared" si="23"/>
        <v>0</v>
      </c>
      <c r="Q39" s="58">
        <f t="shared" si="23"/>
        <v>0</v>
      </c>
      <c r="R39" s="58">
        <f>R40+R41+R42+R43</f>
        <v>0</v>
      </c>
      <c r="S39" s="58">
        <f>S40+S41+S42+S43</f>
        <v>0</v>
      </c>
      <c r="T39" s="58">
        <f aca="true" t="shared" si="24" ref="T39:AE39">T40+T41+T42+T43</f>
        <v>0</v>
      </c>
      <c r="U39" s="58">
        <f t="shared" si="24"/>
        <v>0</v>
      </c>
      <c r="V39" s="58">
        <f t="shared" si="24"/>
        <v>0</v>
      </c>
      <c r="W39" s="58">
        <f t="shared" si="24"/>
        <v>0</v>
      </c>
      <c r="X39" s="58">
        <f t="shared" si="24"/>
        <v>0</v>
      </c>
      <c r="Y39" s="58">
        <f t="shared" si="24"/>
        <v>0</v>
      </c>
      <c r="Z39" s="58">
        <f t="shared" si="24"/>
        <v>0</v>
      </c>
      <c r="AA39" s="58">
        <f t="shared" si="24"/>
        <v>0</v>
      </c>
      <c r="AB39" s="58">
        <f t="shared" si="24"/>
        <v>0</v>
      </c>
      <c r="AC39" s="58">
        <f t="shared" si="24"/>
        <v>0</v>
      </c>
      <c r="AD39" s="58">
        <f>AD40+AD41+AD42+AD43</f>
        <v>2022</v>
      </c>
      <c r="AE39" s="58">
        <f t="shared" si="24"/>
        <v>0</v>
      </c>
      <c r="AF39" s="106"/>
      <c r="AG39" s="107"/>
      <c r="AH39" s="38">
        <f t="shared" si="1"/>
        <v>2022</v>
      </c>
      <c r="AI39" s="38">
        <f t="shared" si="2"/>
        <v>0</v>
      </c>
      <c r="AJ39" s="38">
        <f t="shared" si="3"/>
        <v>0</v>
      </c>
      <c r="AK39" s="86">
        <f t="shared" si="4"/>
        <v>0</v>
      </c>
    </row>
    <row r="40" spans="1:37" s="55" customFormat="1" ht="15.75" customHeight="1">
      <c r="A40" s="63" t="s">
        <v>20</v>
      </c>
      <c r="B40" s="58">
        <f>H40+J40+L40+N40+P40+R40+T40+V40+X40+Z40+AB40+AD40</f>
        <v>0</v>
      </c>
      <c r="C40" s="58">
        <f>H40+J40+L40+N40+P40+R40</f>
        <v>0</v>
      </c>
      <c r="D40" s="58">
        <f>E40</f>
        <v>0</v>
      </c>
      <c r="E40" s="58">
        <f>I40+K40+M40+O40+Q40+S40</f>
        <v>0</v>
      </c>
      <c r="F40" s="59">
        <v>0</v>
      </c>
      <c r="G40" s="59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106"/>
      <c r="AG40" s="107"/>
      <c r="AH40" s="38">
        <f t="shared" si="1"/>
        <v>0</v>
      </c>
      <c r="AI40" s="38">
        <f t="shared" si="2"/>
        <v>0</v>
      </c>
      <c r="AJ40" s="38">
        <f t="shared" si="3"/>
        <v>0</v>
      </c>
      <c r="AK40" s="86">
        <f t="shared" si="4"/>
        <v>0</v>
      </c>
    </row>
    <row r="41" spans="1:37" s="55" customFormat="1" ht="15.75" customHeight="1">
      <c r="A41" s="63" t="s">
        <v>18</v>
      </c>
      <c r="B41" s="58">
        <f>H41+J41+L41+N41+P41+R41+T41+V41+X41+Z41+AB41+AD41</f>
        <v>0</v>
      </c>
      <c r="C41" s="58">
        <f>H41+J41+L41+N41+P41+R41</f>
        <v>0</v>
      </c>
      <c r="D41" s="58">
        <f>E41</f>
        <v>0</v>
      </c>
      <c r="E41" s="58">
        <f>I41+K41+M41+O41+Q41+S41</f>
        <v>0</v>
      </c>
      <c r="F41" s="59">
        <v>0</v>
      </c>
      <c r="G41" s="59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  <c r="X41" s="58">
        <v>0</v>
      </c>
      <c r="Y41" s="58">
        <v>0</v>
      </c>
      <c r="Z41" s="58">
        <v>0</v>
      </c>
      <c r="AA41" s="58">
        <v>0</v>
      </c>
      <c r="AB41" s="58">
        <v>0</v>
      </c>
      <c r="AC41" s="58">
        <v>0</v>
      </c>
      <c r="AD41" s="58">
        <v>0</v>
      </c>
      <c r="AE41" s="58">
        <v>0</v>
      </c>
      <c r="AF41" s="106"/>
      <c r="AG41" s="107"/>
      <c r="AH41" s="38">
        <f t="shared" si="1"/>
        <v>0</v>
      </c>
      <c r="AI41" s="38">
        <f t="shared" si="2"/>
        <v>0</v>
      </c>
      <c r="AJ41" s="38">
        <f t="shared" si="3"/>
        <v>0</v>
      </c>
      <c r="AK41" s="86">
        <f t="shared" si="4"/>
        <v>0</v>
      </c>
    </row>
    <row r="42" spans="1:37" s="55" customFormat="1" ht="15.75" customHeight="1">
      <c r="A42" s="63" t="s">
        <v>19</v>
      </c>
      <c r="B42" s="58">
        <f>H42+J42+L42+N42+P42+R42+T42+V42+X42+Z42+AB42+AD42</f>
        <v>2022</v>
      </c>
      <c r="C42" s="58">
        <f>H42+J42+L42+N42+P42+R42</f>
        <v>0</v>
      </c>
      <c r="D42" s="58">
        <f>E42</f>
        <v>0</v>
      </c>
      <c r="E42" s="58">
        <f>I42+K42+M42+O42+Q42+S42</f>
        <v>0</v>
      </c>
      <c r="F42" s="59">
        <v>0</v>
      </c>
      <c r="G42" s="59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A42" s="58">
        <v>0</v>
      </c>
      <c r="AB42" s="58">
        <v>0</v>
      </c>
      <c r="AC42" s="58">
        <v>0</v>
      </c>
      <c r="AD42" s="58">
        <v>2022</v>
      </c>
      <c r="AE42" s="58">
        <v>0</v>
      </c>
      <c r="AF42" s="106"/>
      <c r="AG42" s="107"/>
      <c r="AH42" s="38">
        <f t="shared" si="1"/>
        <v>2022</v>
      </c>
      <c r="AI42" s="38">
        <f t="shared" si="2"/>
        <v>0</v>
      </c>
      <c r="AJ42" s="38">
        <f t="shared" si="3"/>
        <v>0</v>
      </c>
      <c r="AK42" s="86">
        <f t="shared" si="4"/>
        <v>0</v>
      </c>
    </row>
    <row r="43" spans="1:37" s="55" customFormat="1" ht="15.75" customHeight="1">
      <c r="A43" s="65" t="s">
        <v>27</v>
      </c>
      <c r="B43" s="58">
        <f>H43+J43+L43+N43+P43+R43+T43+V43+X43+Z43+AB43+AD43</f>
        <v>0</v>
      </c>
      <c r="C43" s="58">
        <f>H43+J43+L43+N43+P43+R43</f>
        <v>0</v>
      </c>
      <c r="D43" s="58">
        <f>E43</f>
        <v>0</v>
      </c>
      <c r="E43" s="58">
        <f>I43+K43+M43+O43+Q43+S43</f>
        <v>0</v>
      </c>
      <c r="F43" s="59">
        <v>0</v>
      </c>
      <c r="G43" s="59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0</v>
      </c>
      <c r="AF43" s="108"/>
      <c r="AG43" s="109"/>
      <c r="AH43" s="38">
        <f t="shared" si="1"/>
        <v>0</v>
      </c>
      <c r="AI43" s="38">
        <f t="shared" si="2"/>
        <v>0</v>
      </c>
      <c r="AJ43" s="38">
        <f t="shared" si="3"/>
        <v>0</v>
      </c>
      <c r="AK43" s="86">
        <f t="shared" si="4"/>
        <v>0</v>
      </c>
    </row>
    <row r="44" spans="1:37" s="55" customFormat="1" ht="74.25" customHeight="1">
      <c r="A44" s="66" t="s">
        <v>71</v>
      </c>
      <c r="B44" s="51">
        <f>B45</f>
        <v>3995.9</v>
      </c>
      <c r="C44" s="51">
        <f>C45</f>
        <v>0</v>
      </c>
      <c r="D44" s="51">
        <f>D45</f>
        <v>0</v>
      </c>
      <c r="E44" s="51">
        <f>E45</f>
        <v>0</v>
      </c>
      <c r="F44" s="52">
        <v>0</v>
      </c>
      <c r="G44" s="52">
        <v>0</v>
      </c>
      <c r="H44" s="51">
        <f>H45</f>
        <v>0</v>
      </c>
      <c r="I44" s="51">
        <f aca="true" t="shared" si="25" ref="I44:AE44">I45</f>
        <v>0</v>
      </c>
      <c r="J44" s="51">
        <f t="shared" si="25"/>
        <v>0</v>
      </c>
      <c r="K44" s="51">
        <f t="shared" si="25"/>
        <v>0</v>
      </c>
      <c r="L44" s="51">
        <f t="shared" si="25"/>
        <v>0</v>
      </c>
      <c r="M44" s="51">
        <f t="shared" si="25"/>
        <v>0</v>
      </c>
      <c r="N44" s="51">
        <f t="shared" si="25"/>
        <v>0</v>
      </c>
      <c r="O44" s="51">
        <f t="shared" si="25"/>
        <v>0</v>
      </c>
      <c r="P44" s="51">
        <f t="shared" si="25"/>
        <v>0</v>
      </c>
      <c r="Q44" s="51">
        <f t="shared" si="25"/>
        <v>0</v>
      </c>
      <c r="R44" s="51">
        <f t="shared" si="25"/>
        <v>0</v>
      </c>
      <c r="S44" s="51">
        <f t="shared" si="25"/>
        <v>0</v>
      </c>
      <c r="T44" s="51">
        <f t="shared" si="25"/>
        <v>0</v>
      </c>
      <c r="U44" s="51">
        <f t="shared" si="25"/>
        <v>0</v>
      </c>
      <c r="V44" s="51">
        <f t="shared" si="25"/>
        <v>0</v>
      </c>
      <c r="W44" s="51">
        <f t="shared" si="25"/>
        <v>0</v>
      </c>
      <c r="X44" s="51">
        <f t="shared" si="25"/>
        <v>0</v>
      </c>
      <c r="Y44" s="51">
        <f t="shared" si="25"/>
        <v>0</v>
      </c>
      <c r="Z44" s="51">
        <f t="shared" si="25"/>
        <v>0</v>
      </c>
      <c r="AA44" s="51">
        <f t="shared" si="25"/>
        <v>0</v>
      </c>
      <c r="AB44" s="51">
        <f t="shared" si="25"/>
        <v>0</v>
      </c>
      <c r="AC44" s="51">
        <f t="shared" si="25"/>
        <v>0</v>
      </c>
      <c r="AD44" s="51">
        <f>AD45</f>
        <v>3995.9</v>
      </c>
      <c r="AE44" s="51">
        <f t="shared" si="25"/>
        <v>0</v>
      </c>
      <c r="AF44" s="104" t="s">
        <v>80</v>
      </c>
      <c r="AG44" s="105"/>
      <c r="AH44" s="38">
        <f t="shared" si="1"/>
        <v>3995.9</v>
      </c>
      <c r="AI44" s="38">
        <f t="shared" si="2"/>
        <v>0</v>
      </c>
      <c r="AJ44" s="38">
        <f t="shared" si="3"/>
        <v>0</v>
      </c>
      <c r="AK44" s="86">
        <f t="shared" si="4"/>
        <v>0</v>
      </c>
    </row>
    <row r="45" spans="1:37" s="55" customFormat="1" ht="15.75" customHeight="1">
      <c r="A45" s="62" t="s">
        <v>24</v>
      </c>
      <c r="B45" s="58">
        <f>B46+B47+B48+B49</f>
        <v>3995.9</v>
      </c>
      <c r="C45" s="58">
        <f>C46+C47+C48+C49</f>
        <v>0</v>
      </c>
      <c r="D45" s="58">
        <f>D46+D47+D48+D49</f>
        <v>0</v>
      </c>
      <c r="E45" s="58">
        <f>E46+E47+E48+E49</f>
        <v>0</v>
      </c>
      <c r="F45" s="59">
        <v>0</v>
      </c>
      <c r="G45" s="59">
        <v>0</v>
      </c>
      <c r="H45" s="58">
        <f>H46+H47+H48+H49</f>
        <v>0</v>
      </c>
      <c r="I45" s="58">
        <f aca="true" t="shared" si="26" ref="I45:AE45">I46+I47+I48+I49</f>
        <v>0</v>
      </c>
      <c r="J45" s="58">
        <f t="shared" si="26"/>
        <v>0</v>
      </c>
      <c r="K45" s="58">
        <f t="shared" si="26"/>
        <v>0</v>
      </c>
      <c r="L45" s="58">
        <f t="shared" si="26"/>
        <v>0</v>
      </c>
      <c r="M45" s="58">
        <f t="shared" si="26"/>
        <v>0</v>
      </c>
      <c r="N45" s="58">
        <f t="shared" si="26"/>
        <v>0</v>
      </c>
      <c r="O45" s="58">
        <f t="shared" si="26"/>
        <v>0</v>
      </c>
      <c r="P45" s="58">
        <f t="shared" si="26"/>
        <v>0</v>
      </c>
      <c r="Q45" s="58">
        <f t="shared" si="26"/>
        <v>0</v>
      </c>
      <c r="R45" s="58">
        <f t="shared" si="26"/>
        <v>0</v>
      </c>
      <c r="S45" s="58">
        <f t="shared" si="26"/>
        <v>0</v>
      </c>
      <c r="T45" s="58">
        <f t="shared" si="26"/>
        <v>0</v>
      </c>
      <c r="U45" s="58">
        <f t="shared" si="26"/>
        <v>0</v>
      </c>
      <c r="V45" s="58">
        <f t="shared" si="26"/>
        <v>0</v>
      </c>
      <c r="W45" s="58">
        <f t="shared" si="26"/>
        <v>0</v>
      </c>
      <c r="X45" s="58">
        <f t="shared" si="26"/>
        <v>0</v>
      </c>
      <c r="Y45" s="58">
        <f t="shared" si="26"/>
        <v>0</v>
      </c>
      <c r="Z45" s="58">
        <f t="shared" si="26"/>
        <v>0</v>
      </c>
      <c r="AA45" s="58">
        <f t="shared" si="26"/>
        <v>0</v>
      </c>
      <c r="AB45" s="58">
        <f t="shared" si="26"/>
        <v>0</v>
      </c>
      <c r="AC45" s="58">
        <f t="shared" si="26"/>
        <v>0</v>
      </c>
      <c r="AD45" s="58">
        <f>AD46+AD47+AD48+AD49</f>
        <v>3995.9</v>
      </c>
      <c r="AE45" s="58">
        <f t="shared" si="26"/>
        <v>0</v>
      </c>
      <c r="AF45" s="106"/>
      <c r="AG45" s="107"/>
      <c r="AH45" s="38">
        <f t="shared" si="1"/>
        <v>3995.9</v>
      </c>
      <c r="AI45" s="38">
        <f t="shared" si="2"/>
        <v>0</v>
      </c>
      <c r="AJ45" s="38">
        <f t="shared" si="3"/>
        <v>0</v>
      </c>
      <c r="AK45" s="86">
        <f t="shared" si="4"/>
        <v>0</v>
      </c>
    </row>
    <row r="46" spans="1:37" s="55" customFormat="1" ht="15.75" customHeight="1">
      <c r="A46" s="63" t="s">
        <v>20</v>
      </c>
      <c r="B46" s="58">
        <f>H46+J46+L46+N46+P46+R46+T46+V46+X46+Z46+AB46+AD46</f>
        <v>0</v>
      </c>
      <c r="C46" s="58">
        <f>H46+J46+L46+N46+P46+R46</f>
        <v>0</v>
      </c>
      <c r="D46" s="58">
        <f>E46</f>
        <v>0</v>
      </c>
      <c r="E46" s="58">
        <f>I46+K46+M46+O46+Q46+S46</f>
        <v>0</v>
      </c>
      <c r="F46" s="59">
        <v>0</v>
      </c>
      <c r="G46" s="59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106"/>
      <c r="AG46" s="107"/>
      <c r="AH46" s="38">
        <f t="shared" si="1"/>
        <v>0</v>
      </c>
      <c r="AI46" s="38">
        <f t="shared" si="2"/>
        <v>0</v>
      </c>
      <c r="AJ46" s="38">
        <f t="shared" si="3"/>
        <v>0</v>
      </c>
      <c r="AK46" s="86">
        <f t="shared" si="4"/>
        <v>0</v>
      </c>
    </row>
    <row r="47" spans="1:37" s="55" customFormat="1" ht="15.75" customHeight="1">
      <c r="A47" s="63" t="s">
        <v>18</v>
      </c>
      <c r="B47" s="58">
        <f>H47+J47+L47+N47+P47+R47+T47+V47+X47+Z47+AB47+AD47</f>
        <v>0</v>
      </c>
      <c r="C47" s="58">
        <f>H47+J47+L47+N47+P47+R47</f>
        <v>0</v>
      </c>
      <c r="D47" s="58">
        <f>E47</f>
        <v>0</v>
      </c>
      <c r="E47" s="58">
        <f>I47+K47+M47+O47+Q47+S47</f>
        <v>0</v>
      </c>
      <c r="F47" s="59">
        <v>0</v>
      </c>
      <c r="G47" s="59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58">
        <v>0</v>
      </c>
      <c r="Z47" s="58">
        <v>0</v>
      </c>
      <c r="AA47" s="58">
        <v>0</v>
      </c>
      <c r="AB47" s="58">
        <v>0</v>
      </c>
      <c r="AC47" s="58">
        <v>0</v>
      </c>
      <c r="AD47" s="58">
        <v>0</v>
      </c>
      <c r="AE47" s="58">
        <v>0</v>
      </c>
      <c r="AF47" s="106"/>
      <c r="AG47" s="107"/>
      <c r="AH47" s="38">
        <f t="shared" si="1"/>
        <v>0</v>
      </c>
      <c r="AI47" s="38">
        <f t="shared" si="2"/>
        <v>0</v>
      </c>
      <c r="AJ47" s="38">
        <f t="shared" si="3"/>
        <v>0</v>
      </c>
      <c r="AK47" s="86">
        <f t="shared" si="4"/>
        <v>0</v>
      </c>
    </row>
    <row r="48" spans="1:37" s="55" customFormat="1" ht="15.75" customHeight="1">
      <c r="A48" s="63" t="s">
        <v>19</v>
      </c>
      <c r="B48" s="58">
        <f>H48+J48+L48+N48+P48+R48+T48+V48+X48+Z48+AB48+AD48</f>
        <v>3995.9</v>
      </c>
      <c r="C48" s="58">
        <f>H48+J48+L48+N48+P48+R48</f>
        <v>0</v>
      </c>
      <c r="D48" s="58">
        <f>E48</f>
        <v>0</v>
      </c>
      <c r="E48" s="58">
        <f>I48+K48+M48+O48+Q48+S48</f>
        <v>0</v>
      </c>
      <c r="F48" s="59">
        <v>0</v>
      </c>
      <c r="G48" s="59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58">
        <v>0</v>
      </c>
      <c r="Y48" s="58">
        <v>0</v>
      </c>
      <c r="Z48" s="58">
        <v>0</v>
      </c>
      <c r="AA48" s="58">
        <v>0</v>
      </c>
      <c r="AB48" s="58">
        <v>0</v>
      </c>
      <c r="AC48" s="58">
        <v>0</v>
      </c>
      <c r="AD48" s="58">
        <v>3995.9</v>
      </c>
      <c r="AE48" s="58">
        <v>0</v>
      </c>
      <c r="AF48" s="106"/>
      <c r="AG48" s="107"/>
      <c r="AH48" s="38">
        <f t="shared" si="1"/>
        <v>3995.9</v>
      </c>
      <c r="AI48" s="38">
        <f t="shared" si="2"/>
        <v>0</v>
      </c>
      <c r="AJ48" s="38">
        <f t="shared" si="3"/>
        <v>0</v>
      </c>
      <c r="AK48" s="86">
        <f t="shared" si="4"/>
        <v>0</v>
      </c>
    </row>
    <row r="49" spans="1:37" s="55" customFormat="1" ht="15.75" customHeight="1">
      <c r="A49" s="65" t="s">
        <v>27</v>
      </c>
      <c r="B49" s="58">
        <f>H49+J49+L49+N49+P49+R49+T49+V49+X49+Z49+AB49+AD49</f>
        <v>0</v>
      </c>
      <c r="C49" s="58">
        <f>H49+J49+L49+N49+P49+R49</f>
        <v>0</v>
      </c>
      <c r="D49" s="58">
        <f>E49</f>
        <v>0</v>
      </c>
      <c r="E49" s="58">
        <f>I49+K49+M49+O49+Q49+S49</f>
        <v>0</v>
      </c>
      <c r="F49" s="59">
        <v>0</v>
      </c>
      <c r="G49" s="59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108"/>
      <c r="AG49" s="109"/>
      <c r="AH49" s="38">
        <f t="shared" si="1"/>
        <v>0</v>
      </c>
      <c r="AI49" s="38">
        <f t="shared" si="2"/>
        <v>0</v>
      </c>
      <c r="AJ49" s="38">
        <f t="shared" si="3"/>
        <v>0</v>
      </c>
      <c r="AK49" s="86">
        <f t="shared" si="4"/>
        <v>0</v>
      </c>
    </row>
    <row r="50" spans="1:37" s="55" customFormat="1" ht="40.5" customHeight="1">
      <c r="A50" s="66" t="s">
        <v>72</v>
      </c>
      <c r="B50" s="51">
        <f>B51</f>
        <v>4500</v>
      </c>
      <c r="C50" s="51">
        <f>C51</f>
        <v>0</v>
      </c>
      <c r="D50" s="51">
        <f>D51</f>
        <v>0</v>
      </c>
      <c r="E50" s="51">
        <f>E51</f>
        <v>0</v>
      </c>
      <c r="F50" s="52">
        <v>0</v>
      </c>
      <c r="G50" s="52">
        <v>0</v>
      </c>
      <c r="H50" s="51">
        <f>H51</f>
        <v>0</v>
      </c>
      <c r="I50" s="51">
        <f aca="true" t="shared" si="27" ref="I50:AE50">I51</f>
        <v>0</v>
      </c>
      <c r="J50" s="51">
        <f t="shared" si="27"/>
        <v>0</v>
      </c>
      <c r="K50" s="51">
        <f t="shared" si="27"/>
        <v>0</v>
      </c>
      <c r="L50" s="51">
        <f t="shared" si="27"/>
        <v>0</v>
      </c>
      <c r="M50" s="51">
        <f t="shared" si="27"/>
        <v>0</v>
      </c>
      <c r="N50" s="51">
        <f t="shared" si="27"/>
        <v>0</v>
      </c>
      <c r="O50" s="51">
        <f t="shared" si="27"/>
        <v>0</v>
      </c>
      <c r="P50" s="51">
        <f t="shared" si="27"/>
        <v>0</v>
      </c>
      <c r="Q50" s="51">
        <f t="shared" si="27"/>
        <v>0</v>
      </c>
      <c r="R50" s="51">
        <f t="shared" si="27"/>
        <v>0</v>
      </c>
      <c r="S50" s="51">
        <f t="shared" si="27"/>
        <v>0</v>
      </c>
      <c r="T50" s="51">
        <f t="shared" si="27"/>
        <v>0</v>
      </c>
      <c r="U50" s="51">
        <f t="shared" si="27"/>
        <v>0</v>
      </c>
      <c r="V50" s="51">
        <f t="shared" si="27"/>
        <v>0</v>
      </c>
      <c r="W50" s="51">
        <f t="shared" si="27"/>
        <v>0</v>
      </c>
      <c r="X50" s="51">
        <f t="shared" si="27"/>
        <v>0</v>
      </c>
      <c r="Y50" s="51">
        <f t="shared" si="27"/>
        <v>0</v>
      </c>
      <c r="Z50" s="51">
        <f t="shared" si="27"/>
        <v>0</v>
      </c>
      <c r="AA50" s="51">
        <f t="shared" si="27"/>
        <v>0</v>
      </c>
      <c r="AB50" s="51">
        <f t="shared" si="27"/>
        <v>0</v>
      </c>
      <c r="AC50" s="51">
        <f t="shared" si="27"/>
        <v>0</v>
      </c>
      <c r="AD50" s="51">
        <f>AD51</f>
        <v>4500</v>
      </c>
      <c r="AE50" s="51">
        <f t="shared" si="27"/>
        <v>0</v>
      </c>
      <c r="AF50" s="104" t="s">
        <v>80</v>
      </c>
      <c r="AG50" s="105"/>
      <c r="AH50" s="38">
        <f t="shared" si="1"/>
        <v>4500</v>
      </c>
      <c r="AI50" s="38">
        <f t="shared" si="2"/>
        <v>0</v>
      </c>
      <c r="AJ50" s="38">
        <f t="shared" si="3"/>
        <v>0</v>
      </c>
      <c r="AK50" s="86">
        <f t="shared" si="4"/>
        <v>0</v>
      </c>
    </row>
    <row r="51" spans="1:37" s="55" customFormat="1" ht="15.75" customHeight="1">
      <c r="A51" s="62" t="s">
        <v>24</v>
      </c>
      <c r="B51" s="58">
        <f>B52+B53+B54+B55</f>
        <v>4500</v>
      </c>
      <c r="C51" s="58">
        <f>C52+C53+C54+C55</f>
        <v>0</v>
      </c>
      <c r="D51" s="58">
        <f>D52+D53+D54+D55</f>
        <v>0</v>
      </c>
      <c r="E51" s="58">
        <f>E52+E53+E54+E55</f>
        <v>0</v>
      </c>
      <c r="F51" s="59">
        <v>0</v>
      </c>
      <c r="G51" s="59">
        <v>0</v>
      </c>
      <c r="H51" s="58">
        <f>H52+H53+H54+H55</f>
        <v>0</v>
      </c>
      <c r="I51" s="58">
        <f aca="true" t="shared" si="28" ref="I51:AE51">I52+I53+I54+I55</f>
        <v>0</v>
      </c>
      <c r="J51" s="58">
        <f t="shared" si="28"/>
        <v>0</v>
      </c>
      <c r="K51" s="58">
        <f t="shared" si="28"/>
        <v>0</v>
      </c>
      <c r="L51" s="58">
        <f t="shared" si="28"/>
        <v>0</v>
      </c>
      <c r="M51" s="58">
        <f t="shared" si="28"/>
        <v>0</v>
      </c>
      <c r="N51" s="58">
        <f t="shared" si="28"/>
        <v>0</v>
      </c>
      <c r="O51" s="58">
        <f t="shared" si="28"/>
        <v>0</v>
      </c>
      <c r="P51" s="58">
        <f t="shared" si="28"/>
        <v>0</v>
      </c>
      <c r="Q51" s="58">
        <f t="shared" si="28"/>
        <v>0</v>
      </c>
      <c r="R51" s="58">
        <f t="shared" si="28"/>
        <v>0</v>
      </c>
      <c r="S51" s="58">
        <f t="shared" si="28"/>
        <v>0</v>
      </c>
      <c r="T51" s="58">
        <f t="shared" si="28"/>
        <v>0</v>
      </c>
      <c r="U51" s="58">
        <f t="shared" si="28"/>
        <v>0</v>
      </c>
      <c r="V51" s="58">
        <f t="shared" si="28"/>
        <v>0</v>
      </c>
      <c r="W51" s="58">
        <f t="shared" si="28"/>
        <v>0</v>
      </c>
      <c r="X51" s="58">
        <f t="shared" si="28"/>
        <v>0</v>
      </c>
      <c r="Y51" s="58">
        <f t="shared" si="28"/>
        <v>0</v>
      </c>
      <c r="Z51" s="58">
        <f t="shared" si="28"/>
        <v>0</v>
      </c>
      <c r="AA51" s="58">
        <f t="shared" si="28"/>
        <v>0</v>
      </c>
      <c r="AB51" s="58">
        <f t="shared" si="28"/>
        <v>0</v>
      </c>
      <c r="AC51" s="58">
        <f t="shared" si="28"/>
        <v>0</v>
      </c>
      <c r="AD51" s="58">
        <f>AD52+AD53+AD54+AD55</f>
        <v>4500</v>
      </c>
      <c r="AE51" s="58">
        <f t="shared" si="28"/>
        <v>0</v>
      </c>
      <c r="AF51" s="106"/>
      <c r="AG51" s="107"/>
      <c r="AH51" s="38">
        <f t="shared" si="1"/>
        <v>4500</v>
      </c>
      <c r="AI51" s="38">
        <f t="shared" si="2"/>
        <v>0</v>
      </c>
      <c r="AJ51" s="38">
        <f t="shared" si="3"/>
        <v>0</v>
      </c>
      <c r="AK51" s="86">
        <f t="shared" si="4"/>
        <v>0</v>
      </c>
    </row>
    <row r="52" spans="1:37" s="55" customFormat="1" ht="15.75" customHeight="1">
      <c r="A52" s="63" t="s">
        <v>20</v>
      </c>
      <c r="B52" s="58">
        <f>H52+J52+L52+N52+P52+R52+T52+V52+X52+Z52+AB52+AD52</f>
        <v>0</v>
      </c>
      <c r="C52" s="58">
        <f>H52+J52+L52+N52+P52+R52</f>
        <v>0</v>
      </c>
      <c r="D52" s="58">
        <f>E52</f>
        <v>0</v>
      </c>
      <c r="E52" s="58">
        <f>I52+K52+M52+O52+Q52+S52</f>
        <v>0</v>
      </c>
      <c r="F52" s="59">
        <v>0</v>
      </c>
      <c r="G52" s="59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  <c r="X52" s="58">
        <v>0</v>
      </c>
      <c r="Y52" s="58">
        <v>0</v>
      </c>
      <c r="Z52" s="58">
        <v>0</v>
      </c>
      <c r="AA52" s="58">
        <v>0</v>
      </c>
      <c r="AB52" s="58">
        <v>0</v>
      </c>
      <c r="AC52" s="58">
        <v>0</v>
      </c>
      <c r="AD52" s="58">
        <v>0</v>
      </c>
      <c r="AE52" s="58">
        <v>0</v>
      </c>
      <c r="AF52" s="106"/>
      <c r="AG52" s="107"/>
      <c r="AH52" s="38">
        <f t="shared" si="1"/>
        <v>0</v>
      </c>
      <c r="AI52" s="38">
        <f t="shared" si="2"/>
        <v>0</v>
      </c>
      <c r="AJ52" s="38">
        <f t="shared" si="3"/>
        <v>0</v>
      </c>
      <c r="AK52" s="86">
        <f t="shared" si="4"/>
        <v>0</v>
      </c>
    </row>
    <row r="53" spans="1:37" s="55" customFormat="1" ht="15.75" customHeight="1">
      <c r="A53" s="63" t="s">
        <v>18</v>
      </c>
      <c r="B53" s="58">
        <f>H53+J53+L53+N53+P53+R53+T53+V53+X53+Z53+AB53+AD53</f>
        <v>4005</v>
      </c>
      <c r="C53" s="58">
        <f>H53+J53+L53+N53+P53+R53</f>
        <v>0</v>
      </c>
      <c r="D53" s="58">
        <f>E53</f>
        <v>0</v>
      </c>
      <c r="E53" s="58">
        <f>I53+K53+M53+O53+Q53+S53</f>
        <v>0</v>
      </c>
      <c r="F53" s="59">
        <v>0</v>
      </c>
      <c r="G53" s="59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  <c r="Y53" s="58">
        <v>0</v>
      </c>
      <c r="Z53" s="58">
        <v>0</v>
      </c>
      <c r="AA53" s="58">
        <v>0</v>
      </c>
      <c r="AB53" s="58">
        <v>0</v>
      </c>
      <c r="AC53" s="58">
        <v>0</v>
      </c>
      <c r="AD53" s="58">
        <v>4005</v>
      </c>
      <c r="AE53" s="58">
        <v>0</v>
      </c>
      <c r="AF53" s="106"/>
      <c r="AG53" s="107"/>
      <c r="AH53" s="38">
        <f t="shared" si="1"/>
        <v>4005</v>
      </c>
      <c r="AI53" s="38">
        <f t="shared" si="2"/>
        <v>0</v>
      </c>
      <c r="AJ53" s="38">
        <f t="shared" si="3"/>
        <v>0</v>
      </c>
      <c r="AK53" s="86">
        <f t="shared" si="4"/>
        <v>0</v>
      </c>
    </row>
    <row r="54" spans="1:37" s="55" customFormat="1" ht="15.75" customHeight="1">
      <c r="A54" s="63" t="s">
        <v>19</v>
      </c>
      <c r="B54" s="58">
        <f>H54+J54+L54+N54+P54+R54+T54+V54+X54+Z54+AB54+AD54</f>
        <v>495</v>
      </c>
      <c r="C54" s="58">
        <f>H54+J54+L54+N54+P54+R54</f>
        <v>0</v>
      </c>
      <c r="D54" s="58">
        <f>E54</f>
        <v>0</v>
      </c>
      <c r="E54" s="58">
        <f>I54+K54+M54+O54+Q54+S54</f>
        <v>0</v>
      </c>
      <c r="F54" s="59">
        <v>0</v>
      </c>
      <c r="G54" s="59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58">
        <v>0</v>
      </c>
      <c r="Z54" s="58">
        <v>0</v>
      </c>
      <c r="AA54" s="58">
        <v>0</v>
      </c>
      <c r="AB54" s="58">
        <v>0</v>
      </c>
      <c r="AC54" s="58">
        <v>0</v>
      </c>
      <c r="AD54" s="58">
        <v>495</v>
      </c>
      <c r="AE54" s="58">
        <v>0</v>
      </c>
      <c r="AF54" s="106"/>
      <c r="AG54" s="107"/>
      <c r="AH54" s="38">
        <f t="shared" si="1"/>
        <v>495</v>
      </c>
      <c r="AI54" s="38">
        <f t="shared" si="2"/>
        <v>0</v>
      </c>
      <c r="AJ54" s="38">
        <f t="shared" si="3"/>
        <v>0</v>
      </c>
      <c r="AK54" s="86">
        <f t="shared" si="4"/>
        <v>0</v>
      </c>
    </row>
    <row r="55" spans="1:37" s="55" customFormat="1" ht="15.75" customHeight="1">
      <c r="A55" s="65" t="s">
        <v>27</v>
      </c>
      <c r="B55" s="58">
        <f>H55+J55+L55+N55+P55+R55+T55+V55+X55+Z55+AB55+AD55</f>
        <v>0</v>
      </c>
      <c r="C55" s="58">
        <f>H55+J55+L55+N55+P55+R55</f>
        <v>0</v>
      </c>
      <c r="D55" s="58">
        <f>E55</f>
        <v>0</v>
      </c>
      <c r="E55" s="58">
        <f>I55+K55+M55+O55+Q55+S55</f>
        <v>0</v>
      </c>
      <c r="F55" s="59">
        <v>0</v>
      </c>
      <c r="G55" s="59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58">
        <v>0</v>
      </c>
      <c r="X55" s="58">
        <v>0</v>
      </c>
      <c r="Y55" s="58">
        <v>0</v>
      </c>
      <c r="Z55" s="58">
        <v>0</v>
      </c>
      <c r="AA55" s="58">
        <v>0</v>
      </c>
      <c r="AB55" s="58">
        <v>0</v>
      </c>
      <c r="AC55" s="58">
        <v>0</v>
      </c>
      <c r="AD55" s="58">
        <v>0</v>
      </c>
      <c r="AE55" s="58">
        <v>0</v>
      </c>
      <c r="AF55" s="108"/>
      <c r="AG55" s="109"/>
      <c r="AH55" s="38">
        <f t="shared" si="1"/>
        <v>0</v>
      </c>
      <c r="AI55" s="38">
        <f t="shared" si="2"/>
        <v>0</v>
      </c>
      <c r="AJ55" s="38">
        <f t="shared" si="3"/>
        <v>0</v>
      </c>
      <c r="AK55" s="86">
        <f t="shared" si="4"/>
        <v>0</v>
      </c>
    </row>
    <row r="56" spans="1:37" s="55" customFormat="1" ht="136.5" customHeight="1">
      <c r="A56" s="50" t="s">
        <v>37</v>
      </c>
      <c r="B56" s="51">
        <f>B62</f>
        <v>13475.9</v>
      </c>
      <c r="C56" s="51">
        <f>C62</f>
        <v>0</v>
      </c>
      <c r="D56" s="51">
        <f>D62</f>
        <v>0</v>
      </c>
      <c r="E56" s="51">
        <f>E62</f>
        <v>0</v>
      </c>
      <c r="F56" s="67">
        <f>E56/B56</f>
        <v>0</v>
      </c>
      <c r="G56" s="67">
        <v>0</v>
      </c>
      <c r="H56" s="51">
        <f>H57</f>
        <v>0</v>
      </c>
      <c r="I56" s="51">
        <f aca="true" t="shared" si="29" ref="I56:AE56">I57</f>
        <v>0</v>
      </c>
      <c r="J56" s="51">
        <f t="shared" si="29"/>
        <v>0</v>
      </c>
      <c r="K56" s="51">
        <f t="shared" si="29"/>
        <v>0</v>
      </c>
      <c r="L56" s="51">
        <f t="shared" si="29"/>
        <v>0</v>
      </c>
      <c r="M56" s="51">
        <f>M57</f>
        <v>0</v>
      </c>
      <c r="N56" s="51">
        <f t="shared" si="29"/>
        <v>0</v>
      </c>
      <c r="O56" s="51">
        <f t="shared" si="29"/>
        <v>0</v>
      </c>
      <c r="P56" s="51">
        <f t="shared" si="29"/>
        <v>0</v>
      </c>
      <c r="Q56" s="51">
        <f t="shared" si="29"/>
        <v>0</v>
      </c>
      <c r="R56" s="51">
        <f t="shared" si="29"/>
        <v>0</v>
      </c>
      <c r="S56" s="51">
        <f t="shared" si="29"/>
        <v>0</v>
      </c>
      <c r="T56" s="51">
        <f t="shared" si="29"/>
        <v>0</v>
      </c>
      <c r="U56" s="51">
        <f t="shared" si="29"/>
        <v>0</v>
      </c>
      <c r="V56" s="51">
        <f t="shared" si="29"/>
        <v>0</v>
      </c>
      <c r="W56" s="51">
        <f t="shared" si="29"/>
        <v>0</v>
      </c>
      <c r="X56" s="51">
        <f t="shared" si="29"/>
        <v>6108.75</v>
      </c>
      <c r="Y56" s="51">
        <f t="shared" si="29"/>
        <v>0</v>
      </c>
      <c r="Z56" s="51">
        <f t="shared" si="29"/>
        <v>6108.75</v>
      </c>
      <c r="AA56" s="51">
        <f t="shared" si="29"/>
        <v>0</v>
      </c>
      <c r="AB56" s="51">
        <f t="shared" si="29"/>
        <v>0</v>
      </c>
      <c r="AC56" s="51">
        <f t="shared" si="29"/>
        <v>0</v>
      </c>
      <c r="AD56" s="51">
        <f t="shared" si="29"/>
        <v>1258.4</v>
      </c>
      <c r="AE56" s="51">
        <f t="shared" si="29"/>
        <v>0</v>
      </c>
      <c r="AF56" s="116"/>
      <c r="AG56" s="103"/>
      <c r="AH56" s="38">
        <f t="shared" si="1"/>
        <v>13475.9</v>
      </c>
      <c r="AI56" s="38">
        <f t="shared" si="2"/>
        <v>0</v>
      </c>
      <c r="AJ56" s="38">
        <f t="shared" si="3"/>
        <v>0</v>
      </c>
      <c r="AK56" s="86">
        <f t="shared" si="4"/>
        <v>0</v>
      </c>
    </row>
    <row r="57" spans="1:37" s="55" customFormat="1" ht="19.5" customHeight="1">
      <c r="A57" s="62" t="s">
        <v>24</v>
      </c>
      <c r="B57" s="58">
        <f>B58+B59+B60+B61</f>
        <v>13475.9</v>
      </c>
      <c r="C57" s="58">
        <f>C58+C59+C60+C61</f>
        <v>0</v>
      </c>
      <c r="D57" s="58">
        <f>D58+D59+D60+D61</f>
        <v>0</v>
      </c>
      <c r="E57" s="58">
        <f>E58+E59+E60+E61</f>
        <v>0</v>
      </c>
      <c r="F57" s="59">
        <f>E57/B57</f>
        <v>0</v>
      </c>
      <c r="G57" s="59">
        <v>0</v>
      </c>
      <c r="H57" s="58">
        <f aca="true" t="shared" si="30" ref="H57:AE57">H58+H59+H60+H61</f>
        <v>0</v>
      </c>
      <c r="I57" s="58">
        <f t="shared" si="30"/>
        <v>0</v>
      </c>
      <c r="J57" s="58">
        <f t="shared" si="30"/>
        <v>0</v>
      </c>
      <c r="K57" s="58">
        <f t="shared" si="30"/>
        <v>0</v>
      </c>
      <c r="L57" s="58">
        <f t="shared" si="30"/>
        <v>0</v>
      </c>
      <c r="M57" s="58">
        <f t="shared" si="30"/>
        <v>0</v>
      </c>
      <c r="N57" s="58">
        <f t="shared" si="30"/>
        <v>0</v>
      </c>
      <c r="O57" s="58">
        <f t="shared" si="30"/>
        <v>0</v>
      </c>
      <c r="P57" s="58">
        <f t="shared" si="30"/>
        <v>0</v>
      </c>
      <c r="Q57" s="58">
        <f t="shared" si="30"/>
        <v>0</v>
      </c>
      <c r="R57" s="58">
        <f t="shared" si="30"/>
        <v>0</v>
      </c>
      <c r="S57" s="58">
        <f t="shared" si="30"/>
        <v>0</v>
      </c>
      <c r="T57" s="58">
        <f t="shared" si="30"/>
        <v>0</v>
      </c>
      <c r="U57" s="58">
        <f t="shared" si="30"/>
        <v>0</v>
      </c>
      <c r="V57" s="58">
        <f t="shared" si="30"/>
        <v>0</v>
      </c>
      <c r="W57" s="58">
        <f t="shared" si="30"/>
        <v>0</v>
      </c>
      <c r="X57" s="58">
        <f t="shared" si="30"/>
        <v>6108.75</v>
      </c>
      <c r="Y57" s="58">
        <f t="shared" si="30"/>
        <v>0</v>
      </c>
      <c r="Z57" s="58">
        <f t="shared" si="30"/>
        <v>6108.75</v>
      </c>
      <c r="AA57" s="58">
        <f t="shared" si="30"/>
        <v>0</v>
      </c>
      <c r="AB57" s="58">
        <f t="shared" si="30"/>
        <v>0</v>
      </c>
      <c r="AC57" s="58">
        <f t="shared" si="30"/>
        <v>0</v>
      </c>
      <c r="AD57" s="58">
        <f t="shared" si="30"/>
        <v>1258.4</v>
      </c>
      <c r="AE57" s="58">
        <f t="shared" si="30"/>
        <v>0</v>
      </c>
      <c r="AF57" s="103" t="s">
        <v>44</v>
      </c>
      <c r="AG57" s="103"/>
      <c r="AH57" s="38">
        <f t="shared" si="1"/>
        <v>13475.9</v>
      </c>
      <c r="AI57" s="38">
        <f t="shared" si="2"/>
        <v>0</v>
      </c>
      <c r="AJ57" s="38">
        <f t="shared" si="3"/>
        <v>0</v>
      </c>
      <c r="AK57" s="86">
        <f t="shared" si="4"/>
        <v>0</v>
      </c>
    </row>
    <row r="58" spans="1:37" s="55" customFormat="1" ht="16.5">
      <c r="A58" s="65" t="s">
        <v>20</v>
      </c>
      <c r="B58" s="58">
        <f>H58+J58+L58+N58+P58+R58+T58+V58+X58+Z58+AB58+AD58</f>
        <v>0</v>
      </c>
      <c r="C58" s="58">
        <f>H58+J58+L58+N58+P58+R58</f>
        <v>0</v>
      </c>
      <c r="D58" s="58">
        <f>E58</f>
        <v>0</v>
      </c>
      <c r="E58" s="58">
        <f>I58+K58+M58+O58+Q58+S58</f>
        <v>0</v>
      </c>
      <c r="F58" s="59">
        <v>0</v>
      </c>
      <c r="G58" s="59">
        <v>0</v>
      </c>
      <c r="H58" s="64">
        <f aca="true" t="shared" si="31" ref="H58:AB58">H64</f>
        <v>0</v>
      </c>
      <c r="I58" s="64">
        <f t="shared" si="31"/>
        <v>0</v>
      </c>
      <c r="J58" s="64">
        <f t="shared" si="31"/>
        <v>0</v>
      </c>
      <c r="K58" s="64">
        <f t="shared" si="31"/>
        <v>0</v>
      </c>
      <c r="L58" s="64">
        <f t="shared" si="31"/>
        <v>0</v>
      </c>
      <c r="M58" s="64">
        <f t="shared" si="31"/>
        <v>0</v>
      </c>
      <c r="N58" s="64">
        <f t="shared" si="31"/>
        <v>0</v>
      </c>
      <c r="O58" s="64">
        <f t="shared" si="31"/>
        <v>0</v>
      </c>
      <c r="P58" s="64">
        <f t="shared" si="31"/>
        <v>0</v>
      </c>
      <c r="Q58" s="64">
        <f t="shared" si="31"/>
        <v>0</v>
      </c>
      <c r="R58" s="64">
        <f t="shared" si="31"/>
        <v>0</v>
      </c>
      <c r="S58" s="64">
        <f t="shared" si="31"/>
        <v>0</v>
      </c>
      <c r="T58" s="64">
        <f t="shared" si="31"/>
        <v>0</v>
      </c>
      <c r="U58" s="64">
        <f t="shared" si="31"/>
        <v>0</v>
      </c>
      <c r="V58" s="64">
        <f t="shared" si="31"/>
        <v>0</v>
      </c>
      <c r="W58" s="64">
        <f t="shared" si="31"/>
        <v>0</v>
      </c>
      <c r="X58" s="64">
        <f t="shared" si="31"/>
        <v>0</v>
      </c>
      <c r="Y58" s="64">
        <f t="shared" si="31"/>
        <v>0</v>
      </c>
      <c r="Z58" s="64">
        <f t="shared" si="31"/>
        <v>0</v>
      </c>
      <c r="AA58" s="64">
        <f t="shared" si="31"/>
        <v>0</v>
      </c>
      <c r="AB58" s="64">
        <f t="shared" si="31"/>
        <v>0</v>
      </c>
      <c r="AC58" s="64">
        <f>C64</f>
        <v>0</v>
      </c>
      <c r="AD58" s="64">
        <f>AD64</f>
        <v>0</v>
      </c>
      <c r="AE58" s="64">
        <f>AE64</f>
        <v>0</v>
      </c>
      <c r="AF58" s="103" t="s">
        <v>44</v>
      </c>
      <c r="AG58" s="103"/>
      <c r="AH58" s="38">
        <f t="shared" si="1"/>
        <v>0</v>
      </c>
      <c r="AI58" s="38">
        <f t="shared" si="2"/>
        <v>0</v>
      </c>
      <c r="AJ58" s="38">
        <f t="shared" si="3"/>
        <v>0</v>
      </c>
      <c r="AK58" s="86">
        <f t="shared" si="4"/>
        <v>0</v>
      </c>
    </row>
    <row r="59" spans="1:37" s="55" customFormat="1" ht="16.5">
      <c r="A59" s="65" t="s">
        <v>18</v>
      </c>
      <c r="B59" s="58">
        <f>H59+J59+L59+N59+P59+R59+T59+V59+X59+Z59+AB59+AD59</f>
        <v>0</v>
      </c>
      <c r="C59" s="58">
        <f>H59+J59+L59+N59+P59+R59</f>
        <v>0</v>
      </c>
      <c r="D59" s="58">
        <f>E59</f>
        <v>0</v>
      </c>
      <c r="E59" s="58">
        <f>I59+K59+M59+O59+Q59+S59</f>
        <v>0</v>
      </c>
      <c r="F59" s="59">
        <v>0</v>
      </c>
      <c r="G59" s="59">
        <v>0</v>
      </c>
      <c r="H59" s="64">
        <f aca="true" t="shared" si="32" ref="H59:AC59">H65</f>
        <v>0</v>
      </c>
      <c r="I59" s="64">
        <f t="shared" si="32"/>
        <v>0</v>
      </c>
      <c r="J59" s="64">
        <f t="shared" si="32"/>
        <v>0</v>
      </c>
      <c r="K59" s="64">
        <f t="shared" si="32"/>
        <v>0</v>
      </c>
      <c r="L59" s="64">
        <f t="shared" si="32"/>
        <v>0</v>
      </c>
      <c r="M59" s="64">
        <f t="shared" si="32"/>
        <v>0</v>
      </c>
      <c r="N59" s="64">
        <f t="shared" si="32"/>
        <v>0</v>
      </c>
      <c r="O59" s="64">
        <f t="shared" si="32"/>
        <v>0</v>
      </c>
      <c r="P59" s="64">
        <f t="shared" si="32"/>
        <v>0</v>
      </c>
      <c r="Q59" s="64">
        <f t="shared" si="32"/>
        <v>0</v>
      </c>
      <c r="R59" s="64">
        <f t="shared" si="32"/>
        <v>0</v>
      </c>
      <c r="S59" s="64">
        <f t="shared" si="32"/>
        <v>0</v>
      </c>
      <c r="T59" s="64">
        <f t="shared" si="32"/>
        <v>0</v>
      </c>
      <c r="U59" s="64">
        <f t="shared" si="32"/>
        <v>0</v>
      </c>
      <c r="V59" s="64">
        <f t="shared" si="32"/>
        <v>0</v>
      </c>
      <c r="W59" s="64">
        <f t="shared" si="32"/>
        <v>0</v>
      </c>
      <c r="X59" s="64">
        <f t="shared" si="32"/>
        <v>0</v>
      </c>
      <c r="Y59" s="64">
        <f t="shared" si="32"/>
        <v>0</v>
      </c>
      <c r="Z59" s="64">
        <f t="shared" si="32"/>
        <v>0</v>
      </c>
      <c r="AA59" s="64">
        <f t="shared" si="32"/>
        <v>0</v>
      </c>
      <c r="AB59" s="64">
        <f t="shared" si="32"/>
        <v>0</v>
      </c>
      <c r="AC59" s="64">
        <f t="shared" si="32"/>
        <v>0</v>
      </c>
      <c r="AD59" s="64">
        <f aca="true" t="shared" si="33" ref="AD59:AE61">AD65</f>
        <v>0</v>
      </c>
      <c r="AE59" s="64">
        <f>AE65</f>
        <v>0</v>
      </c>
      <c r="AF59" s="103" t="s">
        <v>44</v>
      </c>
      <c r="AG59" s="103"/>
      <c r="AH59" s="38">
        <f t="shared" si="1"/>
        <v>0</v>
      </c>
      <c r="AI59" s="38">
        <f t="shared" si="2"/>
        <v>0</v>
      </c>
      <c r="AJ59" s="38">
        <f t="shared" si="3"/>
        <v>0</v>
      </c>
      <c r="AK59" s="86">
        <f t="shared" si="4"/>
        <v>0</v>
      </c>
    </row>
    <row r="60" spans="1:37" s="55" customFormat="1" ht="16.5">
      <c r="A60" s="68" t="s">
        <v>19</v>
      </c>
      <c r="B60" s="58">
        <f>H60+J60+L60+N60+P60+R60+T60+V60+X60+Z60+AB60+AD60</f>
        <v>13475.9</v>
      </c>
      <c r="C60" s="58">
        <f>H60+J60+L60+N60+P60+R60</f>
        <v>0</v>
      </c>
      <c r="D60" s="58">
        <f>E60</f>
        <v>0</v>
      </c>
      <c r="E60" s="58">
        <f>I60+K60+M60+O60+Q60+S60</f>
        <v>0</v>
      </c>
      <c r="F60" s="69">
        <f>E60/B60</f>
        <v>0</v>
      </c>
      <c r="G60" s="59">
        <v>0</v>
      </c>
      <c r="H60" s="64">
        <f aca="true" t="shared" si="34" ref="H60:Q60">H66</f>
        <v>0</v>
      </c>
      <c r="I60" s="64">
        <f t="shared" si="34"/>
        <v>0</v>
      </c>
      <c r="J60" s="64">
        <f t="shared" si="34"/>
        <v>0</v>
      </c>
      <c r="K60" s="64">
        <f t="shared" si="34"/>
        <v>0</v>
      </c>
      <c r="L60" s="64">
        <f t="shared" si="34"/>
        <v>0</v>
      </c>
      <c r="M60" s="64">
        <f t="shared" si="34"/>
        <v>0</v>
      </c>
      <c r="N60" s="64">
        <f t="shared" si="34"/>
        <v>0</v>
      </c>
      <c r="O60" s="64">
        <f t="shared" si="34"/>
        <v>0</v>
      </c>
      <c r="P60" s="64">
        <f t="shared" si="34"/>
        <v>0</v>
      </c>
      <c r="Q60" s="64">
        <f t="shared" si="34"/>
        <v>0</v>
      </c>
      <c r="R60" s="64">
        <f aca="true" t="shared" si="35" ref="R60:AB60">R66</f>
        <v>0</v>
      </c>
      <c r="S60" s="64">
        <f t="shared" si="35"/>
        <v>0</v>
      </c>
      <c r="T60" s="64">
        <f t="shared" si="35"/>
        <v>0</v>
      </c>
      <c r="U60" s="64">
        <f t="shared" si="35"/>
        <v>0</v>
      </c>
      <c r="V60" s="64">
        <f t="shared" si="35"/>
        <v>0</v>
      </c>
      <c r="W60" s="64">
        <f t="shared" si="35"/>
        <v>0</v>
      </c>
      <c r="X60" s="64">
        <f t="shared" si="35"/>
        <v>6108.75</v>
      </c>
      <c r="Y60" s="64">
        <f t="shared" si="35"/>
        <v>0</v>
      </c>
      <c r="Z60" s="64">
        <f t="shared" si="35"/>
        <v>6108.75</v>
      </c>
      <c r="AA60" s="64">
        <f t="shared" si="35"/>
        <v>0</v>
      </c>
      <c r="AB60" s="64">
        <f t="shared" si="35"/>
        <v>0</v>
      </c>
      <c r="AC60" s="64">
        <f>AC66</f>
        <v>0</v>
      </c>
      <c r="AD60" s="64">
        <f t="shared" si="33"/>
        <v>1258.4</v>
      </c>
      <c r="AE60" s="64">
        <f>AE66</f>
        <v>0</v>
      </c>
      <c r="AF60" s="103" t="s">
        <v>44</v>
      </c>
      <c r="AG60" s="103"/>
      <c r="AH60" s="38">
        <f t="shared" si="1"/>
        <v>13475.9</v>
      </c>
      <c r="AI60" s="38">
        <f t="shared" si="2"/>
        <v>0</v>
      </c>
      <c r="AJ60" s="38">
        <f t="shared" si="3"/>
        <v>0</v>
      </c>
      <c r="AK60" s="86">
        <f t="shared" si="4"/>
        <v>0</v>
      </c>
    </row>
    <row r="61" spans="1:37" s="55" customFormat="1" ht="18.75" customHeight="1">
      <c r="A61" s="63" t="s">
        <v>27</v>
      </c>
      <c r="B61" s="58">
        <f>H61+J61+L61+N61+P61+R61+T61+V61+X61+Z61+AB61+AD61</f>
        <v>0</v>
      </c>
      <c r="C61" s="58">
        <f>H61+J61+L61+N61+P61+R61</f>
        <v>0</v>
      </c>
      <c r="D61" s="58">
        <f>D67</f>
        <v>0</v>
      </c>
      <c r="E61" s="58">
        <f>I61+K61+M61+O61+Q61+S61</f>
        <v>0</v>
      </c>
      <c r="F61" s="59">
        <v>0</v>
      </c>
      <c r="G61" s="59">
        <v>0</v>
      </c>
      <c r="H61" s="64">
        <f aca="true" t="shared" si="36" ref="H61:AB61">H67</f>
        <v>0</v>
      </c>
      <c r="I61" s="64">
        <f t="shared" si="36"/>
        <v>0</v>
      </c>
      <c r="J61" s="64">
        <f t="shared" si="36"/>
        <v>0</v>
      </c>
      <c r="K61" s="64">
        <f t="shared" si="36"/>
        <v>0</v>
      </c>
      <c r="L61" s="64">
        <f t="shared" si="36"/>
        <v>0</v>
      </c>
      <c r="M61" s="64">
        <f t="shared" si="36"/>
        <v>0</v>
      </c>
      <c r="N61" s="64">
        <f t="shared" si="36"/>
        <v>0</v>
      </c>
      <c r="O61" s="64">
        <f t="shared" si="36"/>
        <v>0</v>
      </c>
      <c r="P61" s="64">
        <f t="shared" si="36"/>
        <v>0</v>
      </c>
      <c r="Q61" s="64">
        <f t="shared" si="36"/>
        <v>0</v>
      </c>
      <c r="R61" s="64">
        <f t="shared" si="36"/>
        <v>0</v>
      </c>
      <c r="S61" s="64">
        <f t="shared" si="36"/>
        <v>0</v>
      </c>
      <c r="T61" s="64">
        <f t="shared" si="36"/>
        <v>0</v>
      </c>
      <c r="U61" s="64">
        <f t="shared" si="36"/>
        <v>0</v>
      </c>
      <c r="V61" s="64">
        <f t="shared" si="36"/>
        <v>0</v>
      </c>
      <c r="W61" s="64">
        <f t="shared" si="36"/>
        <v>0</v>
      </c>
      <c r="X61" s="64">
        <f t="shared" si="36"/>
        <v>0</v>
      </c>
      <c r="Y61" s="64">
        <f t="shared" si="36"/>
        <v>0</v>
      </c>
      <c r="Z61" s="64">
        <f t="shared" si="36"/>
        <v>0</v>
      </c>
      <c r="AA61" s="64">
        <f t="shared" si="36"/>
        <v>0</v>
      </c>
      <c r="AB61" s="64">
        <f t="shared" si="36"/>
        <v>0</v>
      </c>
      <c r="AC61" s="64">
        <f>AC67</f>
        <v>0</v>
      </c>
      <c r="AD61" s="64">
        <f t="shared" si="33"/>
        <v>0</v>
      </c>
      <c r="AE61" s="64">
        <f t="shared" si="33"/>
        <v>0</v>
      </c>
      <c r="AF61" s="103"/>
      <c r="AG61" s="103"/>
      <c r="AH61" s="38">
        <f t="shared" si="1"/>
        <v>0</v>
      </c>
      <c r="AI61" s="38">
        <f t="shared" si="2"/>
        <v>0</v>
      </c>
      <c r="AJ61" s="38">
        <f t="shared" si="3"/>
        <v>0</v>
      </c>
      <c r="AK61" s="86">
        <f t="shared" si="4"/>
        <v>0</v>
      </c>
    </row>
    <row r="62" spans="1:37" s="70" customFormat="1" ht="62.25" customHeight="1">
      <c r="A62" s="50" t="s">
        <v>41</v>
      </c>
      <c r="B62" s="51">
        <f>B63</f>
        <v>13475.9</v>
      </c>
      <c r="C62" s="51">
        <f>C63</f>
        <v>0</v>
      </c>
      <c r="D62" s="51">
        <f>D63</f>
        <v>0</v>
      </c>
      <c r="E62" s="51">
        <f>E63</f>
        <v>0</v>
      </c>
      <c r="F62" s="67">
        <f>E62/B62</f>
        <v>0</v>
      </c>
      <c r="G62" s="67">
        <v>0</v>
      </c>
      <c r="H62" s="51">
        <f>H63</f>
        <v>0</v>
      </c>
      <c r="I62" s="51">
        <f aca="true" t="shared" si="37" ref="I62:AE62">I63</f>
        <v>0</v>
      </c>
      <c r="J62" s="51">
        <f>J63</f>
        <v>0</v>
      </c>
      <c r="K62" s="51">
        <f t="shared" si="37"/>
        <v>0</v>
      </c>
      <c r="L62" s="51">
        <f t="shared" si="37"/>
        <v>0</v>
      </c>
      <c r="M62" s="51">
        <f t="shared" si="37"/>
        <v>0</v>
      </c>
      <c r="N62" s="51">
        <f t="shared" si="37"/>
        <v>0</v>
      </c>
      <c r="O62" s="51">
        <f t="shared" si="37"/>
        <v>0</v>
      </c>
      <c r="P62" s="51">
        <f t="shared" si="37"/>
        <v>0</v>
      </c>
      <c r="Q62" s="51">
        <f t="shared" si="37"/>
        <v>0</v>
      </c>
      <c r="R62" s="51">
        <f t="shared" si="37"/>
        <v>0</v>
      </c>
      <c r="S62" s="51">
        <f t="shared" si="37"/>
        <v>0</v>
      </c>
      <c r="T62" s="51">
        <f t="shared" si="37"/>
        <v>0</v>
      </c>
      <c r="U62" s="51">
        <f t="shared" si="37"/>
        <v>0</v>
      </c>
      <c r="V62" s="51">
        <f>V63</f>
        <v>0</v>
      </c>
      <c r="W62" s="51">
        <f t="shared" si="37"/>
        <v>0</v>
      </c>
      <c r="X62" s="51">
        <f t="shared" si="37"/>
        <v>6108.75</v>
      </c>
      <c r="Y62" s="51">
        <f t="shared" si="37"/>
        <v>0</v>
      </c>
      <c r="Z62" s="51">
        <f t="shared" si="37"/>
        <v>6108.75</v>
      </c>
      <c r="AA62" s="51">
        <f t="shared" si="37"/>
        <v>0</v>
      </c>
      <c r="AB62" s="51">
        <f t="shared" si="37"/>
        <v>0</v>
      </c>
      <c r="AC62" s="51">
        <f t="shared" si="37"/>
        <v>0</v>
      </c>
      <c r="AD62" s="51">
        <f t="shared" si="37"/>
        <v>1258.4</v>
      </c>
      <c r="AE62" s="51">
        <f t="shared" si="37"/>
        <v>0</v>
      </c>
      <c r="AF62" s="124" t="s">
        <v>60</v>
      </c>
      <c r="AG62" s="125"/>
      <c r="AH62" s="38">
        <f t="shared" si="1"/>
        <v>13475.9</v>
      </c>
      <c r="AI62" s="38">
        <f t="shared" si="2"/>
        <v>0</v>
      </c>
      <c r="AJ62" s="38">
        <f t="shared" si="3"/>
        <v>0</v>
      </c>
      <c r="AK62" s="86">
        <f t="shared" si="4"/>
        <v>0</v>
      </c>
    </row>
    <row r="63" spans="1:37" s="70" customFormat="1" ht="24" customHeight="1">
      <c r="A63" s="62" t="s">
        <v>24</v>
      </c>
      <c r="B63" s="58">
        <f>B64+B65+B66+B67</f>
        <v>13475.9</v>
      </c>
      <c r="C63" s="58">
        <f>C64+C65+C66+C67</f>
        <v>0</v>
      </c>
      <c r="D63" s="58">
        <f>D64+D65+D66+D67</f>
        <v>0</v>
      </c>
      <c r="E63" s="58">
        <f>E64+E65+E66+E67</f>
        <v>0</v>
      </c>
      <c r="F63" s="71">
        <f>E63/B63</f>
        <v>0</v>
      </c>
      <c r="G63" s="71">
        <v>0</v>
      </c>
      <c r="H63" s="58">
        <f aca="true" t="shared" si="38" ref="H63:AE63">H64+H65+H66+H67</f>
        <v>0</v>
      </c>
      <c r="I63" s="58">
        <f t="shared" si="38"/>
        <v>0</v>
      </c>
      <c r="J63" s="58">
        <f t="shared" si="38"/>
        <v>0</v>
      </c>
      <c r="K63" s="58">
        <f t="shared" si="38"/>
        <v>0</v>
      </c>
      <c r="L63" s="58">
        <f t="shared" si="38"/>
        <v>0</v>
      </c>
      <c r="M63" s="58">
        <f t="shared" si="38"/>
        <v>0</v>
      </c>
      <c r="N63" s="58">
        <f t="shared" si="38"/>
        <v>0</v>
      </c>
      <c r="O63" s="58">
        <f t="shared" si="38"/>
        <v>0</v>
      </c>
      <c r="P63" s="58">
        <f t="shared" si="38"/>
        <v>0</v>
      </c>
      <c r="Q63" s="58">
        <f t="shared" si="38"/>
        <v>0</v>
      </c>
      <c r="R63" s="58">
        <f t="shared" si="38"/>
        <v>0</v>
      </c>
      <c r="S63" s="58">
        <f t="shared" si="38"/>
        <v>0</v>
      </c>
      <c r="T63" s="58">
        <f t="shared" si="38"/>
        <v>0</v>
      </c>
      <c r="U63" s="58">
        <f t="shared" si="38"/>
        <v>0</v>
      </c>
      <c r="V63" s="58">
        <f t="shared" si="38"/>
        <v>0</v>
      </c>
      <c r="W63" s="58">
        <f t="shared" si="38"/>
        <v>0</v>
      </c>
      <c r="X63" s="58">
        <f t="shared" si="38"/>
        <v>6108.75</v>
      </c>
      <c r="Y63" s="58">
        <f t="shared" si="38"/>
        <v>0</v>
      </c>
      <c r="Z63" s="58">
        <f t="shared" si="38"/>
        <v>6108.75</v>
      </c>
      <c r="AA63" s="58">
        <f t="shared" si="38"/>
        <v>0</v>
      </c>
      <c r="AB63" s="58">
        <f t="shared" si="38"/>
        <v>0</v>
      </c>
      <c r="AC63" s="58">
        <f t="shared" si="38"/>
        <v>0</v>
      </c>
      <c r="AD63" s="58">
        <f t="shared" si="38"/>
        <v>1258.4</v>
      </c>
      <c r="AE63" s="58">
        <f t="shared" si="38"/>
        <v>0</v>
      </c>
      <c r="AF63" s="126"/>
      <c r="AG63" s="127"/>
      <c r="AH63" s="38">
        <f t="shared" si="1"/>
        <v>13475.9</v>
      </c>
      <c r="AI63" s="38">
        <f t="shared" si="2"/>
        <v>0</v>
      </c>
      <c r="AJ63" s="38">
        <f t="shared" si="3"/>
        <v>0</v>
      </c>
      <c r="AK63" s="86">
        <f t="shared" si="4"/>
        <v>0</v>
      </c>
    </row>
    <row r="64" spans="1:37" s="70" customFormat="1" ht="24" customHeight="1">
      <c r="A64" s="65" t="s">
        <v>20</v>
      </c>
      <c r="B64" s="58">
        <f>H64+J64+L64+N64+P64+R64+T64+V64+X64+Z64+AB64+AD64</f>
        <v>0</v>
      </c>
      <c r="C64" s="58">
        <f>H64+J64+L64+N64+P64+R64</f>
        <v>0</v>
      </c>
      <c r="D64" s="58">
        <f>E64</f>
        <v>0</v>
      </c>
      <c r="E64" s="58">
        <f>I64+K64+M64+O64+Q64+S64+U64+W64+Y64</f>
        <v>0</v>
      </c>
      <c r="F64" s="71">
        <v>0</v>
      </c>
      <c r="G64" s="71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64">
        <v>0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0</v>
      </c>
      <c r="AB64" s="64">
        <v>0</v>
      </c>
      <c r="AC64" s="64">
        <v>0</v>
      </c>
      <c r="AD64" s="64">
        <v>0</v>
      </c>
      <c r="AE64" s="64">
        <v>0</v>
      </c>
      <c r="AF64" s="126"/>
      <c r="AG64" s="127"/>
      <c r="AH64" s="38">
        <f t="shared" si="1"/>
        <v>0</v>
      </c>
      <c r="AI64" s="38">
        <f t="shared" si="2"/>
        <v>0</v>
      </c>
      <c r="AJ64" s="38">
        <f t="shared" si="3"/>
        <v>0</v>
      </c>
      <c r="AK64" s="86">
        <f t="shared" si="4"/>
        <v>0</v>
      </c>
    </row>
    <row r="65" spans="1:37" s="70" customFormat="1" ht="24" customHeight="1">
      <c r="A65" s="65" t="s">
        <v>18</v>
      </c>
      <c r="B65" s="58">
        <f>H65+J65+L65+N65+P65+R65+T65+V65+X65+Z65+AB65+AD65</f>
        <v>0</v>
      </c>
      <c r="C65" s="58">
        <f>H65+J65+L65+N65+P65+R65</f>
        <v>0</v>
      </c>
      <c r="D65" s="58">
        <f>E65</f>
        <v>0</v>
      </c>
      <c r="E65" s="58">
        <f>I65</f>
        <v>0</v>
      </c>
      <c r="F65" s="71">
        <v>0</v>
      </c>
      <c r="G65" s="71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>
        <v>0</v>
      </c>
      <c r="AC65" s="64">
        <v>0</v>
      </c>
      <c r="AD65" s="64">
        <v>0</v>
      </c>
      <c r="AE65" s="64">
        <v>0</v>
      </c>
      <c r="AF65" s="126"/>
      <c r="AG65" s="127"/>
      <c r="AH65" s="38">
        <f t="shared" si="1"/>
        <v>0</v>
      </c>
      <c r="AI65" s="38">
        <f t="shared" si="2"/>
        <v>0</v>
      </c>
      <c r="AJ65" s="38">
        <f t="shared" si="3"/>
        <v>0</v>
      </c>
      <c r="AK65" s="86">
        <f t="shared" si="4"/>
        <v>0</v>
      </c>
    </row>
    <row r="66" spans="1:37" s="70" customFormat="1" ht="24" customHeight="1">
      <c r="A66" s="72" t="s">
        <v>19</v>
      </c>
      <c r="B66" s="58">
        <f>H66+J66+L66+N66+P66+R66+T66+V66+X66+Z66+AB66+AD66</f>
        <v>13475.9</v>
      </c>
      <c r="C66" s="58">
        <f>H66+J66+L66+N66+P66+R66</f>
        <v>0</v>
      </c>
      <c r="D66" s="58">
        <f>E66</f>
        <v>0</v>
      </c>
      <c r="E66" s="58">
        <f>I66+K66+M66+O66+Q66</f>
        <v>0</v>
      </c>
      <c r="F66" s="71">
        <f>E66/B66</f>
        <v>0</v>
      </c>
      <c r="G66" s="71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64">
        <v>0</v>
      </c>
      <c r="V66" s="64">
        <v>0</v>
      </c>
      <c r="W66" s="64">
        <v>0</v>
      </c>
      <c r="X66" s="64">
        <v>6108.75</v>
      </c>
      <c r="Y66" s="64">
        <v>0</v>
      </c>
      <c r="Z66" s="64">
        <v>6108.75</v>
      </c>
      <c r="AA66" s="64">
        <v>0</v>
      </c>
      <c r="AB66" s="64">
        <v>0</v>
      </c>
      <c r="AC66" s="64">
        <v>0</v>
      </c>
      <c r="AD66" s="64">
        <v>1258.4</v>
      </c>
      <c r="AE66" s="64">
        <v>0</v>
      </c>
      <c r="AF66" s="126"/>
      <c r="AG66" s="127"/>
      <c r="AH66" s="38">
        <f t="shared" si="1"/>
        <v>13475.9</v>
      </c>
      <c r="AI66" s="38">
        <f t="shared" si="2"/>
        <v>0</v>
      </c>
      <c r="AJ66" s="38">
        <f t="shared" si="3"/>
        <v>0</v>
      </c>
      <c r="AK66" s="86">
        <f t="shared" si="4"/>
        <v>0</v>
      </c>
    </row>
    <row r="67" spans="1:37" s="70" customFormat="1" ht="24" customHeight="1">
      <c r="A67" s="63" t="s">
        <v>27</v>
      </c>
      <c r="B67" s="58">
        <f>H67+J67+L67+N67+P67+R67+T67+V67+X67+Z67+AB67+AD67</f>
        <v>0</v>
      </c>
      <c r="C67" s="58">
        <f>H67+J67+L67+N67+P67+R67</f>
        <v>0</v>
      </c>
      <c r="D67" s="58">
        <f>E67</f>
        <v>0</v>
      </c>
      <c r="E67" s="58">
        <f>I67+K67+M67+O67+Q67+S67+U67+W67+Y67</f>
        <v>0</v>
      </c>
      <c r="F67" s="71">
        <v>0</v>
      </c>
      <c r="G67" s="71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128"/>
      <c r="AG67" s="129"/>
      <c r="AH67" s="38">
        <f t="shared" si="1"/>
        <v>0</v>
      </c>
      <c r="AI67" s="38">
        <f t="shared" si="2"/>
        <v>0</v>
      </c>
      <c r="AJ67" s="38">
        <f t="shared" si="3"/>
        <v>0</v>
      </c>
      <c r="AK67" s="86">
        <f t="shared" si="4"/>
        <v>0</v>
      </c>
    </row>
    <row r="68" spans="1:37" s="55" customFormat="1" ht="18.75" customHeight="1">
      <c r="A68" s="50" t="s">
        <v>38</v>
      </c>
      <c r="B68" s="51">
        <f>B69</f>
        <v>114528.90000000001</v>
      </c>
      <c r="C68" s="51">
        <f>C69</f>
        <v>21927.899999999998</v>
      </c>
      <c r="D68" s="51">
        <f>D69</f>
        <v>21927.8</v>
      </c>
      <c r="E68" s="51">
        <f>E69</f>
        <v>21927.8</v>
      </c>
      <c r="F68" s="52">
        <f>E68/B68</f>
        <v>0.19146084525390533</v>
      </c>
      <c r="G68" s="52">
        <v>0</v>
      </c>
      <c r="H68" s="51">
        <f aca="true" t="shared" si="39" ref="H68:P68">H69</f>
        <v>0</v>
      </c>
      <c r="I68" s="51">
        <f t="shared" si="39"/>
        <v>0</v>
      </c>
      <c r="J68" s="51">
        <f t="shared" si="39"/>
        <v>0</v>
      </c>
      <c r="K68" s="51">
        <f t="shared" si="39"/>
        <v>0</v>
      </c>
      <c r="L68" s="51">
        <f t="shared" si="39"/>
        <v>0</v>
      </c>
      <c r="M68" s="51">
        <f t="shared" si="39"/>
        <v>0</v>
      </c>
      <c r="N68" s="51">
        <f t="shared" si="39"/>
        <v>0</v>
      </c>
      <c r="O68" s="51">
        <f t="shared" si="39"/>
        <v>0</v>
      </c>
      <c r="P68" s="51">
        <f t="shared" si="39"/>
        <v>21927.899999999998</v>
      </c>
      <c r="Q68" s="51">
        <f>Q69</f>
        <v>21927.8</v>
      </c>
      <c r="R68" s="51">
        <f aca="true" t="shared" si="40" ref="R68:AE68">R69</f>
        <v>0</v>
      </c>
      <c r="S68" s="51">
        <f t="shared" si="40"/>
        <v>0</v>
      </c>
      <c r="T68" s="51">
        <f t="shared" si="40"/>
        <v>0</v>
      </c>
      <c r="U68" s="51">
        <f t="shared" si="40"/>
        <v>0</v>
      </c>
      <c r="V68" s="51">
        <f t="shared" si="40"/>
        <v>0</v>
      </c>
      <c r="W68" s="51">
        <f t="shared" si="40"/>
        <v>0</v>
      </c>
      <c r="X68" s="51">
        <f t="shared" si="40"/>
        <v>0</v>
      </c>
      <c r="Y68" s="51">
        <f t="shared" si="40"/>
        <v>0</v>
      </c>
      <c r="Z68" s="51">
        <f t="shared" si="40"/>
        <v>0</v>
      </c>
      <c r="AA68" s="51">
        <f t="shared" si="40"/>
        <v>0</v>
      </c>
      <c r="AB68" s="51">
        <f t="shared" si="40"/>
        <v>0</v>
      </c>
      <c r="AC68" s="51">
        <f t="shared" si="40"/>
        <v>0</v>
      </c>
      <c r="AD68" s="51">
        <f t="shared" si="40"/>
        <v>92601</v>
      </c>
      <c r="AE68" s="51">
        <f t="shared" si="40"/>
        <v>0</v>
      </c>
      <c r="AF68" s="137" t="s">
        <v>61</v>
      </c>
      <c r="AG68" s="138"/>
      <c r="AH68" s="38">
        <f t="shared" si="1"/>
        <v>114528.9</v>
      </c>
      <c r="AI68" s="38">
        <f t="shared" si="2"/>
        <v>21927.899999999998</v>
      </c>
      <c r="AJ68" s="38">
        <f t="shared" si="3"/>
        <v>21927.8</v>
      </c>
      <c r="AK68" s="86">
        <f t="shared" si="4"/>
        <v>0.09999999999854481</v>
      </c>
    </row>
    <row r="69" spans="1:37" s="55" customFormat="1" ht="18.75" customHeight="1">
      <c r="A69" s="50" t="s">
        <v>24</v>
      </c>
      <c r="B69" s="58">
        <f>B71+B72+B70+B74+B73</f>
        <v>114528.90000000001</v>
      </c>
      <c r="C69" s="58">
        <f>C71+C72+C70+C74+C73</f>
        <v>21927.899999999998</v>
      </c>
      <c r="D69" s="73">
        <f>D71+D72+D70+D74+D73</f>
        <v>21927.8</v>
      </c>
      <c r="E69" s="58">
        <f>E71+E72+E70+E74+E73</f>
        <v>21927.8</v>
      </c>
      <c r="F69" s="59">
        <f>E69/B69</f>
        <v>0.19146084525390533</v>
      </c>
      <c r="G69" s="59">
        <v>0</v>
      </c>
      <c r="H69" s="58">
        <f aca="true" t="shared" si="41" ref="H69:O69">H71+H72+H70+H74</f>
        <v>0</v>
      </c>
      <c r="I69" s="58">
        <f t="shared" si="41"/>
        <v>0</v>
      </c>
      <c r="J69" s="58">
        <f t="shared" si="41"/>
        <v>0</v>
      </c>
      <c r="K69" s="58">
        <f t="shared" si="41"/>
        <v>0</v>
      </c>
      <c r="L69" s="58">
        <f t="shared" si="41"/>
        <v>0</v>
      </c>
      <c r="M69" s="58">
        <f t="shared" si="41"/>
        <v>0</v>
      </c>
      <c r="N69" s="58">
        <f t="shared" si="41"/>
        <v>0</v>
      </c>
      <c r="O69" s="58">
        <f t="shared" si="41"/>
        <v>0</v>
      </c>
      <c r="P69" s="58">
        <f>P71+P72+P70+P74+P73</f>
        <v>21927.899999999998</v>
      </c>
      <c r="Q69" s="58">
        <f>Q71+Q72+Q70+Q74+Q73</f>
        <v>21927.8</v>
      </c>
      <c r="R69" s="58">
        <f aca="true" t="shared" si="42" ref="R69:AE69">R71+R72+R70+R74+R73</f>
        <v>0</v>
      </c>
      <c r="S69" s="58">
        <f t="shared" si="42"/>
        <v>0</v>
      </c>
      <c r="T69" s="58">
        <f t="shared" si="42"/>
        <v>0</v>
      </c>
      <c r="U69" s="58">
        <f t="shared" si="42"/>
        <v>0</v>
      </c>
      <c r="V69" s="58">
        <f t="shared" si="42"/>
        <v>0</v>
      </c>
      <c r="W69" s="58">
        <f t="shared" si="42"/>
        <v>0</v>
      </c>
      <c r="X69" s="58">
        <f t="shared" si="42"/>
        <v>0</v>
      </c>
      <c r="Y69" s="58">
        <f t="shared" si="42"/>
        <v>0</v>
      </c>
      <c r="Z69" s="58">
        <f t="shared" si="42"/>
        <v>0</v>
      </c>
      <c r="AA69" s="58">
        <f t="shared" si="42"/>
        <v>0</v>
      </c>
      <c r="AB69" s="58">
        <f t="shared" si="42"/>
        <v>0</v>
      </c>
      <c r="AC69" s="58">
        <f t="shared" si="42"/>
        <v>0</v>
      </c>
      <c r="AD69" s="58">
        <f t="shared" si="42"/>
        <v>92601</v>
      </c>
      <c r="AE69" s="58">
        <f t="shared" si="42"/>
        <v>0</v>
      </c>
      <c r="AF69" s="139"/>
      <c r="AG69" s="140"/>
      <c r="AH69" s="38">
        <f t="shared" si="1"/>
        <v>114528.9</v>
      </c>
      <c r="AI69" s="38">
        <f t="shared" si="2"/>
        <v>21927.899999999998</v>
      </c>
      <c r="AJ69" s="38">
        <f t="shared" si="3"/>
        <v>21927.8</v>
      </c>
      <c r="AK69" s="86">
        <f t="shared" si="4"/>
        <v>0.09999999999854481</v>
      </c>
    </row>
    <row r="70" spans="1:37" s="55" customFormat="1" ht="18.75" customHeight="1">
      <c r="A70" s="74" t="s">
        <v>20</v>
      </c>
      <c r="B70" s="64">
        <f>H70+J70+L70+N70+P70+R70+T70+V70+X70+Z70+AB70+AD70</f>
        <v>0</v>
      </c>
      <c r="C70" s="64">
        <f>H70+J70+L70+N70+P70+R70</f>
        <v>0</v>
      </c>
      <c r="D70" s="64">
        <f>E70</f>
        <v>0</v>
      </c>
      <c r="E70" s="64">
        <f>I70</f>
        <v>0</v>
      </c>
      <c r="F70" s="59">
        <v>0</v>
      </c>
      <c r="G70" s="59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  <c r="X70" s="58">
        <v>0</v>
      </c>
      <c r="Y70" s="58">
        <v>0</v>
      </c>
      <c r="Z70" s="58">
        <v>0</v>
      </c>
      <c r="AA70" s="58">
        <v>0</v>
      </c>
      <c r="AB70" s="58">
        <v>0</v>
      </c>
      <c r="AC70" s="58">
        <v>0</v>
      </c>
      <c r="AD70" s="58">
        <v>0</v>
      </c>
      <c r="AE70" s="58">
        <v>0</v>
      </c>
      <c r="AF70" s="139"/>
      <c r="AG70" s="140"/>
      <c r="AH70" s="38">
        <f t="shared" si="1"/>
        <v>0</v>
      </c>
      <c r="AI70" s="38">
        <f t="shared" si="2"/>
        <v>0</v>
      </c>
      <c r="AJ70" s="38">
        <f t="shared" si="3"/>
        <v>0</v>
      </c>
      <c r="AK70" s="86">
        <f t="shared" si="4"/>
        <v>0</v>
      </c>
    </row>
    <row r="71" spans="1:37" s="55" customFormat="1" ht="18.75" customHeight="1">
      <c r="A71" s="63" t="s">
        <v>18</v>
      </c>
      <c r="B71" s="64">
        <f>H71+J71+L71+N71+P71+R71+T71+V71+X71+Z71+AB71+AD71</f>
        <v>80245.1</v>
      </c>
      <c r="C71" s="64">
        <f>H71+J71+L71+N71+P71+R71</f>
        <v>19515.8</v>
      </c>
      <c r="D71" s="64">
        <f>E71</f>
        <v>19515.7</v>
      </c>
      <c r="E71" s="64">
        <f>I71+K71+M71+O71+Q71+S71</f>
        <v>19515.7</v>
      </c>
      <c r="F71" s="59">
        <f>E71/B71</f>
        <v>0.24320114249966665</v>
      </c>
      <c r="G71" s="59">
        <f>G30</f>
        <v>1.000003682712244</v>
      </c>
      <c r="H71" s="64">
        <v>0</v>
      </c>
      <c r="I71" s="58">
        <v>0</v>
      </c>
      <c r="J71" s="64">
        <v>0</v>
      </c>
      <c r="K71" s="58">
        <v>0</v>
      </c>
      <c r="L71" s="64">
        <v>0</v>
      </c>
      <c r="M71" s="58">
        <v>0</v>
      </c>
      <c r="N71" s="64">
        <v>0</v>
      </c>
      <c r="O71" s="58">
        <v>0</v>
      </c>
      <c r="P71" s="64">
        <v>19515.8</v>
      </c>
      <c r="Q71" s="58">
        <v>19515.7</v>
      </c>
      <c r="R71" s="64">
        <v>0</v>
      </c>
      <c r="S71" s="58">
        <v>0</v>
      </c>
      <c r="T71" s="64">
        <v>0</v>
      </c>
      <c r="U71" s="58">
        <v>0</v>
      </c>
      <c r="V71" s="64">
        <v>0</v>
      </c>
      <c r="W71" s="58">
        <v>0</v>
      </c>
      <c r="X71" s="64">
        <v>0</v>
      </c>
      <c r="Y71" s="58">
        <v>0</v>
      </c>
      <c r="Z71" s="64">
        <v>0</v>
      </c>
      <c r="AA71" s="58">
        <v>0</v>
      </c>
      <c r="AB71" s="64">
        <v>0</v>
      </c>
      <c r="AC71" s="58">
        <v>0</v>
      </c>
      <c r="AD71" s="64">
        <v>60729.3</v>
      </c>
      <c r="AE71" s="58">
        <v>0</v>
      </c>
      <c r="AF71" s="139"/>
      <c r="AG71" s="140"/>
      <c r="AH71" s="38">
        <f t="shared" si="1"/>
        <v>80245.1</v>
      </c>
      <c r="AI71" s="38">
        <f t="shared" si="2"/>
        <v>19515.8</v>
      </c>
      <c r="AJ71" s="38">
        <f t="shared" si="3"/>
        <v>19515.7</v>
      </c>
      <c r="AK71" s="86">
        <f t="shared" si="4"/>
        <v>0.09999999999854481</v>
      </c>
    </row>
    <row r="72" spans="1:37" s="55" customFormat="1" ht="18.75" customHeight="1">
      <c r="A72" s="74" t="s">
        <v>19</v>
      </c>
      <c r="B72" s="64">
        <f>H72+J72+L72+N72+P72+R72+T72+V72+X72+Z72+AB72+AD72</f>
        <v>24365.8</v>
      </c>
      <c r="C72" s="64">
        <f>H72+J72+L72+N72+P72+R72</f>
        <v>0</v>
      </c>
      <c r="D72" s="64">
        <f>C72</f>
        <v>0</v>
      </c>
      <c r="E72" s="64">
        <f>I72+K72+M72+O72+Q72+S72</f>
        <v>0</v>
      </c>
      <c r="F72" s="59">
        <f>E72/B72</f>
        <v>0</v>
      </c>
      <c r="G72" s="59">
        <v>0</v>
      </c>
      <c r="H72" s="64">
        <v>0</v>
      </c>
      <c r="I72" s="58">
        <v>0</v>
      </c>
      <c r="J72" s="64">
        <v>0</v>
      </c>
      <c r="K72" s="58">
        <v>0</v>
      </c>
      <c r="L72" s="64">
        <v>0</v>
      </c>
      <c r="M72" s="58">
        <v>0</v>
      </c>
      <c r="N72" s="64">
        <v>0</v>
      </c>
      <c r="O72" s="58">
        <v>0</v>
      </c>
      <c r="P72" s="64">
        <v>0</v>
      </c>
      <c r="Q72" s="58">
        <v>0</v>
      </c>
      <c r="R72" s="64">
        <v>0</v>
      </c>
      <c r="S72" s="58">
        <v>0</v>
      </c>
      <c r="T72" s="64">
        <v>0</v>
      </c>
      <c r="U72" s="64">
        <v>0</v>
      </c>
      <c r="V72" s="64">
        <v>0</v>
      </c>
      <c r="W72" s="58">
        <v>0</v>
      </c>
      <c r="X72" s="64">
        <v>0</v>
      </c>
      <c r="Y72" s="58">
        <v>0</v>
      </c>
      <c r="Z72" s="64">
        <v>0</v>
      </c>
      <c r="AA72" s="58">
        <v>0</v>
      </c>
      <c r="AB72" s="64">
        <v>0</v>
      </c>
      <c r="AC72" s="58">
        <v>0</v>
      </c>
      <c r="AD72" s="64">
        <v>24365.8</v>
      </c>
      <c r="AE72" s="58">
        <v>0</v>
      </c>
      <c r="AF72" s="139"/>
      <c r="AG72" s="140"/>
      <c r="AH72" s="38">
        <f aca="true" t="shared" si="43" ref="AH72:AH128">H72+J72+L72+N72+P72+R72+T72+V72+X72+Z72+AB72+AD72</f>
        <v>24365.8</v>
      </c>
      <c r="AI72" s="38">
        <f aca="true" t="shared" si="44" ref="AI72:AI128">H72+J72+L72+N72+P72+R72</f>
        <v>0</v>
      </c>
      <c r="AJ72" s="38">
        <f aca="true" t="shared" si="45" ref="AJ72:AJ129">I72+K72+M72+O72+Q72+S72+U72+W72+Y72+AA72+AC72+AE72</f>
        <v>0</v>
      </c>
      <c r="AK72" s="86">
        <f aca="true" t="shared" si="46" ref="AK72:AK129">C72-E72</f>
        <v>0</v>
      </c>
    </row>
    <row r="73" spans="1:37" s="55" customFormat="1" ht="18.75" customHeight="1">
      <c r="A73" s="74" t="s">
        <v>51</v>
      </c>
      <c r="B73" s="64">
        <f>H73+J73+L73+N73+P73+R73+T73+V73+X73+Z73+AB73+AD73</f>
        <v>9918</v>
      </c>
      <c r="C73" s="64">
        <f>H73+J73+L73+N73+P73+R73</f>
        <v>2412.1</v>
      </c>
      <c r="D73" s="64">
        <f>C73</f>
        <v>2412.1</v>
      </c>
      <c r="E73" s="64">
        <f>I73+K73+M73+O73+Q73+S73</f>
        <v>2412.1</v>
      </c>
      <c r="F73" s="59">
        <f>E73/B73</f>
        <v>0.24320427505545472</v>
      </c>
      <c r="G73" s="59">
        <v>0</v>
      </c>
      <c r="H73" s="64">
        <v>0</v>
      </c>
      <c r="I73" s="58">
        <v>0</v>
      </c>
      <c r="J73" s="64">
        <v>0</v>
      </c>
      <c r="K73" s="58">
        <v>0</v>
      </c>
      <c r="L73" s="64">
        <v>0</v>
      </c>
      <c r="M73" s="58">
        <v>0</v>
      </c>
      <c r="N73" s="64">
        <v>0</v>
      </c>
      <c r="O73" s="58">
        <v>0</v>
      </c>
      <c r="P73" s="64">
        <v>2412.1</v>
      </c>
      <c r="Q73" s="58">
        <v>2412.1</v>
      </c>
      <c r="R73" s="64">
        <v>0</v>
      </c>
      <c r="S73" s="58">
        <v>0</v>
      </c>
      <c r="T73" s="64">
        <v>0</v>
      </c>
      <c r="U73" s="64">
        <v>0</v>
      </c>
      <c r="V73" s="64">
        <v>0</v>
      </c>
      <c r="W73" s="58">
        <v>0</v>
      </c>
      <c r="X73" s="64">
        <v>0</v>
      </c>
      <c r="Y73" s="58">
        <v>0</v>
      </c>
      <c r="Z73" s="64">
        <v>0</v>
      </c>
      <c r="AA73" s="58">
        <v>0</v>
      </c>
      <c r="AB73" s="64">
        <v>0</v>
      </c>
      <c r="AC73" s="58">
        <v>0</v>
      </c>
      <c r="AD73" s="64">
        <v>7505.9</v>
      </c>
      <c r="AE73" s="58">
        <v>0</v>
      </c>
      <c r="AF73" s="139"/>
      <c r="AG73" s="140"/>
      <c r="AH73" s="38">
        <f t="shared" si="43"/>
        <v>9918</v>
      </c>
      <c r="AI73" s="38">
        <f t="shared" si="44"/>
        <v>2412.1</v>
      </c>
      <c r="AJ73" s="38">
        <f t="shared" si="45"/>
        <v>2412.1</v>
      </c>
      <c r="AK73" s="86">
        <f t="shared" si="46"/>
        <v>0</v>
      </c>
    </row>
    <row r="74" spans="1:37" s="55" customFormat="1" ht="18.75" customHeight="1">
      <c r="A74" s="63" t="s">
        <v>27</v>
      </c>
      <c r="B74" s="64">
        <f>H74+I74+J74+K74+L74+M74+N74+O74+P74+Q74+R74+S74</f>
        <v>0</v>
      </c>
      <c r="C74" s="64">
        <f>H74+J74+L74+N74+P74+R74</f>
        <v>0</v>
      </c>
      <c r="D74" s="64">
        <f>E74</f>
        <v>0</v>
      </c>
      <c r="E74" s="64">
        <f>I74+K74+M74+O74+Q74+S74</f>
        <v>0</v>
      </c>
      <c r="F74" s="59">
        <v>0</v>
      </c>
      <c r="G74" s="59">
        <v>0</v>
      </c>
      <c r="H74" s="64">
        <v>0</v>
      </c>
      <c r="I74" s="58">
        <v>0</v>
      </c>
      <c r="J74" s="64">
        <v>0</v>
      </c>
      <c r="K74" s="58">
        <v>0</v>
      </c>
      <c r="L74" s="64">
        <v>0</v>
      </c>
      <c r="M74" s="58">
        <v>0</v>
      </c>
      <c r="N74" s="64">
        <v>0</v>
      </c>
      <c r="O74" s="58">
        <v>0</v>
      </c>
      <c r="P74" s="64">
        <v>0</v>
      </c>
      <c r="Q74" s="58">
        <v>0</v>
      </c>
      <c r="R74" s="64">
        <v>0</v>
      </c>
      <c r="S74" s="58">
        <v>0</v>
      </c>
      <c r="T74" s="64">
        <v>0</v>
      </c>
      <c r="U74" s="58">
        <v>0</v>
      </c>
      <c r="V74" s="64">
        <v>0</v>
      </c>
      <c r="W74" s="58">
        <v>0</v>
      </c>
      <c r="X74" s="64">
        <v>0</v>
      </c>
      <c r="Y74" s="58">
        <v>0</v>
      </c>
      <c r="Z74" s="64">
        <v>0</v>
      </c>
      <c r="AA74" s="58">
        <v>0</v>
      </c>
      <c r="AB74" s="64">
        <v>0</v>
      </c>
      <c r="AC74" s="58">
        <v>0</v>
      </c>
      <c r="AD74" s="64">
        <v>0</v>
      </c>
      <c r="AE74" s="58">
        <v>0</v>
      </c>
      <c r="AF74" s="139"/>
      <c r="AG74" s="140"/>
      <c r="AH74" s="38">
        <f t="shared" si="43"/>
        <v>0</v>
      </c>
      <c r="AI74" s="38">
        <f t="shared" si="44"/>
        <v>0</v>
      </c>
      <c r="AJ74" s="38">
        <f t="shared" si="45"/>
        <v>0</v>
      </c>
      <c r="AK74" s="86">
        <f t="shared" si="46"/>
        <v>0</v>
      </c>
    </row>
    <row r="75" spans="1:37" s="55" customFormat="1" ht="45.75" customHeight="1">
      <c r="A75" s="56" t="s">
        <v>66</v>
      </c>
      <c r="B75" s="51">
        <f>B76</f>
        <v>100000</v>
      </c>
      <c r="C75" s="51">
        <f>C76</f>
        <v>0</v>
      </c>
      <c r="D75" s="51">
        <f>D76</f>
        <v>0</v>
      </c>
      <c r="E75" s="51">
        <f>E76</f>
        <v>0</v>
      </c>
      <c r="F75" s="52">
        <v>0</v>
      </c>
      <c r="G75" s="52">
        <v>0</v>
      </c>
      <c r="H75" s="51">
        <f>H76</f>
        <v>0</v>
      </c>
      <c r="I75" s="51">
        <f>I76</f>
        <v>0</v>
      </c>
      <c r="J75" s="51">
        <f>J76</f>
        <v>0</v>
      </c>
      <c r="K75" s="51">
        <f>K76</f>
        <v>0</v>
      </c>
      <c r="L75" s="51">
        <f aca="true" t="shared" si="47" ref="L75:AE75">L76</f>
        <v>0</v>
      </c>
      <c r="M75" s="51">
        <f t="shared" si="47"/>
        <v>0</v>
      </c>
      <c r="N75" s="51">
        <f t="shared" si="47"/>
        <v>0</v>
      </c>
      <c r="O75" s="51">
        <f t="shared" si="47"/>
        <v>0</v>
      </c>
      <c r="P75" s="51">
        <f t="shared" si="47"/>
        <v>0</v>
      </c>
      <c r="Q75" s="51">
        <f t="shared" si="47"/>
        <v>0</v>
      </c>
      <c r="R75" s="51">
        <f t="shared" si="47"/>
        <v>0</v>
      </c>
      <c r="S75" s="51">
        <f t="shared" si="47"/>
        <v>0</v>
      </c>
      <c r="T75" s="51">
        <f t="shared" si="47"/>
        <v>0</v>
      </c>
      <c r="U75" s="51">
        <f t="shared" si="47"/>
        <v>0</v>
      </c>
      <c r="V75" s="51">
        <f>V76</f>
        <v>0</v>
      </c>
      <c r="W75" s="51">
        <f t="shared" si="47"/>
        <v>0</v>
      </c>
      <c r="X75" s="51">
        <f t="shared" si="47"/>
        <v>0</v>
      </c>
      <c r="Y75" s="51">
        <f t="shared" si="47"/>
        <v>0</v>
      </c>
      <c r="Z75" s="51">
        <f t="shared" si="47"/>
        <v>0</v>
      </c>
      <c r="AA75" s="51">
        <f t="shared" si="47"/>
        <v>0</v>
      </c>
      <c r="AB75" s="51">
        <f t="shared" si="47"/>
        <v>0</v>
      </c>
      <c r="AC75" s="51">
        <f t="shared" si="47"/>
        <v>0</v>
      </c>
      <c r="AD75" s="51">
        <f t="shared" si="47"/>
        <v>100000</v>
      </c>
      <c r="AE75" s="51">
        <f t="shared" si="47"/>
        <v>0</v>
      </c>
      <c r="AF75" s="92"/>
      <c r="AG75" s="93"/>
      <c r="AH75" s="38">
        <f t="shared" si="43"/>
        <v>100000</v>
      </c>
      <c r="AI75" s="38">
        <f t="shared" si="44"/>
        <v>0</v>
      </c>
      <c r="AJ75" s="38">
        <f t="shared" si="45"/>
        <v>0</v>
      </c>
      <c r="AK75" s="86">
        <f t="shared" si="46"/>
        <v>0</v>
      </c>
    </row>
    <row r="76" spans="1:37" s="61" customFormat="1" ht="18.75" customHeight="1">
      <c r="A76" s="57" t="s">
        <v>24</v>
      </c>
      <c r="B76" s="58">
        <f>H76+J76+L76+N76+P76+R76+T76+V76+X76+Z76+AB76+AD76</f>
        <v>100000</v>
      </c>
      <c r="C76" s="58">
        <f>C78+C79+C77+C80</f>
        <v>0</v>
      </c>
      <c r="D76" s="58">
        <f>Q76+S76+U76+W76+Y76+AA76+AC76+AE76+O76+M76+K76+I76</f>
        <v>0</v>
      </c>
      <c r="E76" s="58">
        <f>K76+M76+O76+Q76+S76+U76+W76+Y76+AA76+AC76+AE76+AG76</f>
        <v>0</v>
      </c>
      <c r="F76" s="59">
        <f>E76/B76</f>
        <v>0</v>
      </c>
      <c r="G76" s="59">
        <v>0</v>
      </c>
      <c r="H76" s="58">
        <f>H78+H79+H77+H80</f>
        <v>0</v>
      </c>
      <c r="I76" s="58">
        <f aca="true" t="shared" si="48" ref="I76:AE76">I78+I79+I77+I80</f>
        <v>0</v>
      </c>
      <c r="J76" s="58">
        <f t="shared" si="48"/>
        <v>0</v>
      </c>
      <c r="K76" s="58">
        <f t="shared" si="48"/>
        <v>0</v>
      </c>
      <c r="L76" s="58">
        <f t="shared" si="48"/>
        <v>0</v>
      </c>
      <c r="M76" s="58">
        <f t="shared" si="48"/>
        <v>0</v>
      </c>
      <c r="N76" s="58">
        <f t="shared" si="48"/>
        <v>0</v>
      </c>
      <c r="O76" s="58">
        <f t="shared" si="48"/>
        <v>0</v>
      </c>
      <c r="P76" s="58">
        <f t="shared" si="48"/>
        <v>0</v>
      </c>
      <c r="Q76" s="58">
        <f t="shared" si="48"/>
        <v>0</v>
      </c>
      <c r="R76" s="58">
        <f>R78+R79+R77+R80</f>
        <v>0</v>
      </c>
      <c r="S76" s="58">
        <f t="shared" si="48"/>
        <v>0</v>
      </c>
      <c r="T76" s="58">
        <f>T78+T79+T77+T80</f>
        <v>0</v>
      </c>
      <c r="U76" s="58">
        <f>U78+U79+U77+U80</f>
        <v>0</v>
      </c>
      <c r="V76" s="58">
        <f t="shared" si="48"/>
        <v>0</v>
      </c>
      <c r="W76" s="58">
        <f t="shared" si="48"/>
        <v>0</v>
      </c>
      <c r="X76" s="58">
        <f t="shared" si="48"/>
        <v>0</v>
      </c>
      <c r="Y76" s="58">
        <f t="shared" si="48"/>
        <v>0</v>
      </c>
      <c r="Z76" s="58">
        <f t="shared" si="48"/>
        <v>0</v>
      </c>
      <c r="AA76" s="58">
        <f t="shared" si="48"/>
        <v>0</v>
      </c>
      <c r="AB76" s="58">
        <f t="shared" si="48"/>
        <v>0</v>
      </c>
      <c r="AC76" s="58">
        <f t="shared" si="48"/>
        <v>0</v>
      </c>
      <c r="AD76" s="58">
        <f t="shared" si="48"/>
        <v>100000</v>
      </c>
      <c r="AE76" s="58">
        <f t="shared" si="48"/>
        <v>0</v>
      </c>
      <c r="AF76" s="53"/>
      <c r="AG76" s="54"/>
      <c r="AH76" s="38">
        <f t="shared" si="43"/>
        <v>100000</v>
      </c>
      <c r="AI76" s="38">
        <f t="shared" si="44"/>
        <v>0</v>
      </c>
      <c r="AJ76" s="38">
        <f t="shared" si="45"/>
        <v>0</v>
      </c>
      <c r="AK76" s="86">
        <f t="shared" si="46"/>
        <v>0</v>
      </c>
    </row>
    <row r="77" spans="1:37" s="61" customFormat="1" ht="18.75" customHeight="1">
      <c r="A77" s="57" t="s">
        <v>20</v>
      </c>
      <c r="B77" s="58">
        <f>H77+J77+L77+N77+P77+R77+T77+V77+X77+Z77+AB77+AD77</f>
        <v>0</v>
      </c>
      <c r="C77" s="58">
        <f>H77+J77+L77+N77+P77+R77</f>
        <v>0</v>
      </c>
      <c r="D77" s="58">
        <v>0</v>
      </c>
      <c r="E77" s="58">
        <v>0</v>
      </c>
      <c r="F77" s="59">
        <v>0</v>
      </c>
      <c r="G77" s="59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  <c r="Z77" s="58">
        <v>0</v>
      </c>
      <c r="AA77" s="58">
        <v>0</v>
      </c>
      <c r="AB77" s="58">
        <v>0</v>
      </c>
      <c r="AC77" s="58">
        <v>0</v>
      </c>
      <c r="AD77" s="58">
        <v>0</v>
      </c>
      <c r="AE77" s="58">
        <v>0</v>
      </c>
      <c r="AF77" s="53"/>
      <c r="AG77" s="54"/>
      <c r="AH77" s="38">
        <f t="shared" si="43"/>
        <v>0</v>
      </c>
      <c r="AI77" s="38">
        <f t="shared" si="44"/>
        <v>0</v>
      </c>
      <c r="AJ77" s="38">
        <f t="shared" si="45"/>
        <v>0</v>
      </c>
      <c r="AK77" s="86">
        <f t="shared" si="46"/>
        <v>0</v>
      </c>
    </row>
    <row r="78" spans="1:37" s="61" customFormat="1" ht="18.75" customHeight="1">
      <c r="A78" s="57" t="s">
        <v>18</v>
      </c>
      <c r="B78" s="58">
        <f>H78+J78+L78+N78+P78+R78+T78+V78+X78+Z78+AB78+AD78</f>
        <v>0</v>
      </c>
      <c r="C78" s="58">
        <f>H78+J78+L78+N78+P78+R78</f>
        <v>0</v>
      </c>
      <c r="D78" s="58">
        <v>0</v>
      </c>
      <c r="E78" s="58">
        <v>0</v>
      </c>
      <c r="F78" s="59">
        <v>0</v>
      </c>
      <c r="G78" s="59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0</v>
      </c>
      <c r="AF78" s="53"/>
      <c r="AG78" s="54"/>
      <c r="AH78" s="38">
        <f t="shared" si="43"/>
        <v>0</v>
      </c>
      <c r="AI78" s="38">
        <f t="shared" si="44"/>
        <v>0</v>
      </c>
      <c r="AJ78" s="38">
        <f t="shared" si="45"/>
        <v>0</v>
      </c>
      <c r="AK78" s="86">
        <f t="shared" si="46"/>
        <v>0</v>
      </c>
    </row>
    <row r="79" spans="1:37" s="61" customFormat="1" ht="18.75" customHeight="1">
      <c r="A79" s="57" t="s">
        <v>19</v>
      </c>
      <c r="B79" s="58">
        <f>H79+J79+L79+N79+P79+R79+T79+V79+X79+Z79+AB79+AD79</f>
        <v>0</v>
      </c>
      <c r="C79" s="58">
        <f>H79+J79+L79+N79+P79+R79</f>
        <v>0</v>
      </c>
      <c r="D79" s="58">
        <f>E79</f>
        <v>0</v>
      </c>
      <c r="E79" s="58">
        <v>0</v>
      </c>
      <c r="F79" s="59">
        <v>0</v>
      </c>
      <c r="G79" s="59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0</v>
      </c>
      <c r="AA79" s="58">
        <v>0</v>
      </c>
      <c r="AB79" s="58">
        <v>0</v>
      </c>
      <c r="AC79" s="58">
        <v>0</v>
      </c>
      <c r="AD79" s="58">
        <v>0</v>
      </c>
      <c r="AE79" s="58">
        <v>0</v>
      </c>
      <c r="AF79" s="53"/>
      <c r="AG79" s="54"/>
      <c r="AH79" s="38">
        <f t="shared" si="43"/>
        <v>0</v>
      </c>
      <c r="AI79" s="38">
        <f t="shared" si="44"/>
        <v>0</v>
      </c>
      <c r="AJ79" s="38">
        <f t="shared" si="45"/>
        <v>0</v>
      </c>
      <c r="AK79" s="86">
        <f t="shared" si="46"/>
        <v>0</v>
      </c>
    </row>
    <row r="80" spans="1:37" s="61" customFormat="1" ht="18.75" customHeight="1">
      <c r="A80" s="57" t="s">
        <v>27</v>
      </c>
      <c r="B80" s="58">
        <f>H80+J80+L80+N80+P80+R80+T80+V80+X80+Z80+AB80+AD80</f>
        <v>100000</v>
      </c>
      <c r="C80" s="58">
        <f>H80+J80+L80+N80+P80+R80</f>
        <v>0</v>
      </c>
      <c r="D80" s="58">
        <f>D86+D92</f>
        <v>0</v>
      </c>
      <c r="E80" s="58">
        <f>E86+E92</f>
        <v>0</v>
      </c>
      <c r="F80" s="59">
        <v>0</v>
      </c>
      <c r="G80" s="59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  <c r="Z80" s="58">
        <v>0</v>
      </c>
      <c r="AA80" s="58">
        <v>0</v>
      </c>
      <c r="AB80" s="58">
        <v>0</v>
      </c>
      <c r="AC80" s="58">
        <v>0</v>
      </c>
      <c r="AD80" s="58">
        <f>AD86+AD92</f>
        <v>100000</v>
      </c>
      <c r="AE80" s="58">
        <v>0</v>
      </c>
      <c r="AF80" s="53"/>
      <c r="AG80" s="54"/>
      <c r="AH80" s="38">
        <f t="shared" si="43"/>
        <v>100000</v>
      </c>
      <c r="AI80" s="38">
        <f t="shared" si="44"/>
        <v>0</v>
      </c>
      <c r="AJ80" s="38">
        <f t="shared" si="45"/>
        <v>0</v>
      </c>
      <c r="AK80" s="86">
        <f t="shared" si="46"/>
        <v>0</v>
      </c>
    </row>
    <row r="81" spans="1:37" s="55" customFormat="1" ht="45.75" customHeight="1">
      <c r="A81" s="57" t="s">
        <v>62</v>
      </c>
      <c r="B81" s="51">
        <f>B82</f>
        <v>50000</v>
      </c>
      <c r="C81" s="51">
        <f>C82</f>
        <v>0</v>
      </c>
      <c r="D81" s="51">
        <f>D82</f>
        <v>0</v>
      </c>
      <c r="E81" s="51">
        <f>E82</f>
        <v>0</v>
      </c>
      <c r="F81" s="52">
        <v>0</v>
      </c>
      <c r="G81" s="52">
        <v>0</v>
      </c>
      <c r="H81" s="51">
        <f>H82</f>
        <v>0</v>
      </c>
      <c r="I81" s="51">
        <f aca="true" t="shared" si="49" ref="I81:AE81">I82</f>
        <v>0</v>
      </c>
      <c r="J81" s="51">
        <f>J82</f>
        <v>0</v>
      </c>
      <c r="K81" s="51">
        <f t="shared" si="49"/>
        <v>0</v>
      </c>
      <c r="L81" s="51">
        <f t="shared" si="49"/>
        <v>0</v>
      </c>
      <c r="M81" s="51">
        <f t="shared" si="49"/>
        <v>0</v>
      </c>
      <c r="N81" s="51">
        <f t="shared" si="49"/>
        <v>0</v>
      </c>
      <c r="O81" s="51">
        <f t="shared" si="49"/>
        <v>0</v>
      </c>
      <c r="P81" s="51">
        <f t="shared" si="49"/>
        <v>0</v>
      </c>
      <c r="Q81" s="51">
        <f t="shared" si="49"/>
        <v>0</v>
      </c>
      <c r="R81" s="51">
        <f t="shared" si="49"/>
        <v>0</v>
      </c>
      <c r="S81" s="51">
        <f t="shared" si="49"/>
        <v>0</v>
      </c>
      <c r="T81" s="51">
        <f t="shared" si="49"/>
        <v>0</v>
      </c>
      <c r="U81" s="51">
        <f t="shared" si="49"/>
        <v>0</v>
      </c>
      <c r="V81" s="51">
        <f>V82</f>
        <v>0</v>
      </c>
      <c r="W81" s="51">
        <f t="shared" si="49"/>
        <v>0</v>
      </c>
      <c r="X81" s="51">
        <f t="shared" si="49"/>
        <v>0</v>
      </c>
      <c r="Y81" s="51">
        <f t="shared" si="49"/>
        <v>0</v>
      </c>
      <c r="Z81" s="51">
        <f t="shared" si="49"/>
        <v>0</v>
      </c>
      <c r="AA81" s="51">
        <f t="shared" si="49"/>
        <v>0</v>
      </c>
      <c r="AB81" s="51">
        <f t="shared" si="49"/>
        <v>0</v>
      </c>
      <c r="AC81" s="51">
        <f t="shared" si="49"/>
        <v>0</v>
      </c>
      <c r="AD81" s="51">
        <f t="shared" si="49"/>
        <v>50000</v>
      </c>
      <c r="AE81" s="51">
        <f t="shared" si="49"/>
        <v>0</v>
      </c>
      <c r="AF81" s="53"/>
      <c r="AG81" s="54"/>
      <c r="AH81" s="38">
        <f t="shared" si="43"/>
        <v>50000</v>
      </c>
      <c r="AI81" s="38">
        <f t="shared" si="44"/>
        <v>0</v>
      </c>
      <c r="AJ81" s="38">
        <f t="shared" si="45"/>
        <v>0</v>
      </c>
      <c r="AK81" s="86">
        <f t="shared" si="46"/>
        <v>0</v>
      </c>
    </row>
    <row r="82" spans="1:37" s="61" customFormat="1" ht="18.75" customHeight="1">
      <c r="A82" s="57" t="s">
        <v>24</v>
      </c>
      <c r="B82" s="58">
        <f>H82+J82+L82+N82+P82+R82+T82+V82+X82+Z82+AB82+AD82</f>
        <v>50000</v>
      </c>
      <c r="C82" s="58">
        <f>C84+C85+C83+C86</f>
        <v>0</v>
      </c>
      <c r="D82" s="58">
        <f>Q82+S82+U82+W82+Y82+AA82+AC82+AE82+O82+M82+K82+I82</f>
        <v>0</v>
      </c>
      <c r="E82" s="58">
        <f>K82+M82+O82+Q82+S82+U82+W82+Y82+AA82+AC82+AE82+AG82</f>
        <v>0</v>
      </c>
      <c r="F82" s="59">
        <f>E82/B82</f>
        <v>0</v>
      </c>
      <c r="G82" s="59">
        <v>0</v>
      </c>
      <c r="H82" s="58">
        <f>H83+H84+H85+H86</f>
        <v>0</v>
      </c>
      <c r="I82" s="58">
        <f>I83+I84+I85+I86</f>
        <v>0</v>
      </c>
      <c r="J82" s="58">
        <f>J83+J84+J85+J86</f>
        <v>0</v>
      </c>
      <c r="K82" s="58">
        <f>K83+K84+K85+K86</f>
        <v>0</v>
      </c>
      <c r="L82" s="58">
        <f>L83+L84+L85+L86</f>
        <v>0</v>
      </c>
      <c r="M82" s="58">
        <f aca="true" t="shared" si="50" ref="M82:AC82">M83+M84+M85+M86</f>
        <v>0</v>
      </c>
      <c r="N82" s="58">
        <f t="shared" si="50"/>
        <v>0</v>
      </c>
      <c r="O82" s="58">
        <f t="shared" si="50"/>
        <v>0</v>
      </c>
      <c r="P82" s="58">
        <f t="shared" si="50"/>
        <v>0</v>
      </c>
      <c r="Q82" s="58">
        <f t="shared" si="50"/>
        <v>0</v>
      </c>
      <c r="R82" s="58">
        <f t="shared" si="50"/>
        <v>0</v>
      </c>
      <c r="S82" s="58">
        <f t="shared" si="50"/>
        <v>0</v>
      </c>
      <c r="T82" s="58">
        <f t="shared" si="50"/>
        <v>0</v>
      </c>
      <c r="U82" s="58">
        <f t="shared" si="50"/>
        <v>0</v>
      </c>
      <c r="V82" s="58">
        <f t="shared" si="50"/>
        <v>0</v>
      </c>
      <c r="W82" s="58">
        <f t="shared" si="50"/>
        <v>0</v>
      </c>
      <c r="X82" s="58">
        <f t="shared" si="50"/>
        <v>0</v>
      </c>
      <c r="Y82" s="58">
        <f t="shared" si="50"/>
        <v>0</v>
      </c>
      <c r="Z82" s="58">
        <f t="shared" si="50"/>
        <v>0</v>
      </c>
      <c r="AA82" s="58">
        <f t="shared" si="50"/>
        <v>0</v>
      </c>
      <c r="AB82" s="58">
        <f t="shared" si="50"/>
        <v>0</v>
      </c>
      <c r="AC82" s="58">
        <f t="shared" si="50"/>
        <v>0</v>
      </c>
      <c r="AD82" s="58">
        <f>SUM(AD84:AD86)</f>
        <v>50000</v>
      </c>
      <c r="AE82" s="58">
        <f>AE83+AE84+AE85+AE86</f>
        <v>0</v>
      </c>
      <c r="AF82" s="117" t="s">
        <v>63</v>
      </c>
      <c r="AG82" s="130"/>
      <c r="AH82" s="38">
        <f t="shared" si="43"/>
        <v>50000</v>
      </c>
      <c r="AI82" s="38">
        <f t="shared" si="44"/>
        <v>0</v>
      </c>
      <c r="AJ82" s="38">
        <f t="shared" si="45"/>
        <v>0</v>
      </c>
      <c r="AK82" s="86">
        <f t="shared" si="46"/>
        <v>0</v>
      </c>
    </row>
    <row r="83" spans="1:37" s="61" customFormat="1" ht="18.75" customHeight="1">
      <c r="A83" s="57" t="s">
        <v>20</v>
      </c>
      <c r="B83" s="58">
        <f>H83+J83+L83+N83+P83+R83+T83+V83+X83+Z83+AB83+AD83</f>
        <v>0</v>
      </c>
      <c r="C83" s="58">
        <f>H83+J83+L83+N83+P83+R83</f>
        <v>0</v>
      </c>
      <c r="D83" s="58">
        <v>0</v>
      </c>
      <c r="E83" s="58">
        <v>0</v>
      </c>
      <c r="F83" s="59">
        <v>0</v>
      </c>
      <c r="G83" s="59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8">
        <v>0</v>
      </c>
      <c r="W83" s="58">
        <v>0</v>
      </c>
      <c r="X83" s="58">
        <v>0</v>
      </c>
      <c r="Y83" s="58">
        <v>0</v>
      </c>
      <c r="Z83" s="58">
        <v>0</v>
      </c>
      <c r="AA83" s="58">
        <v>0</v>
      </c>
      <c r="AB83" s="58">
        <v>0</v>
      </c>
      <c r="AC83" s="58">
        <v>0</v>
      </c>
      <c r="AD83" s="58">
        <v>0</v>
      </c>
      <c r="AE83" s="58">
        <v>0</v>
      </c>
      <c r="AF83" s="131"/>
      <c r="AG83" s="132"/>
      <c r="AH83" s="38">
        <f t="shared" si="43"/>
        <v>0</v>
      </c>
      <c r="AI83" s="38">
        <f t="shared" si="44"/>
        <v>0</v>
      </c>
      <c r="AJ83" s="38">
        <f t="shared" si="45"/>
        <v>0</v>
      </c>
      <c r="AK83" s="86">
        <f t="shared" si="46"/>
        <v>0</v>
      </c>
    </row>
    <row r="84" spans="1:37" s="61" customFormat="1" ht="18.75" customHeight="1">
      <c r="A84" s="57" t="s">
        <v>18</v>
      </c>
      <c r="B84" s="58">
        <f>H84+J84+L84+N84+P84+R84+T84+V84+X84+Z84+AB84+AD84</f>
        <v>0</v>
      </c>
      <c r="C84" s="58">
        <f>H84+J84+L84+N84+P84+R84</f>
        <v>0</v>
      </c>
      <c r="D84" s="58">
        <v>0</v>
      </c>
      <c r="E84" s="58">
        <v>0</v>
      </c>
      <c r="F84" s="59">
        <v>0</v>
      </c>
      <c r="G84" s="59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0</v>
      </c>
      <c r="Z84" s="58">
        <v>0</v>
      </c>
      <c r="AA84" s="58">
        <v>0</v>
      </c>
      <c r="AB84" s="58">
        <v>0</v>
      </c>
      <c r="AC84" s="58">
        <v>0</v>
      </c>
      <c r="AD84" s="58">
        <v>0</v>
      </c>
      <c r="AE84" s="58">
        <v>0</v>
      </c>
      <c r="AF84" s="131"/>
      <c r="AG84" s="132"/>
      <c r="AH84" s="38">
        <f t="shared" si="43"/>
        <v>0</v>
      </c>
      <c r="AI84" s="38">
        <f t="shared" si="44"/>
        <v>0</v>
      </c>
      <c r="AJ84" s="38">
        <f t="shared" si="45"/>
        <v>0</v>
      </c>
      <c r="AK84" s="86">
        <f t="shared" si="46"/>
        <v>0</v>
      </c>
    </row>
    <row r="85" spans="1:37" s="61" customFormat="1" ht="18.75" customHeight="1">
      <c r="A85" s="57" t="s">
        <v>19</v>
      </c>
      <c r="B85" s="58">
        <f>H85+J85+L85+N85+P85+R85+T85+V85+X85+Z85+AB85+AD85</f>
        <v>0</v>
      </c>
      <c r="C85" s="58">
        <f>H85+J85+L85+N85+P85+R85</f>
        <v>0</v>
      </c>
      <c r="D85" s="58">
        <f>E85</f>
        <v>0</v>
      </c>
      <c r="E85" s="58">
        <v>0</v>
      </c>
      <c r="F85" s="59">
        <v>0</v>
      </c>
      <c r="G85" s="59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>
        <v>0</v>
      </c>
      <c r="W85" s="58">
        <v>0</v>
      </c>
      <c r="X85" s="58">
        <v>0</v>
      </c>
      <c r="Y85" s="58">
        <v>0</v>
      </c>
      <c r="Z85" s="58">
        <v>0</v>
      </c>
      <c r="AA85" s="58">
        <v>0</v>
      </c>
      <c r="AB85" s="58">
        <v>0</v>
      </c>
      <c r="AC85" s="58">
        <v>0</v>
      </c>
      <c r="AD85" s="58">
        <v>0</v>
      </c>
      <c r="AE85" s="58">
        <v>0</v>
      </c>
      <c r="AF85" s="131"/>
      <c r="AG85" s="132"/>
      <c r="AH85" s="38">
        <f t="shared" si="43"/>
        <v>0</v>
      </c>
      <c r="AI85" s="38">
        <f t="shared" si="44"/>
        <v>0</v>
      </c>
      <c r="AJ85" s="38">
        <f t="shared" si="45"/>
        <v>0</v>
      </c>
      <c r="AK85" s="86">
        <f t="shared" si="46"/>
        <v>0</v>
      </c>
    </row>
    <row r="86" spans="1:37" s="61" customFormat="1" ht="18.75" customHeight="1">
      <c r="A86" s="57" t="s">
        <v>27</v>
      </c>
      <c r="B86" s="58">
        <f>H86+J86+L86+N86+P86+R86+T86+V86+X86+Z86+AB86+AD86</f>
        <v>50000</v>
      </c>
      <c r="C86" s="58">
        <f>H86+J86+L86+N86+P86+R86</f>
        <v>0</v>
      </c>
      <c r="D86" s="58">
        <v>0</v>
      </c>
      <c r="E86" s="58">
        <v>0</v>
      </c>
      <c r="F86" s="59">
        <v>0</v>
      </c>
      <c r="G86" s="59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  <c r="Z86" s="58">
        <v>0</v>
      </c>
      <c r="AA86" s="58">
        <v>0</v>
      </c>
      <c r="AB86" s="58">
        <v>0</v>
      </c>
      <c r="AC86" s="58">
        <v>0</v>
      </c>
      <c r="AD86" s="58">
        <v>50000</v>
      </c>
      <c r="AE86" s="58">
        <v>0</v>
      </c>
      <c r="AF86" s="133"/>
      <c r="AG86" s="134"/>
      <c r="AH86" s="38">
        <f t="shared" si="43"/>
        <v>50000</v>
      </c>
      <c r="AI86" s="38">
        <f t="shared" si="44"/>
        <v>0</v>
      </c>
      <c r="AJ86" s="38">
        <f t="shared" si="45"/>
        <v>0</v>
      </c>
      <c r="AK86" s="86">
        <f t="shared" si="46"/>
        <v>0</v>
      </c>
    </row>
    <row r="87" spans="1:37" s="55" customFormat="1" ht="45" customHeight="1">
      <c r="A87" s="57" t="s">
        <v>64</v>
      </c>
      <c r="B87" s="51">
        <f>B88</f>
        <v>50000</v>
      </c>
      <c r="C87" s="51">
        <f>C88</f>
        <v>0</v>
      </c>
      <c r="D87" s="51">
        <f>D88</f>
        <v>0</v>
      </c>
      <c r="E87" s="51">
        <f>E88</f>
        <v>0</v>
      </c>
      <c r="F87" s="52">
        <v>0</v>
      </c>
      <c r="G87" s="52">
        <v>0</v>
      </c>
      <c r="H87" s="51">
        <f>H88</f>
        <v>0</v>
      </c>
      <c r="I87" s="51">
        <f aca="true" t="shared" si="51" ref="I87:AE87">I88</f>
        <v>0</v>
      </c>
      <c r="J87" s="51">
        <f>J88</f>
        <v>0</v>
      </c>
      <c r="K87" s="51">
        <f t="shared" si="51"/>
        <v>0</v>
      </c>
      <c r="L87" s="51">
        <f t="shared" si="51"/>
        <v>0</v>
      </c>
      <c r="M87" s="51">
        <f t="shared" si="51"/>
        <v>0</v>
      </c>
      <c r="N87" s="51">
        <f t="shared" si="51"/>
        <v>0</v>
      </c>
      <c r="O87" s="51">
        <f t="shared" si="51"/>
        <v>0</v>
      </c>
      <c r="P87" s="51">
        <f t="shared" si="51"/>
        <v>0</v>
      </c>
      <c r="Q87" s="51">
        <f t="shared" si="51"/>
        <v>0</v>
      </c>
      <c r="R87" s="51">
        <f t="shared" si="51"/>
        <v>0</v>
      </c>
      <c r="S87" s="51">
        <f t="shared" si="51"/>
        <v>0</v>
      </c>
      <c r="T87" s="51">
        <f t="shared" si="51"/>
        <v>0</v>
      </c>
      <c r="U87" s="51">
        <f t="shared" si="51"/>
        <v>0</v>
      </c>
      <c r="V87" s="51">
        <f>V88</f>
        <v>0</v>
      </c>
      <c r="W87" s="51">
        <f t="shared" si="51"/>
        <v>0</v>
      </c>
      <c r="X87" s="51">
        <f t="shared" si="51"/>
        <v>0</v>
      </c>
      <c r="Y87" s="51">
        <f t="shared" si="51"/>
        <v>0</v>
      </c>
      <c r="Z87" s="51">
        <f t="shared" si="51"/>
        <v>0</v>
      </c>
      <c r="AA87" s="51">
        <f t="shared" si="51"/>
        <v>0</v>
      </c>
      <c r="AB87" s="51">
        <f t="shared" si="51"/>
        <v>0</v>
      </c>
      <c r="AC87" s="51">
        <f t="shared" si="51"/>
        <v>0</v>
      </c>
      <c r="AD87" s="51">
        <f t="shared" si="51"/>
        <v>50000</v>
      </c>
      <c r="AE87" s="51">
        <f t="shared" si="51"/>
        <v>0</v>
      </c>
      <c r="AF87" s="53"/>
      <c r="AG87" s="54"/>
      <c r="AH87" s="38">
        <f t="shared" si="43"/>
        <v>50000</v>
      </c>
      <c r="AI87" s="38">
        <f t="shared" si="44"/>
        <v>0</v>
      </c>
      <c r="AJ87" s="38">
        <f t="shared" si="45"/>
        <v>0</v>
      </c>
      <c r="AK87" s="86">
        <f t="shared" si="46"/>
        <v>0</v>
      </c>
    </row>
    <row r="88" spans="1:37" s="61" customFormat="1" ht="18.75" customHeight="1">
      <c r="A88" s="57" t="s">
        <v>24</v>
      </c>
      <c r="B88" s="58">
        <f>H88+J88+L88+N88+P88+R88+T88+V88+X88+Z88+AB88+AD88</f>
        <v>50000</v>
      </c>
      <c r="C88" s="58">
        <f>C90+C91+C89+C92</f>
        <v>0</v>
      </c>
      <c r="D88" s="58">
        <f>Q88+S88+U88+W88+Y88+AA88+AC88+AE88+O88+M88+K88+I88</f>
        <v>0</v>
      </c>
      <c r="E88" s="58">
        <f>K88+M88+O88+Q88+S88+U88+W88+Y88+AA88+AC88+AE88+AG88</f>
        <v>0</v>
      </c>
      <c r="F88" s="59">
        <f>E88/B88</f>
        <v>0</v>
      </c>
      <c r="G88" s="59">
        <v>0</v>
      </c>
      <c r="H88" s="58">
        <f>H89+H90+H91+H92</f>
        <v>0</v>
      </c>
      <c r="I88" s="58">
        <f>I89+I90+I91+I92</f>
        <v>0</v>
      </c>
      <c r="J88" s="58">
        <f>J89+J90+J91+J92</f>
        <v>0</v>
      </c>
      <c r="K88" s="58">
        <f aca="true" t="shared" si="52" ref="K88:AC88">K89+K90+K91+K92</f>
        <v>0</v>
      </c>
      <c r="L88" s="58">
        <f t="shared" si="52"/>
        <v>0</v>
      </c>
      <c r="M88" s="58">
        <f t="shared" si="52"/>
        <v>0</v>
      </c>
      <c r="N88" s="58">
        <f t="shared" si="52"/>
        <v>0</v>
      </c>
      <c r="O88" s="58">
        <f t="shared" si="52"/>
        <v>0</v>
      </c>
      <c r="P88" s="58">
        <f t="shared" si="52"/>
        <v>0</v>
      </c>
      <c r="Q88" s="58">
        <f t="shared" si="52"/>
        <v>0</v>
      </c>
      <c r="R88" s="58">
        <f t="shared" si="52"/>
        <v>0</v>
      </c>
      <c r="S88" s="58">
        <f t="shared" si="52"/>
        <v>0</v>
      </c>
      <c r="T88" s="58">
        <f t="shared" si="52"/>
        <v>0</v>
      </c>
      <c r="U88" s="58">
        <f t="shared" si="52"/>
        <v>0</v>
      </c>
      <c r="V88" s="58">
        <f t="shared" si="52"/>
        <v>0</v>
      </c>
      <c r="W88" s="58">
        <f t="shared" si="52"/>
        <v>0</v>
      </c>
      <c r="X88" s="58">
        <f t="shared" si="52"/>
        <v>0</v>
      </c>
      <c r="Y88" s="58">
        <f t="shared" si="52"/>
        <v>0</v>
      </c>
      <c r="Z88" s="58">
        <f t="shared" si="52"/>
        <v>0</v>
      </c>
      <c r="AA88" s="58">
        <f t="shared" si="52"/>
        <v>0</v>
      </c>
      <c r="AB88" s="58">
        <f t="shared" si="52"/>
        <v>0</v>
      </c>
      <c r="AC88" s="58">
        <f t="shared" si="52"/>
        <v>0</v>
      </c>
      <c r="AD88" s="58">
        <f>SUM(AD90:AD92)</f>
        <v>50000</v>
      </c>
      <c r="AE88" s="58">
        <f>AE89+AE90+AE91+AE92</f>
        <v>0</v>
      </c>
      <c r="AF88" s="117" t="s">
        <v>65</v>
      </c>
      <c r="AG88" s="118"/>
      <c r="AH88" s="38">
        <f t="shared" si="43"/>
        <v>50000</v>
      </c>
      <c r="AI88" s="38">
        <f t="shared" si="44"/>
        <v>0</v>
      </c>
      <c r="AJ88" s="38">
        <f t="shared" si="45"/>
        <v>0</v>
      </c>
      <c r="AK88" s="86">
        <f t="shared" si="46"/>
        <v>0</v>
      </c>
    </row>
    <row r="89" spans="1:37" s="61" customFormat="1" ht="18.75" customHeight="1">
      <c r="A89" s="57" t="s">
        <v>20</v>
      </c>
      <c r="B89" s="58">
        <f>H89+J89+L89+N89+P89+R89+T89+V89+X89+Z89+AB89+AD89</f>
        <v>0</v>
      </c>
      <c r="C89" s="58">
        <f>H89+J89+L89+N89+P89+R89</f>
        <v>0</v>
      </c>
      <c r="D89" s="58">
        <v>0</v>
      </c>
      <c r="E89" s="58">
        <v>0</v>
      </c>
      <c r="F89" s="59">
        <v>0</v>
      </c>
      <c r="G89" s="59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58">
        <v>0</v>
      </c>
      <c r="W89" s="58">
        <v>0</v>
      </c>
      <c r="X89" s="58">
        <v>0</v>
      </c>
      <c r="Y89" s="58">
        <v>0</v>
      </c>
      <c r="Z89" s="58">
        <v>0</v>
      </c>
      <c r="AA89" s="58">
        <v>0</v>
      </c>
      <c r="AB89" s="58">
        <v>0</v>
      </c>
      <c r="AC89" s="58">
        <v>0</v>
      </c>
      <c r="AD89" s="58">
        <v>0</v>
      </c>
      <c r="AE89" s="58">
        <v>0</v>
      </c>
      <c r="AF89" s="119"/>
      <c r="AG89" s="120"/>
      <c r="AH89" s="38">
        <f t="shared" si="43"/>
        <v>0</v>
      </c>
      <c r="AI89" s="38">
        <f t="shared" si="44"/>
        <v>0</v>
      </c>
      <c r="AJ89" s="38">
        <f t="shared" si="45"/>
        <v>0</v>
      </c>
      <c r="AK89" s="86">
        <f t="shared" si="46"/>
        <v>0</v>
      </c>
    </row>
    <row r="90" spans="1:37" s="61" customFormat="1" ht="18.75" customHeight="1">
      <c r="A90" s="57" t="s">
        <v>18</v>
      </c>
      <c r="B90" s="58">
        <f>H90+J90+L90+N90+P90+R90+T90+V90+X90+Z90+AB90+AD90</f>
        <v>0</v>
      </c>
      <c r="C90" s="58">
        <f>H90+J90+L90+N90+P90+R90</f>
        <v>0</v>
      </c>
      <c r="D90" s="58">
        <v>0</v>
      </c>
      <c r="E90" s="58">
        <v>0</v>
      </c>
      <c r="F90" s="59">
        <v>0</v>
      </c>
      <c r="G90" s="59">
        <v>0</v>
      </c>
      <c r="H90" s="58">
        <v>0</v>
      </c>
      <c r="I90" s="58">
        <v>0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0</v>
      </c>
      <c r="W90" s="58">
        <v>0</v>
      </c>
      <c r="X90" s="58">
        <v>0</v>
      </c>
      <c r="Y90" s="58">
        <v>0</v>
      </c>
      <c r="Z90" s="58">
        <v>0</v>
      </c>
      <c r="AA90" s="58">
        <v>0</v>
      </c>
      <c r="AB90" s="58">
        <v>0</v>
      </c>
      <c r="AC90" s="58">
        <v>0</v>
      </c>
      <c r="AD90" s="58">
        <v>0</v>
      </c>
      <c r="AE90" s="58">
        <v>0</v>
      </c>
      <c r="AF90" s="119"/>
      <c r="AG90" s="120"/>
      <c r="AH90" s="38">
        <f t="shared" si="43"/>
        <v>0</v>
      </c>
      <c r="AI90" s="38">
        <f t="shared" si="44"/>
        <v>0</v>
      </c>
      <c r="AJ90" s="38">
        <f t="shared" si="45"/>
        <v>0</v>
      </c>
      <c r="AK90" s="86">
        <f t="shared" si="46"/>
        <v>0</v>
      </c>
    </row>
    <row r="91" spans="1:37" s="61" customFormat="1" ht="18.75" customHeight="1">
      <c r="A91" s="57" t="s">
        <v>19</v>
      </c>
      <c r="B91" s="58">
        <f>H91+J91+L91+N91+P91+R91+T91+V91+X91+Z91+AB91+AD91</f>
        <v>0</v>
      </c>
      <c r="C91" s="58">
        <f>H91+J91+L91+N91+P91+R91</f>
        <v>0</v>
      </c>
      <c r="D91" s="58">
        <f>E91</f>
        <v>0</v>
      </c>
      <c r="E91" s="58">
        <v>0</v>
      </c>
      <c r="F91" s="59">
        <v>0</v>
      </c>
      <c r="G91" s="59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119"/>
      <c r="AG91" s="120"/>
      <c r="AH91" s="38">
        <f t="shared" si="43"/>
        <v>0</v>
      </c>
      <c r="AI91" s="38">
        <f t="shared" si="44"/>
        <v>0</v>
      </c>
      <c r="AJ91" s="38">
        <f t="shared" si="45"/>
        <v>0</v>
      </c>
      <c r="AK91" s="86">
        <f t="shared" si="46"/>
        <v>0</v>
      </c>
    </row>
    <row r="92" spans="1:37" s="61" customFormat="1" ht="18.75" customHeight="1">
      <c r="A92" s="57" t="s">
        <v>27</v>
      </c>
      <c r="B92" s="58">
        <f>H92+J92+L92+N92+P92+R92+T92+V92+X92+Z92+AB92+AD92</f>
        <v>50000</v>
      </c>
      <c r="C92" s="58">
        <f>H92+J92+L92+N92+P92+R92</f>
        <v>0</v>
      </c>
      <c r="D92" s="58">
        <v>0</v>
      </c>
      <c r="E92" s="58">
        <v>0</v>
      </c>
      <c r="F92" s="59">
        <v>0</v>
      </c>
      <c r="G92" s="59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8">
        <v>0</v>
      </c>
      <c r="AB92" s="58">
        <v>0</v>
      </c>
      <c r="AC92" s="58">
        <v>0</v>
      </c>
      <c r="AD92" s="58">
        <v>50000</v>
      </c>
      <c r="AE92" s="58">
        <v>0</v>
      </c>
      <c r="AF92" s="121"/>
      <c r="AG92" s="122"/>
      <c r="AH92" s="38">
        <f t="shared" si="43"/>
        <v>50000</v>
      </c>
      <c r="AI92" s="38">
        <f t="shared" si="44"/>
        <v>0</v>
      </c>
      <c r="AJ92" s="38">
        <f t="shared" si="45"/>
        <v>0</v>
      </c>
      <c r="AK92" s="86">
        <f t="shared" si="46"/>
        <v>0</v>
      </c>
    </row>
    <row r="93" spans="1:37" s="60" customFormat="1" ht="51" customHeight="1">
      <c r="A93" s="75" t="s">
        <v>34</v>
      </c>
      <c r="B93" s="76">
        <f>B94+B100+B106</f>
        <v>6861.6543</v>
      </c>
      <c r="C93" s="76">
        <f>C94+C100+C106</f>
        <v>110.9808</v>
      </c>
      <c r="D93" s="76">
        <f>D94+D100+D106</f>
        <v>110.9808</v>
      </c>
      <c r="E93" s="76">
        <f>E94+E100+E106</f>
        <v>110.9808</v>
      </c>
      <c r="F93" s="52">
        <f aca="true" t="shared" si="53" ref="F93:F98">E93/B93</f>
        <v>0.016174058783462758</v>
      </c>
      <c r="G93" s="52">
        <v>0</v>
      </c>
      <c r="H93" s="76">
        <f aca="true" t="shared" si="54" ref="H93:AE93">H94+H100+H106</f>
        <v>0</v>
      </c>
      <c r="I93" s="76">
        <f t="shared" si="54"/>
        <v>0</v>
      </c>
      <c r="J93" s="76">
        <f t="shared" si="54"/>
        <v>0</v>
      </c>
      <c r="K93" s="76">
        <f t="shared" si="54"/>
        <v>0</v>
      </c>
      <c r="L93" s="76">
        <f t="shared" si="54"/>
        <v>0</v>
      </c>
      <c r="M93" s="76">
        <f t="shared" si="54"/>
        <v>0</v>
      </c>
      <c r="N93" s="76">
        <f t="shared" si="54"/>
        <v>0</v>
      </c>
      <c r="O93" s="76">
        <f t="shared" si="54"/>
        <v>0</v>
      </c>
      <c r="P93" s="76">
        <f t="shared" si="54"/>
        <v>0</v>
      </c>
      <c r="Q93" s="76">
        <f t="shared" si="54"/>
        <v>0</v>
      </c>
      <c r="R93" s="76">
        <f t="shared" si="54"/>
        <v>110.9808</v>
      </c>
      <c r="S93" s="76">
        <f t="shared" si="54"/>
        <v>110.9808</v>
      </c>
      <c r="T93" s="76">
        <f>T94+T100+T106</f>
        <v>2122.0352000000003</v>
      </c>
      <c r="U93" s="76">
        <f t="shared" si="54"/>
        <v>0</v>
      </c>
      <c r="V93" s="76">
        <f t="shared" si="54"/>
        <v>0</v>
      </c>
      <c r="W93" s="76">
        <f t="shared" si="54"/>
        <v>0</v>
      </c>
      <c r="X93" s="76">
        <f t="shared" si="54"/>
        <v>0</v>
      </c>
      <c r="Y93" s="76">
        <f t="shared" si="54"/>
        <v>0</v>
      </c>
      <c r="Z93" s="76">
        <f t="shared" si="54"/>
        <v>0</v>
      </c>
      <c r="AA93" s="76">
        <f t="shared" si="54"/>
        <v>0</v>
      </c>
      <c r="AB93" s="76">
        <f t="shared" si="54"/>
        <v>0</v>
      </c>
      <c r="AC93" s="76">
        <f t="shared" si="54"/>
        <v>0</v>
      </c>
      <c r="AD93" s="76">
        <f>AD94+AD100+AD106</f>
        <v>4628.6383</v>
      </c>
      <c r="AE93" s="76">
        <f t="shared" si="54"/>
        <v>0</v>
      </c>
      <c r="AF93" s="103" t="s">
        <v>44</v>
      </c>
      <c r="AG93" s="103"/>
      <c r="AH93" s="38">
        <f t="shared" si="43"/>
        <v>6861.6543</v>
      </c>
      <c r="AI93" s="38">
        <f t="shared" si="44"/>
        <v>110.9808</v>
      </c>
      <c r="AJ93" s="38">
        <f t="shared" si="45"/>
        <v>110.9808</v>
      </c>
      <c r="AK93" s="86">
        <f t="shared" si="46"/>
        <v>0</v>
      </c>
    </row>
    <row r="94" spans="1:37" s="70" customFormat="1" ht="51.75" customHeight="1">
      <c r="A94" s="77" t="s">
        <v>39</v>
      </c>
      <c r="B94" s="78">
        <f>B95</f>
        <v>2884.6543</v>
      </c>
      <c r="C94" s="78">
        <f>C95</f>
        <v>110.9808</v>
      </c>
      <c r="D94" s="78">
        <f>D95</f>
        <v>110.9808</v>
      </c>
      <c r="E94" s="78">
        <f>E95</f>
        <v>110.9808</v>
      </c>
      <c r="F94" s="52">
        <f t="shared" si="53"/>
        <v>0.038472824975942524</v>
      </c>
      <c r="G94" s="52">
        <v>0</v>
      </c>
      <c r="H94" s="78">
        <f aca="true" t="shared" si="55" ref="H94:AE94">H95</f>
        <v>0</v>
      </c>
      <c r="I94" s="78">
        <f t="shared" si="55"/>
        <v>0</v>
      </c>
      <c r="J94" s="78">
        <f t="shared" si="55"/>
        <v>0</v>
      </c>
      <c r="K94" s="78">
        <f t="shared" si="55"/>
        <v>0</v>
      </c>
      <c r="L94" s="78">
        <f t="shared" si="55"/>
        <v>0</v>
      </c>
      <c r="M94" s="78">
        <f t="shared" si="55"/>
        <v>0</v>
      </c>
      <c r="N94" s="78">
        <f t="shared" si="55"/>
        <v>0</v>
      </c>
      <c r="O94" s="78">
        <f t="shared" si="55"/>
        <v>0</v>
      </c>
      <c r="P94" s="78">
        <f t="shared" si="55"/>
        <v>0</v>
      </c>
      <c r="Q94" s="78">
        <f t="shared" si="55"/>
        <v>0</v>
      </c>
      <c r="R94" s="78">
        <f t="shared" si="55"/>
        <v>110.9808</v>
      </c>
      <c r="S94" s="78">
        <f t="shared" si="55"/>
        <v>110.9808</v>
      </c>
      <c r="T94" s="78">
        <f t="shared" si="55"/>
        <v>2108.6352</v>
      </c>
      <c r="U94" s="78">
        <f t="shared" si="55"/>
        <v>0</v>
      </c>
      <c r="V94" s="78">
        <f t="shared" si="55"/>
        <v>0</v>
      </c>
      <c r="W94" s="78">
        <f t="shared" si="55"/>
        <v>0</v>
      </c>
      <c r="X94" s="78">
        <f t="shared" si="55"/>
        <v>0</v>
      </c>
      <c r="Y94" s="78">
        <f t="shared" si="55"/>
        <v>0</v>
      </c>
      <c r="Z94" s="78">
        <f t="shared" si="55"/>
        <v>0</v>
      </c>
      <c r="AA94" s="78">
        <f t="shared" si="55"/>
        <v>0</v>
      </c>
      <c r="AB94" s="78">
        <f t="shared" si="55"/>
        <v>0</v>
      </c>
      <c r="AC94" s="78">
        <f t="shared" si="55"/>
        <v>0</v>
      </c>
      <c r="AD94" s="78">
        <f t="shared" si="55"/>
        <v>665.0382999999999</v>
      </c>
      <c r="AE94" s="78">
        <f t="shared" si="55"/>
        <v>0</v>
      </c>
      <c r="AF94" s="103"/>
      <c r="AG94" s="103"/>
      <c r="AH94" s="38">
        <f t="shared" si="43"/>
        <v>2884.6543</v>
      </c>
      <c r="AI94" s="38">
        <f t="shared" si="44"/>
        <v>110.9808</v>
      </c>
      <c r="AJ94" s="38">
        <f t="shared" si="45"/>
        <v>110.9808</v>
      </c>
      <c r="AK94" s="86">
        <f t="shared" si="46"/>
        <v>0</v>
      </c>
    </row>
    <row r="95" spans="1:37" s="70" customFormat="1" ht="24.75" customHeight="1">
      <c r="A95" s="79" t="s">
        <v>24</v>
      </c>
      <c r="B95" s="64">
        <f>B97+B98+B96+B99</f>
        <v>2884.6543</v>
      </c>
      <c r="C95" s="64">
        <f>C97+C98+C96+C99</f>
        <v>110.9808</v>
      </c>
      <c r="D95" s="64">
        <f>D97+D98+D96+D99</f>
        <v>110.9808</v>
      </c>
      <c r="E95" s="64">
        <f aca="true" t="shared" si="56" ref="E95:AE95">E97+E98+E96+E99</f>
        <v>110.9808</v>
      </c>
      <c r="F95" s="59">
        <f t="shared" si="53"/>
        <v>0.038472824975942524</v>
      </c>
      <c r="G95" s="59">
        <v>0</v>
      </c>
      <c r="H95" s="64">
        <f>H97+H98+H96+H99</f>
        <v>0</v>
      </c>
      <c r="I95" s="64">
        <f>I97+I98+I96+I99</f>
        <v>0</v>
      </c>
      <c r="J95" s="64">
        <f t="shared" si="56"/>
        <v>0</v>
      </c>
      <c r="K95" s="64">
        <f t="shared" si="56"/>
        <v>0</v>
      </c>
      <c r="L95" s="64">
        <f t="shared" si="56"/>
        <v>0</v>
      </c>
      <c r="M95" s="64">
        <f t="shared" si="56"/>
        <v>0</v>
      </c>
      <c r="N95" s="64">
        <f t="shared" si="56"/>
        <v>0</v>
      </c>
      <c r="O95" s="64">
        <f t="shared" si="56"/>
        <v>0</v>
      </c>
      <c r="P95" s="64">
        <f t="shared" si="56"/>
        <v>0</v>
      </c>
      <c r="Q95" s="64">
        <f t="shared" si="56"/>
        <v>0</v>
      </c>
      <c r="R95" s="64">
        <f>R97+R98+R96+R99</f>
        <v>110.9808</v>
      </c>
      <c r="S95" s="64">
        <f t="shared" si="56"/>
        <v>110.9808</v>
      </c>
      <c r="T95" s="64">
        <f>T97+T98+T96+T99</f>
        <v>2108.6352</v>
      </c>
      <c r="U95" s="64">
        <f>U97+U98+U96+U99</f>
        <v>0</v>
      </c>
      <c r="V95" s="64">
        <f t="shared" si="56"/>
        <v>0</v>
      </c>
      <c r="W95" s="64">
        <f t="shared" si="56"/>
        <v>0</v>
      </c>
      <c r="X95" s="64">
        <f t="shared" si="56"/>
        <v>0</v>
      </c>
      <c r="Y95" s="64">
        <f t="shared" si="56"/>
        <v>0</v>
      </c>
      <c r="Z95" s="64">
        <f t="shared" si="56"/>
        <v>0</v>
      </c>
      <c r="AA95" s="64">
        <f t="shared" si="56"/>
        <v>0</v>
      </c>
      <c r="AB95" s="64">
        <f t="shared" si="56"/>
        <v>0</v>
      </c>
      <c r="AC95" s="64">
        <f t="shared" si="56"/>
        <v>0</v>
      </c>
      <c r="AD95" s="64">
        <f t="shared" si="56"/>
        <v>665.0382999999999</v>
      </c>
      <c r="AE95" s="64">
        <f t="shared" si="56"/>
        <v>0</v>
      </c>
      <c r="AF95" s="135" t="s">
        <v>73</v>
      </c>
      <c r="AG95" s="136"/>
      <c r="AH95" s="38">
        <f t="shared" si="43"/>
        <v>2884.6543</v>
      </c>
      <c r="AI95" s="38">
        <f t="shared" si="44"/>
        <v>110.9808</v>
      </c>
      <c r="AJ95" s="38">
        <f t="shared" si="45"/>
        <v>110.9808</v>
      </c>
      <c r="AK95" s="86">
        <f t="shared" si="46"/>
        <v>0</v>
      </c>
    </row>
    <row r="96" spans="1:37" s="70" customFormat="1" ht="22.5" customHeight="1">
      <c r="A96" s="68" t="s">
        <v>20</v>
      </c>
      <c r="B96" s="64">
        <f>H96+J96+L96+N96+P96+R96+T96+V96+X96+Z96+AB96+AD96</f>
        <v>369.9563</v>
      </c>
      <c r="C96" s="64">
        <f>H96+J96+L96+N96+P96+R96</f>
        <v>0</v>
      </c>
      <c r="D96" s="64">
        <f>E96</f>
        <v>0</v>
      </c>
      <c r="E96" s="64">
        <f>I96+K96+M96+O96+Q96+S96</f>
        <v>0</v>
      </c>
      <c r="F96" s="59">
        <f t="shared" si="53"/>
        <v>0</v>
      </c>
      <c r="G96" s="59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286.41755</v>
      </c>
      <c r="U96" s="64">
        <v>0</v>
      </c>
      <c r="V96" s="64">
        <v>0</v>
      </c>
      <c r="W96" s="64">
        <v>0</v>
      </c>
      <c r="X96" s="64">
        <v>0</v>
      </c>
      <c r="Y96" s="64">
        <v>0</v>
      </c>
      <c r="Z96" s="64">
        <v>0</v>
      </c>
      <c r="AA96" s="64">
        <v>0</v>
      </c>
      <c r="AB96" s="64">
        <v>0</v>
      </c>
      <c r="AC96" s="64">
        <v>0</v>
      </c>
      <c r="AD96" s="64">
        <v>83.53875</v>
      </c>
      <c r="AE96" s="64">
        <v>0</v>
      </c>
      <c r="AF96" s="136"/>
      <c r="AG96" s="136"/>
      <c r="AH96" s="38">
        <f t="shared" si="43"/>
        <v>369.9563</v>
      </c>
      <c r="AI96" s="38">
        <f t="shared" si="44"/>
        <v>0</v>
      </c>
      <c r="AJ96" s="38">
        <f t="shared" si="45"/>
        <v>0</v>
      </c>
      <c r="AK96" s="86">
        <f t="shared" si="46"/>
        <v>0</v>
      </c>
    </row>
    <row r="97" spans="1:37" s="70" customFormat="1" ht="23.25" customHeight="1">
      <c r="A97" s="68" t="s">
        <v>18</v>
      </c>
      <c r="B97" s="64">
        <f>H97+J97+L97+N97+P97+R97+T97+V97+X97+Z97+AB97+AD97</f>
        <v>2353.6980000000003</v>
      </c>
      <c r="C97" s="64">
        <f>H97+J97+L97+N97+P97+R97</f>
        <v>0</v>
      </c>
      <c r="D97" s="64">
        <f>E97</f>
        <v>0</v>
      </c>
      <c r="E97" s="64">
        <f>I97+K97+M97+O97+Q97+S97</f>
        <v>0</v>
      </c>
      <c r="F97" s="59">
        <f t="shared" si="53"/>
        <v>0</v>
      </c>
      <c r="G97" s="59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1822.21765</v>
      </c>
      <c r="U97" s="64">
        <v>0</v>
      </c>
      <c r="V97" s="64">
        <v>0</v>
      </c>
      <c r="W97" s="64">
        <v>0</v>
      </c>
      <c r="X97" s="64">
        <v>0</v>
      </c>
      <c r="Y97" s="64">
        <v>0</v>
      </c>
      <c r="Z97" s="64">
        <v>0</v>
      </c>
      <c r="AA97" s="64">
        <v>0</v>
      </c>
      <c r="AB97" s="64">
        <v>0</v>
      </c>
      <c r="AC97" s="64">
        <v>0</v>
      </c>
      <c r="AD97" s="64">
        <v>531.48035</v>
      </c>
      <c r="AE97" s="64">
        <v>0</v>
      </c>
      <c r="AF97" s="136"/>
      <c r="AG97" s="136"/>
      <c r="AH97" s="38">
        <f t="shared" si="43"/>
        <v>2353.6980000000003</v>
      </c>
      <c r="AI97" s="38">
        <f t="shared" si="44"/>
        <v>0</v>
      </c>
      <c r="AJ97" s="38">
        <f t="shared" si="45"/>
        <v>0</v>
      </c>
      <c r="AK97" s="86">
        <f t="shared" si="46"/>
        <v>0</v>
      </c>
    </row>
    <row r="98" spans="1:37" s="70" customFormat="1" ht="19.5" customHeight="1">
      <c r="A98" s="68" t="s">
        <v>52</v>
      </c>
      <c r="B98" s="64">
        <f>H98+J98+L98+N98+P98+R98+T98+V98+X98+Z98+AB98+AD98</f>
        <v>161</v>
      </c>
      <c r="C98" s="64">
        <f>H98+J98+L98+N98+P98+R98</f>
        <v>110.9808</v>
      </c>
      <c r="D98" s="64">
        <f>E98</f>
        <v>110.9808</v>
      </c>
      <c r="E98" s="64">
        <f>I98+K98+M98+O98+Q98+S98</f>
        <v>110.9808</v>
      </c>
      <c r="F98" s="59">
        <f t="shared" si="53"/>
        <v>0.6893217391304348</v>
      </c>
      <c r="G98" s="59">
        <f>E98/C98</f>
        <v>1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110.9808</v>
      </c>
      <c r="S98" s="64">
        <v>110.9808</v>
      </c>
      <c r="T98" s="64">
        <v>0</v>
      </c>
      <c r="U98" s="64">
        <v>0</v>
      </c>
      <c r="V98" s="64">
        <v>0</v>
      </c>
      <c r="W98" s="64">
        <v>0</v>
      </c>
      <c r="X98" s="64">
        <v>0</v>
      </c>
      <c r="Y98" s="64">
        <v>0</v>
      </c>
      <c r="Z98" s="64">
        <v>0</v>
      </c>
      <c r="AA98" s="64">
        <v>0</v>
      </c>
      <c r="AB98" s="64">
        <v>0</v>
      </c>
      <c r="AC98" s="64">
        <v>0</v>
      </c>
      <c r="AD98" s="64">
        <v>50.0192</v>
      </c>
      <c r="AE98" s="64">
        <v>0</v>
      </c>
      <c r="AF98" s="136"/>
      <c r="AG98" s="136"/>
      <c r="AH98" s="38">
        <f t="shared" si="43"/>
        <v>161</v>
      </c>
      <c r="AI98" s="38">
        <f t="shared" si="44"/>
        <v>110.9808</v>
      </c>
      <c r="AJ98" s="38">
        <f t="shared" si="45"/>
        <v>110.9808</v>
      </c>
      <c r="AK98" s="86">
        <f t="shared" si="46"/>
        <v>0</v>
      </c>
    </row>
    <row r="99" spans="1:37" s="70" customFormat="1" ht="45.75" customHeight="1">
      <c r="A99" s="68" t="s">
        <v>27</v>
      </c>
      <c r="B99" s="64">
        <f>H99+J99+L99+N99+P99+R99+T99+V99+X99+Z99+AB99+AD99</f>
        <v>0</v>
      </c>
      <c r="C99" s="64">
        <f>H99+J99+L99+N99+P99+R99</f>
        <v>0</v>
      </c>
      <c r="D99" s="64">
        <f>E99</f>
        <v>0</v>
      </c>
      <c r="E99" s="64">
        <f>I99+K99+M99+O99+Q99+S99</f>
        <v>0</v>
      </c>
      <c r="F99" s="59">
        <v>0</v>
      </c>
      <c r="G99" s="59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W99" s="64">
        <v>0</v>
      </c>
      <c r="X99" s="64">
        <v>0</v>
      </c>
      <c r="Y99" s="64">
        <v>0</v>
      </c>
      <c r="Z99" s="64">
        <v>0</v>
      </c>
      <c r="AA99" s="64">
        <v>0</v>
      </c>
      <c r="AB99" s="64">
        <v>0</v>
      </c>
      <c r="AC99" s="64">
        <v>0</v>
      </c>
      <c r="AD99" s="64">
        <v>0</v>
      </c>
      <c r="AE99" s="64">
        <v>0</v>
      </c>
      <c r="AF99" s="136"/>
      <c r="AG99" s="136"/>
      <c r="AH99" s="38">
        <f t="shared" si="43"/>
        <v>0</v>
      </c>
      <c r="AI99" s="38">
        <f t="shared" si="44"/>
        <v>0</v>
      </c>
      <c r="AJ99" s="38">
        <f t="shared" si="45"/>
        <v>0</v>
      </c>
      <c r="AK99" s="86">
        <f t="shared" si="46"/>
        <v>0</v>
      </c>
    </row>
    <row r="100" spans="1:37" s="55" customFormat="1" ht="63" customHeight="1">
      <c r="A100" s="50" t="s">
        <v>40</v>
      </c>
      <c r="B100" s="78">
        <f>B101</f>
        <v>3963.6</v>
      </c>
      <c r="C100" s="78">
        <f>C101</f>
        <v>0</v>
      </c>
      <c r="D100" s="78">
        <f>D101</f>
        <v>0</v>
      </c>
      <c r="E100" s="78">
        <f>E101</f>
        <v>0</v>
      </c>
      <c r="F100" s="52">
        <v>0</v>
      </c>
      <c r="G100" s="52">
        <v>0</v>
      </c>
      <c r="H100" s="78">
        <f aca="true" t="shared" si="57" ref="H100:AE100">H101</f>
        <v>0</v>
      </c>
      <c r="I100" s="78">
        <f t="shared" si="57"/>
        <v>0</v>
      </c>
      <c r="J100" s="78">
        <f t="shared" si="57"/>
        <v>0</v>
      </c>
      <c r="K100" s="78">
        <f t="shared" si="57"/>
        <v>0</v>
      </c>
      <c r="L100" s="78">
        <f t="shared" si="57"/>
        <v>0</v>
      </c>
      <c r="M100" s="78">
        <f t="shared" si="57"/>
        <v>0</v>
      </c>
      <c r="N100" s="78">
        <f t="shared" si="57"/>
        <v>0</v>
      </c>
      <c r="O100" s="78">
        <f t="shared" si="57"/>
        <v>0</v>
      </c>
      <c r="P100" s="78">
        <f t="shared" si="57"/>
        <v>0</v>
      </c>
      <c r="Q100" s="78">
        <f t="shared" si="57"/>
        <v>0</v>
      </c>
      <c r="R100" s="78">
        <f t="shared" si="57"/>
        <v>0</v>
      </c>
      <c r="S100" s="78">
        <f t="shared" si="57"/>
        <v>0</v>
      </c>
      <c r="T100" s="78">
        <f t="shared" si="57"/>
        <v>0</v>
      </c>
      <c r="U100" s="78">
        <f t="shared" si="57"/>
        <v>0</v>
      </c>
      <c r="V100" s="78">
        <f t="shared" si="57"/>
        <v>0</v>
      </c>
      <c r="W100" s="78">
        <f t="shared" si="57"/>
        <v>0</v>
      </c>
      <c r="X100" s="78">
        <f t="shared" si="57"/>
        <v>0</v>
      </c>
      <c r="Y100" s="78">
        <f t="shared" si="57"/>
        <v>0</v>
      </c>
      <c r="Z100" s="78">
        <f t="shared" si="57"/>
        <v>0</v>
      </c>
      <c r="AA100" s="78">
        <f t="shared" si="57"/>
        <v>0</v>
      </c>
      <c r="AB100" s="78">
        <f t="shared" si="57"/>
        <v>0</v>
      </c>
      <c r="AC100" s="78">
        <f t="shared" si="57"/>
        <v>0</v>
      </c>
      <c r="AD100" s="78">
        <f t="shared" si="57"/>
        <v>3963.6</v>
      </c>
      <c r="AE100" s="78">
        <f t="shared" si="57"/>
        <v>0</v>
      </c>
      <c r="AF100" s="117" t="s">
        <v>74</v>
      </c>
      <c r="AG100" s="118"/>
      <c r="AH100" s="38">
        <f t="shared" si="43"/>
        <v>3963.6</v>
      </c>
      <c r="AI100" s="38">
        <f t="shared" si="44"/>
        <v>0</v>
      </c>
      <c r="AJ100" s="38">
        <f t="shared" si="45"/>
        <v>0</v>
      </c>
      <c r="AK100" s="86">
        <f t="shared" si="46"/>
        <v>0</v>
      </c>
    </row>
    <row r="101" spans="1:37" s="55" customFormat="1" ht="24" customHeight="1">
      <c r="A101" s="79" t="s">
        <v>24</v>
      </c>
      <c r="B101" s="64">
        <f>B103+B104+B102+B105</f>
        <v>3963.6</v>
      </c>
      <c r="C101" s="64">
        <f>C103+C104+C102+C105</f>
        <v>0</v>
      </c>
      <c r="D101" s="64">
        <f>D103+D104+D102+D105</f>
        <v>0</v>
      </c>
      <c r="E101" s="64">
        <f>E103</f>
        <v>0</v>
      </c>
      <c r="F101" s="59">
        <v>0</v>
      </c>
      <c r="G101" s="59">
        <v>0</v>
      </c>
      <c r="H101" s="64">
        <f aca="true" t="shared" si="58" ref="H101:AE101">H103+H104+H102+H105</f>
        <v>0</v>
      </c>
      <c r="I101" s="64">
        <f t="shared" si="58"/>
        <v>0</v>
      </c>
      <c r="J101" s="64">
        <f t="shared" si="58"/>
        <v>0</v>
      </c>
      <c r="K101" s="64">
        <f t="shared" si="58"/>
        <v>0</v>
      </c>
      <c r="L101" s="64">
        <f t="shared" si="58"/>
        <v>0</v>
      </c>
      <c r="M101" s="64">
        <f t="shared" si="58"/>
        <v>0</v>
      </c>
      <c r="N101" s="64">
        <f t="shared" si="58"/>
        <v>0</v>
      </c>
      <c r="O101" s="64">
        <f t="shared" si="58"/>
        <v>0</v>
      </c>
      <c r="P101" s="64">
        <f t="shared" si="58"/>
        <v>0</v>
      </c>
      <c r="Q101" s="64">
        <f t="shared" si="58"/>
        <v>0</v>
      </c>
      <c r="R101" s="64">
        <f t="shared" si="58"/>
        <v>0</v>
      </c>
      <c r="S101" s="64">
        <f t="shared" si="58"/>
        <v>0</v>
      </c>
      <c r="T101" s="64">
        <f t="shared" si="58"/>
        <v>0</v>
      </c>
      <c r="U101" s="64">
        <f t="shared" si="58"/>
        <v>0</v>
      </c>
      <c r="V101" s="64">
        <f t="shared" si="58"/>
        <v>0</v>
      </c>
      <c r="W101" s="64">
        <f t="shared" si="58"/>
        <v>0</v>
      </c>
      <c r="X101" s="64">
        <f t="shared" si="58"/>
        <v>0</v>
      </c>
      <c r="Y101" s="64">
        <f t="shared" si="58"/>
        <v>0</v>
      </c>
      <c r="Z101" s="64">
        <f t="shared" si="58"/>
        <v>0</v>
      </c>
      <c r="AA101" s="64">
        <f t="shared" si="58"/>
        <v>0</v>
      </c>
      <c r="AB101" s="64">
        <f>AB102</f>
        <v>0</v>
      </c>
      <c r="AC101" s="64">
        <f t="shared" si="58"/>
        <v>0</v>
      </c>
      <c r="AD101" s="64">
        <f t="shared" si="58"/>
        <v>3963.6</v>
      </c>
      <c r="AE101" s="64">
        <f t="shared" si="58"/>
        <v>0</v>
      </c>
      <c r="AF101" s="119"/>
      <c r="AG101" s="120"/>
      <c r="AH101" s="38">
        <f t="shared" si="43"/>
        <v>3963.6</v>
      </c>
      <c r="AI101" s="38">
        <f t="shared" si="44"/>
        <v>0</v>
      </c>
      <c r="AJ101" s="38">
        <f t="shared" si="45"/>
        <v>0</v>
      </c>
      <c r="AK101" s="86">
        <f t="shared" si="46"/>
        <v>0</v>
      </c>
    </row>
    <row r="102" spans="1:37" s="55" customFormat="1" ht="24" customHeight="1">
      <c r="A102" s="68" t="s">
        <v>20</v>
      </c>
      <c r="B102" s="64">
        <f>H102+J102+L102+N102+P102+R102+T102+V102+X102+Z102+AB102+AD102</f>
        <v>3963.6</v>
      </c>
      <c r="C102" s="64">
        <f>H102+J102+L102+N102+P102+R102</f>
        <v>0</v>
      </c>
      <c r="D102" s="64">
        <v>0</v>
      </c>
      <c r="E102" s="64">
        <f>I102+K102+M102+O102+Q102+S102</f>
        <v>0</v>
      </c>
      <c r="F102" s="59">
        <v>0</v>
      </c>
      <c r="G102" s="59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64">
        <v>0</v>
      </c>
      <c r="V102" s="64">
        <v>0</v>
      </c>
      <c r="W102" s="64">
        <v>0</v>
      </c>
      <c r="X102" s="64">
        <v>0</v>
      </c>
      <c r="Y102" s="64">
        <v>0</v>
      </c>
      <c r="Z102" s="64">
        <v>0</v>
      </c>
      <c r="AA102" s="64">
        <v>0</v>
      </c>
      <c r="AB102" s="64">
        <v>0</v>
      </c>
      <c r="AC102" s="64">
        <v>0</v>
      </c>
      <c r="AD102" s="64">
        <v>3963.6</v>
      </c>
      <c r="AE102" s="64">
        <v>0</v>
      </c>
      <c r="AF102" s="119"/>
      <c r="AG102" s="120"/>
      <c r="AH102" s="38">
        <f t="shared" si="43"/>
        <v>3963.6</v>
      </c>
      <c r="AI102" s="38">
        <f t="shared" si="44"/>
        <v>0</v>
      </c>
      <c r="AJ102" s="38">
        <f t="shared" si="45"/>
        <v>0</v>
      </c>
      <c r="AK102" s="86">
        <f t="shared" si="46"/>
        <v>0</v>
      </c>
    </row>
    <row r="103" spans="1:37" s="55" customFormat="1" ht="24" customHeight="1">
      <c r="A103" s="68" t="s">
        <v>18</v>
      </c>
      <c r="B103" s="64">
        <f>H103+J103+L103+N103+P103+R103+T103+V103+X103+Z103+AB103+AD103</f>
        <v>0</v>
      </c>
      <c r="C103" s="64">
        <f>H103+J103+L103+N103+P103+R103</f>
        <v>0</v>
      </c>
      <c r="D103" s="64">
        <f>E103</f>
        <v>0</v>
      </c>
      <c r="E103" s="64">
        <f>I103+K103+M103+O103+Q103+S103</f>
        <v>0</v>
      </c>
      <c r="F103" s="59">
        <v>0</v>
      </c>
      <c r="G103" s="59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64">
        <v>0</v>
      </c>
      <c r="V103" s="64">
        <v>0</v>
      </c>
      <c r="W103" s="64">
        <v>0</v>
      </c>
      <c r="X103" s="64">
        <v>0</v>
      </c>
      <c r="Y103" s="64">
        <v>0</v>
      </c>
      <c r="Z103" s="64">
        <v>0</v>
      </c>
      <c r="AA103" s="64">
        <v>0</v>
      </c>
      <c r="AB103" s="64">
        <v>0</v>
      </c>
      <c r="AC103" s="64">
        <v>0</v>
      </c>
      <c r="AD103" s="64">
        <v>0</v>
      </c>
      <c r="AE103" s="64">
        <v>0</v>
      </c>
      <c r="AF103" s="119"/>
      <c r="AG103" s="120"/>
      <c r="AH103" s="38">
        <f t="shared" si="43"/>
        <v>0</v>
      </c>
      <c r="AI103" s="38">
        <f t="shared" si="44"/>
        <v>0</v>
      </c>
      <c r="AJ103" s="38">
        <f t="shared" si="45"/>
        <v>0</v>
      </c>
      <c r="AK103" s="86">
        <f t="shared" si="46"/>
        <v>0</v>
      </c>
    </row>
    <row r="104" spans="1:37" s="55" customFormat="1" ht="24" customHeight="1">
      <c r="A104" s="68" t="s">
        <v>19</v>
      </c>
      <c r="B104" s="64">
        <f>H104+J104+L104+N104+P104+R104+T104+V104+X104+Z104+AB104+AD104</f>
        <v>0</v>
      </c>
      <c r="C104" s="64">
        <f>H104+J104+L104+N104+P104+R104</f>
        <v>0</v>
      </c>
      <c r="D104" s="64">
        <f>E104</f>
        <v>0</v>
      </c>
      <c r="E104" s="64">
        <f>I104+K104+M104+O104+Q104+S104</f>
        <v>0</v>
      </c>
      <c r="F104" s="59">
        <v>0</v>
      </c>
      <c r="G104" s="59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64">
        <v>0</v>
      </c>
      <c r="V104" s="64">
        <v>0</v>
      </c>
      <c r="W104" s="64">
        <v>0</v>
      </c>
      <c r="X104" s="64">
        <v>0</v>
      </c>
      <c r="Y104" s="64">
        <v>0</v>
      </c>
      <c r="Z104" s="64">
        <v>0</v>
      </c>
      <c r="AA104" s="64">
        <v>0</v>
      </c>
      <c r="AB104" s="64">
        <v>0</v>
      </c>
      <c r="AC104" s="64">
        <v>0</v>
      </c>
      <c r="AD104" s="64">
        <v>0</v>
      </c>
      <c r="AE104" s="64">
        <v>0</v>
      </c>
      <c r="AF104" s="119"/>
      <c r="AG104" s="120"/>
      <c r="AH104" s="38">
        <f t="shared" si="43"/>
        <v>0</v>
      </c>
      <c r="AI104" s="38">
        <f t="shared" si="44"/>
        <v>0</v>
      </c>
      <c r="AJ104" s="38">
        <f t="shared" si="45"/>
        <v>0</v>
      </c>
      <c r="AK104" s="86">
        <f t="shared" si="46"/>
        <v>0</v>
      </c>
    </row>
    <row r="105" spans="1:37" s="55" customFormat="1" ht="24" customHeight="1">
      <c r="A105" s="68" t="s">
        <v>27</v>
      </c>
      <c r="B105" s="64">
        <f>H105+J105+L105+N105+P105+R105+T105+V105+X105+Z105+AB105+AD105</f>
        <v>0</v>
      </c>
      <c r="C105" s="64">
        <f>H105+J105+L105+N105+P105+R105</f>
        <v>0</v>
      </c>
      <c r="D105" s="64">
        <f>E105</f>
        <v>0</v>
      </c>
      <c r="E105" s="64">
        <f>I105+K105+M105+O105+Q105+S105</f>
        <v>0</v>
      </c>
      <c r="F105" s="59">
        <v>0</v>
      </c>
      <c r="G105" s="59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64">
        <v>0</v>
      </c>
      <c r="V105" s="64">
        <v>0</v>
      </c>
      <c r="W105" s="64">
        <v>0</v>
      </c>
      <c r="X105" s="64">
        <v>0</v>
      </c>
      <c r="Y105" s="64">
        <v>0</v>
      </c>
      <c r="Z105" s="64">
        <v>0</v>
      </c>
      <c r="AA105" s="64">
        <v>0</v>
      </c>
      <c r="AB105" s="64">
        <v>0</v>
      </c>
      <c r="AC105" s="64">
        <v>0</v>
      </c>
      <c r="AD105" s="64">
        <v>0</v>
      </c>
      <c r="AE105" s="64">
        <v>0</v>
      </c>
      <c r="AF105" s="121"/>
      <c r="AG105" s="122"/>
      <c r="AH105" s="38">
        <f t="shared" si="43"/>
        <v>0</v>
      </c>
      <c r="AI105" s="38">
        <f t="shared" si="44"/>
        <v>0</v>
      </c>
      <c r="AJ105" s="38">
        <f t="shared" si="45"/>
        <v>0</v>
      </c>
      <c r="AK105" s="86">
        <f t="shared" si="46"/>
        <v>0</v>
      </c>
    </row>
    <row r="106" spans="1:37" s="55" customFormat="1" ht="35.25" customHeight="1">
      <c r="A106" s="50" t="s">
        <v>30</v>
      </c>
      <c r="B106" s="51">
        <f>B107</f>
        <v>13.4</v>
      </c>
      <c r="C106" s="51">
        <f>C107</f>
        <v>0</v>
      </c>
      <c r="D106" s="51">
        <f>D107</f>
        <v>0</v>
      </c>
      <c r="E106" s="51">
        <f>E107</f>
        <v>0</v>
      </c>
      <c r="F106" s="52">
        <f>E106/B106</f>
        <v>0</v>
      </c>
      <c r="G106" s="52">
        <v>0</v>
      </c>
      <c r="H106" s="51">
        <f aca="true" t="shared" si="59" ref="H106:AE106">H107</f>
        <v>0</v>
      </c>
      <c r="I106" s="51">
        <f t="shared" si="59"/>
        <v>0</v>
      </c>
      <c r="J106" s="51">
        <f t="shared" si="59"/>
        <v>0</v>
      </c>
      <c r="K106" s="51">
        <f t="shared" si="59"/>
        <v>0</v>
      </c>
      <c r="L106" s="51">
        <f t="shared" si="59"/>
        <v>0</v>
      </c>
      <c r="M106" s="51">
        <f t="shared" si="59"/>
        <v>0</v>
      </c>
      <c r="N106" s="51">
        <f t="shared" si="59"/>
        <v>0</v>
      </c>
      <c r="O106" s="51">
        <f t="shared" si="59"/>
        <v>0</v>
      </c>
      <c r="P106" s="51">
        <f t="shared" si="59"/>
        <v>0</v>
      </c>
      <c r="Q106" s="51">
        <f t="shared" si="59"/>
        <v>0</v>
      </c>
      <c r="R106" s="51">
        <f t="shared" si="59"/>
        <v>0</v>
      </c>
      <c r="S106" s="51">
        <f t="shared" si="59"/>
        <v>0</v>
      </c>
      <c r="T106" s="51">
        <f t="shared" si="59"/>
        <v>13.4</v>
      </c>
      <c r="U106" s="51">
        <f t="shared" si="59"/>
        <v>0</v>
      </c>
      <c r="V106" s="51">
        <f t="shared" si="59"/>
        <v>0</v>
      </c>
      <c r="W106" s="51">
        <f t="shared" si="59"/>
        <v>0</v>
      </c>
      <c r="X106" s="51">
        <f t="shared" si="59"/>
        <v>0</v>
      </c>
      <c r="Y106" s="51">
        <f t="shared" si="59"/>
        <v>0</v>
      </c>
      <c r="Z106" s="51">
        <f t="shared" si="59"/>
        <v>0</v>
      </c>
      <c r="AA106" s="51">
        <f t="shared" si="59"/>
        <v>0</v>
      </c>
      <c r="AB106" s="51">
        <f t="shared" si="59"/>
        <v>0</v>
      </c>
      <c r="AC106" s="51">
        <f t="shared" si="59"/>
        <v>0</v>
      </c>
      <c r="AD106" s="51">
        <f t="shared" si="59"/>
        <v>0</v>
      </c>
      <c r="AE106" s="51">
        <f t="shared" si="59"/>
        <v>0</v>
      </c>
      <c r="AF106" s="117" t="s">
        <v>53</v>
      </c>
      <c r="AG106" s="118"/>
      <c r="AH106" s="38">
        <f t="shared" si="43"/>
        <v>13.4</v>
      </c>
      <c r="AI106" s="38">
        <f t="shared" si="44"/>
        <v>0</v>
      </c>
      <c r="AJ106" s="38">
        <f t="shared" si="45"/>
        <v>0</v>
      </c>
      <c r="AK106" s="86">
        <f t="shared" si="46"/>
        <v>0</v>
      </c>
    </row>
    <row r="107" spans="1:37" s="55" customFormat="1" ht="15" customHeight="1">
      <c r="A107" s="79" t="s">
        <v>24</v>
      </c>
      <c r="B107" s="58">
        <f>B109+B110+B108+B111</f>
        <v>13.4</v>
      </c>
      <c r="C107" s="58">
        <f>C109+C110+C108+C111</f>
        <v>0</v>
      </c>
      <c r="D107" s="58">
        <f>D109+D110+D108+D111</f>
        <v>0</v>
      </c>
      <c r="E107" s="58">
        <f>E109+E110+E108+E111</f>
        <v>0</v>
      </c>
      <c r="F107" s="59">
        <f>E107/B107</f>
        <v>0</v>
      </c>
      <c r="G107" s="59">
        <v>0</v>
      </c>
      <c r="H107" s="58">
        <f aca="true" t="shared" si="60" ref="H107:AE107">H109+H110+H108+H111</f>
        <v>0</v>
      </c>
      <c r="I107" s="58">
        <f t="shared" si="60"/>
        <v>0</v>
      </c>
      <c r="J107" s="58">
        <f t="shared" si="60"/>
        <v>0</v>
      </c>
      <c r="K107" s="58">
        <f t="shared" si="60"/>
        <v>0</v>
      </c>
      <c r="L107" s="58">
        <f t="shared" si="60"/>
        <v>0</v>
      </c>
      <c r="M107" s="58">
        <f t="shared" si="60"/>
        <v>0</v>
      </c>
      <c r="N107" s="58">
        <f t="shared" si="60"/>
        <v>0</v>
      </c>
      <c r="O107" s="58">
        <f t="shared" si="60"/>
        <v>0</v>
      </c>
      <c r="P107" s="58">
        <f t="shared" si="60"/>
        <v>0</v>
      </c>
      <c r="Q107" s="58">
        <f t="shared" si="60"/>
        <v>0</v>
      </c>
      <c r="R107" s="58">
        <f t="shared" si="60"/>
        <v>0</v>
      </c>
      <c r="S107" s="58">
        <f t="shared" si="60"/>
        <v>0</v>
      </c>
      <c r="T107" s="58">
        <f t="shared" si="60"/>
        <v>13.4</v>
      </c>
      <c r="U107" s="58">
        <f t="shared" si="60"/>
        <v>0</v>
      </c>
      <c r="V107" s="58">
        <f t="shared" si="60"/>
        <v>0</v>
      </c>
      <c r="W107" s="58">
        <f t="shared" si="60"/>
        <v>0</v>
      </c>
      <c r="X107" s="58">
        <f t="shared" si="60"/>
        <v>0</v>
      </c>
      <c r="Y107" s="58">
        <f t="shared" si="60"/>
        <v>0</v>
      </c>
      <c r="Z107" s="58">
        <f t="shared" si="60"/>
        <v>0</v>
      </c>
      <c r="AA107" s="58">
        <f t="shared" si="60"/>
        <v>0</v>
      </c>
      <c r="AB107" s="58">
        <f t="shared" si="60"/>
        <v>0</v>
      </c>
      <c r="AC107" s="58">
        <f t="shared" si="60"/>
        <v>0</v>
      </c>
      <c r="AD107" s="58">
        <f t="shared" si="60"/>
        <v>0</v>
      </c>
      <c r="AE107" s="58">
        <f t="shared" si="60"/>
        <v>0</v>
      </c>
      <c r="AF107" s="119"/>
      <c r="AG107" s="120"/>
      <c r="AH107" s="38">
        <f t="shared" si="43"/>
        <v>13.4</v>
      </c>
      <c r="AI107" s="38">
        <f t="shared" si="44"/>
        <v>0</v>
      </c>
      <c r="AJ107" s="38">
        <f t="shared" si="45"/>
        <v>0</v>
      </c>
      <c r="AK107" s="86">
        <f t="shared" si="46"/>
        <v>0</v>
      </c>
    </row>
    <row r="108" spans="1:37" s="55" customFormat="1" ht="15" customHeight="1">
      <c r="A108" s="68" t="s">
        <v>20</v>
      </c>
      <c r="B108" s="58">
        <f>H108+J108+L108+N108+P108+R108+T108+V108+X108+Z108+AB108+AD108</f>
        <v>0</v>
      </c>
      <c r="C108" s="58">
        <f>H108+J108+L108+N108+P108+R108</f>
        <v>0</v>
      </c>
      <c r="D108" s="58">
        <f>E108</f>
        <v>0</v>
      </c>
      <c r="E108" s="58">
        <f>I108+K108+M108+O108+Q108+S108</f>
        <v>0</v>
      </c>
      <c r="F108" s="59">
        <v>0</v>
      </c>
      <c r="G108" s="59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  <c r="W108" s="64">
        <v>0</v>
      </c>
      <c r="X108" s="64">
        <v>0</v>
      </c>
      <c r="Y108" s="64">
        <v>0</v>
      </c>
      <c r="Z108" s="64">
        <v>0</v>
      </c>
      <c r="AA108" s="64">
        <v>0</v>
      </c>
      <c r="AB108" s="64">
        <v>0</v>
      </c>
      <c r="AC108" s="64">
        <v>0</v>
      </c>
      <c r="AD108" s="64">
        <v>0</v>
      </c>
      <c r="AE108" s="58">
        <v>0</v>
      </c>
      <c r="AF108" s="119"/>
      <c r="AG108" s="120"/>
      <c r="AH108" s="38">
        <f t="shared" si="43"/>
        <v>0</v>
      </c>
      <c r="AI108" s="38">
        <f t="shared" si="44"/>
        <v>0</v>
      </c>
      <c r="AJ108" s="38">
        <f t="shared" si="45"/>
        <v>0</v>
      </c>
      <c r="AK108" s="86">
        <f t="shared" si="46"/>
        <v>0</v>
      </c>
    </row>
    <row r="109" spans="1:37" s="55" customFormat="1" ht="15" customHeight="1">
      <c r="A109" s="68" t="s">
        <v>18</v>
      </c>
      <c r="B109" s="58">
        <f>H109+J109+L109+N109+P109+R109+T109+V109+X109+Z109+AB109+AD109</f>
        <v>13.4</v>
      </c>
      <c r="C109" s="58">
        <f>H109+J109+L109+N109+P109+R109</f>
        <v>0</v>
      </c>
      <c r="D109" s="58">
        <v>0</v>
      </c>
      <c r="E109" s="58">
        <f>I109+K109+M109+O109+Q109+S109</f>
        <v>0</v>
      </c>
      <c r="F109" s="59">
        <f>E109/B109</f>
        <v>0</v>
      </c>
      <c r="G109" s="59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13.4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0</v>
      </c>
      <c r="AE109" s="58">
        <v>0</v>
      </c>
      <c r="AF109" s="119"/>
      <c r="AG109" s="120"/>
      <c r="AH109" s="38">
        <f t="shared" si="43"/>
        <v>13.4</v>
      </c>
      <c r="AI109" s="38">
        <f t="shared" si="44"/>
        <v>0</v>
      </c>
      <c r="AJ109" s="38">
        <f t="shared" si="45"/>
        <v>0</v>
      </c>
      <c r="AK109" s="86">
        <f t="shared" si="46"/>
        <v>0</v>
      </c>
    </row>
    <row r="110" spans="1:37" s="55" customFormat="1" ht="15" customHeight="1">
      <c r="A110" s="68" t="s">
        <v>19</v>
      </c>
      <c r="B110" s="58">
        <f>H110+J110+L110+N110+P110+R110+T110+V110+X110+Z110+AB110+AD110</f>
        <v>0</v>
      </c>
      <c r="C110" s="58">
        <f>H110+J110+L110+N110+P110+R110</f>
        <v>0</v>
      </c>
      <c r="D110" s="58">
        <f>E110</f>
        <v>0</v>
      </c>
      <c r="E110" s="58">
        <f>I110+K110+M110+O110+Q110+S110</f>
        <v>0</v>
      </c>
      <c r="F110" s="59">
        <v>0</v>
      </c>
      <c r="G110" s="59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64">
        <v>0</v>
      </c>
      <c r="V110" s="64">
        <v>0</v>
      </c>
      <c r="W110" s="64">
        <v>0</v>
      </c>
      <c r="X110" s="64">
        <v>0</v>
      </c>
      <c r="Y110" s="64">
        <v>0</v>
      </c>
      <c r="Z110" s="64">
        <v>0</v>
      </c>
      <c r="AA110" s="64">
        <v>0</v>
      </c>
      <c r="AB110" s="64">
        <v>0</v>
      </c>
      <c r="AC110" s="64">
        <v>0</v>
      </c>
      <c r="AD110" s="64">
        <v>0</v>
      </c>
      <c r="AE110" s="58">
        <v>0</v>
      </c>
      <c r="AF110" s="119"/>
      <c r="AG110" s="120"/>
      <c r="AH110" s="38">
        <f t="shared" si="43"/>
        <v>0</v>
      </c>
      <c r="AI110" s="38">
        <f t="shared" si="44"/>
        <v>0</v>
      </c>
      <c r="AJ110" s="38">
        <f t="shared" si="45"/>
        <v>0</v>
      </c>
      <c r="AK110" s="86">
        <f t="shared" si="46"/>
        <v>0</v>
      </c>
    </row>
    <row r="111" spans="1:37" s="55" customFormat="1" ht="15" customHeight="1">
      <c r="A111" s="68" t="s">
        <v>27</v>
      </c>
      <c r="B111" s="58">
        <f>H111+J111+L111+N111+P111+R111+T111+V111+X111+Z111+AB111+AD111</f>
        <v>0</v>
      </c>
      <c r="C111" s="58">
        <f>H111+J111+L111+N111+P111+R111</f>
        <v>0</v>
      </c>
      <c r="D111" s="58">
        <f>E111</f>
        <v>0</v>
      </c>
      <c r="E111" s="58">
        <f>I111+K111+M111+O111+Q111+S111</f>
        <v>0</v>
      </c>
      <c r="F111" s="59">
        <v>0</v>
      </c>
      <c r="G111" s="59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64">
        <v>0</v>
      </c>
      <c r="V111" s="64">
        <v>0</v>
      </c>
      <c r="W111" s="64">
        <v>0</v>
      </c>
      <c r="X111" s="64">
        <v>0</v>
      </c>
      <c r="Y111" s="64">
        <v>0</v>
      </c>
      <c r="Z111" s="64">
        <v>0</v>
      </c>
      <c r="AA111" s="64">
        <v>0</v>
      </c>
      <c r="AB111" s="64">
        <v>0</v>
      </c>
      <c r="AC111" s="64">
        <v>0</v>
      </c>
      <c r="AD111" s="64">
        <v>0</v>
      </c>
      <c r="AE111" s="58">
        <v>0</v>
      </c>
      <c r="AF111" s="121"/>
      <c r="AG111" s="122"/>
      <c r="AH111" s="38">
        <f t="shared" si="43"/>
        <v>0</v>
      </c>
      <c r="AI111" s="38">
        <f t="shared" si="44"/>
        <v>0</v>
      </c>
      <c r="AJ111" s="38">
        <f t="shared" si="45"/>
        <v>0</v>
      </c>
      <c r="AK111" s="86">
        <f t="shared" si="46"/>
        <v>0</v>
      </c>
    </row>
    <row r="112" spans="1:37" s="7" customFormat="1" ht="73.5" customHeight="1">
      <c r="A112" s="75" t="s">
        <v>35</v>
      </c>
      <c r="B112" s="30">
        <f>B113+B116+B119</f>
        <v>54374.900109999995</v>
      </c>
      <c r="C112" s="30">
        <f>C113+C116+C119</f>
        <v>30613.44311</v>
      </c>
      <c r="D112" s="30">
        <f>D113+D116+D119</f>
        <v>27043.32247</v>
      </c>
      <c r="E112" s="30">
        <f>E113+E116+E119</f>
        <v>27043.32247</v>
      </c>
      <c r="F112" s="33">
        <f>E112/B112</f>
        <v>0.4973493728777721</v>
      </c>
      <c r="G112" s="33">
        <f>E112/C112</f>
        <v>0.8833806237615328</v>
      </c>
      <c r="H112" s="30">
        <f aca="true" t="shared" si="61" ref="H112:AE112">H113+H116+H119</f>
        <v>9715.134</v>
      </c>
      <c r="I112" s="30">
        <f t="shared" si="61"/>
        <v>7912.92585</v>
      </c>
      <c r="J112" s="30">
        <f>J113+J116+J119</f>
        <v>5256.768</v>
      </c>
      <c r="K112" s="30">
        <f t="shared" si="61"/>
        <v>4927.26061</v>
      </c>
      <c r="L112" s="30">
        <f t="shared" si="61"/>
        <v>2281.75311</v>
      </c>
      <c r="M112" s="30">
        <f t="shared" si="61"/>
        <v>2275.27942</v>
      </c>
      <c r="N112" s="30">
        <f t="shared" si="61"/>
        <v>5232.8009999999995</v>
      </c>
      <c r="O112" s="30">
        <f t="shared" si="61"/>
        <v>4528.49</v>
      </c>
      <c r="P112" s="30">
        <f t="shared" si="61"/>
        <v>4484.567</v>
      </c>
      <c r="Q112" s="30">
        <f t="shared" si="61"/>
        <v>4032.13859</v>
      </c>
      <c r="R112" s="30">
        <f t="shared" si="61"/>
        <v>3642.42</v>
      </c>
      <c r="S112" s="30">
        <f>S113+S116+S119</f>
        <v>3367.228</v>
      </c>
      <c r="T112" s="30">
        <f t="shared" si="61"/>
        <v>5242.16</v>
      </c>
      <c r="U112" s="30">
        <f t="shared" si="61"/>
        <v>0</v>
      </c>
      <c r="V112" s="30">
        <f t="shared" si="61"/>
        <v>3117.197</v>
      </c>
      <c r="W112" s="30">
        <f t="shared" si="61"/>
        <v>0</v>
      </c>
      <c r="X112" s="30">
        <f t="shared" si="61"/>
        <v>1997.85</v>
      </c>
      <c r="Y112" s="30">
        <f t="shared" si="61"/>
        <v>0</v>
      </c>
      <c r="Z112" s="30">
        <f t="shared" si="61"/>
        <v>4341.772999999999</v>
      </c>
      <c r="AA112" s="30">
        <f t="shared" si="61"/>
        <v>0</v>
      </c>
      <c r="AB112" s="30">
        <f t="shared" si="61"/>
        <v>2139.694</v>
      </c>
      <c r="AC112" s="30">
        <f t="shared" si="61"/>
        <v>0</v>
      </c>
      <c r="AD112" s="30">
        <f>AD113+AD116+AD119</f>
        <v>6922.783</v>
      </c>
      <c r="AE112" s="30">
        <f t="shared" si="61"/>
        <v>0</v>
      </c>
      <c r="AF112" s="123" t="s">
        <v>44</v>
      </c>
      <c r="AG112" s="123"/>
      <c r="AH112" s="38">
        <f t="shared" si="43"/>
        <v>54374.90011</v>
      </c>
      <c r="AI112" s="38">
        <f t="shared" si="44"/>
        <v>30613.44311</v>
      </c>
      <c r="AJ112" s="38">
        <f t="shared" si="45"/>
        <v>27043.32247</v>
      </c>
      <c r="AK112" s="86">
        <f t="shared" si="46"/>
        <v>3570.120640000001</v>
      </c>
    </row>
    <row r="113" spans="1:37" s="55" customFormat="1" ht="67.5" customHeight="1">
      <c r="A113" s="50" t="s">
        <v>31</v>
      </c>
      <c r="B113" s="51">
        <f>B114</f>
        <v>14333.400109999999</v>
      </c>
      <c r="C113" s="51">
        <f>C114</f>
        <v>8991.09611</v>
      </c>
      <c r="D113" s="51">
        <f aca="true" t="shared" si="62" ref="C113:R114">D114</f>
        <v>7885.80509</v>
      </c>
      <c r="E113" s="51">
        <f>E114</f>
        <v>7885.80509</v>
      </c>
      <c r="F113" s="52">
        <f aca="true" t="shared" si="63" ref="F113:F120">E113/B113</f>
        <v>0.5501698849876033</v>
      </c>
      <c r="G113" s="52">
        <f aca="true" t="shared" si="64" ref="G113:G123">E113/C113</f>
        <v>0.8770682677086854</v>
      </c>
      <c r="H113" s="78">
        <f t="shared" si="62"/>
        <v>3291.965</v>
      </c>
      <c r="I113" s="78">
        <f t="shared" si="62"/>
        <v>2334.168</v>
      </c>
      <c r="J113" s="78">
        <f t="shared" si="62"/>
        <v>1353.388</v>
      </c>
      <c r="K113" s="78">
        <f t="shared" si="62"/>
        <v>1402.97436</v>
      </c>
      <c r="L113" s="78">
        <f t="shared" si="62"/>
        <v>687.94311</v>
      </c>
      <c r="M113" s="78">
        <f t="shared" si="62"/>
        <v>862.23948</v>
      </c>
      <c r="N113" s="78">
        <f t="shared" si="62"/>
        <v>1284.379</v>
      </c>
      <c r="O113" s="78">
        <f t="shared" si="62"/>
        <v>1025.98</v>
      </c>
      <c r="P113" s="78">
        <f t="shared" si="62"/>
        <v>1246.306</v>
      </c>
      <c r="Q113" s="78">
        <f t="shared" si="62"/>
        <v>996.00325</v>
      </c>
      <c r="R113" s="78">
        <f t="shared" si="62"/>
        <v>1127.115</v>
      </c>
      <c r="S113" s="78">
        <f aca="true" t="shared" si="65" ref="S113:AE114">S114</f>
        <v>1264.44</v>
      </c>
      <c r="T113" s="78">
        <f t="shared" si="65"/>
        <v>1347.188</v>
      </c>
      <c r="U113" s="78">
        <f t="shared" si="65"/>
        <v>0</v>
      </c>
      <c r="V113" s="78">
        <f t="shared" si="65"/>
        <v>844.853</v>
      </c>
      <c r="W113" s="78">
        <f t="shared" si="65"/>
        <v>0</v>
      </c>
      <c r="X113" s="78">
        <f t="shared" si="65"/>
        <v>434.728</v>
      </c>
      <c r="Y113" s="78">
        <f t="shared" si="65"/>
        <v>0</v>
      </c>
      <c r="Z113" s="78">
        <f t="shared" si="65"/>
        <v>1135.514</v>
      </c>
      <c r="AA113" s="78">
        <f t="shared" si="65"/>
        <v>0</v>
      </c>
      <c r="AB113" s="78">
        <f t="shared" si="65"/>
        <v>449.186</v>
      </c>
      <c r="AC113" s="78">
        <f t="shared" si="65"/>
        <v>0</v>
      </c>
      <c r="AD113" s="78">
        <f t="shared" si="65"/>
        <v>1130.835</v>
      </c>
      <c r="AE113" s="78">
        <f t="shared" si="65"/>
        <v>0</v>
      </c>
      <c r="AF113" s="117" t="s">
        <v>46</v>
      </c>
      <c r="AG113" s="118"/>
      <c r="AH113" s="38">
        <f t="shared" si="43"/>
        <v>14333.400109999999</v>
      </c>
      <c r="AI113" s="38">
        <f t="shared" si="44"/>
        <v>8991.09611</v>
      </c>
      <c r="AJ113" s="38">
        <f t="shared" si="45"/>
        <v>7885.80509</v>
      </c>
      <c r="AK113" s="86">
        <f t="shared" si="46"/>
        <v>1105.2910200000006</v>
      </c>
    </row>
    <row r="114" spans="1:37" s="55" customFormat="1" ht="16.5">
      <c r="A114" s="66" t="s">
        <v>24</v>
      </c>
      <c r="B114" s="58">
        <f>B115</f>
        <v>14333.400109999999</v>
      </c>
      <c r="C114" s="58">
        <f t="shared" si="62"/>
        <v>8991.09611</v>
      </c>
      <c r="D114" s="58">
        <f>D115</f>
        <v>7885.80509</v>
      </c>
      <c r="E114" s="58">
        <f t="shared" si="62"/>
        <v>7885.80509</v>
      </c>
      <c r="F114" s="59">
        <f t="shared" si="63"/>
        <v>0.5501698849876033</v>
      </c>
      <c r="G114" s="59">
        <f t="shared" si="64"/>
        <v>0.8770682677086854</v>
      </c>
      <c r="H114" s="64">
        <f>H115</f>
        <v>3291.965</v>
      </c>
      <c r="I114" s="64">
        <f t="shared" si="62"/>
        <v>2334.168</v>
      </c>
      <c r="J114" s="64">
        <f t="shared" si="62"/>
        <v>1353.388</v>
      </c>
      <c r="K114" s="64">
        <f t="shared" si="62"/>
        <v>1402.97436</v>
      </c>
      <c r="L114" s="64">
        <f t="shared" si="62"/>
        <v>687.94311</v>
      </c>
      <c r="M114" s="64">
        <f t="shared" si="62"/>
        <v>862.23948</v>
      </c>
      <c r="N114" s="64">
        <f t="shared" si="62"/>
        <v>1284.379</v>
      </c>
      <c r="O114" s="64">
        <f t="shared" si="62"/>
        <v>1025.98</v>
      </c>
      <c r="P114" s="64">
        <f t="shared" si="62"/>
        <v>1246.306</v>
      </c>
      <c r="Q114" s="64">
        <f t="shared" si="62"/>
        <v>996.00325</v>
      </c>
      <c r="R114" s="64">
        <f t="shared" si="62"/>
        <v>1127.115</v>
      </c>
      <c r="S114" s="64">
        <f t="shared" si="65"/>
        <v>1264.44</v>
      </c>
      <c r="T114" s="64">
        <f t="shared" si="65"/>
        <v>1347.188</v>
      </c>
      <c r="U114" s="64">
        <f t="shared" si="65"/>
        <v>0</v>
      </c>
      <c r="V114" s="64">
        <f t="shared" si="65"/>
        <v>844.853</v>
      </c>
      <c r="W114" s="64">
        <f t="shared" si="65"/>
        <v>0</v>
      </c>
      <c r="X114" s="64">
        <f t="shared" si="65"/>
        <v>434.728</v>
      </c>
      <c r="Y114" s="64">
        <f t="shared" si="65"/>
        <v>0</v>
      </c>
      <c r="Z114" s="64">
        <f t="shared" si="65"/>
        <v>1135.514</v>
      </c>
      <c r="AA114" s="64">
        <f t="shared" si="65"/>
        <v>0</v>
      </c>
      <c r="AB114" s="64">
        <f>AB115</f>
        <v>449.186</v>
      </c>
      <c r="AC114" s="64">
        <f t="shared" si="65"/>
        <v>0</v>
      </c>
      <c r="AD114" s="64">
        <f t="shared" si="65"/>
        <v>1130.835</v>
      </c>
      <c r="AE114" s="64">
        <f t="shared" si="65"/>
        <v>0</v>
      </c>
      <c r="AF114" s="119"/>
      <c r="AG114" s="120"/>
      <c r="AH114" s="38">
        <f t="shared" si="43"/>
        <v>14333.400109999999</v>
      </c>
      <c r="AI114" s="38">
        <f t="shared" si="44"/>
        <v>8991.09611</v>
      </c>
      <c r="AJ114" s="38">
        <f t="shared" si="45"/>
        <v>7885.80509</v>
      </c>
      <c r="AK114" s="86">
        <f t="shared" si="46"/>
        <v>1105.2910200000006</v>
      </c>
    </row>
    <row r="115" spans="1:37" s="70" customFormat="1" ht="16.5">
      <c r="A115" s="65" t="s">
        <v>19</v>
      </c>
      <c r="B115" s="58">
        <f>H115+J115+L115+N115+P115+R115+T115+V115+X115+Z115+AB115+AD115</f>
        <v>14333.400109999999</v>
      </c>
      <c r="C115" s="58">
        <f>H115+J115+L115+N115+P115+R115</f>
        <v>8991.09611</v>
      </c>
      <c r="D115" s="58">
        <f>E115</f>
        <v>7885.80509</v>
      </c>
      <c r="E115" s="58">
        <f>I115+K115+M115+O115+Q115+S115</f>
        <v>7885.80509</v>
      </c>
      <c r="F115" s="59">
        <f t="shared" si="63"/>
        <v>0.5501698849876033</v>
      </c>
      <c r="G115" s="59">
        <f t="shared" si="64"/>
        <v>0.8770682677086854</v>
      </c>
      <c r="H115" s="64">
        <v>3291.965</v>
      </c>
      <c r="I115" s="64">
        <v>2334.168</v>
      </c>
      <c r="J115" s="64">
        <v>1353.388</v>
      </c>
      <c r="K115" s="64">
        <v>1402.97436</v>
      </c>
      <c r="L115" s="64">
        <v>687.94311</v>
      </c>
      <c r="M115" s="64">
        <v>862.23948</v>
      </c>
      <c r="N115" s="64">
        <v>1284.379</v>
      </c>
      <c r="O115" s="64">
        <v>1025.98</v>
      </c>
      <c r="P115" s="64">
        <v>1246.306</v>
      </c>
      <c r="Q115" s="64">
        <v>996.00325</v>
      </c>
      <c r="R115" s="64">
        <v>1127.115</v>
      </c>
      <c r="S115" s="64">
        <v>1264.44</v>
      </c>
      <c r="T115" s="64">
        <v>1347.188</v>
      </c>
      <c r="U115" s="64">
        <v>0</v>
      </c>
      <c r="V115" s="64">
        <v>844.853</v>
      </c>
      <c r="W115" s="64">
        <v>0</v>
      </c>
      <c r="X115" s="64">
        <v>434.728</v>
      </c>
      <c r="Y115" s="64">
        <v>0</v>
      </c>
      <c r="Z115" s="64">
        <v>1135.514</v>
      </c>
      <c r="AA115" s="64">
        <v>0</v>
      </c>
      <c r="AB115" s="64">
        <v>449.186</v>
      </c>
      <c r="AC115" s="64">
        <v>0</v>
      </c>
      <c r="AD115" s="64">
        <v>1130.835</v>
      </c>
      <c r="AE115" s="64">
        <v>0</v>
      </c>
      <c r="AF115" s="121"/>
      <c r="AG115" s="122"/>
      <c r="AH115" s="38">
        <f t="shared" si="43"/>
        <v>14333.400109999999</v>
      </c>
      <c r="AI115" s="38">
        <f t="shared" si="44"/>
        <v>8991.09611</v>
      </c>
      <c r="AJ115" s="38">
        <f t="shared" si="45"/>
        <v>7885.80509</v>
      </c>
      <c r="AK115" s="86">
        <f t="shared" si="46"/>
        <v>1105.2910200000006</v>
      </c>
    </row>
    <row r="116" spans="1:37" s="55" customFormat="1" ht="33.75" customHeight="1">
      <c r="A116" s="50" t="s">
        <v>32</v>
      </c>
      <c r="B116" s="51">
        <f>B117</f>
        <v>7236.399999999999</v>
      </c>
      <c r="C116" s="51">
        <f aca="true" t="shared" si="66" ref="C116:R117">C117</f>
        <v>3917.8669999999997</v>
      </c>
      <c r="D116" s="51">
        <f t="shared" si="66"/>
        <v>2394.81738</v>
      </c>
      <c r="E116" s="51">
        <f t="shared" si="66"/>
        <v>2394.81738</v>
      </c>
      <c r="F116" s="52">
        <f t="shared" si="63"/>
        <v>0.3309404372339838</v>
      </c>
      <c r="G116" s="52">
        <f t="shared" si="64"/>
        <v>0.6112554050456537</v>
      </c>
      <c r="H116" s="78">
        <f t="shared" si="66"/>
        <v>1469.039</v>
      </c>
      <c r="I116" s="78">
        <f t="shared" si="66"/>
        <v>685.21785</v>
      </c>
      <c r="J116" s="78">
        <f t="shared" si="66"/>
        <v>688.5</v>
      </c>
      <c r="K116" s="78">
        <f t="shared" si="66"/>
        <v>394.40625</v>
      </c>
      <c r="L116" s="78">
        <f t="shared" si="66"/>
        <v>223.15</v>
      </c>
      <c r="M116" s="78">
        <f t="shared" si="66"/>
        <v>189.21994</v>
      </c>
      <c r="N116" s="78">
        <f t="shared" si="66"/>
        <v>646.372</v>
      </c>
      <c r="O116" s="78">
        <f t="shared" si="66"/>
        <v>397.34</v>
      </c>
      <c r="P116" s="78">
        <f t="shared" si="66"/>
        <v>610.391</v>
      </c>
      <c r="Q116" s="78">
        <f t="shared" si="66"/>
        <v>298.19534</v>
      </c>
      <c r="R116" s="78">
        <f t="shared" si="66"/>
        <v>280.415</v>
      </c>
      <c r="S116" s="78">
        <f aca="true" t="shared" si="67" ref="S116:AE117">S117</f>
        <v>430.438</v>
      </c>
      <c r="T116" s="78">
        <f t="shared" si="67"/>
        <v>546.342</v>
      </c>
      <c r="U116" s="78">
        <f t="shared" si="67"/>
        <v>0</v>
      </c>
      <c r="V116" s="78">
        <f t="shared" si="67"/>
        <v>346.784</v>
      </c>
      <c r="W116" s="78">
        <f t="shared" si="67"/>
        <v>0</v>
      </c>
      <c r="X116" s="78">
        <f t="shared" si="67"/>
        <v>386.772</v>
      </c>
      <c r="Y116" s="78">
        <f t="shared" si="67"/>
        <v>0</v>
      </c>
      <c r="Z116" s="78">
        <f t="shared" si="67"/>
        <v>638.789</v>
      </c>
      <c r="AA116" s="78">
        <f>AA117</f>
        <v>0</v>
      </c>
      <c r="AB116" s="78">
        <f t="shared" si="67"/>
        <v>306.708</v>
      </c>
      <c r="AC116" s="78">
        <f t="shared" si="67"/>
        <v>0</v>
      </c>
      <c r="AD116" s="78">
        <f t="shared" si="67"/>
        <v>1093.138</v>
      </c>
      <c r="AE116" s="78">
        <f t="shared" si="67"/>
        <v>0</v>
      </c>
      <c r="AF116" s="117" t="s">
        <v>47</v>
      </c>
      <c r="AG116" s="118"/>
      <c r="AH116" s="38">
        <f t="shared" si="43"/>
        <v>7236.399999999999</v>
      </c>
      <c r="AI116" s="38">
        <f t="shared" si="44"/>
        <v>3917.8669999999997</v>
      </c>
      <c r="AJ116" s="38">
        <f t="shared" si="45"/>
        <v>2394.81738</v>
      </c>
      <c r="AK116" s="86">
        <f t="shared" si="46"/>
        <v>1523.0496199999998</v>
      </c>
    </row>
    <row r="117" spans="1:37" s="55" customFormat="1" ht="16.5">
      <c r="A117" s="66" t="s">
        <v>24</v>
      </c>
      <c r="B117" s="58">
        <f>B118</f>
        <v>7236.399999999999</v>
      </c>
      <c r="C117" s="58">
        <f>C118</f>
        <v>3917.8669999999997</v>
      </c>
      <c r="D117" s="58">
        <f t="shared" si="66"/>
        <v>2394.81738</v>
      </c>
      <c r="E117" s="58">
        <f t="shared" si="66"/>
        <v>2394.81738</v>
      </c>
      <c r="F117" s="59">
        <f t="shared" si="63"/>
        <v>0.3309404372339838</v>
      </c>
      <c r="G117" s="59">
        <f t="shared" si="64"/>
        <v>0.6112554050456537</v>
      </c>
      <c r="H117" s="64">
        <f t="shared" si="66"/>
        <v>1469.039</v>
      </c>
      <c r="I117" s="64">
        <f>I118</f>
        <v>685.21785</v>
      </c>
      <c r="J117" s="64">
        <f>J118</f>
        <v>688.5</v>
      </c>
      <c r="K117" s="64">
        <f>K118</f>
        <v>394.40625</v>
      </c>
      <c r="L117" s="64">
        <f>L118</f>
        <v>223.15</v>
      </c>
      <c r="M117" s="64">
        <f>M118</f>
        <v>189.21994</v>
      </c>
      <c r="N117" s="64">
        <f t="shared" si="66"/>
        <v>646.372</v>
      </c>
      <c r="O117" s="64">
        <f t="shared" si="66"/>
        <v>397.34</v>
      </c>
      <c r="P117" s="64">
        <f t="shared" si="66"/>
        <v>610.391</v>
      </c>
      <c r="Q117" s="64">
        <f t="shared" si="66"/>
        <v>298.19534</v>
      </c>
      <c r="R117" s="64">
        <f t="shared" si="66"/>
        <v>280.415</v>
      </c>
      <c r="S117" s="64">
        <f>S118</f>
        <v>430.438</v>
      </c>
      <c r="T117" s="64">
        <f t="shared" si="67"/>
        <v>546.342</v>
      </c>
      <c r="U117" s="64">
        <f t="shared" si="67"/>
        <v>0</v>
      </c>
      <c r="V117" s="64">
        <f t="shared" si="67"/>
        <v>346.784</v>
      </c>
      <c r="W117" s="64">
        <f t="shared" si="67"/>
        <v>0</v>
      </c>
      <c r="X117" s="64">
        <f t="shared" si="67"/>
        <v>386.772</v>
      </c>
      <c r="Y117" s="64">
        <f t="shared" si="67"/>
        <v>0</v>
      </c>
      <c r="Z117" s="64">
        <f t="shared" si="67"/>
        <v>638.789</v>
      </c>
      <c r="AA117" s="64">
        <f t="shared" si="67"/>
        <v>0</v>
      </c>
      <c r="AB117" s="64">
        <f t="shared" si="67"/>
        <v>306.708</v>
      </c>
      <c r="AC117" s="64">
        <f t="shared" si="67"/>
        <v>0</v>
      </c>
      <c r="AD117" s="64">
        <f t="shared" si="67"/>
        <v>1093.138</v>
      </c>
      <c r="AE117" s="64">
        <f t="shared" si="67"/>
        <v>0</v>
      </c>
      <c r="AF117" s="119"/>
      <c r="AG117" s="120"/>
      <c r="AH117" s="38">
        <f t="shared" si="43"/>
        <v>7236.399999999999</v>
      </c>
      <c r="AI117" s="38">
        <f t="shared" si="44"/>
        <v>3917.8669999999997</v>
      </c>
      <c r="AJ117" s="38">
        <f t="shared" si="45"/>
        <v>2394.81738</v>
      </c>
      <c r="AK117" s="86">
        <f t="shared" si="46"/>
        <v>1523.0496199999998</v>
      </c>
    </row>
    <row r="118" spans="1:37" s="70" customFormat="1" ht="16.5">
      <c r="A118" s="65" t="s">
        <v>19</v>
      </c>
      <c r="B118" s="58">
        <f>H118+J118+L118+N118+P118+R118+T118+V118+X118+Z118+AB118+AD118</f>
        <v>7236.399999999999</v>
      </c>
      <c r="C118" s="58">
        <f>H118+J118+L118+N118+P118+R118</f>
        <v>3917.8669999999997</v>
      </c>
      <c r="D118" s="58">
        <f>E118</f>
        <v>2394.81738</v>
      </c>
      <c r="E118" s="58">
        <f>I118+K118+M118+O118+Q118+S118</f>
        <v>2394.81738</v>
      </c>
      <c r="F118" s="59">
        <f t="shared" si="63"/>
        <v>0.3309404372339838</v>
      </c>
      <c r="G118" s="59">
        <f t="shared" si="64"/>
        <v>0.6112554050456537</v>
      </c>
      <c r="H118" s="64">
        <v>1469.039</v>
      </c>
      <c r="I118" s="64">
        <v>685.21785</v>
      </c>
      <c r="J118" s="64">
        <v>688.5</v>
      </c>
      <c r="K118" s="64">
        <v>394.40625</v>
      </c>
      <c r="L118" s="64">
        <v>223.15</v>
      </c>
      <c r="M118" s="64">
        <v>189.21994</v>
      </c>
      <c r="N118" s="64">
        <v>646.372</v>
      </c>
      <c r="O118" s="64">
        <v>397.34</v>
      </c>
      <c r="P118" s="64">
        <v>610.391</v>
      </c>
      <c r="Q118" s="64">
        <v>298.19534</v>
      </c>
      <c r="R118" s="64">
        <v>280.415</v>
      </c>
      <c r="S118" s="64">
        <v>430.438</v>
      </c>
      <c r="T118" s="64">
        <v>546.342</v>
      </c>
      <c r="U118" s="64">
        <v>0</v>
      </c>
      <c r="V118" s="64">
        <v>346.784</v>
      </c>
      <c r="W118" s="64">
        <v>0</v>
      </c>
      <c r="X118" s="64">
        <v>386.772</v>
      </c>
      <c r="Y118" s="64">
        <v>0</v>
      </c>
      <c r="Z118" s="64">
        <v>638.789</v>
      </c>
      <c r="AA118" s="64">
        <v>0</v>
      </c>
      <c r="AB118" s="64">
        <v>306.708</v>
      </c>
      <c r="AC118" s="64">
        <v>0</v>
      </c>
      <c r="AD118" s="64">
        <v>1093.138</v>
      </c>
      <c r="AE118" s="64">
        <v>0</v>
      </c>
      <c r="AF118" s="121"/>
      <c r="AG118" s="122"/>
      <c r="AH118" s="38">
        <f t="shared" si="43"/>
        <v>7236.399999999999</v>
      </c>
      <c r="AI118" s="38">
        <f t="shared" si="44"/>
        <v>3917.8669999999997</v>
      </c>
      <c r="AJ118" s="38">
        <f t="shared" si="45"/>
        <v>2394.81738</v>
      </c>
      <c r="AK118" s="86">
        <f t="shared" si="46"/>
        <v>1523.0496199999998</v>
      </c>
    </row>
    <row r="119" spans="1:37" s="70" customFormat="1" ht="58.5" customHeight="1">
      <c r="A119" s="50" t="s">
        <v>33</v>
      </c>
      <c r="B119" s="51">
        <f>B120</f>
        <v>32805.1</v>
      </c>
      <c r="C119" s="51">
        <f>C120</f>
        <v>17704.48</v>
      </c>
      <c r="D119" s="51">
        <f>D120</f>
        <v>16762.7</v>
      </c>
      <c r="E119" s="51">
        <f>E120</f>
        <v>16762.7</v>
      </c>
      <c r="F119" s="52">
        <f t="shared" si="63"/>
        <v>0.5109784759077095</v>
      </c>
      <c r="G119" s="52">
        <f t="shared" si="64"/>
        <v>0.9468055543003805</v>
      </c>
      <c r="H119" s="51">
        <f aca="true" t="shared" si="68" ref="H119:AE119">H120</f>
        <v>4954.13</v>
      </c>
      <c r="I119" s="51">
        <f t="shared" si="68"/>
        <v>4893.54</v>
      </c>
      <c r="J119" s="51">
        <f t="shared" si="68"/>
        <v>3214.88</v>
      </c>
      <c r="K119" s="51">
        <f t="shared" si="68"/>
        <v>3129.88</v>
      </c>
      <c r="L119" s="51">
        <f t="shared" si="68"/>
        <v>1370.66</v>
      </c>
      <c r="M119" s="51">
        <f t="shared" si="68"/>
        <v>1223.82</v>
      </c>
      <c r="N119" s="51">
        <f t="shared" si="68"/>
        <v>3302.05</v>
      </c>
      <c r="O119" s="51">
        <f t="shared" si="68"/>
        <v>3105.17</v>
      </c>
      <c r="P119" s="51">
        <f t="shared" si="68"/>
        <v>2627.87</v>
      </c>
      <c r="Q119" s="51">
        <f t="shared" si="68"/>
        <v>2737.94</v>
      </c>
      <c r="R119" s="51">
        <f t="shared" si="68"/>
        <v>2234.89</v>
      </c>
      <c r="S119" s="51">
        <f t="shared" si="68"/>
        <v>1672.35</v>
      </c>
      <c r="T119" s="51">
        <f>T120</f>
        <v>3348.63</v>
      </c>
      <c r="U119" s="51">
        <f t="shared" si="68"/>
        <v>0</v>
      </c>
      <c r="V119" s="51">
        <f t="shared" si="68"/>
        <v>1925.56</v>
      </c>
      <c r="W119" s="51">
        <f t="shared" si="68"/>
        <v>0</v>
      </c>
      <c r="X119" s="51">
        <f t="shared" si="68"/>
        <v>1176.35</v>
      </c>
      <c r="Y119" s="51">
        <f t="shared" si="68"/>
        <v>0</v>
      </c>
      <c r="Z119" s="51">
        <f t="shared" si="68"/>
        <v>2567.47</v>
      </c>
      <c r="AA119" s="51">
        <f t="shared" si="68"/>
        <v>0</v>
      </c>
      <c r="AB119" s="51">
        <f t="shared" si="68"/>
        <v>1383.8</v>
      </c>
      <c r="AC119" s="51">
        <f t="shared" si="68"/>
        <v>0</v>
      </c>
      <c r="AD119" s="51">
        <f t="shared" si="68"/>
        <v>4698.81</v>
      </c>
      <c r="AE119" s="51">
        <f t="shared" si="68"/>
        <v>0</v>
      </c>
      <c r="AF119" s="124" t="s">
        <v>57</v>
      </c>
      <c r="AG119" s="125"/>
      <c r="AH119" s="38">
        <f t="shared" si="43"/>
        <v>32805.1</v>
      </c>
      <c r="AI119" s="38">
        <f t="shared" si="44"/>
        <v>17704.48</v>
      </c>
      <c r="AJ119" s="38">
        <f t="shared" si="45"/>
        <v>16762.7</v>
      </c>
      <c r="AK119" s="86">
        <f t="shared" si="46"/>
        <v>941.7799999999988</v>
      </c>
    </row>
    <row r="120" spans="1:37" s="55" customFormat="1" ht="27.75" customHeight="1">
      <c r="A120" s="66" t="s">
        <v>24</v>
      </c>
      <c r="B120" s="58">
        <f>B121+B122+B123+B124</f>
        <v>32805.1</v>
      </c>
      <c r="C120" s="58">
        <f>C121+C122+C123+C124</f>
        <v>17704.48</v>
      </c>
      <c r="D120" s="58">
        <f>D121+D122+D123+D124</f>
        <v>16762.7</v>
      </c>
      <c r="E120" s="58">
        <f>E121+E122+E123+E124</f>
        <v>16762.7</v>
      </c>
      <c r="F120" s="59">
        <f t="shared" si="63"/>
        <v>0.5109784759077095</v>
      </c>
      <c r="G120" s="59">
        <f t="shared" si="64"/>
        <v>0.9468055543003805</v>
      </c>
      <c r="H120" s="58">
        <f aca="true" t="shared" si="69" ref="H120:AE120">H121+H122+H123+H124</f>
        <v>4954.13</v>
      </c>
      <c r="I120" s="58">
        <f t="shared" si="69"/>
        <v>4893.54</v>
      </c>
      <c r="J120" s="58">
        <f t="shared" si="69"/>
        <v>3214.88</v>
      </c>
      <c r="K120" s="58">
        <f t="shared" si="69"/>
        <v>3129.88</v>
      </c>
      <c r="L120" s="58">
        <f t="shared" si="69"/>
        <v>1370.66</v>
      </c>
      <c r="M120" s="58">
        <f t="shared" si="69"/>
        <v>1223.82</v>
      </c>
      <c r="N120" s="58">
        <f t="shared" si="69"/>
        <v>3302.05</v>
      </c>
      <c r="O120" s="58">
        <f t="shared" si="69"/>
        <v>3105.17</v>
      </c>
      <c r="P120" s="58">
        <f t="shared" si="69"/>
        <v>2627.87</v>
      </c>
      <c r="Q120" s="58">
        <f t="shared" si="69"/>
        <v>2737.94</v>
      </c>
      <c r="R120" s="58">
        <f t="shared" si="69"/>
        <v>2234.89</v>
      </c>
      <c r="S120" s="58">
        <f t="shared" si="69"/>
        <v>1672.35</v>
      </c>
      <c r="T120" s="58">
        <f t="shared" si="69"/>
        <v>3348.63</v>
      </c>
      <c r="U120" s="58">
        <f t="shared" si="69"/>
        <v>0</v>
      </c>
      <c r="V120" s="58">
        <f t="shared" si="69"/>
        <v>1925.56</v>
      </c>
      <c r="W120" s="58">
        <f t="shared" si="69"/>
        <v>0</v>
      </c>
      <c r="X120" s="58">
        <f t="shared" si="69"/>
        <v>1176.35</v>
      </c>
      <c r="Y120" s="58">
        <f t="shared" si="69"/>
        <v>0</v>
      </c>
      <c r="Z120" s="58">
        <f t="shared" si="69"/>
        <v>2567.47</v>
      </c>
      <c r="AA120" s="58">
        <f t="shared" si="69"/>
        <v>0</v>
      </c>
      <c r="AB120" s="58">
        <f t="shared" si="69"/>
        <v>1383.8</v>
      </c>
      <c r="AC120" s="58">
        <f t="shared" si="69"/>
        <v>0</v>
      </c>
      <c r="AD120" s="58">
        <f t="shared" si="69"/>
        <v>4698.81</v>
      </c>
      <c r="AE120" s="58">
        <f t="shared" si="69"/>
        <v>0</v>
      </c>
      <c r="AF120" s="126"/>
      <c r="AG120" s="127"/>
      <c r="AH120" s="38">
        <f t="shared" si="43"/>
        <v>32805.1</v>
      </c>
      <c r="AI120" s="38">
        <f t="shared" si="44"/>
        <v>17704.48</v>
      </c>
      <c r="AJ120" s="38">
        <f t="shared" si="45"/>
        <v>16762.7</v>
      </c>
      <c r="AK120" s="86">
        <f t="shared" si="46"/>
        <v>941.7799999999988</v>
      </c>
    </row>
    <row r="121" spans="1:37" s="55" customFormat="1" ht="27.75" customHeight="1">
      <c r="A121" s="65" t="s">
        <v>20</v>
      </c>
      <c r="B121" s="58">
        <f>H121+J121+L121+N121+P121+R121+T121+V121+X121+Z121+AB121+AD121</f>
        <v>0</v>
      </c>
      <c r="C121" s="58">
        <f>H121+J121+L121+N121+P121+R121</f>
        <v>0</v>
      </c>
      <c r="D121" s="58">
        <f>E121</f>
        <v>0</v>
      </c>
      <c r="E121" s="58">
        <f>I121+K121+M121+O121+Q121+S121</f>
        <v>0</v>
      </c>
      <c r="F121" s="59">
        <v>0</v>
      </c>
      <c r="G121" s="59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64">
        <v>0</v>
      </c>
      <c r="V121" s="64">
        <v>0</v>
      </c>
      <c r="W121" s="64">
        <v>0</v>
      </c>
      <c r="X121" s="64">
        <v>0</v>
      </c>
      <c r="Y121" s="64">
        <v>0</v>
      </c>
      <c r="Z121" s="64">
        <v>0</v>
      </c>
      <c r="AA121" s="64">
        <v>0</v>
      </c>
      <c r="AB121" s="64">
        <v>0</v>
      </c>
      <c r="AC121" s="64">
        <v>0</v>
      </c>
      <c r="AD121" s="64">
        <v>0</v>
      </c>
      <c r="AE121" s="58">
        <v>0</v>
      </c>
      <c r="AF121" s="126"/>
      <c r="AG121" s="127"/>
      <c r="AH121" s="38">
        <f t="shared" si="43"/>
        <v>0</v>
      </c>
      <c r="AI121" s="38">
        <f t="shared" si="44"/>
        <v>0</v>
      </c>
      <c r="AJ121" s="38">
        <f t="shared" si="45"/>
        <v>0</v>
      </c>
      <c r="AK121" s="86">
        <f t="shared" si="46"/>
        <v>0</v>
      </c>
    </row>
    <row r="122" spans="1:37" s="55" customFormat="1" ht="27.75" customHeight="1">
      <c r="A122" s="65" t="s">
        <v>18</v>
      </c>
      <c r="B122" s="58">
        <f>H122+J122+L122+N122+P122+R122+T122+V122+X122+Z122+AB122+AD122</f>
        <v>0</v>
      </c>
      <c r="C122" s="58">
        <f>H122+J122+L122+N122+P122+R122</f>
        <v>0</v>
      </c>
      <c r="D122" s="58">
        <f>E122</f>
        <v>0</v>
      </c>
      <c r="E122" s="58">
        <f>I122+K122+M122+O122+Q122+S122</f>
        <v>0</v>
      </c>
      <c r="F122" s="59">
        <v>0</v>
      </c>
      <c r="G122" s="59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64">
        <v>0</v>
      </c>
      <c r="V122" s="64">
        <v>0</v>
      </c>
      <c r="W122" s="64">
        <v>0</v>
      </c>
      <c r="X122" s="64">
        <v>0</v>
      </c>
      <c r="Y122" s="64">
        <v>0</v>
      </c>
      <c r="Z122" s="64">
        <v>0</v>
      </c>
      <c r="AA122" s="64">
        <v>0</v>
      </c>
      <c r="AB122" s="64">
        <v>0</v>
      </c>
      <c r="AC122" s="64">
        <v>0</v>
      </c>
      <c r="AD122" s="64">
        <v>0</v>
      </c>
      <c r="AE122" s="58">
        <v>0</v>
      </c>
      <c r="AF122" s="126"/>
      <c r="AG122" s="127"/>
      <c r="AH122" s="38">
        <f t="shared" si="43"/>
        <v>0</v>
      </c>
      <c r="AI122" s="38">
        <f t="shared" si="44"/>
        <v>0</v>
      </c>
      <c r="AJ122" s="38">
        <f t="shared" si="45"/>
        <v>0</v>
      </c>
      <c r="AK122" s="86">
        <f t="shared" si="46"/>
        <v>0</v>
      </c>
    </row>
    <row r="123" spans="1:37" s="70" customFormat="1" ht="27.75" customHeight="1">
      <c r="A123" s="65" t="s">
        <v>19</v>
      </c>
      <c r="B123" s="58">
        <f>H123+J123+L123+N123+P123+R123+T123+V123+X123+Z123+AB123+AD123</f>
        <v>32805.1</v>
      </c>
      <c r="C123" s="58">
        <f>H123+J123+L123+N123+P123+R123</f>
        <v>17704.48</v>
      </c>
      <c r="D123" s="58">
        <f>E123</f>
        <v>16762.7</v>
      </c>
      <c r="E123" s="58">
        <f>I123+K123+M123+O123+Q123+S123</f>
        <v>16762.7</v>
      </c>
      <c r="F123" s="59">
        <f>E123/B123</f>
        <v>0.5109784759077095</v>
      </c>
      <c r="G123" s="59">
        <f t="shared" si="64"/>
        <v>0.9468055543003805</v>
      </c>
      <c r="H123" s="64">
        <v>4954.13</v>
      </c>
      <c r="I123" s="64">
        <v>4893.54</v>
      </c>
      <c r="J123" s="64">
        <v>3214.88</v>
      </c>
      <c r="K123" s="64">
        <v>3129.88</v>
      </c>
      <c r="L123" s="64">
        <v>1370.66</v>
      </c>
      <c r="M123" s="64">
        <v>1223.82</v>
      </c>
      <c r="N123" s="64">
        <v>3302.05</v>
      </c>
      <c r="O123" s="64">
        <v>3105.17</v>
      </c>
      <c r="P123" s="64">
        <v>2627.87</v>
      </c>
      <c r="Q123" s="64">
        <v>2737.94</v>
      </c>
      <c r="R123" s="64">
        <v>2234.89</v>
      </c>
      <c r="S123" s="64">
        <v>1672.35</v>
      </c>
      <c r="T123" s="64">
        <v>3348.63</v>
      </c>
      <c r="U123" s="64">
        <v>0</v>
      </c>
      <c r="V123" s="64">
        <v>1925.56</v>
      </c>
      <c r="W123" s="64">
        <v>0</v>
      </c>
      <c r="X123" s="64">
        <v>1176.35</v>
      </c>
      <c r="Y123" s="64">
        <v>0</v>
      </c>
      <c r="Z123" s="64">
        <v>2567.47</v>
      </c>
      <c r="AA123" s="64">
        <v>0</v>
      </c>
      <c r="AB123" s="64">
        <v>1383.8</v>
      </c>
      <c r="AC123" s="64">
        <v>0</v>
      </c>
      <c r="AD123" s="64">
        <v>4698.81</v>
      </c>
      <c r="AE123" s="58">
        <v>0</v>
      </c>
      <c r="AF123" s="126"/>
      <c r="AG123" s="127"/>
      <c r="AH123" s="38">
        <f t="shared" si="43"/>
        <v>32805.1</v>
      </c>
      <c r="AI123" s="38">
        <f t="shared" si="44"/>
        <v>17704.48</v>
      </c>
      <c r="AJ123" s="38">
        <f t="shared" si="45"/>
        <v>16762.7</v>
      </c>
      <c r="AK123" s="86">
        <f t="shared" si="46"/>
        <v>941.7799999999988</v>
      </c>
    </row>
    <row r="124" spans="1:37" s="55" customFormat="1" ht="27.75" customHeight="1">
      <c r="A124" s="65" t="s">
        <v>27</v>
      </c>
      <c r="B124" s="58">
        <f>H124+J124+L124+N124+P124+R124+T124+V124+X124+Z124+AB124+AD124</f>
        <v>0</v>
      </c>
      <c r="C124" s="58">
        <f>H124+J124+L124+N124</f>
        <v>0</v>
      </c>
      <c r="D124" s="58">
        <f>E124</f>
        <v>0</v>
      </c>
      <c r="E124" s="58">
        <f>I124+K124+M124+O124+Q124+S124</f>
        <v>0</v>
      </c>
      <c r="F124" s="59">
        <v>0</v>
      </c>
      <c r="G124" s="59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64">
        <v>0</v>
      </c>
      <c r="V124" s="64">
        <v>0</v>
      </c>
      <c r="W124" s="64">
        <v>0</v>
      </c>
      <c r="X124" s="64">
        <v>0</v>
      </c>
      <c r="Y124" s="64">
        <v>0</v>
      </c>
      <c r="Z124" s="64">
        <v>0</v>
      </c>
      <c r="AA124" s="64">
        <v>0</v>
      </c>
      <c r="AB124" s="64">
        <v>0</v>
      </c>
      <c r="AC124" s="64">
        <v>0</v>
      </c>
      <c r="AD124" s="64">
        <v>0</v>
      </c>
      <c r="AE124" s="58">
        <v>0</v>
      </c>
      <c r="AF124" s="128"/>
      <c r="AG124" s="129"/>
      <c r="AH124" s="38">
        <f t="shared" si="43"/>
        <v>0</v>
      </c>
      <c r="AI124" s="38">
        <f t="shared" si="44"/>
        <v>0</v>
      </c>
      <c r="AJ124" s="38">
        <f t="shared" si="45"/>
        <v>0</v>
      </c>
      <c r="AK124" s="86">
        <f t="shared" si="46"/>
        <v>0</v>
      </c>
    </row>
    <row r="125" spans="1:37" ht="25.5" customHeight="1">
      <c r="A125" s="50" t="s">
        <v>29</v>
      </c>
      <c r="B125" s="51">
        <f>B112+B93+B7</f>
        <v>311928.19795999996</v>
      </c>
      <c r="C125" s="34">
        <f>C112+C93+C7</f>
        <v>52923.862909999996</v>
      </c>
      <c r="D125" s="34">
        <f>D112+D93+D7</f>
        <v>49082.10327</v>
      </c>
      <c r="E125" s="34">
        <f>E112+E7+E93</f>
        <v>49082.10327</v>
      </c>
      <c r="F125" s="33">
        <f>E125/B125</f>
        <v>0.15735064540812702</v>
      </c>
      <c r="G125" s="33">
        <f>E125/C125</f>
        <v>0.9274096895282734</v>
      </c>
      <c r="H125" s="34">
        <f aca="true" t="shared" si="70" ref="H125:AE125">H112+H93+H7</f>
        <v>9715.134</v>
      </c>
      <c r="I125" s="34">
        <f t="shared" si="70"/>
        <v>7912.92585</v>
      </c>
      <c r="J125" s="34">
        <f t="shared" si="70"/>
        <v>5528.307</v>
      </c>
      <c r="K125" s="34">
        <f t="shared" si="70"/>
        <v>4927.26061</v>
      </c>
      <c r="L125" s="34">
        <f t="shared" si="70"/>
        <v>2281.75311</v>
      </c>
      <c r="M125" s="34">
        <f t="shared" si="70"/>
        <v>2275.27942</v>
      </c>
      <c r="N125" s="34">
        <f t="shared" si="70"/>
        <v>5232.8009999999995</v>
      </c>
      <c r="O125" s="34">
        <f t="shared" si="70"/>
        <v>4528.49</v>
      </c>
      <c r="P125" s="34">
        <f t="shared" si="70"/>
        <v>26412.466999999997</v>
      </c>
      <c r="Q125" s="34">
        <f t="shared" si="70"/>
        <v>25959.938589999998</v>
      </c>
      <c r="R125" s="51">
        <f t="shared" si="70"/>
        <v>3753.4008</v>
      </c>
      <c r="S125" s="34">
        <f t="shared" si="70"/>
        <v>3478.2088</v>
      </c>
      <c r="T125" s="51">
        <f>T112+T93+T7</f>
        <v>9897.39975</v>
      </c>
      <c r="U125" s="34">
        <f t="shared" si="70"/>
        <v>0</v>
      </c>
      <c r="V125" s="34">
        <f t="shared" si="70"/>
        <v>3117.197</v>
      </c>
      <c r="W125" s="34">
        <f t="shared" si="70"/>
        <v>0</v>
      </c>
      <c r="X125" s="34">
        <f t="shared" si="70"/>
        <v>8106.6</v>
      </c>
      <c r="Y125" s="34">
        <f t="shared" si="70"/>
        <v>0</v>
      </c>
      <c r="Z125" s="34">
        <f t="shared" si="70"/>
        <v>10450.523</v>
      </c>
      <c r="AA125" s="34">
        <f t="shared" si="70"/>
        <v>0</v>
      </c>
      <c r="AB125" s="34">
        <f t="shared" si="70"/>
        <v>2139.694</v>
      </c>
      <c r="AC125" s="34">
        <f t="shared" si="70"/>
        <v>0</v>
      </c>
      <c r="AD125" s="51">
        <f t="shared" si="70"/>
        <v>225292.9213</v>
      </c>
      <c r="AE125" s="34">
        <f t="shared" si="70"/>
        <v>0</v>
      </c>
      <c r="AF125" s="115"/>
      <c r="AG125" s="115"/>
      <c r="AH125" s="38">
        <f t="shared" si="43"/>
        <v>311928.19796</v>
      </c>
      <c r="AI125" s="38">
        <f t="shared" si="44"/>
        <v>52923.862909999996</v>
      </c>
      <c r="AJ125" s="38">
        <f t="shared" si="45"/>
        <v>49082.10327</v>
      </c>
      <c r="AK125" s="86">
        <f t="shared" si="46"/>
        <v>3841.7596399999966</v>
      </c>
    </row>
    <row r="126" spans="1:37" ht="20.25" customHeight="1">
      <c r="A126" s="65" t="s">
        <v>20</v>
      </c>
      <c r="B126" s="21">
        <f>B10+B58+B70+B96+B102+B108+B121</f>
        <v>4333.5563</v>
      </c>
      <c r="C126" s="21">
        <f>C121+C108+C102+C96+C70+C10</f>
        <v>0</v>
      </c>
      <c r="D126" s="21">
        <f>D121+D108+D102+D96+D70+D58</f>
        <v>0</v>
      </c>
      <c r="E126" s="21">
        <f>E70+E102+E108+E121+E96</f>
        <v>0</v>
      </c>
      <c r="F126" s="22">
        <f>E126/B126</f>
        <v>0</v>
      </c>
      <c r="G126" s="22">
        <v>0</v>
      </c>
      <c r="H126" s="21">
        <f>H70+H102+H108+H121+H96</f>
        <v>0</v>
      </c>
      <c r="I126" s="21">
        <f>I70+I102+I108+I121+I96+I58</f>
        <v>0</v>
      </c>
      <c r="J126" s="21">
        <f aca="true" t="shared" si="71" ref="J126:V126">J70+J102+J108+J121+J96</f>
        <v>0</v>
      </c>
      <c r="K126" s="21">
        <f t="shared" si="71"/>
        <v>0</v>
      </c>
      <c r="L126" s="21">
        <f t="shared" si="71"/>
        <v>0</v>
      </c>
      <c r="M126" s="21">
        <f t="shared" si="71"/>
        <v>0</v>
      </c>
      <c r="N126" s="21">
        <f t="shared" si="71"/>
        <v>0</v>
      </c>
      <c r="O126" s="21">
        <f t="shared" si="71"/>
        <v>0</v>
      </c>
      <c r="P126" s="21">
        <f t="shared" si="71"/>
        <v>0</v>
      </c>
      <c r="Q126" s="21">
        <f t="shared" si="71"/>
        <v>0</v>
      </c>
      <c r="R126" s="21">
        <f>R70+R102+R108+R121+R96</f>
        <v>0</v>
      </c>
      <c r="S126" s="21">
        <f t="shared" si="71"/>
        <v>0</v>
      </c>
      <c r="T126" s="21">
        <f>T70+T102+T108+T121+T96</f>
        <v>286.41755</v>
      </c>
      <c r="U126" s="21">
        <f t="shared" si="71"/>
        <v>0</v>
      </c>
      <c r="V126" s="21">
        <f t="shared" si="71"/>
        <v>0</v>
      </c>
      <c r="W126" s="21">
        <f>W4+W70+W102+W108+W121+W96</f>
        <v>0</v>
      </c>
      <c r="X126" s="21">
        <f aca="true" t="shared" si="72" ref="X126:AE126">X70+X102+X108+X121+X96</f>
        <v>0</v>
      </c>
      <c r="Y126" s="21">
        <f t="shared" si="72"/>
        <v>0</v>
      </c>
      <c r="Z126" s="21">
        <f t="shared" si="72"/>
        <v>0</v>
      </c>
      <c r="AA126" s="21">
        <f t="shared" si="72"/>
        <v>0</v>
      </c>
      <c r="AB126" s="21">
        <f t="shared" si="72"/>
        <v>0</v>
      </c>
      <c r="AC126" s="21">
        <f t="shared" si="72"/>
        <v>0</v>
      </c>
      <c r="AD126" s="21">
        <f>AD70+AD102+AD108+AD121+AD96+AD77+AD58+AD10</f>
        <v>4047.13875</v>
      </c>
      <c r="AE126" s="21">
        <f t="shared" si="72"/>
        <v>0</v>
      </c>
      <c r="AF126" s="115"/>
      <c r="AG126" s="115"/>
      <c r="AH126" s="38">
        <f t="shared" si="43"/>
        <v>4333.5563</v>
      </c>
      <c r="AI126" s="38">
        <f t="shared" si="44"/>
        <v>0</v>
      </c>
      <c r="AJ126" s="38">
        <f t="shared" si="45"/>
        <v>0</v>
      </c>
      <c r="AK126" s="86">
        <f t="shared" si="46"/>
        <v>0</v>
      </c>
    </row>
    <row r="127" spans="1:37" s="20" customFormat="1" ht="20.25" customHeight="1">
      <c r="A127" s="65" t="s">
        <v>18</v>
      </c>
      <c r="B127" s="21">
        <f>B11+B71+B97+B103+B109+B122+B59</f>
        <v>86617.198</v>
      </c>
      <c r="C127" s="21">
        <f>C59+C71+C103+C109+C122+C5+C97</f>
        <v>19515.8</v>
      </c>
      <c r="D127" s="21">
        <f>D71+D103+D109+D122+D59+D97</f>
        <v>19515.7</v>
      </c>
      <c r="E127" s="21">
        <f>E71+E103+E109+E122+E97+E59</f>
        <v>19515.7</v>
      </c>
      <c r="F127" s="22">
        <f>E127/B127</f>
        <v>0.22530975892339533</v>
      </c>
      <c r="G127" s="22">
        <f>E127/C127</f>
        <v>0.9999948759466689</v>
      </c>
      <c r="H127" s="21">
        <f>H71+H103+H109+H122+H97+H59</f>
        <v>0</v>
      </c>
      <c r="I127" s="21">
        <f>I71+I103+I109+I122+I97+I12</f>
        <v>0</v>
      </c>
      <c r="J127" s="21">
        <f>J71+J103+J109+J122+J97+J59</f>
        <v>0</v>
      </c>
      <c r="K127" s="21">
        <f>K71+K103+K109+K122+K97+K59</f>
        <v>0</v>
      </c>
      <c r="L127" s="21">
        <f>L71+L103+L109+L122+L97+L59</f>
        <v>0</v>
      </c>
      <c r="M127" s="21">
        <f>M71+M103+M109+M122+M97+M11</f>
        <v>0</v>
      </c>
      <c r="N127" s="21">
        <f aca="true" t="shared" si="73" ref="N127:W127">N71+N103+N109+N122+N97+N59</f>
        <v>0</v>
      </c>
      <c r="O127" s="21">
        <f t="shared" si="73"/>
        <v>0</v>
      </c>
      <c r="P127" s="21">
        <f>P71+P103+P109+P122+P97+P59</f>
        <v>19515.8</v>
      </c>
      <c r="Q127" s="21">
        <f t="shared" si="73"/>
        <v>19515.7</v>
      </c>
      <c r="R127" s="21">
        <f t="shared" si="73"/>
        <v>0</v>
      </c>
      <c r="S127" s="21">
        <f t="shared" si="73"/>
        <v>0</v>
      </c>
      <c r="T127" s="21">
        <f t="shared" si="73"/>
        <v>1835.6176500000001</v>
      </c>
      <c r="U127" s="21">
        <f t="shared" si="73"/>
        <v>0</v>
      </c>
      <c r="V127" s="21">
        <f t="shared" si="73"/>
        <v>0</v>
      </c>
      <c r="W127" s="21">
        <f t="shared" si="73"/>
        <v>0</v>
      </c>
      <c r="X127" s="21">
        <f>X71+X103+X109+X122+X590+X59</f>
        <v>0</v>
      </c>
      <c r="Y127" s="21">
        <f>Y71+Y103+Y109+Y122+Y97+Y59</f>
        <v>0</v>
      </c>
      <c r="Z127" s="21">
        <f>Z71+Z103+Z109+Z122+Z97+Z59</f>
        <v>0</v>
      </c>
      <c r="AA127" s="21">
        <f>AA71+AA103+AA109+AA122+AA97+AA59</f>
        <v>0</v>
      </c>
      <c r="AB127" s="21">
        <f>AB71+AB103+AB109+AB122+AB97+AB59</f>
        <v>0</v>
      </c>
      <c r="AC127" s="21">
        <f>AC71+AC103+AC109+AC122+AC97+AC65</f>
        <v>0</v>
      </c>
      <c r="AD127" s="21">
        <f>AD71+AD103+AD109+AD122+AD97+AD65</f>
        <v>61260.78035</v>
      </c>
      <c r="AE127" s="21">
        <f>AE71+AE103+AE109+AE122+AE97+AE59</f>
        <v>0</v>
      </c>
      <c r="AF127" s="115"/>
      <c r="AG127" s="115"/>
      <c r="AH127" s="38">
        <f t="shared" si="43"/>
        <v>82612.198</v>
      </c>
      <c r="AI127" s="38">
        <f t="shared" si="44"/>
        <v>19515.8</v>
      </c>
      <c r="AJ127" s="38">
        <f t="shared" si="45"/>
        <v>19515.7</v>
      </c>
      <c r="AK127" s="86">
        <f t="shared" si="46"/>
        <v>0.09999999999854481</v>
      </c>
    </row>
    <row r="128" spans="1:37" s="20" customFormat="1" ht="20.25" customHeight="1">
      <c r="A128" s="65" t="s">
        <v>19</v>
      </c>
      <c r="B128" s="21">
        <f>B12+B72+B98+B104+B110+B118+B123+B115+B60+B73</f>
        <v>119892.59866</v>
      </c>
      <c r="C128" s="21">
        <f>C60+C72+C104+C110+C118+C123+C115+C98+C12+C73</f>
        <v>33408.06291</v>
      </c>
      <c r="D128" s="58">
        <f>D72+D104+D110+D118+D123+D115+D98+D60+D12+D73</f>
        <v>29566.40327</v>
      </c>
      <c r="E128" s="58">
        <f>E72+E104+E110+E118+E123+E115+E98+E60+E12</f>
        <v>27154.30327</v>
      </c>
      <c r="F128" s="22">
        <f>E128/B128</f>
        <v>0.22648857038294845</v>
      </c>
      <c r="G128" s="22">
        <f>E128/C128</f>
        <v>0.8128068766858054</v>
      </c>
      <c r="H128" s="21">
        <f>H72+H104+H110+H118+H123+H115+H98+H60+H12</f>
        <v>9715.134</v>
      </c>
      <c r="I128" s="21">
        <f>I72+I104+I110+I118+I123+I115+I98+I60+I12</f>
        <v>7912.92585</v>
      </c>
      <c r="J128" s="21">
        <f>J72+J104+J110+J118+J123+J115+J98+J60+J12</f>
        <v>5528.307</v>
      </c>
      <c r="K128" s="21">
        <f>K72+K104+K110+K118+K123+K115+K98+K60+K12</f>
        <v>4927.26061</v>
      </c>
      <c r="L128" s="21">
        <f>L72+L104+L110+L118+L123+L115+L98+L60+L12</f>
        <v>2281.75311</v>
      </c>
      <c r="M128" s="21">
        <f>M72+M104+M110+M118+M123+M115+M98+M12+M12+M60</f>
        <v>2275.27942</v>
      </c>
      <c r="N128" s="21">
        <f aca="true" t="shared" si="74" ref="N128:AC128">N72+N104+N110+N118+N123+N115+N98+N60+N12</f>
        <v>5232.8009999999995</v>
      </c>
      <c r="O128" s="21">
        <f>O72+O104+O110+O118+O123+O115+O98+O60+O12</f>
        <v>4528.49</v>
      </c>
      <c r="P128" s="21">
        <f>P72+P104+P110+P118+P123+P115+P98+P60+P12+P73</f>
        <v>6896.6669999999995</v>
      </c>
      <c r="Q128" s="21">
        <f t="shared" si="74"/>
        <v>4032.1385899999996</v>
      </c>
      <c r="R128" s="21">
        <f t="shared" si="74"/>
        <v>3753.4008</v>
      </c>
      <c r="S128" s="21">
        <f t="shared" si="74"/>
        <v>3478.2088</v>
      </c>
      <c r="T128" s="21">
        <f t="shared" si="74"/>
        <v>6690.51955</v>
      </c>
      <c r="U128" s="21">
        <f t="shared" si="74"/>
        <v>0</v>
      </c>
      <c r="V128" s="21">
        <f t="shared" si="74"/>
        <v>3117.197</v>
      </c>
      <c r="W128" s="21">
        <f t="shared" si="74"/>
        <v>0</v>
      </c>
      <c r="X128" s="21">
        <f t="shared" si="74"/>
        <v>8106.6</v>
      </c>
      <c r="Y128" s="21">
        <f t="shared" si="74"/>
        <v>0</v>
      </c>
      <c r="Z128" s="21">
        <f t="shared" si="74"/>
        <v>10450.523000000001</v>
      </c>
      <c r="AA128" s="21">
        <f t="shared" si="74"/>
        <v>0</v>
      </c>
      <c r="AB128" s="21">
        <f t="shared" si="74"/>
        <v>2139.694</v>
      </c>
      <c r="AC128" s="21">
        <f t="shared" si="74"/>
        <v>0</v>
      </c>
      <c r="AD128" s="21">
        <f>AD72+AD104+AD110+AD118+AD123+AD115+AD98+AD60+AD12+AD73</f>
        <v>55980.0022</v>
      </c>
      <c r="AE128" s="21">
        <f>AE72+AE104+AE110+AE118+AE123+AE115+AE98+AE60+AE12</f>
        <v>0</v>
      </c>
      <c r="AF128" s="115"/>
      <c r="AG128" s="115"/>
      <c r="AH128" s="38">
        <f t="shared" si="43"/>
        <v>119892.59866</v>
      </c>
      <c r="AI128" s="38">
        <f t="shared" si="44"/>
        <v>33408.06291</v>
      </c>
      <c r="AJ128" s="38">
        <f t="shared" si="45"/>
        <v>27154.30327</v>
      </c>
      <c r="AK128" s="86">
        <f t="shared" si="46"/>
        <v>6253.75964</v>
      </c>
    </row>
    <row r="129" spans="1:37" ht="20.25" customHeight="1">
      <c r="A129" s="65" t="s">
        <v>27</v>
      </c>
      <c r="B129" s="58">
        <f>B13+B74+B99+B105+B111+B124+B61+B80</f>
        <v>101084.845</v>
      </c>
      <c r="C129" s="58">
        <f>C74+C105+C111+C124+C61+C13</f>
        <v>0</v>
      </c>
      <c r="D129" s="21">
        <f>D74+D105+D111+D124+D61+D13</f>
        <v>0</v>
      </c>
      <c r="E129" s="21">
        <f>E74+E105+E111+E124+E99+E61+E13</f>
        <v>0</v>
      </c>
      <c r="F129" s="22">
        <f>E129/B129</f>
        <v>0</v>
      </c>
      <c r="G129" s="22">
        <v>0</v>
      </c>
      <c r="H129" s="21">
        <f>H74+H105+H111+H124+H99+H61+H13+H80</f>
        <v>0</v>
      </c>
      <c r="I129" s="21">
        <f>I74+I105+I111+I124+I99+I61+I13</f>
        <v>0</v>
      </c>
      <c r="J129" s="21">
        <f>J74+J105+J111+J124+J99+J61+J13+J80</f>
        <v>0</v>
      </c>
      <c r="K129" s="21">
        <f>K74+K105+K111+K124+K98+K13</f>
        <v>0</v>
      </c>
      <c r="L129" s="21">
        <f>L74+L105+L111+L124+L99+L61+L13+L80</f>
        <v>0</v>
      </c>
      <c r="M129" s="21">
        <f>M74+M105+M111+M124+M99+M61+M13</f>
        <v>0</v>
      </c>
      <c r="N129" s="21">
        <f>N74+N105+N111+N124+N99+N61+N13+N80</f>
        <v>0</v>
      </c>
      <c r="O129" s="21">
        <f>O74+O105+O111+O124+O99+O61+O13</f>
        <v>0</v>
      </c>
      <c r="P129" s="21">
        <f>P74+P105+P111+P124+P99+P61+P13+P80</f>
        <v>0</v>
      </c>
      <c r="Q129" s="21">
        <f>Q74+Q105+Q111+Q124+Q99+Q61+Q13</f>
        <v>0</v>
      </c>
      <c r="R129" s="21">
        <f>R74+R105+R111+R124+R99+R61+R13+R80</f>
        <v>0</v>
      </c>
      <c r="S129" s="21">
        <f aca="true" t="shared" si="75" ref="S129:AE129">S74+S105+S111+S124+S99+S61+S13</f>
        <v>0</v>
      </c>
      <c r="T129" s="21">
        <f>T74+T105+T111+T124+T99+T61+T13+T80</f>
        <v>1084.845</v>
      </c>
      <c r="U129" s="21">
        <f t="shared" si="75"/>
        <v>0</v>
      </c>
      <c r="V129" s="21">
        <f>V74+V105+V111+V124+V99+V61+V13+V80</f>
        <v>0</v>
      </c>
      <c r="W129" s="21">
        <f t="shared" si="75"/>
        <v>0</v>
      </c>
      <c r="X129" s="21">
        <f>X74+X105+X111+X124+X99+X61+X13+X80</f>
        <v>0</v>
      </c>
      <c r="Y129" s="21">
        <f t="shared" si="75"/>
        <v>0</v>
      </c>
      <c r="Z129" s="21">
        <f>Z74+Z105+Z111+Z124+Z99+Z61+Z13+Z80</f>
        <v>0</v>
      </c>
      <c r="AA129" s="21">
        <f t="shared" si="75"/>
        <v>0</v>
      </c>
      <c r="AB129" s="21">
        <f>AB74+AB105+AB111+AB124+AB99+AB61+AB13+AB80</f>
        <v>0</v>
      </c>
      <c r="AC129" s="21">
        <f t="shared" si="75"/>
        <v>0</v>
      </c>
      <c r="AD129" s="21">
        <f>AD74+AD105+AD111+AD124+AD99+AD61+AD13+AD80</f>
        <v>100000</v>
      </c>
      <c r="AE129" s="21">
        <f t="shared" si="75"/>
        <v>0</v>
      </c>
      <c r="AF129" s="115"/>
      <c r="AG129" s="115"/>
      <c r="AH129" s="38">
        <f>H129+J129+L129+N129+P129+R129+T129+V129+X129+Z129+AB129+AD129</f>
        <v>101084.845</v>
      </c>
      <c r="AI129" s="38">
        <f>H129+J129+L129+N129+P129+R129</f>
        <v>0</v>
      </c>
      <c r="AJ129" s="38">
        <f t="shared" si="45"/>
        <v>0</v>
      </c>
      <c r="AK129" s="86">
        <f t="shared" si="46"/>
        <v>0</v>
      </c>
    </row>
    <row r="130" spans="1:35" ht="18.75" customHeight="1">
      <c r="A130" s="45"/>
      <c r="B130" s="15"/>
      <c r="C130" s="15"/>
      <c r="D130" s="39"/>
      <c r="E130" s="15"/>
      <c r="F130" s="15"/>
      <c r="G130" s="15"/>
      <c r="H130" s="15"/>
      <c r="I130" s="15"/>
      <c r="J130" s="15"/>
      <c r="K130" s="15"/>
      <c r="L130" s="9"/>
      <c r="M130" s="9"/>
      <c r="N130" s="9"/>
      <c r="O130" s="9"/>
      <c r="P130" s="9"/>
      <c r="Q130" s="9"/>
      <c r="R130" s="9"/>
      <c r="S130" s="9"/>
      <c r="X130" s="35"/>
      <c r="Y130" s="35"/>
      <c r="Z130" s="35"/>
      <c r="AA130" s="35"/>
      <c r="AB130" s="35"/>
      <c r="AC130" s="35"/>
      <c r="AD130" s="35"/>
      <c r="AH130" s="38"/>
      <c r="AI130" s="38"/>
    </row>
    <row r="131" spans="1:35" ht="51.75" customHeight="1">
      <c r="A131" s="42"/>
      <c r="B131" s="95" t="s">
        <v>87</v>
      </c>
      <c r="C131" s="95"/>
      <c r="D131" s="95"/>
      <c r="E131" s="95"/>
      <c r="F131" s="95"/>
      <c r="G131" s="95"/>
      <c r="H131" s="95"/>
      <c r="I131" s="95"/>
      <c r="J131" s="95"/>
      <c r="K131" s="24"/>
      <c r="L131" s="24"/>
      <c r="M131" s="98" t="s">
        <v>88</v>
      </c>
      <c r="N131" s="98"/>
      <c r="O131" s="11"/>
      <c r="P131" s="11"/>
      <c r="Q131" s="11"/>
      <c r="R131" s="11"/>
      <c r="S131" s="11"/>
      <c r="T131" s="2"/>
      <c r="V131" s="2"/>
      <c r="W131" s="2"/>
      <c r="X131" s="2"/>
      <c r="Y131" s="2"/>
      <c r="Z131" s="2"/>
      <c r="AA131" s="2"/>
      <c r="AB131" s="2"/>
      <c r="AC131" s="2"/>
      <c r="AD131" s="2"/>
      <c r="AE131" s="25"/>
      <c r="AH131" s="38"/>
      <c r="AI131" s="38"/>
    </row>
    <row r="132" spans="1:35" ht="15.75" customHeight="1">
      <c r="A132" s="42" t="s">
        <v>75</v>
      </c>
      <c r="B132" s="26"/>
      <c r="C132" s="26"/>
      <c r="D132" s="40"/>
      <c r="E132" s="26"/>
      <c r="F132" s="26"/>
      <c r="G132" s="26"/>
      <c r="H132" s="16"/>
      <c r="I132" s="16"/>
      <c r="J132" s="16"/>
      <c r="K132" s="27"/>
      <c r="L132" s="27"/>
      <c r="M132" s="10"/>
      <c r="N132" s="10"/>
      <c r="O132" s="11"/>
      <c r="P132" s="11"/>
      <c r="Q132" s="11"/>
      <c r="R132" s="11"/>
      <c r="S132" s="11"/>
      <c r="T132" s="2"/>
      <c r="V132" s="2"/>
      <c r="W132" s="2"/>
      <c r="X132" s="2"/>
      <c r="Y132" s="2"/>
      <c r="Z132" s="2"/>
      <c r="AA132" s="2"/>
      <c r="AB132" s="2"/>
      <c r="AC132" s="2"/>
      <c r="AD132" s="2"/>
      <c r="AE132" s="25"/>
      <c r="AH132" s="38"/>
      <c r="AI132" s="38"/>
    </row>
    <row r="133" spans="1:35" ht="15.75" customHeight="1">
      <c r="A133" s="46" t="s">
        <v>45</v>
      </c>
      <c r="B133" s="16"/>
      <c r="C133" s="16"/>
      <c r="D133" s="41"/>
      <c r="E133" s="16"/>
      <c r="F133" s="16"/>
      <c r="G133" s="16"/>
      <c r="H133" s="16"/>
      <c r="I133" s="16"/>
      <c r="J133" s="16"/>
      <c r="K133" s="27"/>
      <c r="L133" s="27"/>
      <c r="M133" s="10"/>
      <c r="N133" s="10"/>
      <c r="O133" s="11"/>
      <c r="P133" s="11"/>
      <c r="Q133" s="11"/>
      <c r="R133" s="11"/>
      <c r="S133" s="11"/>
      <c r="T133" s="2"/>
      <c r="V133" s="2"/>
      <c r="W133" s="2"/>
      <c r="X133" s="2"/>
      <c r="Y133" s="2"/>
      <c r="Z133" s="2"/>
      <c r="AA133" s="2"/>
      <c r="AB133" s="2"/>
      <c r="AC133" s="2"/>
      <c r="AD133" s="2"/>
      <c r="AE133" s="25"/>
      <c r="AH133" s="38"/>
      <c r="AI133" s="38"/>
    </row>
    <row r="134" spans="1:35" ht="15.75" customHeight="1">
      <c r="A134" s="46" t="s">
        <v>77</v>
      </c>
      <c r="B134" s="16"/>
      <c r="C134" s="16"/>
      <c r="D134" s="41"/>
      <c r="E134" s="16"/>
      <c r="F134" s="16"/>
      <c r="G134" s="16"/>
      <c r="H134" s="16"/>
      <c r="I134" s="16"/>
      <c r="J134" s="16"/>
      <c r="K134" s="27"/>
      <c r="L134" s="27"/>
      <c r="M134" s="10"/>
      <c r="N134" s="10"/>
      <c r="O134" s="11"/>
      <c r="P134" s="11"/>
      <c r="Q134" s="11"/>
      <c r="R134" s="11"/>
      <c r="S134" s="11"/>
      <c r="T134" s="2"/>
      <c r="V134" s="2"/>
      <c r="W134" s="2"/>
      <c r="X134" s="2"/>
      <c r="Y134" s="2"/>
      <c r="Z134" s="2"/>
      <c r="AA134" s="2"/>
      <c r="AB134" s="2"/>
      <c r="AC134" s="2"/>
      <c r="AD134" s="2"/>
      <c r="AE134" s="25"/>
      <c r="AH134" s="38"/>
      <c r="AI134" s="38"/>
    </row>
    <row r="135" spans="1:35" ht="15.75" customHeight="1">
      <c r="A135" s="46" t="s">
        <v>58</v>
      </c>
      <c r="B135" s="26"/>
      <c r="C135" s="16"/>
      <c r="D135" s="41"/>
      <c r="E135" s="16"/>
      <c r="F135" s="16"/>
      <c r="G135" s="16"/>
      <c r="H135" s="16"/>
      <c r="I135" s="16"/>
      <c r="J135" s="16"/>
      <c r="K135" s="10"/>
      <c r="L135" s="3"/>
      <c r="M135" s="10"/>
      <c r="N135" s="10"/>
      <c r="O135" s="11"/>
      <c r="P135" s="11"/>
      <c r="Q135" s="11"/>
      <c r="R135" s="11"/>
      <c r="S135" s="11"/>
      <c r="T135" s="2"/>
      <c r="V135" s="2"/>
      <c r="W135" s="2"/>
      <c r="X135" s="2"/>
      <c r="Y135" s="2"/>
      <c r="Z135" s="2"/>
      <c r="AA135" s="2"/>
      <c r="AB135" s="2"/>
      <c r="AC135" s="2"/>
      <c r="AD135" s="2"/>
      <c r="AE135" s="25"/>
      <c r="AH135" s="38"/>
      <c r="AI135" s="38"/>
    </row>
    <row r="136" spans="1:35" ht="15.75" customHeight="1">
      <c r="A136" s="46" t="s">
        <v>76</v>
      </c>
      <c r="B136" s="16"/>
      <c r="C136" s="16"/>
      <c r="D136" s="41"/>
      <c r="E136" s="16"/>
      <c r="F136" s="16"/>
      <c r="G136" s="16"/>
      <c r="H136" s="16"/>
      <c r="I136" s="3"/>
      <c r="J136" s="3"/>
      <c r="K136" s="3"/>
      <c r="L136" s="3"/>
      <c r="M136" s="10"/>
      <c r="N136" s="10"/>
      <c r="O136" s="11"/>
      <c r="P136" s="11"/>
      <c r="Q136" s="11"/>
      <c r="R136" s="11"/>
      <c r="S136" s="11"/>
      <c r="T136" s="2"/>
      <c r="V136" s="2"/>
      <c r="W136" s="2"/>
      <c r="X136" s="2"/>
      <c r="Y136" s="2"/>
      <c r="Z136" s="2"/>
      <c r="AA136" s="2"/>
      <c r="AB136" s="2"/>
      <c r="AC136" s="2"/>
      <c r="AD136" s="2"/>
      <c r="AE136" s="25"/>
      <c r="AH136" s="38"/>
      <c r="AI136" s="38"/>
    </row>
    <row r="137" spans="1:31" ht="15" customHeight="1">
      <c r="A137" s="42"/>
      <c r="B137" s="23"/>
      <c r="C137" s="23"/>
      <c r="D137" s="42"/>
      <c r="E137" s="23"/>
      <c r="F137" s="23"/>
      <c r="G137" s="23"/>
      <c r="H137" s="3"/>
      <c r="I137" s="49"/>
      <c r="J137" s="49"/>
      <c r="K137" s="49"/>
      <c r="L137" s="49"/>
      <c r="M137" s="3"/>
      <c r="N137" s="11"/>
      <c r="O137" s="11"/>
      <c r="P137" s="11"/>
      <c r="Q137" s="11"/>
      <c r="R137" s="11"/>
      <c r="S137" s="11"/>
      <c r="T137" s="2"/>
      <c r="V137" s="2"/>
      <c r="W137" s="2"/>
      <c r="X137" s="2"/>
      <c r="Y137" s="2"/>
      <c r="Z137" s="2"/>
      <c r="AA137" s="2"/>
      <c r="AB137" s="2"/>
      <c r="AC137" s="2"/>
      <c r="AD137" s="2"/>
      <c r="AE137" s="25"/>
    </row>
    <row r="138" spans="1:19" ht="29.25" customHeight="1">
      <c r="A138" s="47"/>
      <c r="B138" s="49"/>
      <c r="C138" s="49"/>
      <c r="D138" s="49"/>
      <c r="E138" s="49"/>
      <c r="F138" s="49"/>
      <c r="G138" s="49"/>
      <c r="H138" s="49"/>
      <c r="M138" s="12"/>
      <c r="N138" s="12"/>
      <c r="O138" s="12"/>
      <c r="P138" s="12"/>
      <c r="Q138" s="3"/>
      <c r="R138" s="3"/>
      <c r="S138" s="3"/>
    </row>
    <row r="139" spans="2:7" ht="15.75">
      <c r="B139" s="28"/>
      <c r="C139" s="28"/>
      <c r="D139" s="43"/>
      <c r="E139" s="28"/>
      <c r="F139" s="28"/>
      <c r="G139" s="28"/>
    </row>
  </sheetData>
  <sheetProtection/>
  <mergeCells count="64">
    <mergeCell ref="AF128:AG128"/>
    <mergeCell ref="AF61:AG61"/>
    <mergeCell ref="AF106:AG111"/>
    <mergeCell ref="AF95:AG99"/>
    <mergeCell ref="AF93:AG93"/>
    <mergeCell ref="AF100:AG105"/>
    <mergeCell ref="AF62:AG67"/>
    <mergeCell ref="AF68:AG74"/>
    <mergeCell ref="AF26:AG31"/>
    <mergeCell ref="AF129:AG129"/>
    <mergeCell ref="AF112:AG112"/>
    <mergeCell ref="AF119:AG124"/>
    <mergeCell ref="AF125:AG125"/>
    <mergeCell ref="AF126:AG126"/>
    <mergeCell ref="AF116:AG118"/>
    <mergeCell ref="AF113:AG115"/>
    <mergeCell ref="AF82:AG86"/>
    <mergeCell ref="AF127:AG127"/>
    <mergeCell ref="AF12:AG12"/>
    <mergeCell ref="AF94:AG94"/>
    <mergeCell ref="AF88:AG92"/>
    <mergeCell ref="AF13:AG13"/>
    <mergeCell ref="AF56:AG56"/>
    <mergeCell ref="AF20:AG25"/>
    <mergeCell ref="AF60:AG60"/>
    <mergeCell ref="AF57:AG57"/>
    <mergeCell ref="AF59:AG59"/>
    <mergeCell ref="AF14:AG19"/>
    <mergeCell ref="R4:S4"/>
    <mergeCell ref="AF6:AG6"/>
    <mergeCell ref="AD4:AE4"/>
    <mergeCell ref="AF4:AG4"/>
    <mergeCell ref="AF5:AG5"/>
    <mergeCell ref="AF32:AG37"/>
    <mergeCell ref="AF7:AG7"/>
    <mergeCell ref="AF8:AG8"/>
    <mergeCell ref="AF10:AG10"/>
    <mergeCell ref="AF11:AG11"/>
    <mergeCell ref="AF58:AG58"/>
    <mergeCell ref="AF44:AG49"/>
    <mergeCell ref="AF50:AG55"/>
    <mergeCell ref="T4:U4"/>
    <mergeCell ref="AF9:AG9"/>
    <mergeCell ref="V4:W4"/>
    <mergeCell ref="X4:Y4"/>
    <mergeCell ref="Z4:AA4"/>
    <mergeCell ref="AB4:AC4"/>
    <mergeCell ref="AF38:AG43"/>
    <mergeCell ref="H4:I4"/>
    <mergeCell ref="J4:K4"/>
    <mergeCell ref="L4:M4"/>
    <mergeCell ref="N4:O4"/>
    <mergeCell ref="E4:E5"/>
    <mergeCell ref="P4:Q4"/>
    <mergeCell ref="AF75:AG75"/>
    <mergeCell ref="B1:O1"/>
    <mergeCell ref="B131:J131"/>
    <mergeCell ref="A2:S2"/>
    <mergeCell ref="A4:A5"/>
    <mergeCell ref="M131:N131"/>
    <mergeCell ref="B4:B5"/>
    <mergeCell ref="C4:C5"/>
    <mergeCell ref="D4:D5"/>
    <mergeCell ref="F4:G4"/>
  </mergeCells>
  <printOptions horizontalCentered="1"/>
  <pageMargins left="0.1968503937007874" right="0.1968503937007874" top="0.1968503937007874" bottom="0.1968503937007874" header="0" footer="0"/>
  <pageSetup fitToHeight="0" horizontalDpi="600" verticalDpi="600" orientation="landscape" paperSize="9" scale="39" r:id="rId3"/>
  <rowBreaks count="1" manualBreakCount="1">
    <brk id="93" max="3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BliznyukOS</cp:lastModifiedBy>
  <cp:lastPrinted>2018-07-30T11:34:10Z</cp:lastPrinted>
  <dcterms:created xsi:type="dcterms:W3CDTF">1996-10-08T23:32:33Z</dcterms:created>
  <dcterms:modified xsi:type="dcterms:W3CDTF">2018-07-30T11:35:42Z</dcterms:modified>
  <cp:category/>
  <cp:version/>
  <cp:contentType/>
  <cp:contentStatus/>
</cp:coreProperties>
</file>