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8076" tabRatio="583" activeTab="1"/>
  </bookViews>
  <sheets>
    <sheet name="Титульный лист" sheetId="1" r:id="rId1"/>
    <sheet name="2017" sheetId="2" r:id="rId2"/>
  </sheets>
  <externalReferences>
    <externalReference r:id="rId5"/>
  </externalReferences>
  <definedNames>
    <definedName name="_xlnm.Print_Titles" localSheetId="1">'2017'!$A:$A,'2017'!$4:$6</definedName>
  </definedNames>
  <calcPr fullCalcOnLoad="1"/>
</workbook>
</file>

<file path=xl/sharedStrings.xml><?xml version="1.0" encoding="utf-8"?>
<sst xmlns="http://schemas.openxmlformats.org/spreadsheetml/2006/main" count="190" uniqueCount="75">
  <si>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</si>
  <si>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</si>
  <si>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</si>
  <si>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</si>
  <si>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</si>
  <si>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</si>
  <si>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</si>
  <si>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</si>
  <si>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</si>
  <si>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</si>
  <si>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</si>
  <si>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</si>
  <si>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</si>
  <si>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</si>
  <si>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</si>
  <si>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</si>
  <si>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</si>
  <si>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</si>
  <si>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</si>
  <si>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</si>
  <si>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</si>
  <si>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</si>
  <si>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</si>
  <si>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</si>
  <si>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</si>
  <si>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</si>
  <si>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</si>
  <si>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</si>
  <si>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</si>
  <si>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</si>
  <si>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</si>
  <si>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</si>
  <si>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</si>
  <si>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</si>
  <si>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</si>
  <si>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</si>
  <si>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</si>
  <si>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</si>
  <si>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</si>
  <si>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</si>
  <si>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</si>
  <si>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</si>
  <si>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Начальник управления по жилищной политике Администрации города Когалыма</t>
  </si>
  <si>
    <t>А.В. Россолова</t>
  </si>
  <si>
    <t>План на 2017 год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</si>
  <si>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</si>
  <si>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1.2.2. Наименование подмероприятия:
"Магистральные инженерные сети застройки группы жилых домов по улице Комсомольской в городе Когалыме"</t>
  </si>
  <si>
    <t xml:space="preserve">бюджет автономного округа </t>
  </si>
  <si>
    <t>2.4. Улучшение жилищных условий ветеранов Великой Отечественной войны</t>
  </si>
  <si>
    <t>Исполнение %</t>
  </si>
  <si>
    <t xml:space="preserve"> </t>
  </si>
  <si>
    <t>Ситуация отклонения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</si>
  <si>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1.4. Строительство жилых домов на территории города Когалыма</t>
  </si>
  <si>
    <t>1.2.3. Наименование подмероприятия: "Магистральные сети ливневой канализации с территории 11 микрорайона в городе Когалыме"</t>
  </si>
  <si>
    <t>1.2.4.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</si>
  <si>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t>Заключен контракт №01/16 от 28.07.2016, функции заказчика переданы 29.07.2016, цена контракта 64 544,00 тыс. руб., срок окончания выполнения работ 31.07.2017.
В 2016 году уплачен аванс 50% от цены контракта, ведется разработка проектно-сметной документации.Заключен контракт №02/16 от 28.07.2016, функции заказчика переданы 29.07.2016, цена контракта 64 544,00 тыс. руб., срок окончания выполнения работ 31.07.2017.
В 2016 году уплачен аванс 50% от цены контракта, ведется разработка проектно-сметной документации.</t>
  </si>
  <si>
    <t>Основные неисполненные статьи расходов:
1) страховые взносы - расходы произведены согласно предоставленным листам нетрудоспособности;
2) техническое обслуживание и ремонт АРМ, печатающей и копировальной техники - оплата за расходные материалы произведена согласно фактическому использованию.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</si>
  <si>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23 человека.  В 2017 году в соответствии с условиями муниципальной программы  запланировано предоставление мер государственной поддрежки 2 гражданам,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 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</si>
  <si>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</t>
  </si>
  <si>
    <t>По состоянию на 01.01.2017 в списке нуждающихся в улучшении жилищных условий состоит 1 гражданин из числа ветеранов Великой Отечественой войны и приравненных к ним лиц. Предоставление данному гражданину социальной выплаты на улучшение жилищных условий запланировно на 2017 год, после направление федеральных и окружных денежных средств в бюджет города Когалыма.</t>
  </si>
  <si>
    <t>2017 год</t>
  </si>
  <si>
    <t>План на 01.04.2017</t>
  </si>
  <si>
    <t>Профинансировано на 01.04.2017</t>
  </si>
  <si>
    <t>Кассовый расход на 01.04.2017</t>
  </si>
  <si>
    <t>В рамках утвержденных лимитов бюджетных обязательств и размещённых в феврале 2017 года  электронных аукционов в марте заключены муниципальные контракты на приобретение 8 жилых помещений, общей площадью 479,0 кв.м. на сумму 24826,7 тыс. рублей.</t>
  </si>
  <si>
    <t>Строительство сетей тепловодоснабжения (13 этап) - протяженность 203 м.п.
- извещение о проведении электронного аукциона №0187300013717000029 от 13.03.2017 
- дата проведения аукциона в электронной форме 03.04.2017;
- Начальная (максимальная) цена контракта 14 349,3 тыс. руб., 
- срок выполнения работ: май-август 2017 года.</t>
  </si>
  <si>
    <t>1) Строительство объекта I этап.
Контракт №0187300013714000194 заключен 16.09.2015 на сумму 41 164,03 тыс. руб. (на 01.01.2017 исполнено -  34 020,18 тыс. руб.), срок окончания выполнения работ 24.12.2015. Работы ведутся с нарушением сроков выполнения работ подрядной организацией. Закзчиком ведется претензионно-исковая работа.
2) Технологическое присоединение объекта к сетям электроснабжения.
Контракт №КГ-592.16 от 16.09.2016 на сумму 6,99 тыс. руб., срок оказания услуг 4 месяца со дня заключения контракта, в 2016 году произведена уплата аванса на сумму 3,15 тыс. руб.
В связи с тем, что срок оказания услуг по контракту истек, а строительство I этапа объекта не завершено (нарушены сроки выполнения работ) муниципальный контракт расторгнут. Возврат аванса будет произведен в течении 1 месяца.            3) Строительство сетей канализации от К9 до К19.
Контракт №0187300013716000074 от 29.06.2016 с ООО "Премиум Трейдинг" на сумму 4 652,6 тыс. руб. (исполнено в 2016 году - 1 403,89 тыс. руб.). Срок выполнения работ с 29.06.2016 по 16.09.2016. 
Строительно-монтажных работы завершены, замечания заказчика, в части исполнительной и приемо-сдаточной документации устранены, работы не приняты и не оплачены по причине не предоставления подрядчиком следующей документации КС-2, КС-3, КС-11, выставлена претензия                                         .4) Строительство сетей водопровода (4 подэтап) - протяженность 356 м.п.:
Строительство сетей водопровода (4 подэтап) - протяженность 356 м.п.:
- электронный аукцион состоялся 23.03.2017.
- начальная (максимальная) цена контракта 5 815,8 тыс. руб., 
- цена по результатам электронного аукциона 2 294,61 тыс. руб.
- срок заключения муниципального контракта по 06.04.2017. 
- после заключения муниципального контракта экономия составит 3 521,19 тыс. руб. 
- срок выполнения работ: апрель-май 2017 года.</t>
  </si>
  <si>
    <t>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I этап работ, выполнен и опалчен. Работы очередных этапов ведутся с нарушением сроков.</t>
  </si>
  <si>
    <t>Контракт №16/29 от 15.09.2016, функции заказчика МУ "УКС г. Когалыма" переданы 20.09.2016, цена контракта 10 500,00 тыс. руб., срок окончания выполнения работ по согласованию с инвестором проден до 31.08.2017. 
В 2016 году уплачен аванс 50% от цены контракта, ведется разработка проектно-сметной документации.</t>
  </si>
  <si>
    <t>По состоянию на 01.04.2017 в списке молодых семей, претендующих на получение меры государственной поддержки  по городу Когалыму состоит 32 семьи. В 2017 году в соответствии с условиями муниципальной программы запланировано предоставление мер государственной поддрежки 4 молодым семьям.</t>
  </si>
  <si>
    <t>1.1.1.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"Разработка проектов планировки и межевания территории 8 микрорайона города Когалыма"</t>
  </si>
  <si>
    <t>1.2.8. Наименование подмероприятия: "Магистральные и внутриквартальные сети электроснабжения 6/0,4 кВ для индивидуальной жилой застройки на территории ограниченной улицами Береговая, Дорожников, Олимпийская, проспект Нефтяников"</t>
  </si>
  <si>
    <t>Плановые ассигнования выделены Решением Думы №73-ГД от 24.03.2017. На отчетную дату ведется процедура внесения изменений в план закупок, план-график закупок, а также подготовка аукционной документации.</t>
  </si>
  <si>
    <t>Комплексный план (сетевой график) на 01.04.2017</t>
  </si>
  <si>
    <t xml:space="preserve">В связи с дисциплинарным взысканием специалисту-эксперту отдела архитектуры и градостроительства Г.А.Богомоловой не были выплачены следующие средства: 
1) Премия по результатам работы за 2016 год;
2) Премия по итогам работы за 1 квартал 2017 года.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</si>
</sst>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justify" wrapText="1"/>
    </xf>
    <xf numFmtId="173" fontId="10" fillId="0" borderId="0" xfId="0" applyNumberFormat="1" applyFont="1" applyFill="1" applyAlignment="1">
      <alignment horizontal="right" wrapText="1"/>
    </xf>
    <xf numFmtId="173" fontId="10" fillId="0" borderId="0" xfId="0" applyNumberFormat="1" applyFont="1" applyFill="1" applyAlignment="1">
      <alignment horizontal="left" wrapText="1"/>
    </xf>
    <xf numFmtId="4" fontId="10" fillId="0" borderId="0" xfId="0" applyNumberFormat="1" applyFont="1" applyFill="1" applyAlignment="1">
      <alignment horizontal="left" wrapText="1"/>
    </xf>
    <xf numFmtId="2" fontId="2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justify" wrapText="1"/>
    </xf>
    <xf numFmtId="0" fontId="10" fillId="33" borderId="0" xfId="0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9" fontId="11" fillId="33" borderId="10" xfId="0" applyNumberFormat="1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9" fontId="10" fillId="33" borderId="10" xfId="58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top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Alignment="1">
      <alignment vertical="center" wrapText="1"/>
    </xf>
    <xf numFmtId="2" fontId="54" fillId="0" borderId="0" xfId="0" applyNumberFormat="1" applyFont="1" applyFill="1" applyBorder="1" applyAlignment="1">
      <alignment horizontal="justify" wrapText="1"/>
    </xf>
    <xf numFmtId="2" fontId="54" fillId="0" borderId="14" xfId="0" applyNumberFormat="1" applyFont="1" applyFill="1" applyBorder="1" applyAlignment="1">
      <alignment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Alignment="1">
      <alignment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8" xfId="0" applyNumberFormat="1" applyFont="1" applyFill="1" applyBorder="1" applyAlignment="1">
      <alignment horizontal="left" vertical="center" wrapText="1"/>
    </xf>
    <xf numFmtId="174" fontId="3" fillId="33" borderId="12" xfId="0" applyNumberFormat="1" applyFont="1" applyFill="1" applyBorder="1" applyAlignment="1">
      <alignment horizontal="left" vertical="center" wrapText="1"/>
    </xf>
    <xf numFmtId="174" fontId="3" fillId="33" borderId="13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174" fontId="3" fillId="33" borderId="19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4" fontId="3" fillId="33" borderId="16" xfId="0" applyNumberFormat="1" applyFont="1" applyFill="1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top" wrapText="1"/>
    </xf>
    <xf numFmtId="174" fontId="3" fillId="33" borderId="18" xfId="0" applyNumberFormat="1" applyFont="1" applyFill="1" applyBorder="1" applyAlignment="1">
      <alignment horizontal="left" vertical="top" wrapText="1"/>
    </xf>
    <xf numFmtId="174" fontId="3" fillId="33" borderId="12" xfId="0" applyNumberFormat="1" applyFont="1" applyFill="1" applyBorder="1" applyAlignment="1">
      <alignment horizontal="left" vertical="top" wrapText="1"/>
    </xf>
    <xf numFmtId="174" fontId="3" fillId="33" borderId="13" xfId="0" applyNumberFormat="1" applyFont="1" applyFill="1" applyBorder="1" applyAlignment="1">
      <alignment horizontal="left" vertical="top" wrapText="1"/>
    </xf>
    <xf numFmtId="174" fontId="3" fillId="33" borderId="16" xfId="0" applyNumberFormat="1" applyFont="1" applyFill="1" applyBorder="1" applyAlignment="1">
      <alignment horizontal="left" vertical="top" wrapText="1"/>
    </xf>
    <xf numFmtId="174" fontId="3" fillId="33" borderId="19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3" fontId="11" fillId="0" borderId="20" xfId="0" applyNumberFormat="1" applyFont="1" applyFill="1" applyBorder="1" applyAlignment="1">
      <alignment horizontal="center" vertical="center" wrapText="1"/>
    </xf>
    <xf numFmtId="173" fontId="11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11" fillId="0" borderId="22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right" wrapText="1"/>
    </xf>
    <xf numFmtId="173" fontId="11" fillId="33" borderId="22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0;&#1089;&#1100;&#1084;&#1072;\&#1055;&#1080;&#1089;&#1100;&#1084;&#1072;%202016\&#1055;&#1088;&#1080;&#1083;&#1086;&#1078;&#1077;&#1085;&#1080;&#1103;%20&#1082;%20&#1087;&#1080;&#1089;&#1100;&#1084;&#1072;&#1084;\&#1052;&#1055;%20&#1054;&#1073;&#1077;&#1089;&#1087;&#1077;&#1095;&#1077;&#1085;&#1080;&#1077;%20&#1076;&#1086;&#1089;&#1090;&#1091;&#1087;&#1085;&#1099;&#1084;%20&#1080;%20&#1082;&#1086;&#1084;&#1092;&#1086;&#1088;&#1090;&#1085;&#1099;&#1084;%20&#1078;&#1080;&#1083;&#1100;&#1077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41"/>
    </sheetNames>
    <sheetDataSet>
      <sheetData sheetId="0">
        <row r="26">
          <cell r="C26" t="str">
            <v>исп. спец.-эксперт отдела по реализации </v>
          </cell>
        </row>
        <row r="27">
          <cell r="C27" t="str">
            <v>жилищных программ управления по </v>
          </cell>
        </row>
        <row r="28">
          <cell r="C28" t="str">
            <v>жилищной политике</v>
          </cell>
        </row>
        <row r="29">
          <cell r="C29" t="str">
            <v>Деликанова Наталья Сабировна, т. 93776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">
      <selection activeCell="N15" sqref="N15"/>
    </sheetView>
  </sheetViews>
  <sheetFormatPr defaultColWidth="9.140625" defaultRowHeight="12.75"/>
  <cols>
    <col min="1" max="16384" width="9.140625" style="4" customWidth="1"/>
  </cols>
  <sheetData>
    <row r="1" spans="1:2" ht="18">
      <c r="A1" s="83"/>
      <c r="B1" s="83"/>
    </row>
    <row r="10" spans="1:9" ht="22.5">
      <c r="A10" s="84" t="s">
        <v>25</v>
      </c>
      <c r="B10" s="84"/>
      <c r="C10" s="84"/>
      <c r="D10" s="84"/>
      <c r="E10" s="84"/>
      <c r="F10" s="84"/>
      <c r="G10" s="84"/>
      <c r="H10" s="84"/>
      <c r="I10" s="84"/>
    </row>
    <row r="11" spans="1:9" ht="22.5">
      <c r="A11" s="84" t="s">
        <v>21</v>
      </c>
      <c r="B11" s="84"/>
      <c r="C11" s="84"/>
      <c r="D11" s="84"/>
      <c r="E11" s="84"/>
      <c r="F11" s="84"/>
      <c r="G11" s="84"/>
      <c r="H11" s="84"/>
      <c r="I11" s="84"/>
    </row>
    <row r="13" spans="1:9" ht="27" customHeight="1">
      <c r="A13" s="85" t="s">
        <v>73</v>
      </c>
      <c r="B13" s="85"/>
      <c r="C13" s="85"/>
      <c r="D13" s="85"/>
      <c r="E13" s="85"/>
      <c r="F13" s="85"/>
      <c r="G13" s="85"/>
      <c r="H13" s="85"/>
      <c r="I13" s="85"/>
    </row>
    <row r="14" spans="1:9" ht="27" customHeight="1">
      <c r="A14" s="85" t="s">
        <v>22</v>
      </c>
      <c r="B14" s="85"/>
      <c r="C14" s="85"/>
      <c r="D14" s="85"/>
      <c r="E14" s="85"/>
      <c r="F14" s="85"/>
      <c r="G14" s="85"/>
      <c r="H14" s="85"/>
      <c r="I14" s="85"/>
    </row>
    <row r="15" spans="1:9" ht="41.25" customHeight="1">
      <c r="A15" s="86" t="s">
        <v>26</v>
      </c>
      <c r="B15" s="86"/>
      <c r="C15" s="86"/>
      <c r="D15" s="86"/>
      <c r="E15" s="86"/>
      <c r="F15" s="86"/>
      <c r="G15" s="86"/>
      <c r="H15" s="86"/>
      <c r="I15" s="86"/>
    </row>
    <row r="46" spans="1:9" ht="16.5">
      <c r="A46" s="82" t="s">
        <v>23</v>
      </c>
      <c r="B46" s="82"/>
      <c r="C46" s="82"/>
      <c r="D46" s="82"/>
      <c r="E46" s="82"/>
      <c r="F46" s="82"/>
      <c r="G46" s="82"/>
      <c r="H46" s="82"/>
      <c r="I46" s="82"/>
    </row>
    <row r="47" spans="1:9" ht="16.5">
      <c r="A47" s="82" t="s">
        <v>60</v>
      </c>
      <c r="B47" s="82"/>
      <c r="C47" s="82"/>
      <c r="D47" s="82"/>
      <c r="E47" s="82"/>
      <c r="F47" s="82"/>
      <c r="G47" s="82"/>
      <c r="H47" s="82"/>
      <c r="I47" s="82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1"/>
  <sheetViews>
    <sheetView showGridLines="0" tabSelected="1" zoomScale="79" zoomScaleNormal="79" zoomScaleSheetLayoutView="82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I32" sqref="AI32"/>
    </sheetView>
  </sheetViews>
  <sheetFormatPr defaultColWidth="9.140625" defaultRowHeight="12.75"/>
  <cols>
    <col min="1" max="1" width="66.421875" style="2" customWidth="1"/>
    <col min="2" max="7" width="13.421875" style="2" customWidth="1"/>
    <col min="8" max="8" width="11.57421875" style="62" customWidth="1"/>
    <col min="9" max="9" width="12.7109375" style="62" customWidth="1"/>
    <col min="10" max="10" width="16.140625" style="1" customWidth="1"/>
    <col min="11" max="11" width="15.00390625" style="1" customWidth="1"/>
    <col min="12" max="12" width="12.28125" style="1" customWidth="1"/>
    <col min="13" max="13" width="11.00390625" style="1" customWidth="1"/>
    <col min="14" max="14" width="13.140625" style="8" customWidth="1"/>
    <col min="15" max="15" width="14.7109375" style="8" customWidth="1"/>
    <col min="16" max="16" width="13.421875" style="8" customWidth="1"/>
    <col min="17" max="17" width="14.57421875" style="8" customWidth="1"/>
    <col min="18" max="18" width="11.140625" style="8" customWidth="1"/>
    <col min="19" max="19" width="13.8515625" style="8" customWidth="1"/>
    <col min="20" max="20" width="15.57421875" style="7" customWidth="1"/>
    <col min="21" max="21" width="18.00390625" style="21" customWidth="1"/>
    <col min="22" max="22" width="11.7109375" style="7" bestFit="1" customWidth="1"/>
    <col min="23" max="23" width="11.7109375" style="7" customWidth="1"/>
    <col min="24" max="24" width="15.00390625" style="7" customWidth="1"/>
    <col min="25" max="25" width="10.57421875" style="7" customWidth="1"/>
    <col min="26" max="26" width="12.00390625" style="7" customWidth="1"/>
    <col min="27" max="27" width="12.140625" style="7" customWidth="1"/>
    <col min="28" max="28" width="11.421875" style="7" customWidth="1"/>
    <col min="29" max="29" width="10.8515625" style="7" customWidth="1"/>
    <col min="30" max="30" width="14.140625" style="1" customWidth="1"/>
    <col min="31" max="31" width="11.00390625" style="1" customWidth="1"/>
    <col min="32" max="32" width="21.7109375" style="1" customWidth="1"/>
    <col min="33" max="33" width="58.28125" style="1" customWidth="1"/>
    <col min="34" max="34" width="10.57421875" style="1" bestFit="1" customWidth="1"/>
    <col min="35" max="35" width="9.421875" style="1" bestFit="1" customWidth="1"/>
    <col min="36" max="36" width="15.8515625" style="1" customWidth="1"/>
    <col min="37" max="16384" width="8.8515625" style="1" customWidth="1"/>
  </cols>
  <sheetData>
    <row r="1" spans="1:33" s="7" customFormat="1" ht="19.5" customHeight="1">
      <c r="A1" s="25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26"/>
      <c r="Q1" s="26"/>
      <c r="R1" s="26"/>
      <c r="S1" s="26"/>
      <c r="U1" s="21"/>
      <c r="AD1" s="1"/>
      <c r="AE1" s="1"/>
      <c r="AF1" s="62"/>
      <c r="AG1" s="62"/>
    </row>
    <row r="2" spans="1:33" s="7" customFormat="1" ht="41.25" customHeight="1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U2" s="21"/>
      <c r="AD2" s="1"/>
      <c r="AE2" s="1"/>
      <c r="AF2" s="62"/>
      <c r="AG2" s="62"/>
    </row>
    <row r="3" spans="1:33" s="7" customFormat="1" ht="13.5" customHeight="1">
      <c r="A3" s="25"/>
      <c r="B3" s="25"/>
      <c r="C3" s="37"/>
      <c r="D3" s="37"/>
      <c r="E3" s="37"/>
      <c r="F3" s="37"/>
      <c r="G3" s="37"/>
      <c r="H3" s="78"/>
      <c r="I3" s="78"/>
      <c r="J3" s="25"/>
      <c r="K3" s="25"/>
      <c r="L3" s="25"/>
      <c r="M3" s="25"/>
      <c r="N3" s="26"/>
      <c r="O3" s="26"/>
      <c r="P3" s="26"/>
      <c r="Q3" s="26"/>
      <c r="R3" s="26"/>
      <c r="S3" s="26"/>
      <c r="U3" s="21"/>
      <c r="AD3" s="1"/>
      <c r="AE3" s="1"/>
      <c r="AF3" s="62"/>
      <c r="AG3" s="62"/>
    </row>
    <row r="4" spans="1:33" s="27" customFormat="1" ht="30.75" customHeight="1">
      <c r="A4" s="123" t="s">
        <v>5</v>
      </c>
      <c r="B4" s="125" t="s">
        <v>44</v>
      </c>
      <c r="C4" s="117" t="s">
        <v>61</v>
      </c>
      <c r="D4" s="117" t="s">
        <v>62</v>
      </c>
      <c r="E4" s="117" t="s">
        <v>63</v>
      </c>
      <c r="F4" s="114" t="s">
        <v>49</v>
      </c>
      <c r="G4" s="115"/>
      <c r="H4" s="114" t="s">
        <v>0</v>
      </c>
      <c r="I4" s="115"/>
      <c r="J4" s="114" t="s">
        <v>1</v>
      </c>
      <c r="K4" s="115"/>
      <c r="L4" s="114" t="s">
        <v>2</v>
      </c>
      <c r="M4" s="115"/>
      <c r="N4" s="114" t="s">
        <v>3</v>
      </c>
      <c r="O4" s="115"/>
      <c r="P4" s="114" t="s">
        <v>4</v>
      </c>
      <c r="Q4" s="115"/>
      <c r="R4" s="114" t="s">
        <v>6</v>
      </c>
      <c r="S4" s="115"/>
      <c r="T4" s="114" t="s">
        <v>7</v>
      </c>
      <c r="U4" s="115"/>
      <c r="V4" s="114" t="s">
        <v>8</v>
      </c>
      <c r="W4" s="115"/>
      <c r="X4" s="114" t="s">
        <v>9</v>
      </c>
      <c r="Y4" s="115"/>
      <c r="Z4" s="114" t="s">
        <v>10</v>
      </c>
      <c r="AA4" s="115"/>
      <c r="AB4" s="114" t="s">
        <v>11</v>
      </c>
      <c r="AC4" s="115"/>
      <c r="AD4" s="114" t="s">
        <v>12</v>
      </c>
      <c r="AE4" s="115"/>
      <c r="AF4" s="116"/>
      <c r="AG4" s="116"/>
    </row>
    <row r="5" spans="1:33" s="28" customFormat="1" ht="55.5" customHeight="1">
      <c r="A5" s="123"/>
      <c r="B5" s="126"/>
      <c r="C5" s="118"/>
      <c r="D5" s="118"/>
      <c r="E5" s="118"/>
      <c r="F5" s="39" t="s">
        <v>15</v>
      </c>
      <c r="G5" s="39" t="s">
        <v>14</v>
      </c>
      <c r="H5" s="56" t="s">
        <v>13</v>
      </c>
      <c r="I5" s="61" t="s">
        <v>16</v>
      </c>
      <c r="J5" s="40" t="s">
        <v>13</v>
      </c>
      <c r="K5" s="41" t="s">
        <v>16</v>
      </c>
      <c r="L5" s="40" t="s">
        <v>13</v>
      </c>
      <c r="M5" s="41" t="s">
        <v>16</v>
      </c>
      <c r="N5" s="56" t="s">
        <v>13</v>
      </c>
      <c r="O5" s="61" t="s">
        <v>16</v>
      </c>
      <c r="P5" s="56" t="s">
        <v>13</v>
      </c>
      <c r="Q5" s="61" t="s">
        <v>16</v>
      </c>
      <c r="R5" s="56" t="s">
        <v>13</v>
      </c>
      <c r="S5" s="61" t="s">
        <v>16</v>
      </c>
      <c r="T5" s="56" t="s">
        <v>13</v>
      </c>
      <c r="U5" s="61" t="s">
        <v>16</v>
      </c>
      <c r="V5" s="56" t="s">
        <v>13</v>
      </c>
      <c r="W5" s="61" t="s">
        <v>16</v>
      </c>
      <c r="X5" s="56" t="s">
        <v>13</v>
      </c>
      <c r="Y5" s="61" t="s">
        <v>16</v>
      </c>
      <c r="Z5" s="56" t="s">
        <v>13</v>
      </c>
      <c r="AA5" s="61" t="s">
        <v>16</v>
      </c>
      <c r="AB5" s="56" t="s">
        <v>13</v>
      </c>
      <c r="AC5" s="61" t="s">
        <v>16</v>
      </c>
      <c r="AD5" s="40" t="s">
        <v>13</v>
      </c>
      <c r="AE5" s="41" t="s">
        <v>16</v>
      </c>
      <c r="AF5" s="116" t="s">
        <v>17</v>
      </c>
      <c r="AG5" s="116"/>
    </row>
    <row r="6" spans="1:33" s="30" customFormat="1" ht="15" customHeight="1">
      <c r="A6" s="29">
        <v>1</v>
      </c>
      <c r="B6" s="29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29">
        <v>8</v>
      </c>
      <c r="I6" s="29">
        <v>9</v>
      </c>
      <c r="J6" s="42">
        <v>10</v>
      </c>
      <c r="K6" s="42">
        <v>11</v>
      </c>
      <c r="L6" s="42">
        <v>12</v>
      </c>
      <c r="M6" s="42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  <c r="U6" s="29">
        <v>21</v>
      </c>
      <c r="V6" s="29">
        <v>22</v>
      </c>
      <c r="W6" s="29">
        <v>23</v>
      </c>
      <c r="X6" s="29">
        <v>24</v>
      </c>
      <c r="Y6" s="29">
        <v>25</v>
      </c>
      <c r="Z6" s="29">
        <v>26</v>
      </c>
      <c r="AA6" s="29">
        <v>27</v>
      </c>
      <c r="AB6" s="29">
        <v>28</v>
      </c>
      <c r="AC6" s="29">
        <v>29</v>
      </c>
      <c r="AD6" s="42">
        <v>30</v>
      </c>
      <c r="AE6" s="66">
        <v>31</v>
      </c>
      <c r="AF6" s="113">
        <v>32</v>
      </c>
      <c r="AG6" s="113"/>
    </row>
    <row r="7" spans="1:36" s="30" customFormat="1" ht="51.75" customHeight="1">
      <c r="A7" s="31" t="s">
        <v>28</v>
      </c>
      <c r="B7" s="32">
        <f>H7+J7+L7+N7+P7+R7+T7+V7+X7+Z7+AB7+AD7</f>
        <v>139481.7</v>
      </c>
      <c r="C7" s="38">
        <f>H7+J7+L7</f>
        <v>7661.240000000001</v>
      </c>
      <c r="D7" s="32">
        <f>D8+D20+D56+D62</f>
        <v>76736.70999999999</v>
      </c>
      <c r="E7" s="65">
        <f>E8+E20+E56+E62</f>
        <v>6942.71</v>
      </c>
      <c r="F7" s="44">
        <f>E7/B7</f>
        <v>0.049775060097489485</v>
      </c>
      <c r="G7" s="44">
        <f>E7/C7</f>
        <v>0.9062123102787537</v>
      </c>
      <c r="H7" s="32">
        <f aca="true" t="shared" si="0" ref="H7:Y7">H8+H20+H56+H62</f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7661.240000000001</v>
      </c>
      <c r="M7" s="32">
        <f>M8+M20+M56+M62</f>
        <v>6942.71</v>
      </c>
      <c r="N7" s="32">
        <f t="shared" si="0"/>
        <v>2197.3</v>
      </c>
      <c r="O7" s="32">
        <f t="shared" si="0"/>
        <v>0</v>
      </c>
      <c r="P7" s="32">
        <f t="shared" si="0"/>
        <v>580</v>
      </c>
      <c r="Q7" s="32">
        <f t="shared" si="0"/>
        <v>0</v>
      </c>
      <c r="R7" s="32">
        <f t="shared" si="0"/>
        <v>8484.51</v>
      </c>
      <c r="S7" s="32">
        <f t="shared" si="0"/>
        <v>0</v>
      </c>
      <c r="T7" s="32">
        <f t="shared" si="0"/>
        <v>32940.5</v>
      </c>
      <c r="U7" s="32">
        <f t="shared" si="0"/>
        <v>0</v>
      </c>
      <c r="V7" s="32">
        <f t="shared" si="0"/>
        <v>41364.15</v>
      </c>
      <c r="W7" s="32">
        <f t="shared" si="0"/>
        <v>0</v>
      </c>
      <c r="X7" s="32">
        <f t="shared" si="0"/>
        <v>10049.2</v>
      </c>
      <c r="Y7" s="32">
        <f t="shared" si="0"/>
        <v>0</v>
      </c>
      <c r="Z7" s="32">
        <f>Z8+Z20+Z56+Z67</f>
        <v>960.5</v>
      </c>
      <c r="AA7" s="32">
        <f>AA8+AA20+AA56+AA62</f>
        <v>0</v>
      </c>
      <c r="AB7" s="32">
        <f>AB8+AB20+AB56+AB62</f>
        <v>0</v>
      </c>
      <c r="AC7" s="32">
        <f>AC8+AC20+AC56+AC62</f>
        <v>0</v>
      </c>
      <c r="AD7" s="32">
        <f>AD8+AD20+AD56+AD62</f>
        <v>35244.3</v>
      </c>
      <c r="AE7" s="73">
        <f>AE8+AE20+AE56+AE62</f>
        <v>0</v>
      </c>
      <c r="AF7" s="87"/>
      <c r="AG7" s="87"/>
      <c r="AH7" s="72"/>
      <c r="AI7" s="72"/>
      <c r="AJ7" s="72"/>
    </row>
    <row r="8" spans="1:36" s="22" customFormat="1" ht="33.75" customHeight="1">
      <c r="A8" s="33" t="s">
        <v>36</v>
      </c>
      <c r="B8" s="34">
        <f>B9</f>
        <v>8000</v>
      </c>
      <c r="C8" s="34">
        <f>C9</f>
        <v>0</v>
      </c>
      <c r="D8" s="34">
        <f>D9</f>
        <v>0</v>
      </c>
      <c r="E8" s="34">
        <f>E9</f>
        <v>0</v>
      </c>
      <c r="F8" s="44">
        <v>0</v>
      </c>
      <c r="G8" s="44">
        <v>0</v>
      </c>
      <c r="H8" s="34">
        <f aca="true" t="shared" si="1" ref="H8:AE8">H9</f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si="1"/>
        <v>0</v>
      </c>
      <c r="U8" s="34">
        <f t="shared" si="1"/>
        <v>0</v>
      </c>
      <c r="V8" s="34">
        <f t="shared" si="1"/>
        <v>0</v>
      </c>
      <c r="W8" s="34">
        <f t="shared" si="1"/>
        <v>0</v>
      </c>
      <c r="X8" s="34">
        <f t="shared" si="1"/>
        <v>0</v>
      </c>
      <c r="Y8" s="34">
        <f t="shared" si="1"/>
        <v>0</v>
      </c>
      <c r="Z8" s="34">
        <f t="shared" si="1"/>
        <v>0</v>
      </c>
      <c r="AA8" s="34">
        <f t="shared" si="1"/>
        <v>0</v>
      </c>
      <c r="AB8" s="34">
        <f>AB9</f>
        <v>0</v>
      </c>
      <c r="AC8" s="34">
        <f t="shared" si="1"/>
        <v>0</v>
      </c>
      <c r="AD8" s="34">
        <f t="shared" si="1"/>
        <v>8000</v>
      </c>
      <c r="AE8" s="74">
        <f t="shared" si="1"/>
        <v>0</v>
      </c>
      <c r="AF8" s="87"/>
      <c r="AG8" s="87"/>
      <c r="AH8" s="72"/>
      <c r="AI8" s="72"/>
      <c r="AJ8" s="72"/>
    </row>
    <row r="9" spans="1:36" s="22" customFormat="1" ht="20.25" customHeight="1">
      <c r="A9" s="35" t="s">
        <v>24</v>
      </c>
      <c r="B9" s="6">
        <f>B10+B11+B12+B13</f>
        <v>8000</v>
      </c>
      <c r="C9" s="6">
        <f>C10+C11+C12+C13</f>
        <v>0</v>
      </c>
      <c r="D9" s="6">
        <f>D10+D11+D12+D13</f>
        <v>0</v>
      </c>
      <c r="E9" s="6">
        <f>E10+E11+E12+E13</f>
        <v>0</v>
      </c>
      <c r="F9" s="43">
        <v>0</v>
      </c>
      <c r="G9" s="43">
        <v>0</v>
      </c>
      <c r="H9" s="6">
        <f aca="true" t="shared" si="2" ref="H9:AE9">H10+H11+H12+H13</f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6">
        <f t="shared" si="2"/>
        <v>0</v>
      </c>
      <c r="T9" s="6">
        <f>T10+T11+T12+T13</f>
        <v>0</v>
      </c>
      <c r="U9" s="6">
        <f t="shared" si="2"/>
        <v>0</v>
      </c>
      <c r="V9" s="6">
        <f t="shared" si="2"/>
        <v>0</v>
      </c>
      <c r="W9" s="6">
        <f t="shared" si="2"/>
        <v>0</v>
      </c>
      <c r="X9" s="6">
        <f t="shared" si="2"/>
        <v>0</v>
      </c>
      <c r="Y9" s="6">
        <f t="shared" si="2"/>
        <v>0</v>
      </c>
      <c r="Z9" s="6">
        <f t="shared" si="2"/>
        <v>0</v>
      </c>
      <c r="AA9" s="6">
        <f t="shared" si="2"/>
        <v>0</v>
      </c>
      <c r="AB9" s="6">
        <f t="shared" si="2"/>
        <v>0</v>
      </c>
      <c r="AC9" s="6">
        <f t="shared" si="2"/>
        <v>0</v>
      </c>
      <c r="AD9" s="6">
        <f t="shared" si="2"/>
        <v>8000</v>
      </c>
      <c r="AE9" s="75">
        <f t="shared" si="2"/>
        <v>0</v>
      </c>
      <c r="AF9" s="87"/>
      <c r="AG9" s="87"/>
      <c r="AH9" s="72"/>
      <c r="AI9" s="72"/>
      <c r="AJ9" s="72"/>
    </row>
    <row r="10" spans="1:36" s="22" customFormat="1" ht="20.25" customHeight="1">
      <c r="A10" s="36" t="s">
        <v>20</v>
      </c>
      <c r="B10" s="6">
        <f>H10+I10+J10+K10+L10+M10+N10+O10+P10+Q10+R10+S10</f>
        <v>0</v>
      </c>
      <c r="C10" s="6">
        <f>H10+J10</f>
        <v>0</v>
      </c>
      <c r="D10" s="6">
        <f>E10</f>
        <v>0</v>
      </c>
      <c r="E10" s="6">
        <f>I10+K10+M10</f>
        <v>0</v>
      </c>
      <c r="F10" s="43">
        <v>0</v>
      </c>
      <c r="G10" s="43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75">
        <v>0</v>
      </c>
      <c r="AF10" s="87"/>
      <c r="AG10" s="87"/>
      <c r="AH10" s="72"/>
      <c r="AI10" s="72"/>
      <c r="AJ10" s="72"/>
    </row>
    <row r="11" spans="1:36" s="22" customFormat="1" ht="20.25" customHeight="1">
      <c r="A11" s="36" t="s">
        <v>18</v>
      </c>
      <c r="B11" s="6">
        <f>H11+I11+J11+K11+L11+M11+N11+O11+P11+Q11+R11+S11</f>
        <v>0</v>
      </c>
      <c r="C11" s="6">
        <f>H11+J11</f>
        <v>0</v>
      </c>
      <c r="D11" s="6">
        <f>E11</f>
        <v>0</v>
      </c>
      <c r="E11" s="6">
        <f>I11+K11+M11</f>
        <v>0</v>
      </c>
      <c r="F11" s="43">
        <v>0</v>
      </c>
      <c r="G11" s="43">
        <v>0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6">
        <v>0</v>
      </c>
      <c r="N11" s="5">
        <v>0</v>
      </c>
      <c r="O11" s="6">
        <v>0</v>
      </c>
      <c r="P11" s="5">
        <v>0</v>
      </c>
      <c r="Q11" s="6">
        <v>0</v>
      </c>
      <c r="R11" s="5">
        <v>0</v>
      </c>
      <c r="S11" s="6">
        <v>0</v>
      </c>
      <c r="T11" s="5">
        <v>0</v>
      </c>
      <c r="U11" s="6">
        <v>0</v>
      </c>
      <c r="V11" s="5">
        <v>0</v>
      </c>
      <c r="W11" s="6">
        <v>0</v>
      </c>
      <c r="X11" s="5">
        <v>0</v>
      </c>
      <c r="Y11" s="6">
        <v>0</v>
      </c>
      <c r="Z11" s="5">
        <v>0</v>
      </c>
      <c r="AA11" s="6">
        <v>0</v>
      </c>
      <c r="AB11" s="5">
        <v>0</v>
      </c>
      <c r="AC11" s="6">
        <v>0</v>
      </c>
      <c r="AD11" s="5">
        <v>0</v>
      </c>
      <c r="AE11" s="75">
        <v>0</v>
      </c>
      <c r="AF11" s="87"/>
      <c r="AG11" s="87"/>
      <c r="AH11" s="72"/>
      <c r="AI11" s="72"/>
      <c r="AJ11" s="72"/>
    </row>
    <row r="12" spans="1:36" s="22" customFormat="1" ht="21" customHeight="1">
      <c r="A12" s="36" t="s">
        <v>19</v>
      </c>
      <c r="B12" s="6">
        <f>H12+J12+L12+N12+P12+R12+T12+V12+X12+Z12+AB12+AD12</f>
        <v>8000</v>
      </c>
      <c r="C12" s="6">
        <f>H12+J12+L12</f>
        <v>0</v>
      </c>
      <c r="D12" s="6">
        <f>E12</f>
        <v>0</v>
      </c>
      <c r="E12" s="6">
        <f>I12+K12+M12</f>
        <v>0</v>
      </c>
      <c r="F12" s="43">
        <v>0</v>
      </c>
      <c r="G12" s="43">
        <v>0</v>
      </c>
      <c r="H12" s="5">
        <f aca="true" t="shared" si="3" ref="H12:AE12">H18</f>
        <v>0</v>
      </c>
      <c r="I12" s="6">
        <f t="shared" si="3"/>
        <v>0</v>
      </c>
      <c r="J12" s="5">
        <f t="shared" si="3"/>
        <v>0</v>
      </c>
      <c r="K12" s="6">
        <f t="shared" si="3"/>
        <v>0</v>
      </c>
      <c r="L12" s="5">
        <f t="shared" si="3"/>
        <v>0</v>
      </c>
      <c r="M12" s="6">
        <f t="shared" si="3"/>
        <v>0</v>
      </c>
      <c r="N12" s="5">
        <f t="shared" si="3"/>
        <v>0</v>
      </c>
      <c r="O12" s="6">
        <f t="shared" si="3"/>
        <v>0</v>
      </c>
      <c r="P12" s="5">
        <f t="shared" si="3"/>
        <v>0</v>
      </c>
      <c r="Q12" s="6">
        <f t="shared" si="3"/>
        <v>0</v>
      </c>
      <c r="R12" s="5">
        <f t="shared" si="3"/>
        <v>0</v>
      </c>
      <c r="S12" s="6">
        <f t="shared" si="3"/>
        <v>0</v>
      </c>
      <c r="T12" s="5">
        <f t="shared" si="3"/>
        <v>0</v>
      </c>
      <c r="U12" s="6">
        <f t="shared" si="3"/>
        <v>0</v>
      </c>
      <c r="V12" s="5">
        <f t="shared" si="3"/>
        <v>0</v>
      </c>
      <c r="W12" s="6">
        <f t="shared" si="3"/>
        <v>0</v>
      </c>
      <c r="X12" s="5">
        <f t="shared" si="3"/>
        <v>0</v>
      </c>
      <c r="Y12" s="6">
        <f t="shared" si="3"/>
        <v>0</v>
      </c>
      <c r="Z12" s="5">
        <f t="shared" si="3"/>
        <v>0</v>
      </c>
      <c r="AA12" s="6">
        <f t="shared" si="3"/>
        <v>0</v>
      </c>
      <c r="AB12" s="5">
        <f t="shared" si="3"/>
        <v>0</v>
      </c>
      <c r="AC12" s="6">
        <f t="shared" si="3"/>
        <v>0</v>
      </c>
      <c r="AD12" s="5">
        <f t="shared" si="3"/>
        <v>8000</v>
      </c>
      <c r="AE12" s="75">
        <f t="shared" si="3"/>
        <v>0</v>
      </c>
      <c r="AF12" s="87" t="s">
        <v>50</v>
      </c>
      <c r="AG12" s="87"/>
      <c r="AH12" s="72"/>
      <c r="AI12" s="72"/>
      <c r="AJ12" s="72"/>
    </row>
    <row r="13" spans="1:36" s="22" customFormat="1" ht="15.75">
      <c r="A13" s="24" t="s">
        <v>27</v>
      </c>
      <c r="B13" s="6">
        <f>H13+I13+J13+K13+L13+M13+N13+O13+P13+Q13+R13+S13</f>
        <v>0</v>
      </c>
      <c r="C13" s="6">
        <f>H13+J13</f>
        <v>0</v>
      </c>
      <c r="D13" s="6">
        <f>E13</f>
        <v>0</v>
      </c>
      <c r="E13" s="6">
        <f>I13+K13+M13</f>
        <v>0</v>
      </c>
      <c r="F13" s="43">
        <v>0</v>
      </c>
      <c r="G13" s="43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75">
        <v>0</v>
      </c>
      <c r="AF13" s="87" t="s">
        <v>50</v>
      </c>
      <c r="AG13" s="87"/>
      <c r="AH13" s="72"/>
      <c r="AI13" s="72"/>
      <c r="AJ13" s="72"/>
    </row>
    <row r="14" spans="1:36" s="22" customFormat="1" ht="48" customHeight="1">
      <c r="A14" s="33" t="s">
        <v>70</v>
      </c>
      <c r="B14" s="6">
        <f>B15</f>
        <v>8000</v>
      </c>
      <c r="C14" s="6">
        <f>C15</f>
        <v>0</v>
      </c>
      <c r="D14" s="6">
        <f>D15</f>
        <v>0</v>
      </c>
      <c r="E14" s="6">
        <f>E15</f>
        <v>0</v>
      </c>
      <c r="F14" s="43">
        <v>0</v>
      </c>
      <c r="G14" s="43">
        <v>0</v>
      </c>
      <c r="H14" s="6">
        <f aca="true" t="shared" si="4" ref="H14:AE14">H15</f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 t="shared" si="4"/>
        <v>0</v>
      </c>
      <c r="O14" s="6">
        <f t="shared" si="4"/>
        <v>0</v>
      </c>
      <c r="P14" s="6">
        <f t="shared" si="4"/>
        <v>0</v>
      </c>
      <c r="Q14" s="6">
        <f t="shared" si="4"/>
        <v>0</v>
      </c>
      <c r="R14" s="6">
        <f t="shared" si="4"/>
        <v>0</v>
      </c>
      <c r="S14" s="6">
        <f t="shared" si="4"/>
        <v>0</v>
      </c>
      <c r="T14" s="6">
        <f t="shared" si="4"/>
        <v>0</v>
      </c>
      <c r="U14" s="6">
        <f t="shared" si="4"/>
        <v>0</v>
      </c>
      <c r="V14" s="6">
        <f t="shared" si="4"/>
        <v>0</v>
      </c>
      <c r="W14" s="6">
        <f t="shared" si="4"/>
        <v>0</v>
      </c>
      <c r="X14" s="6">
        <f t="shared" si="4"/>
        <v>0</v>
      </c>
      <c r="Y14" s="6">
        <f t="shared" si="4"/>
        <v>0</v>
      </c>
      <c r="Z14" s="6">
        <f t="shared" si="4"/>
        <v>0</v>
      </c>
      <c r="AA14" s="6">
        <f t="shared" si="4"/>
        <v>0</v>
      </c>
      <c r="AB14" s="6">
        <f>AB15</f>
        <v>0</v>
      </c>
      <c r="AC14" s="6">
        <f t="shared" si="4"/>
        <v>0</v>
      </c>
      <c r="AD14" s="6">
        <f t="shared" si="4"/>
        <v>8000</v>
      </c>
      <c r="AE14" s="75">
        <f t="shared" si="4"/>
        <v>0</v>
      </c>
      <c r="AF14" s="100" t="s">
        <v>72</v>
      </c>
      <c r="AG14" s="101" t="s">
        <v>72</v>
      </c>
      <c r="AH14" s="72"/>
      <c r="AI14" s="72"/>
      <c r="AJ14" s="72"/>
    </row>
    <row r="15" spans="1:36" s="22" customFormat="1" ht="15.75" customHeight="1">
      <c r="A15" s="35" t="s">
        <v>24</v>
      </c>
      <c r="B15" s="6">
        <f>B16+B17+B18+B19</f>
        <v>8000</v>
      </c>
      <c r="C15" s="6">
        <f>C16+C17+C18+C19</f>
        <v>0</v>
      </c>
      <c r="D15" s="6">
        <f>D16+D17+D18+D19</f>
        <v>0</v>
      </c>
      <c r="E15" s="6">
        <f>E16+E17+E18+E19</f>
        <v>0</v>
      </c>
      <c r="F15" s="43">
        <v>0</v>
      </c>
      <c r="G15" s="43">
        <v>0</v>
      </c>
      <c r="H15" s="6">
        <f aca="true" t="shared" si="5" ref="H15:S15">H16+H17+H18+H19</f>
        <v>0</v>
      </c>
      <c r="I15" s="6">
        <f t="shared" si="5"/>
        <v>0</v>
      </c>
      <c r="J15" s="6">
        <f t="shared" si="5"/>
        <v>0</v>
      </c>
      <c r="K15" s="6">
        <f t="shared" si="5"/>
        <v>0</v>
      </c>
      <c r="L15" s="6">
        <f t="shared" si="5"/>
        <v>0</v>
      </c>
      <c r="M15" s="6">
        <f t="shared" si="5"/>
        <v>0</v>
      </c>
      <c r="N15" s="6">
        <f t="shared" si="5"/>
        <v>0</v>
      </c>
      <c r="O15" s="6">
        <f t="shared" si="5"/>
        <v>0</v>
      </c>
      <c r="P15" s="6">
        <f t="shared" si="5"/>
        <v>0</v>
      </c>
      <c r="Q15" s="6">
        <f t="shared" si="5"/>
        <v>0</v>
      </c>
      <c r="R15" s="6">
        <f t="shared" si="5"/>
        <v>0</v>
      </c>
      <c r="S15" s="6">
        <f t="shared" si="5"/>
        <v>0</v>
      </c>
      <c r="T15" s="6">
        <f>T16+T17+T18+T19</f>
        <v>0</v>
      </c>
      <c r="U15" s="6">
        <f aca="true" t="shared" si="6" ref="U15:AE15">U16+U17+U18+U19</f>
        <v>0</v>
      </c>
      <c r="V15" s="6">
        <f t="shared" si="6"/>
        <v>0</v>
      </c>
      <c r="W15" s="6">
        <f t="shared" si="6"/>
        <v>0</v>
      </c>
      <c r="X15" s="6">
        <f t="shared" si="6"/>
        <v>0</v>
      </c>
      <c r="Y15" s="6">
        <f t="shared" si="6"/>
        <v>0</v>
      </c>
      <c r="Z15" s="6">
        <f t="shared" si="6"/>
        <v>0</v>
      </c>
      <c r="AA15" s="6">
        <f t="shared" si="6"/>
        <v>0</v>
      </c>
      <c r="AB15" s="6">
        <f t="shared" si="6"/>
        <v>0</v>
      </c>
      <c r="AC15" s="6">
        <f t="shared" si="6"/>
        <v>0</v>
      </c>
      <c r="AD15" s="6">
        <f t="shared" si="6"/>
        <v>8000</v>
      </c>
      <c r="AE15" s="75">
        <f t="shared" si="6"/>
        <v>0</v>
      </c>
      <c r="AF15" s="102"/>
      <c r="AG15" s="103"/>
      <c r="AH15" s="72"/>
      <c r="AI15" s="72"/>
      <c r="AJ15" s="72"/>
    </row>
    <row r="16" spans="1:36" s="22" customFormat="1" ht="15.75" customHeight="1">
      <c r="A16" s="36" t="s">
        <v>20</v>
      </c>
      <c r="B16" s="6">
        <f>H16+I16+J16+K16+L16+M16+N16+O16+P16+Q16+R16+S16</f>
        <v>0</v>
      </c>
      <c r="C16" s="6">
        <f>H16+J16</f>
        <v>0</v>
      </c>
      <c r="D16" s="6">
        <f>E16</f>
        <v>0</v>
      </c>
      <c r="E16" s="6">
        <f>I16+K16+M16</f>
        <v>0</v>
      </c>
      <c r="F16" s="43">
        <v>0</v>
      </c>
      <c r="G16" s="43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75">
        <v>0</v>
      </c>
      <c r="AF16" s="102"/>
      <c r="AG16" s="103"/>
      <c r="AH16" s="72"/>
      <c r="AI16" s="72"/>
      <c r="AJ16" s="72"/>
    </row>
    <row r="17" spans="1:36" s="22" customFormat="1" ht="15.75" customHeight="1">
      <c r="A17" s="36" t="s">
        <v>18</v>
      </c>
      <c r="B17" s="6">
        <f>H17+I17+J17+K17+L17+M17+N17+O17+P17+Q17+R17+S17</f>
        <v>0</v>
      </c>
      <c r="C17" s="6">
        <f>H17+J17</f>
        <v>0</v>
      </c>
      <c r="D17" s="6">
        <f>E17</f>
        <v>0</v>
      </c>
      <c r="E17" s="6">
        <f>I17+K17+M17</f>
        <v>0</v>
      </c>
      <c r="F17" s="43">
        <v>0</v>
      </c>
      <c r="G17" s="43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75">
        <v>0</v>
      </c>
      <c r="AF17" s="102"/>
      <c r="AG17" s="103"/>
      <c r="AH17" s="72"/>
      <c r="AI17" s="72"/>
      <c r="AJ17" s="72"/>
    </row>
    <row r="18" spans="1:36" s="22" customFormat="1" ht="15.75" customHeight="1">
      <c r="A18" s="36" t="s">
        <v>19</v>
      </c>
      <c r="B18" s="6">
        <f>H18+J18+L18+N18+P18+R18+T18+V18+X18+Z18+AB18+AD18</f>
        <v>8000</v>
      </c>
      <c r="C18" s="6">
        <f>H18+J18+L18</f>
        <v>0</v>
      </c>
      <c r="D18" s="6">
        <f>E18</f>
        <v>0</v>
      </c>
      <c r="E18" s="6">
        <f>I18+K18+M18</f>
        <v>0</v>
      </c>
      <c r="F18" s="43">
        <v>0</v>
      </c>
      <c r="G18" s="43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8000</v>
      </c>
      <c r="AE18" s="75">
        <v>0</v>
      </c>
      <c r="AF18" s="102"/>
      <c r="AG18" s="103"/>
      <c r="AH18" s="72"/>
      <c r="AI18" s="72"/>
      <c r="AJ18" s="72"/>
    </row>
    <row r="19" spans="1:36" s="22" customFormat="1" ht="15.75" customHeight="1">
      <c r="A19" s="24" t="s">
        <v>27</v>
      </c>
      <c r="B19" s="6">
        <f>H19+I19+J19+K19+L19+M19+N19+O19+P19+Q19+R19+S19</f>
        <v>0</v>
      </c>
      <c r="C19" s="6">
        <f>H19+J19</f>
        <v>0</v>
      </c>
      <c r="D19" s="6">
        <f>E19</f>
        <v>0</v>
      </c>
      <c r="E19" s="6">
        <f>I19+K19+M19</f>
        <v>0</v>
      </c>
      <c r="F19" s="43">
        <v>0</v>
      </c>
      <c r="G19" s="43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75">
        <v>0</v>
      </c>
      <c r="AF19" s="104"/>
      <c r="AG19" s="105"/>
      <c r="AH19" s="72"/>
      <c r="AI19" s="72"/>
      <c r="AJ19" s="72"/>
    </row>
    <row r="20" spans="1:36" s="22" customFormat="1" ht="83.25" customHeight="1">
      <c r="A20" s="33" t="s">
        <v>37</v>
      </c>
      <c r="B20" s="34">
        <f>B32+B26+B38+B44+B50</f>
        <v>39693.7</v>
      </c>
      <c r="C20" s="34">
        <f>C32+C38+C26+C44</f>
        <v>7661.240000000001</v>
      </c>
      <c r="D20" s="34">
        <f>D32+D38+D26+D44</f>
        <v>12192.71</v>
      </c>
      <c r="E20" s="34">
        <f>E32+E38+E26+E44</f>
        <v>6942.71</v>
      </c>
      <c r="F20" s="45">
        <f>E20/B20</f>
        <v>0.1749071011268791</v>
      </c>
      <c r="G20" s="45">
        <f>E20/C20</f>
        <v>0.9062123102787537</v>
      </c>
      <c r="H20" s="34">
        <f>H21</f>
        <v>0</v>
      </c>
      <c r="I20" s="34">
        <f aca="true" t="shared" si="7" ref="I20:AE20">I21</f>
        <v>0</v>
      </c>
      <c r="J20" s="34">
        <f t="shared" si="7"/>
        <v>0</v>
      </c>
      <c r="K20" s="34">
        <f t="shared" si="7"/>
        <v>0</v>
      </c>
      <c r="L20" s="34">
        <f t="shared" si="7"/>
        <v>7661.240000000001</v>
      </c>
      <c r="M20" s="34">
        <f>M21</f>
        <v>6942.71</v>
      </c>
      <c r="N20" s="34">
        <f t="shared" si="7"/>
        <v>808.3</v>
      </c>
      <c r="O20" s="34">
        <f t="shared" si="7"/>
        <v>0</v>
      </c>
      <c r="P20" s="34">
        <f t="shared" si="7"/>
        <v>580</v>
      </c>
      <c r="Q20" s="34">
        <f t="shared" si="7"/>
        <v>0</v>
      </c>
      <c r="R20" s="34">
        <f t="shared" si="7"/>
        <v>8484.51</v>
      </c>
      <c r="S20" s="34">
        <f t="shared" si="7"/>
        <v>0</v>
      </c>
      <c r="T20" s="34">
        <f t="shared" si="7"/>
        <v>1363</v>
      </c>
      <c r="U20" s="34">
        <f t="shared" si="7"/>
        <v>0</v>
      </c>
      <c r="V20" s="34">
        <f t="shared" si="7"/>
        <v>9786.65</v>
      </c>
      <c r="W20" s="34">
        <f t="shared" si="7"/>
        <v>0</v>
      </c>
      <c r="X20" s="34">
        <f t="shared" si="7"/>
        <v>10049.2</v>
      </c>
      <c r="Y20" s="34">
        <f t="shared" si="7"/>
        <v>0</v>
      </c>
      <c r="Z20" s="34">
        <f t="shared" si="7"/>
        <v>960.5</v>
      </c>
      <c r="AA20" s="34">
        <f t="shared" si="7"/>
        <v>0</v>
      </c>
      <c r="AB20" s="34">
        <f t="shared" si="7"/>
        <v>0</v>
      </c>
      <c r="AC20" s="34">
        <f t="shared" si="7"/>
        <v>0</v>
      </c>
      <c r="AD20" s="34">
        <f t="shared" si="7"/>
        <v>0.30000000000000004</v>
      </c>
      <c r="AE20" s="74">
        <f t="shared" si="7"/>
        <v>0</v>
      </c>
      <c r="AF20" s="87" t="s">
        <v>50</v>
      </c>
      <c r="AG20" s="87"/>
      <c r="AH20" s="72"/>
      <c r="AI20" s="72"/>
      <c r="AJ20" s="72"/>
    </row>
    <row r="21" spans="1:36" s="22" customFormat="1" ht="19.5" customHeight="1">
      <c r="A21" s="35" t="s">
        <v>24</v>
      </c>
      <c r="B21" s="6">
        <f>B22+B23+B24+B25</f>
        <v>39693.7</v>
      </c>
      <c r="C21" s="6">
        <f>C22+C23+C24+C25</f>
        <v>7661.240000000001</v>
      </c>
      <c r="D21" s="6">
        <f>D22+D23+D24+D25</f>
        <v>12192.71</v>
      </c>
      <c r="E21" s="6">
        <f>E22+E23+E24+E25</f>
        <v>6942.71</v>
      </c>
      <c r="F21" s="43">
        <f>E21/B21</f>
        <v>0.1749071011268791</v>
      </c>
      <c r="G21" s="43">
        <f>E21/C21</f>
        <v>0.9062123102787537</v>
      </c>
      <c r="H21" s="6">
        <f aca="true" t="shared" si="8" ref="H21:AE21">H22+H23+H24+H25</f>
        <v>0</v>
      </c>
      <c r="I21" s="6">
        <f t="shared" si="8"/>
        <v>0</v>
      </c>
      <c r="J21" s="6">
        <f t="shared" si="8"/>
        <v>0</v>
      </c>
      <c r="K21" s="6">
        <f t="shared" si="8"/>
        <v>0</v>
      </c>
      <c r="L21" s="6">
        <f t="shared" si="8"/>
        <v>7661.240000000001</v>
      </c>
      <c r="M21" s="6">
        <f>M22+M23+M24+M25</f>
        <v>6942.71</v>
      </c>
      <c r="N21" s="6">
        <f t="shared" si="8"/>
        <v>808.3</v>
      </c>
      <c r="O21" s="6">
        <f t="shared" si="8"/>
        <v>0</v>
      </c>
      <c r="P21" s="6">
        <f t="shared" si="8"/>
        <v>580</v>
      </c>
      <c r="Q21" s="6">
        <f t="shared" si="8"/>
        <v>0</v>
      </c>
      <c r="R21" s="6">
        <f t="shared" si="8"/>
        <v>8484.51</v>
      </c>
      <c r="S21" s="6">
        <f t="shared" si="8"/>
        <v>0</v>
      </c>
      <c r="T21" s="6">
        <f t="shared" si="8"/>
        <v>1363</v>
      </c>
      <c r="U21" s="6">
        <f t="shared" si="8"/>
        <v>0</v>
      </c>
      <c r="V21" s="6">
        <f t="shared" si="8"/>
        <v>9786.65</v>
      </c>
      <c r="W21" s="6">
        <f t="shared" si="8"/>
        <v>0</v>
      </c>
      <c r="X21" s="6">
        <f t="shared" si="8"/>
        <v>10049.2</v>
      </c>
      <c r="Y21" s="6">
        <f t="shared" si="8"/>
        <v>0</v>
      </c>
      <c r="Z21" s="6">
        <f t="shared" si="8"/>
        <v>960.5</v>
      </c>
      <c r="AA21" s="6">
        <f t="shared" si="8"/>
        <v>0</v>
      </c>
      <c r="AB21" s="6">
        <f t="shared" si="8"/>
        <v>0</v>
      </c>
      <c r="AC21" s="6">
        <f t="shared" si="8"/>
        <v>0</v>
      </c>
      <c r="AD21" s="6">
        <f t="shared" si="8"/>
        <v>0.30000000000000004</v>
      </c>
      <c r="AE21" s="75">
        <f t="shared" si="8"/>
        <v>0</v>
      </c>
      <c r="AF21" s="87" t="s">
        <v>50</v>
      </c>
      <c r="AG21" s="87"/>
      <c r="AH21" s="72"/>
      <c r="AI21" s="72"/>
      <c r="AJ21" s="72"/>
    </row>
    <row r="22" spans="1:36" s="22" customFormat="1" ht="15.75">
      <c r="A22" s="24" t="s">
        <v>20</v>
      </c>
      <c r="B22" s="6">
        <f>H22+I22+J22+K22+L22+M22+N22+O22+P22+Q22+R22+S22</f>
        <v>0</v>
      </c>
      <c r="C22" s="6">
        <f>H22</f>
        <v>0</v>
      </c>
      <c r="D22" s="6">
        <f>E22</f>
        <v>0</v>
      </c>
      <c r="E22" s="6">
        <f>I22+K22+M22</f>
        <v>0</v>
      </c>
      <c r="F22" s="43">
        <v>0</v>
      </c>
      <c r="G22" s="43">
        <v>0</v>
      </c>
      <c r="H22" s="5">
        <f>H34+H40</f>
        <v>0</v>
      </c>
      <c r="I22" s="5">
        <f aca="true" t="shared" si="9" ref="I22:AE22">I34+I40+I28</f>
        <v>0</v>
      </c>
      <c r="J22" s="5">
        <f t="shared" si="9"/>
        <v>0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5">
        <f t="shared" si="9"/>
        <v>0</v>
      </c>
      <c r="P22" s="5">
        <f t="shared" si="9"/>
        <v>0</v>
      </c>
      <c r="Q22" s="5">
        <f t="shared" si="9"/>
        <v>0</v>
      </c>
      <c r="R22" s="5">
        <f t="shared" si="9"/>
        <v>0</v>
      </c>
      <c r="S22" s="5">
        <f t="shared" si="9"/>
        <v>0</v>
      </c>
      <c r="T22" s="5">
        <f t="shared" si="9"/>
        <v>0</v>
      </c>
      <c r="U22" s="5">
        <f t="shared" si="9"/>
        <v>0</v>
      </c>
      <c r="V22" s="5">
        <f t="shared" si="9"/>
        <v>0</v>
      </c>
      <c r="W22" s="5">
        <f t="shared" si="9"/>
        <v>0</v>
      </c>
      <c r="X22" s="5">
        <f t="shared" si="9"/>
        <v>0</v>
      </c>
      <c r="Y22" s="5">
        <f t="shared" si="9"/>
        <v>0</v>
      </c>
      <c r="Z22" s="5">
        <f t="shared" si="9"/>
        <v>0</v>
      </c>
      <c r="AA22" s="5">
        <f t="shared" si="9"/>
        <v>0</v>
      </c>
      <c r="AB22" s="5">
        <f t="shared" si="9"/>
        <v>0</v>
      </c>
      <c r="AC22" s="5">
        <f t="shared" si="9"/>
        <v>0</v>
      </c>
      <c r="AD22" s="5">
        <f t="shared" si="9"/>
        <v>0</v>
      </c>
      <c r="AE22" s="76">
        <f t="shared" si="9"/>
        <v>0</v>
      </c>
      <c r="AF22" s="87" t="s">
        <v>50</v>
      </c>
      <c r="AG22" s="87"/>
      <c r="AH22" s="72"/>
      <c r="AI22" s="72"/>
      <c r="AJ22" s="72"/>
    </row>
    <row r="23" spans="1:36" s="22" customFormat="1" ht="15.75">
      <c r="A23" s="24" t="s">
        <v>18</v>
      </c>
      <c r="B23" s="6">
        <f>H23++J23++L23++N23++P23++R23+T23+V23+X23+Z23+AB23+AD23</f>
        <v>16132</v>
      </c>
      <c r="C23" s="6">
        <f>H23+J23+L23</f>
        <v>0</v>
      </c>
      <c r="D23" s="6">
        <f>D35</f>
        <v>0</v>
      </c>
      <c r="E23" s="6">
        <f>I23+K23+M23</f>
        <v>0</v>
      </c>
      <c r="F23" s="43">
        <f>E23/B23</f>
        <v>0</v>
      </c>
      <c r="G23" s="43">
        <v>0</v>
      </c>
      <c r="H23" s="5">
        <f>H29+H35+H47+H53</f>
        <v>0</v>
      </c>
      <c r="I23" s="5">
        <f>I29+I35+I47+I53</f>
        <v>0</v>
      </c>
      <c r="J23" s="5">
        <f>J35+J29+J41+J47</f>
        <v>0</v>
      </c>
      <c r="K23" s="5">
        <f>K35+K29+K41+K47</f>
        <v>0</v>
      </c>
      <c r="L23" s="5">
        <f>L35+L29+L41+L47</f>
        <v>0</v>
      </c>
      <c r="M23" s="5">
        <f>M35+M29+M47+M41</f>
        <v>0</v>
      </c>
      <c r="N23" s="5">
        <f>N35+N29+N41+N47</f>
        <v>0</v>
      </c>
      <c r="O23" s="5">
        <f>O35+O29+O41+O47</f>
        <v>0</v>
      </c>
      <c r="P23" s="5">
        <f>P35+P29+P41+P47</f>
        <v>464</v>
      </c>
      <c r="Q23" s="5">
        <f>Q35+Q29+Q41+Q47</f>
        <v>0</v>
      </c>
      <c r="R23" s="5">
        <f>R35+R29+R41+R47</f>
        <v>4188.6</v>
      </c>
      <c r="S23" s="5">
        <f>S35+S29</f>
        <v>0</v>
      </c>
      <c r="T23" s="5">
        <f>T35+T29</f>
        <v>0</v>
      </c>
      <c r="U23" s="5">
        <f>U35+U29</f>
        <v>0</v>
      </c>
      <c r="V23" s="5">
        <f>V29+V35+V41</f>
        <v>3443.2</v>
      </c>
      <c r="W23" s="5">
        <f>W29+W35+W41</f>
        <v>0</v>
      </c>
      <c r="X23" s="5">
        <f>X29+X35+X41</f>
        <v>8036.2</v>
      </c>
      <c r="Y23" s="5">
        <f aca="true" t="shared" si="10" ref="Y23:AE23">Y35+Y41+Y29</f>
        <v>0</v>
      </c>
      <c r="Z23" s="5">
        <f t="shared" si="10"/>
        <v>0</v>
      </c>
      <c r="AA23" s="5">
        <f t="shared" si="10"/>
        <v>0</v>
      </c>
      <c r="AB23" s="5">
        <f t="shared" si="10"/>
        <v>0</v>
      </c>
      <c r="AC23" s="5">
        <f t="shared" si="10"/>
        <v>0</v>
      </c>
      <c r="AD23" s="5">
        <f t="shared" si="10"/>
        <v>0</v>
      </c>
      <c r="AE23" s="76">
        <f t="shared" si="10"/>
        <v>0</v>
      </c>
      <c r="AF23" s="87" t="s">
        <v>50</v>
      </c>
      <c r="AG23" s="87"/>
      <c r="AH23" s="72"/>
      <c r="AI23" s="72"/>
      <c r="AJ23" s="72"/>
    </row>
    <row r="24" spans="1:36" s="22" customFormat="1" ht="15.75">
      <c r="A24" s="46" t="s">
        <v>19</v>
      </c>
      <c r="B24" s="6">
        <f>H24+J24+L24+N24+P24+R24+T24+V24+X24+Z24+AB24+AD24</f>
        <v>18311.7</v>
      </c>
      <c r="C24" s="6">
        <f>H24+J24+L24</f>
        <v>7661.240000000001</v>
      </c>
      <c r="D24" s="6">
        <f>E24</f>
        <v>6942.71</v>
      </c>
      <c r="E24" s="6">
        <f>I24+K24+M24</f>
        <v>6942.71</v>
      </c>
      <c r="F24" s="47">
        <f>E24/B24</f>
        <v>0.37914065870454405</v>
      </c>
      <c r="G24" s="43">
        <f>E24/C24</f>
        <v>0.9062123102787537</v>
      </c>
      <c r="H24" s="5">
        <f aca="true" t="shared" si="11" ref="H24:AE24">H30+H36+H42+H54</f>
        <v>0</v>
      </c>
      <c r="I24" s="5">
        <f t="shared" si="11"/>
        <v>0</v>
      </c>
      <c r="J24" s="5">
        <f t="shared" si="11"/>
        <v>0</v>
      </c>
      <c r="K24" s="5">
        <f t="shared" si="11"/>
        <v>0</v>
      </c>
      <c r="L24" s="5">
        <f t="shared" si="11"/>
        <v>7661.240000000001</v>
      </c>
      <c r="M24" s="5">
        <f>M30+M36+M42+M54</f>
        <v>6942.71</v>
      </c>
      <c r="N24" s="5">
        <f t="shared" si="11"/>
        <v>0</v>
      </c>
      <c r="O24" s="5">
        <f t="shared" si="11"/>
        <v>0</v>
      </c>
      <c r="P24" s="5">
        <f t="shared" si="11"/>
        <v>116</v>
      </c>
      <c r="Q24" s="5">
        <f t="shared" si="11"/>
        <v>0</v>
      </c>
      <c r="R24" s="5">
        <f t="shared" si="11"/>
        <v>4295.91</v>
      </c>
      <c r="S24" s="5">
        <f t="shared" si="11"/>
        <v>0</v>
      </c>
      <c r="T24" s="5">
        <f t="shared" si="11"/>
        <v>1363</v>
      </c>
      <c r="U24" s="5">
        <f t="shared" si="11"/>
        <v>0</v>
      </c>
      <c r="V24" s="5">
        <f t="shared" si="11"/>
        <v>1901.75</v>
      </c>
      <c r="W24" s="5">
        <f t="shared" si="11"/>
        <v>0</v>
      </c>
      <c r="X24" s="5">
        <f t="shared" si="11"/>
        <v>2013</v>
      </c>
      <c r="Y24" s="5">
        <f t="shared" si="11"/>
        <v>0</v>
      </c>
      <c r="Z24" s="5">
        <f t="shared" si="11"/>
        <v>960.5</v>
      </c>
      <c r="AA24" s="5">
        <f t="shared" si="11"/>
        <v>0</v>
      </c>
      <c r="AB24" s="5">
        <f t="shared" si="11"/>
        <v>0</v>
      </c>
      <c r="AC24" s="5">
        <f t="shared" si="11"/>
        <v>0</v>
      </c>
      <c r="AD24" s="5">
        <f t="shared" si="11"/>
        <v>0.30000000000000004</v>
      </c>
      <c r="AE24" s="76">
        <f t="shared" si="11"/>
        <v>0</v>
      </c>
      <c r="AF24" s="87" t="s">
        <v>50</v>
      </c>
      <c r="AG24" s="87"/>
      <c r="AH24" s="72"/>
      <c r="AI24" s="72"/>
      <c r="AJ24" s="72"/>
    </row>
    <row r="25" spans="1:36" s="22" customFormat="1" ht="18.75" customHeight="1">
      <c r="A25" s="36" t="s">
        <v>27</v>
      </c>
      <c r="B25" s="6">
        <f>H25+J25+L25+N25+P25+R25+T25+V25+X25+Z25+AB25+AD25</f>
        <v>5250</v>
      </c>
      <c r="C25" s="6">
        <f>C31+C37+C43+C49</f>
        <v>0</v>
      </c>
      <c r="D25" s="6">
        <f>D31+D37+D43+D49</f>
        <v>5250</v>
      </c>
      <c r="E25" s="6">
        <f>E31+E37+E43+E49</f>
        <v>0</v>
      </c>
      <c r="F25" s="43">
        <v>0</v>
      </c>
      <c r="G25" s="43">
        <v>0</v>
      </c>
      <c r="H25" s="5">
        <f aca="true" t="shared" si="12" ref="H25:AE25">H49</f>
        <v>0</v>
      </c>
      <c r="I25" s="5">
        <f t="shared" si="12"/>
        <v>0</v>
      </c>
      <c r="J25" s="5">
        <f t="shared" si="12"/>
        <v>0</v>
      </c>
      <c r="K25" s="5">
        <f t="shared" si="12"/>
        <v>0</v>
      </c>
      <c r="L25" s="5">
        <f t="shared" si="12"/>
        <v>0</v>
      </c>
      <c r="M25" s="5">
        <f t="shared" si="12"/>
        <v>0</v>
      </c>
      <c r="N25" s="5">
        <f t="shared" si="12"/>
        <v>808.3</v>
      </c>
      <c r="O25" s="5">
        <f t="shared" si="12"/>
        <v>0</v>
      </c>
      <c r="P25" s="5">
        <f t="shared" si="12"/>
        <v>0</v>
      </c>
      <c r="Q25" s="5">
        <f t="shared" si="12"/>
        <v>0</v>
      </c>
      <c r="R25" s="5">
        <f t="shared" si="12"/>
        <v>0</v>
      </c>
      <c r="S25" s="5">
        <f t="shared" si="12"/>
        <v>0</v>
      </c>
      <c r="T25" s="5">
        <f t="shared" si="12"/>
        <v>0</v>
      </c>
      <c r="U25" s="5">
        <f t="shared" si="12"/>
        <v>0</v>
      </c>
      <c r="V25" s="5">
        <f t="shared" si="12"/>
        <v>4441.7</v>
      </c>
      <c r="W25" s="5">
        <f t="shared" si="12"/>
        <v>0</v>
      </c>
      <c r="X25" s="5">
        <f t="shared" si="12"/>
        <v>0</v>
      </c>
      <c r="Y25" s="5">
        <f t="shared" si="12"/>
        <v>0</v>
      </c>
      <c r="Z25" s="5">
        <f t="shared" si="12"/>
        <v>0</v>
      </c>
      <c r="AA25" s="5">
        <f t="shared" si="12"/>
        <v>0</v>
      </c>
      <c r="AB25" s="5">
        <f t="shared" si="12"/>
        <v>0</v>
      </c>
      <c r="AC25" s="5">
        <f t="shared" si="12"/>
        <v>0</v>
      </c>
      <c r="AD25" s="5">
        <f t="shared" si="12"/>
        <v>0</v>
      </c>
      <c r="AE25" s="76">
        <f t="shared" si="12"/>
        <v>0</v>
      </c>
      <c r="AF25" s="87"/>
      <c r="AG25" s="87"/>
      <c r="AH25" s="72"/>
      <c r="AI25" s="72"/>
      <c r="AJ25" s="72"/>
    </row>
    <row r="26" spans="1:36" s="22" customFormat="1" ht="64.5" customHeight="1">
      <c r="A26" s="33" t="s">
        <v>41</v>
      </c>
      <c r="B26" s="34">
        <f>B27</f>
        <v>14349.3</v>
      </c>
      <c r="C26" s="34">
        <f>C27</f>
        <v>0</v>
      </c>
      <c r="D26" s="34">
        <f>D27</f>
        <v>0</v>
      </c>
      <c r="E26" s="34">
        <f>E27</f>
        <v>0</v>
      </c>
      <c r="F26" s="45">
        <f>E26/B26</f>
        <v>0</v>
      </c>
      <c r="G26" s="45">
        <v>0</v>
      </c>
      <c r="H26" s="34">
        <f aca="true" t="shared" si="13" ref="H26:AE26">H27</f>
        <v>0</v>
      </c>
      <c r="I26" s="34">
        <f t="shared" si="13"/>
        <v>0</v>
      </c>
      <c r="J26" s="34">
        <f t="shared" si="13"/>
        <v>0</v>
      </c>
      <c r="K26" s="34">
        <f t="shared" si="13"/>
        <v>0</v>
      </c>
      <c r="L26" s="34">
        <f t="shared" si="13"/>
        <v>0</v>
      </c>
      <c r="M26" s="34">
        <f t="shared" si="13"/>
        <v>0</v>
      </c>
      <c r="N26" s="34">
        <f t="shared" si="13"/>
        <v>0</v>
      </c>
      <c r="O26" s="34">
        <f t="shared" si="13"/>
        <v>0</v>
      </c>
      <c r="P26" s="34">
        <f t="shared" si="13"/>
        <v>0</v>
      </c>
      <c r="Q26" s="34">
        <f t="shared" si="13"/>
        <v>0</v>
      </c>
      <c r="R26" s="34">
        <f t="shared" si="13"/>
        <v>0</v>
      </c>
      <c r="S26" s="34">
        <f t="shared" si="13"/>
        <v>0</v>
      </c>
      <c r="T26" s="34">
        <f t="shared" si="13"/>
        <v>0</v>
      </c>
      <c r="U26" s="34">
        <f t="shared" si="13"/>
        <v>0</v>
      </c>
      <c r="V26" s="34">
        <f>V27</f>
        <v>4304</v>
      </c>
      <c r="W26" s="34">
        <f t="shared" si="13"/>
        <v>0</v>
      </c>
      <c r="X26" s="34">
        <f t="shared" si="13"/>
        <v>10045.3</v>
      </c>
      <c r="Y26" s="34">
        <f t="shared" si="13"/>
        <v>0</v>
      </c>
      <c r="Z26" s="34">
        <f t="shared" si="13"/>
        <v>0</v>
      </c>
      <c r="AA26" s="34">
        <f t="shared" si="13"/>
        <v>0</v>
      </c>
      <c r="AB26" s="34">
        <f t="shared" si="13"/>
        <v>0</v>
      </c>
      <c r="AC26" s="34">
        <f t="shared" si="13"/>
        <v>0</v>
      </c>
      <c r="AD26" s="34">
        <f t="shared" si="13"/>
        <v>0</v>
      </c>
      <c r="AE26" s="74">
        <f t="shared" si="13"/>
        <v>0</v>
      </c>
      <c r="AF26" s="94" t="s">
        <v>65</v>
      </c>
      <c r="AG26" s="95" t="s">
        <v>65</v>
      </c>
      <c r="AH26" s="72"/>
      <c r="AI26" s="72"/>
      <c r="AJ26" s="72"/>
    </row>
    <row r="27" spans="1:36" s="22" customFormat="1" ht="18.75" customHeight="1">
      <c r="A27" s="35" t="s">
        <v>24</v>
      </c>
      <c r="B27" s="6">
        <f>B28+B29+B30+B31</f>
        <v>14349.3</v>
      </c>
      <c r="C27" s="6">
        <f>C28+C29+C30+C31</f>
        <v>0</v>
      </c>
      <c r="D27" s="6">
        <f>D28+D29+D30+D31</f>
        <v>0</v>
      </c>
      <c r="E27" s="6">
        <f>E28+E29+E30+E31</f>
        <v>0</v>
      </c>
      <c r="F27" s="48">
        <f>E27/B27</f>
        <v>0</v>
      </c>
      <c r="G27" s="48">
        <v>0</v>
      </c>
      <c r="H27" s="6">
        <f aca="true" t="shared" si="14" ref="H27:AE27">H28+H29+H30+H31</f>
        <v>0</v>
      </c>
      <c r="I27" s="6">
        <f t="shared" si="14"/>
        <v>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4304</v>
      </c>
      <c r="W27" s="6">
        <f t="shared" si="14"/>
        <v>0</v>
      </c>
      <c r="X27" s="6">
        <f t="shared" si="14"/>
        <v>10045.3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  <c r="AC27" s="6">
        <f t="shared" si="14"/>
        <v>0</v>
      </c>
      <c r="AD27" s="6">
        <f t="shared" si="14"/>
        <v>0</v>
      </c>
      <c r="AE27" s="75">
        <f t="shared" si="14"/>
        <v>0</v>
      </c>
      <c r="AF27" s="96"/>
      <c r="AG27" s="97"/>
      <c r="AH27" s="72"/>
      <c r="AI27" s="72"/>
      <c r="AJ27" s="72"/>
    </row>
    <row r="28" spans="1:36" s="22" customFormat="1" ht="18.75" customHeight="1">
      <c r="A28" s="24" t="s">
        <v>20</v>
      </c>
      <c r="B28" s="6">
        <f>H28+I28+J28+K28+L28+M28+N28+O28+P28+Q28+R28+S28</f>
        <v>0</v>
      </c>
      <c r="C28" s="6">
        <f>H28+J28+L28</f>
        <v>0</v>
      </c>
      <c r="D28" s="6">
        <f>E28</f>
        <v>0</v>
      </c>
      <c r="E28" s="6">
        <f>I28+K28+M28+O28+Q28+S28+U28+W28+Y28</f>
        <v>0</v>
      </c>
      <c r="F28" s="48">
        <v>0</v>
      </c>
      <c r="G28" s="48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76">
        <v>0</v>
      </c>
      <c r="AF28" s="96"/>
      <c r="AG28" s="97"/>
      <c r="AH28" s="72"/>
      <c r="AI28" s="72"/>
      <c r="AJ28" s="72"/>
    </row>
    <row r="29" spans="1:36" s="22" customFormat="1" ht="18.75" customHeight="1">
      <c r="A29" s="24" t="s">
        <v>18</v>
      </c>
      <c r="B29" s="6">
        <f>H29+J29+L29+N29+P29+R29+T29+V29+X29+Z29+AB29+AD29</f>
        <v>11479.4</v>
      </c>
      <c r="C29" s="6">
        <f>H29+J29+L29</f>
        <v>0</v>
      </c>
      <c r="D29" s="6">
        <f>E29</f>
        <v>0</v>
      </c>
      <c r="E29" s="6">
        <f>I29+K29+M29</f>
        <v>0</v>
      </c>
      <c r="F29" s="48">
        <v>0</v>
      </c>
      <c r="G29" s="48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3443.2</v>
      </c>
      <c r="W29" s="5">
        <v>0</v>
      </c>
      <c r="X29" s="5">
        <v>8036.2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76">
        <v>0</v>
      </c>
      <c r="AF29" s="96"/>
      <c r="AG29" s="97"/>
      <c r="AH29" s="72"/>
      <c r="AI29" s="72"/>
      <c r="AJ29" s="72"/>
    </row>
    <row r="30" spans="1:36" s="22" customFormat="1" ht="18.75" customHeight="1">
      <c r="A30" s="46" t="s">
        <v>19</v>
      </c>
      <c r="B30" s="6">
        <f>H30+J30+L30+N30+P30+R30+T30+V30+X30+Z30+AB30+AD30</f>
        <v>2869.8999999999996</v>
      </c>
      <c r="C30" s="6">
        <f>H30+J30+L30</f>
        <v>0</v>
      </c>
      <c r="D30" s="6">
        <f>E30</f>
        <v>0</v>
      </c>
      <c r="E30" s="6">
        <f>I30+K30+M30</f>
        <v>0</v>
      </c>
      <c r="F30" s="48">
        <f>E30/B30</f>
        <v>0</v>
      </c>
      <c r="G30" s="48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860.8</v>
      </c>
      <c r="W30" s="5">
        <v>0</v>
      </c>
      <c r="X30" s="5">
        <v>2009.1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76">
        <v>0</v>
      </c>
      <c r="AF30" s="96"/>
      <c r="AG30" s="97"/>
      <c r="AH30" s="72"/>
      <c r="AI30" s="72"/>
      <c r="AJ30" s="72"/>
    </row>
    <row r="31" spans="1:36" s="22" customFormat="1" ht="21.75" customHeight="1">
      <c r="A31" s="36" t="s">
        <v>27</v>
      </c>
      <c r="B31" s="6">
        <f>H31+I31+J31+K31+L31+M31+N31+O31+P31+Q31+R31+S31</f>
        <v>0</v>
      </c>
      <c r="C31" s="6">
        <f>H31+J31+L31+N31+P31+R31+T31+V31+X31</f>
        <v>0</v>
      </c>
      <c r="D31" s="6">
        <f>E31</f>
        <v>0</v>
      </c>
      <c r="E31" s="6">
        <f>I31+K31+M31+O31+Q31+S31+U31+W31+Y31</f>
        <v>0</v>
      </c>
      <c r="F31" s="48">
        <v>0</v>
      </c>
      <c r="G31" s="48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76">
        <v>0</v>
      </c>
      <c r="AF31" s="98"/>
      <c r="AG31" s="99"/>
      <c r="AH31" s="72"/>
      <c r="AI31" s="72"/>
      <c r="AJ31" s="72"/>
    </row>
    <row r="32" spans="1:36" s="22" customFormat="1" ht="69.75" customHeight="1">
      <c r="A32" s="33" t="s">
        <v>46</v>
      </c>
      <c r="B32" s="34">
        <f>B33</f>
        <v>16212.4</v>
      </c>
      <c r="C32" s="34">
        <f>C33</f>
        <v>7143.85</v>
      </c>
      <c r="D32" s="34">
        <f>D33</f>
        <v>6425.32</v>
      </c>
      <c r="E32" s="34">
        <f>E33</f>
        <v>6425.32</v>
      </c>
      <c r="F32" s="44">
        <f>E32/B32</f>
        <v>0.3963213342873356</v>
      </c>
      <c r="G32" s="44">
        <f>E32/C32</f>
        <v>0.8994197806504894</v>
      </c>
      <c r="H32" s="34">
        <f aca="true" t="shared" si="15" ref="H32:AE32">H33</f>
        <v>0</v>
      </c>
      <c r="I32" s="34">
        <f t="shared" si="15"/>
        <v>0</v>
      </c>
      <c r="J32" s="34">
        <f t="shared" si="15"/>
        <v>0</v>
      </c>
      <c r="K32" s="34">
        <f t="shared" si="15"/>
        <v>0</v>
      </c>
      <c r="L32" s="34">
        <f t="shared" si="15"/>
        <v>7143.85</v>
      </c>
      <c r="M32" s="34">
        <f t="shared" si="15"/>
        <v>6425.32</v>
      </c>
      <c r="N32" s="34">
        <f t="shared" si="15"/>
        <v>0</v>
      </c>
      <c r="O32" s="34">
        <f t="shared" si="15"/>
        <v>0</v>
      </c>
      <c r="P32" s="34">
        <f t="shared" si="15"/>
        <v>580</v>
      </c>
      <c r="Q32" s="34">
        <f t="shared" si="15"/>
        <v>0</v>
      </c>
      <c r="R32" s="34">
        <f t="shared" si="15"/>
        <v>8484.51</v>
      </c>
      <c r="S32" s="34">
        <f t="shared" si="15"/>
        <v>0</v>
      </c>
      <c r="T32" s="34">
        <f t="shared" si="15"/>
        <v>0</v>
      </c>
      <c r="U32" s="34">
        <f t="shared" si="15"/>
        <v>0</v>
      </c>
      <c r="V32" s="34">
        <f t="shared" si="15"/>
        <v>0</v>
      </c>
      <c r="W32" s="34">
        <f t="shared" si="15"/>
        <v>0</v>
      </c>
      <c r="X32" s="34">
        <f t="shared" si="15"/>
        <v>3.9</v>
      </c>
      <c r="Y32" s="34">
        <f t="shared" si="15"/>
        <v>0</v>
      </c>
      <c r="Z32" s="34">
        <f t="shared" si="15"/>
        <v>0</v>
      </c>
      <c r="AA32" s="34">
        <f t="shared" si="15"/>
        <v>0</v>
      </c>
      <c r="AB32" s="34">
        <f t="shared" si="15"/>
        <v>0</v>
      </c>
      <c r="AC32" s="34">
        <f t="shared" si="15"/>
        <v>0</v>
      </c>
      <c r="AD32" s="34">
        <f t="shared" si="15"/>
        <v>0.14090000000000003</v>
      </c>
      <c r="AE32" s="74">
        <f t="shared" si="15"/>
        <v>0</v>
      </c>
      <c r="AF32" s="107" t="s">
        <v>66</v>
      </c>
      <c r="AG32" s="108"/>
      <c r="AH32" s="72"/>
      <c r="AI32" s="72"/>
      <c r="AJ32" s="72"/>
    </row>
    <row r="33" spans="1:36" s="49" customFormat="1" ht="36" customHeight="1">
      <c r="A33" s="33" t="s">
        <v>24</v>
      </c>
      <c r="B33" s="6">
        <f>B34+B35+B36+B37</f>
        <v>16212.4</v>
      </c>
      <c r="C33" s="6">
        <f>C34+C35+C36+C37</f>
        <v>7143.85</v>
      </c>
      <c r="D33" s="6">
        <f>D34+D35+D36+D37</f>
        <v>6425.32</v>
      </c>
      <c r="E33" s="6">
        <f>E34+E35+E36+E37</f>
        <v>6425.32</v>
      </c>
      <c r="F33" s="43">
        <f>E33/B33</f>
        <v>0.3963213342873356</v>
      </c>
      <c r="G33" s="43">
        <f>E33/C33</f>
        <v>0.8994197806504894</v>
      </c>
      <c r="H33" s="6">
        <f aca="true" t="shared" si="16" ref="H33:AE33">H34+H35+H36+H37</f>
        <v>0</v>
      </c>
      <c r="I33" s="6">
        <f t="shared" si="16"/>
        <v>0</v>
      </c>
      <c r="J33" s="6">
        <f>J34+J35+J36+J37</f>
        <v>0</v>
      </c>
      <c r="K33" s="6">
        <f t="shared" si="16"/>
        <v>0</v>
      </c>
      <c r="L33" s="6">
        <f t="shared" si="16"/>
        <v>7143.85</v>
      </c>
      <c r="M33" s="6">
        <f t="shared" si="16"/>
        <v>6425.32</v>
      </c>
      <c r="N33" s="6">
        <f t="shared" si="16"/>
        <v>0</v>
      </c>
      <c r="O33" s="6">
        <f t="shared" si="16"/>
        <v>0</v>
      </c>
      <c r="P33" s="6">
        <f t="shared" si="16"/>
        <v>580</v>
      </c>
      <c r="Q33" s="6">
        <f t="shared" si="16"/>
        <v>0</v>
      </c>
      <c r="R33" s="6">
        <f t="shared" si="16"/>
        <v>8484.51</v>
      </c>
      <c r="S33" s="6">
        <f t="shared" si="16"/>
        <v>0</v>
      </c>
      <c r="T33" s="6">
        <f t="shared" si="16"/>
        <v>0</v>
      </c>
      <c r="U33" s="6">
        <f t="shared" si="16"/>
        <v>0</v>
      </c>
      <c r="V33" s="6">
        <f t="shared" si="16"/>
        <v>0</v>
      </c>
      <c r="W33" s="6">
        <f t="shared" si="16"/>
        <v>0</v>
      </c>
      <c r="X33" s="6">
        <f t="shared" si="16"/>
        <v>3.9</v>
      </c>
      <c r="Y33" s="6">
        <f t="shared" si="16"/>
        <v>0</v>
      </c>
      <c r="Z33" s="6">
        <f t="shared" si="16"/>
        <v>0</v>
      </c>
      <c r="AA33" s="6">
        <f t="shared" si="16"/>
        <v>0</v>
      </c>
      <c r="AB33" s="6">
        <f t="shared" si="16"/>
        <v>0</v>
      </c>
      <c r="AC33" s="6">
        <f t="shared" si="16"/>
        <v>0</v>
      </c>
      <c r="AD33" s="6">
        <f>AD34+AD35+AD36+AD37</f>
        <v>0.14090000000000003</v>
      </c>
      <c r="AE33" s="75">
        <f t="shared" si="16"/>
        <v>0</v>
      </c>
      <c r="AF33" s="109"/>
      <c r="AG33" s="110"/>
      <c r="AH33" s="72"/>
      <c r="AI33" s="72"/>
      <c r="AJ33" s="72"/>
    </row>
    <row r="34" spans="1:36" s="22" customFormat="1" ht="36" customHeight="1">
      <c r="A34" s="50" t="s">
        <v>20</v>
      </c>
      <c r="B34" s="6">
        <f>H34+I34+J34+K34+L34+M34+N34+O34+Q34+R34+S34+P34</f>
        <v>0</v>
      </c>
      <c r="C34" s="6">
        <f>H34+J34</f>
        <v>0</v>
      </c>
      <c r="D34" s="6">
        <f>E34</f>
        <v>0</v>
      </c>
      <c r="E34" s="6">
        <f>I34+K34</f>
        <v>0</v>
      </c>
      <c r="F34" s="43">
        <v>0</v>
      </c>
      <c r="G34" s="43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75">
        <v>0</v>
      </c>
      <c r="AF34" s="109"/>
      <c r="AG34" s="110"/>
      <c r="AH34" s="72"/>
      <c r="AI34" s="72"/>
      <c r="AJ34" s="72"/>
    </row>
    <row r="35" spans="1:36" s="22" customFormat="1" ht="36" customHeight="1">
      <c r="A35" s="36" t="s">
        <v>18</v>
      </c>
      <c r="B35" s="6">
        <f>H35+J35+L35+N35+R35+P35+T35+V35+X35+Z35+AB35+AD35</f>
        <v>4652.6</v>
      </c>
      <c r="C35" s="6">
        <f>H35+J35+L35</f>
        <v>0</v>
      </c>
      <c r="D35" s="6">
        <f>C35</f>
        <v>0</v>
      </c>
      <c r="E35" s="6">
        <f>I35+K35+M35</f>
        <v>0</v>
      </c>
      <c r="F35" s="43">
        <f>E35/B35</f>
        <v>0</v>
      </c>
      <c r="G35" s="43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464</v>
      </c>
      <c r="Q35" s="5">
        <v>0</v>
      </c>
      <c r="R35" s="5">
        <v>4188.6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75">
        <v>0</v>
      </c>
      <c r="AF35" s="109"/>
      <c r="AG35" s="110"/>
      <c r="AH35" s="72"/>
      <c r="AI35" s="72"/>
      <c r="AJ35" s="72"/>
    </row>
    <row r="36" spans="1:36" s="22" customFormat="1" ht="36" customHeight="1">
      <c r="A36" s="36" t="s">
        <v>19</v>
      </c>
      <c r="B36" s="6">
        <f>H36+J36+L36+N36+P36+R36+T36+V36+X36+Z36+AB36+AD36</f>
        <v>11559.8</v>
      </c>
      <c r="C36" s="6">
        <f>H36+J36+L36</f>
        <v>7143.85</v>
      </c>
      <c r="D36" s="6">
        <f>E36</f>
        <v>6425.32</v>
      </c>
      <c r="E36" s="6">
        <f>I36+K36+M36</f>
        <v>6425.32</v>
      </c>
      <c r="F36" s="43">
        <f>E36/B36</f>
        <v>0.5558331459021782</v>
      </c>
      <c r="G36" s="43">
        <f>E36/C36</f>
        <v>0.8994197806504894</v>
      </c>
      <c r="H36" s="5">
        <v>0</v>
      </c>
      <c r="I36" s="5">
        <v>0</v>
      </c>
      <c r="J36" s="5">
        <v>0</v>
      </c>
      <c r="K36" s="5">
        <v>0</v>
      </c>
      <c r="L36" s="5">
        <v>7143.85</v>
      </c>
      <c r="M36" s="5">
        <v>6425.32</v>
      </c>
      <c r="N36" s="5">
        <v>0</v>
      </c>
      <c r="O36" s="5">
        <v>0</v>
      </c>
      <c r="P36" s="5">
        <v>116</v>
      </c>
      <c r="Q36" s="5">
        <v>0</v>
      </c>
      <c r="R36" s="5">
        <v>4295.91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3.9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0.14</v>
      </c>
      <c r="AE36" s="75">
        <v>0</v>
      </c>
      <c r="AF36" s="109"/>
      <c r="AG36" s="110"/>
      <c r="AH36" s="72"/>
      <c r="AI36" s="72"/>
      <c r="AJ36" s="72"/>
    </row>
    <row r="37" spans="1:36" s="22" customFormat="1" ht="253.5" customHeight="1">
      <c r="A37" s="50" t="s">
        <v>27</v>
      </c>
      <c r="B37" s="6">
        <f>H37+I37+J37+K37+L37+M37+N37+O37+Q37+R37+S37+P37</f>
        <v>0</v>
      </c>
      <c r="C37" s="6">
        <f>H37+J37</f>
        <v>0</v>
      </c>
      <c r="D37" s="6">
        <f>E37</f>
        <v>0</v>
      </c>
      <c r="E37" s="6">
        <f>I37+K37+M37</f>
        <v>0</v>
      </c>
      <c r="F37" s="43">
        <v>0</v>
      </c>
      <c r="G37" s="43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0.0009</v>
      </c>
      <c r="AE37" s="75">
        <v>0</v>
      </c>
      <c r="AF37" s="111"/>
      <c r="AG37" s="112"/>
      <c r="AH37" s="72"/>
      <c r="AI37" s="72"/>
      <c r="AJ37" s="72"/>
    </row>
    <row r="38" spans="1:36" s="22" customFormat="1" ht="63.75" customHeight="1">
      <c r="A38" s="33" t="s">
        <v>53</v>
      </c>
      <c r="B38" s="34">
        <f>B39</f>
        <v>2921.4</v>
      </c>
      <c r="C38" s="34">
        <f>C39</f>
        <v>517.39</v>
      </c>
      <c r="D38" s="34">
        <f>D39</f>
        <v>517.39</v>
      </c>
      <c r="E38" s="34">
        <f>E39</f>
        <v>517.39</v>
      </c>
      <c r="F38" s="44">
        <f>E38/B38</f>
        <v>0.17710344355446017</v>
      </c>
      <c r="G38" s="44">
        <f>E38/C38</f>
        <v>1</v>
      </c>
      <c r="H38" s="34">
        <f aca="true" t="shared" si="17" ref="H38:AE38">H39</f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517.39</v>
      </c>
      <c r="M38" s="34">
        <f t="shared" si="17"/>
        <v>517.39</v>
      </c>
      <c r="N38" s="34">
        <f t="shared" si="17"/>
        <v>0</v>
      </c>
      <c r="O38" s="34">
        <f t="shared" si="17"/>
        <v>0</v>
      </c>
      <c r="P38" s="34">
        <f t="shared" si="17"/>
        <v>0</v>
      </c>
      <c r="Q38" s="34">
        <f t="shared" si="17"/>
        <v>0</v>
      </c>
      <c r="R38" s="34">
        <f t="shared" si="17"/>
        <v>0</v>
      </c>
      <c r="S38" s="34">
        <f t="shared" si="17"/>
        <v>0</v>
      </c>
      <c r="T38" s="34">
        <f t="shared" si="17"/>
        <v>1363</v>
      </c>
      <c r="U38" s="34">
        <f t="shared" si="17"/>
        <v>0</v>
      </c>
      <c r="V38" s="34">
        <f t="shared" si="17"/>
        <v>1040.95</v>
      </c>
      <c r="W38" s="34">
        <f t="shared" si="17"/>
        <v>0</v>
      </c>
      <c r="X38" s="34">
        <f t="shared" si="17"/>
        <v>0</v>
      </c>
      <c r="Y38" s="34">
        <f t="shared" si="17"/>
        <v>0</v>
      </c>
      <c r="Z38" s="34">
        <f t="shared" si="17"/>
        <v>0</v>
      </c>
      <c r="AA38" s="34">
        <f t="shared" si="17"/>
        <v>0</v>
      </c>
      <c r="AB38" s="34">
        <f t="shared" si="17"/>
        <v>0</v>
      </c>
      <c r="AC38" s="34">
        <f t="shared" si="17"/>
        <v>0</v>
      </c>
      <c r="AD38" s="34">
        <f t="shared" si="17"/>
        <v>0.06</v>
      </c>
      <c r="AE38" s="74">
        <f t="shared" si="17"/>
        <v>0</v>
      </c>
      <c r="AF38" s="100" t="s">
        <v>67</v>
      </c>
      <c r="AG38" s="101" t="s">
        <v>67</v>
      </c>
      <c r="AH38" s="72"/>
      <c r="AI38" s="72"/>
      <c r="AJ38" s="72"/>
    </row>
    <row r="39" spans="1:36" s="22" customFormat="1" ht="22.5" customHeight="1">
      <c r="A39" s="51" t="s">
        <v>24</v>
      </c>
      <c r="B39" s="6">
        <f>B40+B41+B42+B43</f>
        <v>2921.4</v>
      </c>
      <c r="C39" s="6">
        <f>C40+C41+C42+C43</f>
        <v>517.39</v>
      </c>
      <c r="D39" s="6">
        <f>D40+D41+D42+D43</f>
        <v>517.39</v>
      </c>
      <c r="E39" s="6">
        <f>E40+E41+E42+E43</f>
        <v>517.39</v>
      </c>
      <c r="F39" s="43">
        <f>E39/B39</f>
        <v>0.17710344355446017</v>
      </c>
      <c r="G39" s="43">
        <f>E39/C39</f>
        <v>1</v>
      </c>
      <c r="H39" s="6">
        <f aca="true" t="shared" si="18" ref="H39:AE39">H40+H41+H42+H43</f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517.39</v>
      </c>
      <c r="M39" s="6">
        <f t="shared" si="18"/>
        <v>517.39</v>
      </c>
      <c r="N39" s="6">
        <f t="shared" si="18"/>
        <v>0</v>
      </c>
      <c r="O39" s="6">
        <f t="shared" si="18"/>
        <v>0</v>
      </c>
      <c r="P39" s="6">
        <f t="shared" si="18"/>
        <v>0</v>
      </c>
      <c r="Q39" s="6">
        <f t="shared" si="18"/>
        <v>0</v>
      </c>
      <c r="R39" s="6">
        <f t="shared" si="18"/>
        <v>0</v>
      </c>
      <c r="S39" s="6">
        <f t="shared" si="18"/>
        <v>0</v>
      </c>
      <c r="T39" s="6">
        <f t="shared" si="18"/>
        <v>1363</v>
      </c>
      <c r="U39" s="6">
        <f t="shared" si="18"/>
        <v>0</v>
      </c>
      <c r="V39" s="6">
        <f t="shared" si="18"/>
        <v>1040.95</v>
      </c>
      <c r="W39" s="6">
        <f t="shared" si="18"/>
        <v>0</v>
      </c>
      <c r="X39" s="6">
        <f t="shared" si="18"/>
        <v>0</v>
      </c>
      <c r="Y39" s="6">
        <f t="shared" si="18"/>
        <v>0</v>
      </c>
      <c r="Z39" s="6">
        <f t="shared" si="18"/>
        <v>0</v>
      </c>
      <c r="AA39" s="6">
        <f t="shared" si="18"/>
        <v>0</v>
      </c>
      <c r="AB39" s="6">
        <f t="shared" si="18"/>
        <v>0</v>
      </c>
      <c r="AC39" s="6">
        <f t="shared" si="18"/>
        <v>0</v>
      </c>
      <c r="AD39" s="6">
        <f t="shared" si="18"/>
        <v>0.06</v>
      </c>
      <c r="AE39" s="75">
        <f t="shared" si="18"/>
        <v>0</v>
      </c>
      <c r="AF39" s="102"/>
      <c r="AG39" s="103"/>
      <c r="AH39" s="72"/>
      <c r="AI39" s="72"/>
      <c r="AJ39" s="72"/>
    </row>
    <row r="40" spans="1:36" s="22" customFormat="1" ht="22.5" customHeight="1">
      <c r="A40" s="24" t="s">
        <v>20</v>
      </c>
      <c r="B40" s="6">
        <f>H40+J40+L40+N40+P40+R40+T40+V40+X40+Z40+AB40+AD40</f>
        <v>0</v>
      </c>
      <c r="C40" s="6">
        <f>H40+J40+L40</f>
        <v>0</v>
      </c>
      <c r="D40" s="6">
        <f>E40</f>
        <v>0</v>
      </c>
      <c r="E40" s="6">
        <f>I40+K40+M40</f>
        <v>0</v>
      </c>
      <c r="F40" s="43">
        <v>0</v>
      </c>
      <c r="G40" s="43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75">
        <v>0</v>
      </c>
      <c r="AF40" s="102"/>
      <c r="AG40" s="103"/>
      <c r="AH40" s="72"/>
      <c r="AI40" s="72"/>
      <c r="AJ40" s="72"/>
    </row>
    <row r="41" spans="1:36" s="22" customFormat="1" ht="22.5" customHeight="1">
      <c r="A41" s="24" t="s">
        <v>18</v>
      </c>
      <c r="B41" s="6">
        <f>H41+J41+L41+N41+P41+R41+T41+V41+X41+Z41+AB41+AD41</f>
        <v>0</v>
      </c>
      <c r="C41" s="6">
        <f>H41+J41+L41</f>
        <v>0</v>
      </c>
      <c r="D41" s="6">
        <f>E41</f>
        <v>0</v>
      </c>
      <c r="E41" s="6">
        <f>I41+K41+M41</f>
        <v>0</v>
      </c>
      <c r="F41" s="43">
        <v>0</v>
      </c>
      <c r="G41" s="43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75">
        <v>0</v>
      </c>
      <c r="AF41" s="102"/>
      <c r="AG41" s="103"/>
      <c r="AH41" s="72"/>
      <c r="AI41" s="72"/>
      <c r="AJ41" s="72"/>
    </row>
    <row r="42" spans="1:36" s="22" customFormat="1" ht="22.5" customHeight="1">
      <c r="A42" s="24" t="s">
        <v>19</v>
      </c>
      <c r="B42" s="6">
        <f>H42+J42+L42+N42+P42+R42+T42+V42+X42+Z42+AB42+AD42</f>
        <v>2921.4</v>
      </c>
      <c r="C42" s="6">
        <f>H42+J42+L42</f>
        <v>517.39</v>
      </c>
      <c r="D42" s="6">
        <f>E42</f>
        <v>517.39</v>
      </c>
      <c r="E42" s="6">
        <f>I42+K42+M42</f>
        <v>517.39</v>
      </c>
      <c r="F42" s="43">
        <f>E42/B42</f>
        <v>0.17710344355446017</v>
      </c>
      <c r="G42" s="43">
        <f>E42/C42</f>
        <v>1</v>
      </c>
      <c r="H42" s="5">
        <v>0</v>
      </c>
      <c r="I42" s="5">
        <v>0</v>
      </c>
      <c r="J42" s="5">
        <v>0</v>
      </c>
      <c r="K42" s="5">
        <v>0</v>
      </c>
      <c r="L42" s="5">
        <v>517.39</v>
      </c>
      <c r="M42" s="5">
        <v>517.39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1363</v>
      </c>
      <c r="U42" s="5">
        <v>0</v>
      </c>
      <c r="V42" s="5">
        <v>1040.95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0.06</v>
      </c>
      <c r="AE42" s="75">
        <v>0</v>
      </c>
      <c r="AF42" s="102"/>
      <c r="AG42" s="103"/>
      <c r="AH42" s="72"/>
      <c r="AI42" s="72"/>
      <c r="AJ42" s="72"/>
    </row>
    <row r="43" spans="1:36" s="22" customFormat="1" ht="22.5" customHeight="1">
      <c r="A43" s="36" t="s">
        <v>27</v>
      </c>
      <c r="B43" s="6">
        <f>H43+J43+L43+N43+P43+R43+T43+V43+X43+Z43+AB43+AD43</f>
        <v>0</v>
      </c>
      <c r="C43" s="6">
        <f>H43+J43+L43</f>
        <v>0</v>
      </c>
      <c r="D43" s="6">
        <f>E43</f>
        <v>0</v>
      </c>
      <c r="E43" s="6">
        <f>I43+K43+M43</f>
        <v>0</v>
      </c>
      <c r="F43" s="43">
        <v>0</v>
      </c>
      <c r="G43" s="43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75">
        <v>0</v>
      </c>
      <c r="AF43" s="104"/>
      <c r="AG43" s="105"/>
      <c r="AH43" s="72"/>
      <c r="AI43" s="72"/>
      <c r="AJ43" s="72"/>
    </row>
    <row r="44" spans="1:36" s="22" customFormat="1" ht="60" customHeight="1">
      <c r="A44" s="33" t="s">
        <v>54</v>
      </c>
      <c r="B44" s="34">
        <f>B45</f>
        <v>5250</v>
      </c>
      <c r="C44" s="34">
        <f aca="true" t="shared" si="19" ref="C44:AE44">C45</f>
        <v>0</v>
      </c>
      <c r="D44" s="34">
        <f t="shared" si="19"/>
        <v>5250</v>
      </c>
      <c r="E44" s="34">
        <f t="shared" si="19"/>
        <v>0</v>
      </c>
      <c r="F44" s="44">
        <f>E44/B44</f>
        <v>0</v>
      </c>
      <c r="G44" s="44">
        <v>0</v>
      </c>
      <c r="H44" s="34">
        <f t="shared" si="19"/>
        <v>0</v>
      </c>
      <c r="I44" s="34">
        <f t="shared" si="19"/>
        <v>0</v>
      </c>
      <c r="J44" s="34">
        <f t="shared" si="19"/>
        <v>0</v>
      </c>
      <c r="K44" s="34">
        <f t="shared" si="19"/>
        <v>0</v>
      </c>
      <c r="L44" s="34">
        <f t="shared" si="19"/>
        <v>0</v>
      </c>
      <c r="M44" s="34">
        <f t="shared" si="19"/>
        <v>0</v>
      </c>
      <c r="N44" s="34">
        <f t="shared" si="19"/>
        <v>808.3</v>
      </c>
      <c r="O44" s="34">
        <f t="shared" si="19"/>
        <v>0</v>
      </c>
      <c r="P44" s="34">
        <f t="shared" si="19"/>
        <v>0</v>
      </c>
      <c r="Q44" s="34">
        <f t="shared" si="19"/>
        <v>0</v>
      </c>
      <c r="R44" s="34">
        <f t="shared" si="19"/>
        <v>0</v>
      </c>
      <c r="S44" s="34">
        <f t="shared" si="19"/>
        <v>0</v>
      </c>
      <c r="T44" s="34">
        <f t="shared" si="19"/>
        <v>0</v>
      </c>
      <c r="U44" s="34">
        <f t="shared" si="19"/>
        <v>0</v>
      </c>
      <c r="V44" s="34">
        <f t="shared" si="19"/>
        <v>4441.7</v>
      </c>
      <c r="W44" s="34">
        <f t="shared" si="19"/>
        <v>0</v>
      </c>
      <c r="X44" s="34">
        <f t="shared" si="19"/>
        <v>0</v>
      </c>
      <c r="Y44" s="34">
        <f t="shared" si="19"/>
        <v>0</v>
      </c>
      <c r="Z44" s="34">
        <f t="shared" si="19"/>
        <v>0</v>
      </c>
      <c r="AA44" s="34">
        <f t="shared" si="19"/>
        <v>0</v>
      </c>
      <c r="AB44" s="34">
        <f t="shared" si="19"/>
        <v>0</v>
      </c>
      <c r="AC44" s="34">
        <f t="shared" si="19"/>
        <v>0</v>
      </c>
      <c r="AD44" s="34">
        <f>AD45</f>
        <v>0</v>
      </c>
      <c r="AE44" s="74">
        <f t="shared" si="19"/>
        <v>0</v>
      </c>
      <c r="AF44" s="100" t="s">
        <v>68</v>
      </c>
      <c r="AG44" s="101" t="s">
        <v>68</v>
      </c>
      <c r="AH44" s="72"/>
      <c r="AI44" s="72"/>
      <c r="AJ44" s="72"/>
    </row>
    <row r="45" spans="1:36" s="22" customFormat="1" ht="22.5" customHeight="1">
      <c r="A45" s="51" t="s">
        <v>24</v>
      </c>
      <c r="B45" s="6">
        <f>B46+B47+B48+B49</f>
        <v>5250</v>
      </c>
      <c r="C45" s="6">
        <f>C46+C47+C48+C49</f>
        <v>0</v>
      </c>
      <c r="D45" s="6">
        <f>D46+D47+D48+D49</f>
        <v>5250</v>
      </c>
      <c r="E45" s="6">
        <f>E46+E47+E48+E49</f>
        <v>0</v>
      </c>
      <c r="F45" s="43">
        <f>E45/B45</f>
        <v>0</v>
      </c>
      <c r="G45" s="43">
        <v>0</v>
      </c>
      <c r="H45" s="6">
        <f aca="true" t="shared" si="20" ref="H45:AE45">H46+H47+H48+H49</f>
        <v>0</v>
      </c>
      <c r="I45" s="6">
        <f t="shared" si="20"/>
        <v>0</v>
      </c>
      <c r="J45" s="6">
        <f t="shared" si="20"/>
        <v>0</v>
      </c>
      <c r="K45" s="6">
        <f t="shared" si="20"/>
        <v>0</v>
      </c>
      <c r="L45" s="6">
        <f t="shared" si="20"/>
        <v>0</v>
      </c>
      <c r="M45" s="6">
        <f t="shared" si="20"/>
        <v>0</v>
      </c>
      <c r="N45" s="6">
        <f t="shared" si="20"/>
        <v>808.3</v>
      </c>
      <c r="O45" s="6">
        <f t="shared" si="20"/>
        <v>0</v>
      </c>
      <c r="P45" s="6">
        <f t="shared" si="20"/>
        <v>0</v>
      </c>
      <c r="Q45" s="6">
        <f t="shared" si="20"/>
        <v>0</v>
      </c>
      <c r="R45" s="6">
        <f t="shared" si="20"/>
        <v>0</v>
      </c>
      <c r="S45" s="6">
        <f t="shared" si="20"/>
        <v>0</v>
      </c>
      <c r="T45" s="6">
        <f t="shared" si="20"/>
        <v>0</v>
      </c>
      <c r="U45" s="6">
        <f t="shared" si="20"/>
        <v>0</v>
      </c>
      <c r="V45" s="6">
        <f t="shared" si="20"/>
        <v>4441.7</v>
      </c>
      <c r="W45" s="6">
        <f t="shared" si="20"/>
        <v>0</v>
      </c>
      <c r="X45" s="6">
        <f t="shared" si="20"/>
        <v>0</v>
      </c>
      <c r="Y45" s="6">
        <f t="shared" si="20"/>
        <v>0</v>
      </c>
      <c r="Z45" s="6">
        <f t="shared" si="20"/>
        <v>0</v>
      </c>
      <c r="AA45" s="6">
        <f t="shared" si="20"/>
        <v>0</v>
      </c>
      <c r="AB45" s="6">
        <f t="shared" si="20"/>
        <v>0</v>
      </c>
      <c r="AC45" s="6">
        <f t="shared" si="20"/>
        <v>0</v>
      </c>
      <c r="AD45" s="6">
        <f>AD46+AD47+AD48+AD49</f>
        <v>0</v>
      </c>
      <c r="AE45" s="75">
        <f t="shared" si="20"/>
        <v>0</v>
      </c>
      <c r="AF45" s="102"/>
      <c r="AG45" s="103"/>
      <c r="AH45" s="72"/>
      <c r="AI45" s="72"/>
      <c r="AJ45" s="72"/>
    </row>
    <row r="46" spans="1:36" s="22" customFormat="1" ht="22.5" customHeight="1">
      <c r="A46" s="24" t="s">
        <v>20</v>
      </c>
      <c r="B46" s="6">
        <f>H46+J46+L46+N46+P46+R46+T46+V46+X46+Z46+AB46+AD46</f>
        <v>0</v>
      </c>
      <c r="C46" s="6">
        <f>H46+J46+L46</f>
        <v>0</v>
      </c>
      <c r="D46" s="6">
        <f>E46</f>
        <v>0</v>
      </c>
      <c r="E46" s="6">
        <f>I46+K46+M46</f>
        <v>0</v>
      </c>
      <c r="F46" s="43">
        <v>0</v>
      </c>
      <c r="G46" s="43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75">
        <v>0</v>
      </c>
      <c r="AF46" s="102"/>
      <c r="AG46" s="103"/>
      <c r="AH46" s="72"/>
      <c r="AI46" s="72"/>
      <c r="AJ46" s="72"/>
    </row>
    <row r="47" spans="1:36" s="22" customFormat="1" ht="22.5" customHeight="1">
      <c r="A47" s="24" t="s">
        <v>18</v>
      </c>
      <c r="B47" s="6">
        <f>H47+J47+L47+N47+P47+R47+T47+V47+X47+Z47+AB47+AD47</f>
        <v>0</v>
      </c>
      <c r="C47" s="6">
        <f>H47+J47+L47</f>
        <v>0</v>
      </c>
      <c r="D47" s="6">
        <f>E47</f>
        <v>0</v>
      </c>
      <c r="E47" s="6">
        <f>I47+K47+M47</f>
        <v>0</v>
      </c>
      <c r="F47" s="43">
        <v>0</v>
      </c>
      <c r="G47" s="43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75">
        <v>0</v>
      </c>
      <c r="AF47" s="102"/>
      <c r="AG47" s="103"/>
      <c r="AH47" s="72"/>
      <c r="AI47" s="72"/>
      <c r="AJ47" s="72"/>
    </row>
    <row r="48" spans="1:36" s="22" customFormat="1" ht="22.5" customHeight="1">
      <c r="A48" s="24" t="s">
        <v>19</v>
      </c>
      <c r="B48" s="6">
        <f>H48+J48+L48+N48+P48+R48+T48+V48+X48+Z48+AB48+AD48</f>
        <v>0</v>
      </c>
      <c r="C48" s="6">
        <f>H48+J48+L48+N48+P48</f>
        <v>0</v>
      </c>
      <c r="D48" s="6">
        <f>E48</f>
        <v>0</v>
      </c>
      <c r="E48" s="6">
        <f>I48+K48+M48+O48+Q48</f>
        <v>0</v>
      </c>
      <c r="F48" s="43">
        <v>0</v>
      </c>
      <c r="G48" s="43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75">
        <v>0</v>
      </c>
      <c r="AF48" s="102"/>
      <c r="AG48" s="103"/>
      <c r="AH48" s="72"/>
      <c r="AI48" s="72"/>
      <c r="AJ48" s="72"/>
    </row>
    <row r="49" spans="1:36" s="22" customFormat="1" ht="22.5" customHeight="1">
      <c r="A49" s="36" t="s">
        <v>27</v>
      </c>
      <c r="B49" s="6">
        <f>H49+J49+L49+N49+P49+R49+T49+V49+X49+Z49+AB49+AD49</f>
        <v>5250</v>
      </c>
      <c r="C49" s="6">
        <f>H49+J49+L49</f>
        <v>0</v>
      </c>
      <c r="D49" s="6">
        <v>5250</v>
      </c>
      <c r="E49" s="6">
        <f>I49+K49+M49</f>
        <v>0</v>
      </c>
      <c r="F49" s="43">
        <f>E49/B49</f>
        <v>0</v>
      </c>
      <c r="G49" s="43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808.3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4441.7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75">
        <v>0</v>
      </c>
      <c r="AF49" s="104"/>
      <c r="AG49" s="105"/>
      <c r="AH49" s="72"/>
      <c r="AI49" s="72"/>
      <c r="AJ49" s="72"/>
    </row>
    <row r="50" spans="1:36" s="22" customFormat="1" ht="81" customHeight="1">
      <c r="A50" s="35" t="s">
        <v>71</v>
      </c>
      <c r="B50" s="6">
        <f>B51</f>
        <v>960.6</v>
      </c>
      <c r="C50" s="6">
        <f aca="true" t="shared" si="21" ref="C50:AE50">C51</f>
        <v>0</v>
      </c>
      <c r="D50" s="6">
        <f t="shared" si="21"/>
        <v>0</v>
      </c>
      <c r="E50" s="6">
        <f t="shared" si="21"/>
        <v>0</v>
      </c>
      <c r="F50" s="43">
        <f>E50/B50</f>
        <v>0</v>
      </c>
      <c r="G50" s="43">
        <v>0</v>
      </c>
      <c r="H50" s="5">
        <f t="shared" si="21"/>
        <v>0</v>
      </c>
      <c r="I50" s="5">
        <f t="shared" si="21"/>
        <v>0</v>
      </c>
      <c r="J50" s="5">
        <f t="shared" si="21"/>
        <v>0</v>
      </c>
      <c r="K50" s="5">
        <f t="shared" si="21"/>
        <v>0</v>
      </c>
      <c r="L50" s="5">
        <f t="shared" si="21"/>
        <v>0</v>
      </c>
      <c r="M50" s="5">
        <f t="shared" si="21"/>
        <v>0</v>
      </c>
      <c r="N50" s="5">
        <f t="shared" si="21"/>
        <v>0</v>
      </c>
      <c r="O50" s="5">
        <f t="shared" si="21"/>
        <v>0</v>
      </c>
      <c r="P50" s="5">
        <f t="shared" si="21"/>
        <v>0</v>
      </c>
      <c r="Q50" s="5">
        <f t="shared" si="21"/>
        <v>0</v>
      </c>
      <c r="R50" s="5">
        <f t="shared" si="21"/>
        <v>0</v>
      </c>
      <c r="S50" s="5">
        <f t="shared" si="21"/>
        <v>0</v>
      </c>
      <c r="T50" s="5">
        <f t="shared" si="21"/>
        <v>0</v>
      </c>
      <c r="U50" s="5">
        <f t="shared" si="21"/>
        <v>0</v>
      </c>
      <c r="V50" s="5">
        <f t="shared" si="21"/>
        <v>0</v>
      </c>
      <c r="W50" s="5">
        <f t="shared" si="21"/>
        <v>0</v>
      </c>
      <c r="X50" s="5">
        <f t="shared" si="21"/>
        <v>0</v>
      </c>
      <c r="Y50" s="5">
        <f t="shared" si="21"/>
        <v>0</v>
      </c>
      <c r="Z50" s="5">
        <f t="shared" si="21"/>
        <v>960.5</v>
      </c>
      <c r="AA50" s="5">
        <f t="shared" si="21"/>
        <v>0</v>
      </c>
      <c r="AB50" s="5">
        <f t="shared" si="21"/>
        <v>0</v>
      </c>
      <c r="AC50" s="5">
        <f t="shared" si="21"/>
        <v>0</v>
      </c>
      <c r="AD50" s="5">
        <f>AD51</f>
        <v>0.1</v>
      </c>
      <c r="AE50" s="75">
        <f t="shared" si="21"/>
        <v>0</v>
      </c>
      <c r="AF50" s="63"/>
      <c r="AG50" s="64"/>
      <c r="AH50" s="72"/>
      <c r="AI50" s="72"/>
      <c r="AJ50" s="72"/>
    </row>
    <row r="51" spans="1:36" s="22" customFormat="1" ht="22.5" customHeight="1">
      <c r="A51" s="35" t="s">
        <v>24</v>
      </c>
      <c r="B51" s="6">
        <f>B52+B53+B54+B55</f>
        <v>960.6</v>
      </c>
      <c r="C51" s="6">
        <f>C52+C53+C54+C55</f>
        <v>0</v>
      </c>
      <c r="D51" s="6">
        <f>D52+D53+D54+D55</f>
        <v>0</v>
      </c>
      <c r="E51" s="6">
        <f>E52+E53+E54+E55</f>
        <v>0</v>
      </c>
      <c r="F51" s="43">
        <f>E51/B51</f>
        <v>0</v>
      </c>
      <c r="G51" s="43">
        <v>0</v>
      </c>
      <c r="H51" s="5">
        <f aca="true" t="shared" si="22" ref="H51:AC51">H52+H53+H54+H55</f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960.5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>AD52+AD53+AD54+AD55</f>
        <v>0.1</v>
      </c>
      <c r="AE51" s="75">
        <f>AE52+AE53+AE54+AE55</f>
        <v>0</v>
      </c>
      <c r="AF51" s="63"/>
      <c r="AG51" s="64"/>
      <c r="AH51" s="72"/>
      <c r="AI51" s="72"/>
      <c r="AJ51" s="72"/>
    </row>
    <row r="52" spans="1:36" s="22" customFormat="1" ht="22.5" customHeight="1">
      <c r="A52" s="36" t="s">
        <v>20</v>
      </c>
      <c r="B52" s="6">
        <f>H52+J52+L52+N52+P52+R52+T52+V52+X52+Z52+AB52+AD52</f>
        <v>0</v>
      </c>
      <c r="C52" s="6">
        <f>H52+J52+L52</f>
        <v>0</v>
      </c>
      <c r="D52" s="6">
        <f>E52</f>
        <v>0</v>
      </c>
      <c r="E52" s="6">
        <f>I52+K52+M52</f>
        <v>0</v>
      </c>
      <c r="F52" s="43">
        <v>0</v>
      </c>
      <c r="G52" s="43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75">
        <v>0</v>
      </c>
      <c r="AF52" s="63"/>
      <c r="AG52" s="64"/>
      <c r="AH52" s="72"/>
      <c r="AI52" s="72"/>
      <c r="AJ52" s="72"/>
    </row>
    <row r="53" spans="1:36" s="22" customFormat="1" ht="22.5" customHeight="1">
      <c r="A53" s="36" t="s">
        <v>18</v>
      </c>
      <c r="B53" s="6">
        <f>H53+J53+L53+N53+P53+R53+T53+V53+X53+Z53+AB53+AD53</f>
        <v>0</v>
      </c>
      <c r="C53" s="6">
        <f>H53+J53+L53</f>
        <v>0</v>
      </c>
      <c r="D53" s="6">
        <f>E53</f>
        <v>0</v>
      </c>
      <c r="E53" s="6">
        <f>I53+K53+M53</f>
        <v>0</v>
      </c>
      <c r="F53" s="43">
        <v>0</v>
      </c>
      <c r="G53" s="43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75">
        <v>0</v>
      </c>
      <c r="AF53" s="63"/>
      <c r="AG53" s="64"/>
      <c r="AH53" s="72"/>
      <c r="AI53" s="72"/>
      <c r="AJ53" s="72"/>
    </row>
    <row r="54" spans="1:36" s="22" customFormat="1" ht="22.5" customHeight="1">
      <c r="A54" s="36" t="s">
        <v>19</v>
      </c>
      <c r="B54" s="6">
        <f>H54+J54+L54+N54+P54+R54+T54+V54+X54+Z54+AB54+AD54</f>
        <v>960.6</v>
      </c>
      <c r="C54" s="6">
        <f>H54+J54+L54</f>
        <v>0</v>
      </c>
      <c r="D54" s="6">
        <f>E54</f>
        <v>0</v>
      </c>
      <c r="E54" s="6">
        <f>I54+K54+M54</f>
        <v>0</v>
      </c>
      <c r="F54" s="43">
        <v>0</v>
      </c>
      <c r="G54" s="43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960.5</v>
      </c>
      <c r="AA54" s="5">
        <v>0</v>
      </c>
      <c r="AB54" s="5">
        <v>0</v>
      </c>
      <c r="AC54" s="5">
        <v>0</v>
      </c>
      <c r="AD54" s="5">
        <v>0.1</v>
      </c>
      <c r="AE54" s="75">
        <v>0</v>
      </c>
      <c r="AF54" s="63"/>
      <c r="AG54" s="64"/>
      <c r="AH54" s="72"/>
      <c r="AI54" s="72"/>
      <c r="AJ54" s="72"/>
    </row>
    <row r="55" spans="1:36" s="22" customFormat="1" ht="22.5" customHeight="1">
      <c r="A55" s="36" t="s">
        <v>27</v>
      </c>
      <c r="B55" s="6">
        <v>0</v>
      </c>
      <c r="C55" s="6">
        <v>0</v>
      </c>
      <c r="D55" s="6">
        <v>0</v>
      </c>
      <c r="E55" s="6">
        <v>0</v>
      </c>
      <c r="F55" s="43">
        <v>0</v>
      </c>
      <c r="G55" s="43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75">
        <v>0</v>
      </c>
      <c r="AF55" s="63"/>
      <c r="AG55" s="64"/>
      <c r="AH55" s="72"/>
      <c r="AI55" s="72"/>
      <c r="AJ55" s="72"/>
    </row>
    <row r="56" spans="1:36" s="22" customFormat="1" ht="33.75" customHeight="1">
      <c r="A56" s="33" t="s">
        <v>38</v>
      </c>
      <c r="B56" s="34">
        <f>B57</f>
        <v>27244</v>
      </c>
      <c r="C56" s="34">
        <f>C57</f>
        <v>0</v>
      </c>
      <c r="D56" s="34">
        <f>D57</f>
        <v>0</v>
      </c>
      <c r="E56" s="34">
        <f>E57</f>
        <v>0</v>
      </c>
      <c r="F56" s="44">
        <f>E56/B56</f>
        <v>0</v>
      </c>
      <c r="G56" s="44">
        <v>0</v>
      </c>
      <c r="H56" s="34">
        <f aca="true" t="shared" si="23" ref="H56:AE56">H57</f>
        <v>0</v>
      </c>
      <c r="I56" s="34">
        <f t="shared" si="23"/>
        <v>0</v>
      </c>
      <c r="J56" s="34">
        <f t="shared" si="23"/>
        <v>0</v>
      </c>
      <c r="K56" s="34">
        <f t="shared" si="23"/>
        <v>0</v>
      </c>
      <c r="L56" s="34">
        <f t="shared" si="23"/>
        <v>0</v>
      </c>
      <c r="M56" s="34">
        <f t="shared" si="23"/>
        <v>0</v>
      </c>
      <c r="N56" s="34">
        <f t="shared" si="23"/>
        <v>0</v>
      </c>
      <c r="O56" s="34">
        <f t="shared" si="23"/>
        <v>0</v>
      </c>
      <c r="P56" s="34">
        <f t="shared" si="23"/>
        <v>0</v>
      </c>
      <c r="Q56" s="34">
        <f t="shared" si="23"/>
        <v>0</v>
      </c>
      <c r="R56" s="34">
        <f t="shared" si="23"/>
        <v>0</v>
      </c>
      <c r="S56" s="34">
        <f t="shared" si="23"/>
        <v>0</v>
      </c>
      <c r="T56" s="34">
        <f t="shared" si="23"/>
        <v>0</v>
      </c>
      <c r="U56" s="34">
        <f t="shared" si="23"/>
        <v>0</v>
      </c>
      <c r="V56" s="34">
        <f t="shared" si="23"/>
        <v>0</v>
      </c>
      <c r="W56" s="34">
        <f t="shared" si="23"/>
        <v>0</v>
      </c>
      <c r="X56" s="34">
        <f t="shared" si="23"/>
        <v>0</v>
      </c>
      <c r="Y56" s="34">
        <f t="shared" si="23"/>
        <v>0</v>
      </c>
      <c r="Z56" s="34">
        <f t="shared" si="23"/>
        <v>0</v>
      </c>
      <c r="AA56" s="34">
        <f t="shared" si="23"/>
        <v>0</v>
      </c>
      <c r="AB56" s="34">
        <f t="shared" si="23"/>
        <v>0</v>
      </c>
      <c r="AC56" s="34">
        <f t="shared" si="23"/>
        <v>0</v>
      </c>
      <c r="AD56" s="34">
        <f t="shared" si="23"/>
        <v>27244</v>
      </c>
      <c r="AE56" s="74">
        <f t="shared" si="23"/>
        <v>0</v>
      </c>
      <c r="AF56" s="100" t="s">
        <v>64</v>
      </c>
      <c r="AG56" s="101"/>
      <c r="AH56" s="72"/>
      <c r="AI56" s="72"/>
      <c r="AJ56" s="72"/>
    </row>
    <row r="57" spans="1:36" s="22" customFormat="1" ht="23.25" customHeight="1">
      <c r="A57" s="33" t="s">
        <v>24</v>
      </c>
      <c r="B57" s="6">
        <f>B59+B60+B58+B61</f>
        <v>27244</v>
      </c>
      <c r="C57" s="6">
        <f>C59+C60+C58+C61</f>
        <v>0</v>
      </c>
      <c r="D57" s="52">
        <f>D59+D60+D58+D61</f>
        <v>0</v>
      </c>
      <c r="E57" s="6">
        <f>E59+E60+E58+E61</f>
        <v>0</v>
      </c>
      <c r="F57" s="43">
        <f>E57/B57</f>
        <v>0</v>
      </c>
      <c r="G57" s="43">
        <v>0</v>
      </c>
      <c r="H57" s="6">
        <f aca="true" t="shared" si="24" ref="H57:AE57">H59+H60+H58+H61</f>
        <v>0</v>
      </c>
      <c r="I57" s="6">
        <f t="shared" si="24"/>
        <v>0</v>
      </c>
      <c r="J57" s="6">
        <f t="shared" si="24"/>
        <v>0</v>
      </c>
      <c r="K57" s="6">
        <f t="shared" si="24"/>
        <v>0</v>
      </c>
      <c r="L57" s="6">
        <f t="shared" si="24"/>
        <v>0</v>
      </c>
      <c r="M57" s="6">
        <f t="shared" si="24"/>
        <v>0</v>
      </c>
      <c r="N57" s="6">
        <f t="shared" si="24"/>
        <v>0</v>
      </c>
      <c r="O57" s="6">
        <f t="shared" si="24"/>
        <v>0</v>
      </c>
      <c r="P57" s="6">
        <f t="shared" si="24"/>
        <v>0</v>
      </c>
      <c r="Q57" s="6">
        <f t="shared" si="24"/>
        <v>0</v>
      </c>
      <c r="R57" s="6">
        <f t="shared" si="24"/>
        <v>0</v>
      </c>
      <c r="S57" s="6">
        <f t="shared" si="24"/>
        <v>0</v>
      </c>
      <c r="T57" s="6">
        <f t="shared" si="24"/>
        <v>0</v>
      </c>
      <c r="U57" s="6">
        <f t="shared" si="24"/>
        <v>0</v>
      </c>
      <c r="V57" s="6">
        <f t="shared" si="24"/>
        <v>0</v>
      </c>
      <c r="W57" s="6">
        <f t="shared" si="24"/>
        <v>0</v>
      </c>
      <c r="X57" s="6">
        <f t="shared" si="24"/>
        <v>0</v>
      </c>
      <c r="Y57" s="6">
        <f t="shared" si="24"/>
        <v>0</v>
      </c>
      <c r="Z57" s="6">
        <f t="shared" si="24"/>
        <v>0</v>
      </c>
      <c r="AA57" s="6">
        <f t="shared" si="24"/>
        <v>0</v>
      </c>
      <c r="AB57" s="6">
        <f t="shared" si="24"/>
        <v>0</v>
      </c>
      <c r="AC57" s="6">
        <f t="shared" si="24"/>
        <v>0</v>
      </c>
      <c r="AD57" s="6">
        <f t="shared" si="24"/>
        <v>27244</v>
      </c>
      <c r="AE57" s="75">
        <f t="shared" si="24"/>
        <v>0</v>
      </c>
      <c r="AF57" s="102"/>
      <c r="AG57" s="103"/>
      <c r="AH57" s="72"/>
      <c r="AI57" s="72"/>
      <c r="AJ57" s="72"/>
    </row>
    <row r="58" spans="1:36" s="22" customFormat="1" ht="23.25" customHeight="1">
      <c r="A58" s="50" t="s">
        <v>20</v>
      </c>
      <c r="B58" s="5">
        <f>H58+I58+J58+K58+L58+M58+N58+O58+P58+Q58+R58+S58</f>
        <v>0</v>
      </c>
      <c r="C58" s="5">
        <f>H58+J58+L58</f>
        <v>0</v>
      </c>
      <c r="D58" s="5">
        <f>E58</f>
        <v>0</v>
      </c>
      <c r="E58" s="5">
        <f>I58+K58+M58</f>
        <v>0</v>
      </c>
      <c r="F58" s="43">
        <v>0</v>
      </c>
      <c r="G58" s="43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75">
        <v>0</v>
      </c>
      <c r="AF58" s="102"/>
      <c r="AG58" s="103"/>
      <c r="AH58" s="72"/>
      <c r="AI58" s="72"/>
      <c r="AJ58" s="72"/>
    </row>
    <row r="59" spans="1:36" s="22" customFormat="1" ht="23.25" customHeight="1">
      <c r="A59" s="36" t="s">
        <v>18</v>
      </c>
      <c r="B59" s="5">
        <f>H59+J59+L59+N59+P59+R59+T59+V59+X59+Z59+AB59+AD59</f>
        <v>24247.1</v>
      </c>
      <c r="C59" s="5">
        <f>H59+J59+L59</f>
        <v>0</v>
      </c>
      <c r="D59" s="5">
        <f>E59</f>
        <v>0</v>
      </c>
      <c r="E59" s="5">
        <f>I59+K59+M59</f>
        <v>0</v>
      </c>
      <c r="F59" s="43">
        <f>E59/B59</f>
        <v>0</v>
      </c>
      <c r="G59" s="43">
        <v>0</v>
      </c>
      <c r="H59" s="5">
        <v>0</v>
      </c>
      <c r="I59" s="6">
        <v>0</v>
      </c>
      <c r="J59" s="5">
        <v>0</v>
      </c>
      <c r="K59" s="6">
        <v>0</v>
      </c>
      <c r="L59" s="5">
        <v>0</v>
      </c>
      <c r="M59" s="6">
        <v>0</v>
      </c>
      <c r="N59" s="5">
        <v>0</v>
      </c>
      <c r="O59" s="6">
        <v>0</v>
      </c>
      <c r="P59" s="5">
        <v>0</v>
      </c>
      <c r="Q59" s="6">
        <v>0</v>
      </c>
      <c r="R59" s="5">
        <v>0</v>
      </c>
      <c r="S59" s="6">
        <v>0</v>
      </c>
      <c r="T59" s="5">
        <v>0</v>
      </c>
      <c r="U59" s="6">
        <v>0</v>
      </c>
      <c r="V59" s="5">
        <v>0</v>
      </c>
      <c r="W59" s="6">
        <v>0</v>
      </c>
      <c r="X59" s="5">
        <v>0</v>
      </c>
      <c r="Y59" s="6">
        <v>0</v>
      </c>
      <c r="Z59" s="5">
        <v>0</v>
      </c>
      <c r="AA59" s="6">
        <v>0</v>
      </c>
      <c r="AB59" s="5">
        <v>0</v>
      </c>
      <c r="AC59" s="6">
        <v>0</v>
      </c>
      <c r="AD59" s="5">
        <v>24247.1</v>
      </c>
      <c r="AE59" s="75">
        <v>0</v>
      </c>
      <c r="AF59" s="102"/>
      <c r="AG59" s="103"/>
      <c r="AH59" s="72"/>
      <c r="AI59" s="72"/>
      <c r="AJ59" s="72"/>
    </row>
    <row r="60" spans="1:36" s="22" customFormat="1" ht="23.25" customHeight="1">
      <c r="A60" s="50" t="s">
        <v>19</v>
      </c>
      <c r="B60" s="5">
        <f>H60+J60+L60+N60+P60+R60+T60+V60+X60+Z60+AB60+AD60</f>
        <v>2996.9</v>
      </c>
      <c r="C60" s="5">
        <f>H60+J60+L60</f>
        <v>0</v>
      </c>
      <c r="D60" s="5">
        <f>C60</f>
        <v>0</v>
      </c>
      <c r="E60" s="5">
        <f>I60+K60+M60</f>
        <v>0</v>
      </c>
      <c r="F60" s="43">
        <f>E60/B60</f>
        <v>0</v>
      </c>
      <c r="G60" s="43">
        <v>0</v>
      </c>
      <c r="H60" s="5">
        <v>0</v>
      </c>
      <c r="I60" s="6">
        <v>0</v>
      </c>
      <c r="J60" s="5">
        <v>0</v>
      </c>
      <c r="K60" s="6">
        <v>0</v>
      </c>
      <c r="L60" s="5">
        <v>0</v>
      </c>
      <c r="M60" s="6">
        <v>0</v>
      </c>
      <c r="N60" s="5">
        <v>0</v>
      </c>
      <c r="O60" s="6">
        <v>0</v>
      </c>
      <c r="P60" s="5">
        <v>0</v>
      </c>
      <c r="Q60" s="6">
        <v>0</v>
      </c>
      <c r="R60" s="5">
        <v>0</v>
      </c>
      <c r="S60" s="6">
        <v>0</v>
      </c>
      <c r="T60" s="5">
        <v>0</v>
      </c>
      <c r="U60" s="6">
        <v>0</v>
      </c>
      <c r="V60" s="5">
        <v>0</v>
      </c>
      <c r="W60" s="6">
        <v>0</v>
      </c>
      <c r="X60" s="5">
        <v>0</v>
      </c>
      <c r="Y60" s="6">
        <v>0</v>
      </c>
      <c r="Z60" s="5">
        <v>0</v>
      </c>
      <c r="AA60" s="6">
        <v>0</v>
      </c>
      <c r="AB60" s="5">
        <v>0</v>
      </c>
      <c r="AC60" s="6">
        <v>0</v>
      </c>
      <c r="AD60" s="5">
        <v>2996.9</v>
      </c>
      <c r="AE60" s="75">
        <v>0</v>
      </c>
      <c r="AF60" s="102"/>
      <c r="AG60" s="103"/>
      <c r="AH60" s="72"/>
      <c r="AI60" s="72"/>
      <c r="AJ60" s="72"/>
    </row>
    <row r="61" spans="1:36" s="22" customFormat="1" ht="26.25" customHeight="1">
      <c r="A61" s="36" t="s">
        <v>27</v>
      </c>
      <c r="B61" s="5">
        <f>H61+I61+J61+K61+L61+M61+N61+O61+P61+Q61+R61+S61</f>
        <v>0</v>
      </c>
      <c r="C61" s="5">
        <f>H61+J61</f>
        <v>0</v>
      </c>
      <c r="D61" s="5">
        <f>E61</f>
        <v>0</v>
      </c>
      <c r="E61" s="5">
        <f>I61+K61+M61</f>
        <v>0</v>
      </c>
      <c r="F61" s="43">
        <v>0</v>
      </c>
      <c r="G61" s="43">
        <v>0</v>
      </c>
      <c r="H61" s="5">
        <v>0</v>
      </c>
      <c r="I61" s="6">
        <v>0</v>
      </c>
      <c r="J61" s="5">
        <v>0</v>
      </c>
      <c r="K61" s="6">
        <v>0</v>
      </c>
      <c r="L61" s="5">
        <v>0</v>
      </c>
      <c r="M61" s="6">
        <v>0</v>
      </c>
      <c r="N61" s="5">
        <v>0</v>
      </c>
      <c r="O61" s="6">
        <v>0</v>
      </c>
      <c r="P61" s="5">
        <v>0</v>
      </c>
      <c r="Q61" s="6">
        <v>0</v>
      </c>
      <c r="R61" s="5">
        <v>0</v>
      </c>
      <c r="S61" s="6">
        <v>0</v>
      </c>
      <c r="T61" s="5">
        <v>0</v>
      </c>
      <c r="U61" s="6">
        <v>0</v>
      </c>
      <c r="V61" s="5">
        <v>0</v>
      </c>
      <c r="W61" s="6">
        <v>0</v>
      </c>
      <c r="X61" s="5">
        <v>0</v>
      </c>
      <c r="Y61" s="6">
        <v>0</v>
      </c>
      <c r="Z61" s="5">
        <v>0</v>
      </c>
      <c r="AA61" s="6">
        <v>0</v>
      </c>
      <c r="AB61" s="5">
        <v>0</v>
      </c>
      <c r="AC61" s="6">
        <v>0</v>
      </c>
      <c r="AD61" s="5">
        <v>0</v>
      </c>
      <c r="AE61" s="75">
        <v>0</v>
      </c>
      <c r="AF61" s="104"/>
      <c r="AG61" s="105"/>
      <c r="AH61" s="72"/>
      <c r="AI61" s="72"/>
      <c r="AJ61" s="72"/>
    </row>
    <row r="62" spans="1:36" s="22" customFormat="1" ht="37.5" customHeight="1">
      <c r="A62" s="53" t="s">
        <v>52</v>
      </c>
      <c r="B62" s="54">
        <f>B63</f>
        <v>64544</v>
      </c>
      <c r="C62" s="54">
        <f aca="true" t="shared" si="25" ref="C62:AE62">C63</f>
        <v>0</v>
      </c>
      <c r="D62" s="54">
        <f t="shared" si="25"/>
        <v>64544</v>
      </c>
      <c r="E62" s="54">
        <f t="shared" si="25"/>
        <v>0</v>
      </c>
      <c r="F62" s="44">
        <f>E62/B62</f>
        <v>0</v>
      </c>
      <c r="G62" s="44">
        <v>0</v>
      </c>
      <c r="H62" s="54">
        <f t="shared" si="25"/>
        <v>0</v>
      </c>
      <c r="I62" s="54">
        <f t="shared" si="25"/>
        <v>0</v>
      </c>
      <c r="J62" s="54">
        <f t="shared" si="25"/>
        <v>0</v>
      </c>
      <c r="K62" s="54">
        <f t="shared" si="25"/>
        <v>0</v>
      </c>
      <c r="L62" s="54">
        <f t="shared" si="25"/>
        <v>0</v>
      </c>
      <c r="M62" s="54">
        <f t="shared" si="25"/>
        <v>0</v>
      </c>
      <c r="N62" s="54">
        <f t="shared" si="25"/>
        <v>1389</v>
      </c>
      <c r="O62" s="54">
        <f t="shared" si="25"/>
        <v>0</v>
      </c>
      <c r="P62" s="54">
        <f t="shared" si="25"/>
        <v>0</v>
      </c>
      <c r="Q62" s="54">
        <f t="shared" si="25"/>
        <v>0</v>
      </c>
      <c r="R62" s="54">
        <f t="shared" si="25"/>
        <v>0</v>
      </c>
      <c r="S62" s="54">
        <f t="shared" si="25"/>
        <v>0</v>
      </c>
      <c r="T62" s="54">
        <f t="shared" si="25"/>
        <v>31577.5</v>
      </c>
      <c r="U62" s="54">
        <f t="shared" si="25"/>
        <v>0</v>
      </c>
      <c r="V62" s="54">
        <f t="shared" si="25"/>
        <v>31577.5</v>
      </c>
      <c r="W62" s="54">
        <f t="shared" si="25"/>
        <v>0</v>
      </c>
      <c r="X62" s="54">
        <f t="shared" si="25"/>
        <v>0</v>
      </c>
      <c r="Y62" s="54">
        <f t="shared" si="25"/>
        <v>0</v>
      </c>
      <c r="Z62" s="54">
        <f t="shared" si="25"/>
        <v>0</v>
      </c>
      <c r="AA62" s="54">
        <f t="shared" si="25"/>
        <v>0</v>
      </c>
      <c r="AB62" s="54">
        <f t="shared" si="25"/>
        <v>0</v>
      </c>
      <c r="AC62" s="54">
        <f t="shared" si="25"/>
        <v>0</v>
      </c>
      <c r="AD62" s="54">
        <f t="shared" si="25"/>
        <v>0</v>
      </c>
      <c r="AE62" s="77">
        <f t="shared" si="25"/>
        <v>0</v>
      </c>
      <c r="AF62" s="100" t="s">
        <v>55</v>
      </c>
      <c r="AG62" s="101"/>
      <c r="AH62" s="72"/>
      <c r="AI62" s="72"/>
      <c r="AJ62" s="72"/>
    </row>
    <row r="63" spans="1:36" s="22" customFormat="1" ht="26.25" customHeight="1">
      <c r="A63" s="51" t="s">
        <v>24</v>
      </c>
      <c r="B63" s="5">
        <f>B64+B65+B66+B67</f>
        <v>64544</v>
      </c>
      <c r="C63" s="5">
        <f aca="true" t="shared" si="26" ref="C63:AE63">C64+C65+C66+C67</f>
        <v>0</v>
      </c>
      <c r="D63" s="5">
        <f t="shared" si="26"/>
        <v>64544</v>
      </c>
      <c r="E63" s="5">
        <f t="shared" si="26"/>
        <v>0</v>
      </c>
      <c r="F63" s="43">
        <f>E63/B63</f>
        <v>0</v>
      </c>
      <c r="G63" s="43">
        <v>0</v>
      </c>
      <c r="H63" s="5">
        <f t="shared" si="26"/>
        <v>0</v>
      </c>
      <c r="I63" s="5">
        <f t="shared" si="26"/>
        <v>0</v>
      </c>
      <c r="J63" s="5">
        <f t="shared" si="26"/>
        <v>0</v>
      </c>
      <c r="K63" s="5">
        <f t="shared" si="26"/>
        <v>0</v>
      </c>
      <c r="L63" s="5">
        <f t="shared" si="26"/>
        <v>0</v>
      </c>
      <c r="M63" s="5">
        <f t="shared" si="26"/>
        <v>0</v>
      </c>
      <c r="N63" s="5">
        <f t="shared" si="26"/>
        <v>1389</v>
      </c>
      <c r="O63" s="5">
        <f t="shared" si="26"/>
        <v>0</v>
      </c>
      <c r="P63" s="5">
        <f t="shared" si="26"/>
        <v>0</v>
      </c>
      <c r="Q63" s="5">
        <f t="shared" si="26"/>
        <v>0</v>
      </c>
      <c r="R63" s="5">
        <f t="shared" si="26"/>
        <v>0</v>
      </c>
      <c r="S63" s="5">
        <f t="shared" si="26"/>
        <v>0</v>
      </c>
      <c r="T63" s="5">
        <f t="shared" si="26"/>
        <v>31577.5</v>
      </c>
      <c r="U63" s="5">
        <f t="shared" si="26"/>
        <v>0</v>
      </c>
      <c r="V63" s="5">
        <f t="shared" si="26"/>
        <v>31577.5</v>
      </c>
      <c r="W63" s="5">
        <f t="shared" si="26"/>
        <v>0</v>
      </c>
      <c r="X63" s="5">
        <f t="shared" si="26"/>
        <v>0</v>
      </c>
      <c r="Y63" s="5">
        <f t="shared" si="26"/>
        <v>0</v>
      </c>
      <c r="Z63" s="5">
        <f t="shared" si="26"/>
        <v>0</v>
      </c>
      <c r="AA63" s="5">
        <f t="shared" si="26"/>
        <v>0</v>
      </c>
      <c r="AB63" s="5">
        <f t="shared" si="26"/>
        <v>0</v>
      </c>
      <c r="AC63" s="5">
        <f t="shared" si="26"/>
        <v>0</v>
      </c>
      <c r="AD63" s="5">
        <f t="shared" si="26"/>
        <v>0</v>
      </c>
      <c r="AE63" s="76">
        <f t="shared" si="26"/>
        <v>0</v>
      </c>
      <c r="AF63" s="102"/>
      <c r="AG63" s="103"/>
      <c r="AH63" s="72"/>
      <c r="AI63" s="72"/>
      <c r="AJ63" s="72"/>
    </row>
    <row r="64" spans="1:36" s="22" customFormat="1" ht="26.25" customHeight="1">
      <c r="A64" s="24" t="s">
        <v>20</v>
      </c>
      <c r="B64" s="5">
        <f>H64+J64+L64+N64+P64+R64+T64+V64+X64+Z64+AB64+AD64</f>
        <v>0</v>
      </c>
      <c r="C64" s="5">
        <f>H64+J64+L64</f>
        <v>0</v>
      </c>
      <c r="D64" s="5">
        <f>E64</f>
        <v>0</v>
      </c>
      <c r="E64" s="5">
        <f>I64+K64+M64</f>
        <v>0</v>
      </c>
      <c r="F64" s="43">
        <v>0</v>
      </c>
      <c r="G64" s="43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76">
        <v>0</v>
      </c>
      <c r="AF64" s="102"/>
      <c r="AG64" s="103"/>
      <c r="AH64" s="72"/>
      <c r="AI64" s="72"/>
      <c r="AJ64" s="72"/>
    </row>
    <row r="65" spans="1:36" s="22" customFormat="1" ht="26.25" customHeight="1">
      <c r="A65" s="46" t="s">
        <v>18</v>
      </c>
      <c r="B65" s="5">
        <f>H65+J65+L65+N65+P65+R65+T65+V65+X65+Z65+AB65+AD65</f>
        <v>0</v>
      </c>
      <c r="C65" s="5">
        <f>H65+J65+L65</f>
        <v>0</v>
      </c>
      <c r="D65" s="5">
        <f>E65</f>
        <v>0</v>
      </c>
      <c r="E65" s="5">
        <f>I65+K65+M65</f>
        <v>0</v>
      </c>
      <c r="F65" s="43">
        <v>0</v>
      </c>
      <c r="G65" s="43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76">
        <v>0</v>
      </c>
      <c r="AF65" s="102"/>
      <c r="AG65" s="103"/>
      <c r="AH65" s="72"/>
      <c r="AI65" s="72"/>
      <c r="AJ65" s="72"/>
    </row>
    <row r="66" spans="1:36" s="22" customFormat="1" ht="26.25" customHeight="1">
      <c r="A66" s="24" t="s">
        <v>19</v>
      </c>
      <c r="B66" s="5">
        <f>H66+J66+L66+N66+P66+R66+T66+V66+X66+Z66+AB66+AD66</f>
        <v>0</v>
      </c>
      <c r="C66" s="5">
        <f>H66+J66+L66</f>
        <v>0</v>
      </c>
      <c r="D66" s="5">
        <f>E66</f>
        <v>0</v>
      </c>
      <c r="E66" s="5">
        <f>I66+K66+M66</f>
        <v>0</v>
      </c>
      <c r="F66" s="43">
        <v>0</v>
      </c>
      <c r="G66" s="43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75">
        <v>0</v>
      </c>
      <c r="AF66" s="102"/>
      <c r="AG66" s="103"/>
      <c r="AH66" s="72"/>
      <c r="AI66" s="72"/>
      <c r="AJ66" s="72"/>
    </row>
    <row r="67" spans="1:36" s="22" customFormat="1" ht="26.25" customHeight="1">
      <c r="A67" s="46" t="s">
        <v>27</v>
      </c>
      <c r="B67" s="5">
        <f>H67+J67+L67+N67+P67+R67+T67+V67+X67+Z67+AB67+AD67</f>
        <v>64544</v>
      </c>
      <c r="C67" s="5">
        <f>H67+J67+L67</f>
        <v>0</v>
      </c>
      <c r="D67" s="5">
        <v>64544</v>
      </c>
      <c r="E67" s="5">
        <f>I67+K67+M67</f>
        <v>0</v>
      </c>
      <c r="F67" s="43">
        <f>E67/B67</f>
        <v>0</v>
      </c>
      <c r="G67" s="43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1389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31577.5</v>
      </c>
      <c r="U67" s="5">
        <v>0</v>
      </c>
      <c r="V67" s="5">
        <v>31577.5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76">
        <v>0</v>
      </c>
      <c r="AF67" s="104"/>
      <c r="AG67" s="105"/>
      <c r="AH67" s="72"/>
      <c r="AI67" s="72"/>
      <c r="AJ67" s="72"/>
    </row>
    <row r="68" spans="1:36" s="30" customFormat="1" ht="51" customHeight="1">
      <c r="A68" s="31" t="s">
        <v>34</v>
      </c>
      <c r="B68" s="32">
        <f>B69+B75+B81+B87</f>
        <v>7265.431</v>
      </c>
      <c r="C68" s="32">
        <f>C69+C75+C81+C87</f>
        <v>0</v>
      </c>
      <c r="D68" s="32">
        <f>D69+D75+D81+D87</f>
        <v>0</v>
      </c>
      <c r="E68" s="32">
        <f>E69+E75+E81+E87</f>
        <v>0</v>
      </c>
      <c r="F68" s="44">
        <f>E68/B68</f>
        <v>0</v>
      </c>
      <c r="G68" s="44">
        <v>0</v>
      </c>
      <c r="H68" s="32">
        <f aca="true" t="shared" si="27" ref="H68:AE68">H69+H75+H81+H87</f>
        <v>0</v>
      </c>
      <c r="I68" s="32">
        <f t="shared" si="27"/>
        <v>0</v>
      </c>
      <c r="J68" s="32">
        <f t="shared" si="27"/>
        <v>0</v>
      </c>
      <c r="K68" s="32">
        <f t="shared" si="27"/>
        <v>0</v>
      </c>
      <c r="L68" s="32">
        <f t="shared" si="27"/>
        <v>0</v>
      </c>
      <c r="M68" s="32">
        <f t="shared" si="27"/>
        <v>0</v>
      </c>
      <c r="N68" s="32">
        <f t="shared" si="27"/>
        <v>13.4</v>
      </c>
      <c r="O68" s="32">
        <f t="shared" si="27"/>
        <v>0</v>
      </c>
      <c r="P68" s="32">
        <f t="shared" si="27"/>
        <v>0</v>
      </c>
      <c r="Q68" s="32">
        <f t="shared" si="27"/>
        <v>0</v>
      </c>
      <c r="R68" s="32">
        <f t="shared" si="27"/>
        <v>0</v>
      </c>
      <c r="S68" s="32">
        <f t="shared" si="27"/>
        <v>0</v>
      </c>
      <c r="T68" s="32">
        <f t="shared" si="27"/>
        <v>0</v>
      </c>
      <c r="U68" s="32">
        <f t="shared" si="27"/>
        <v>0</v>
      </c>
      <c r="V68" s="32">
        <f t="shared" si="27"/>
        <v>0</v>
      </c>
      <c r="W68" s="32">
        <f t="shared" si="27"/>
        <v>0</v>
      </c>
      <c r="X68" s="32">
        <f t="shared" si="27"/>
        <v>0</v>
      </c>
      <c r="Y68" s="32">
        <f t="shared" si="27"/>
        <v>0</v>
      </c>
      <c r="Z68" s="32">
        <f t="shared" si="27"/>
        <v>0</v>
      </c>
      <c r="AA68" s="32">
        <f t="shared" si="27"/>
        <v>0</v>
      </c>
      <c r="AB68" s="32">
        <f t="shared" si="27"/>
        <v>2630.2</v>
      </c>
      <c r="AC68" s="32">
        <f t="shared" si="27"/>
        <v>0</v>
      </c>
      <c r="AD68" s="32">
        <f t="shared" si="27"/>
        <v>4621.831</v>
      </c>
      <c r="AE68" s="73">
        <f t="shared" si="27"/>
        <v>0</v>
      </c>
      <c r="AF68" s="87" t="s">
        <v>50</v>
      </c>
      <c r="AG68" s="87"/>
      <c r="AH68" s="72"/>
      <c r="AI68" s="72"/>
      <c r="AJ68" s="72"/>
    </row>
    <row r="69" spans="1:36" s="22" customFormat="1" ht="57.75" customHeight="1">
      <c r="A69" s="53" t="s">
        <v>39</v>
      </c>
      <c r="B69" s="54">
        <f>B70</f>
        <v>3741.2</v>
      </c>
      <c r="C69" s="54">
        <f>C70</f>
        <v>0</v>
      </c>
      <c r="D69" s="54">
        <f>D70</f>
        <v>0</v>
      </c>
      <c r="E69" s="54">
        <f>E70</f>
        <v>0</v>
      </c>
      <c r="F69" s="44">
        <f>E69/B69</f>
        <v>0</v>
      </c>
      <c r="G69" s="44">
        <v>0</v>
      </c>
      <c r="H69" s="54">
        <f aca="true" t="shared" si="28" ref="H69:AE69">H70</f>
        <v>0</v>
      </c>
      <c r="I69" s="54">
        <f t="shared" si="28"/>
        <v>0</v>
      </c>
      <c r="J69" s="54">
        <f t="shared" si="28"/>
        <v>0</v>
      </c>
      <c r="K69" s="54">
        <f t="shared" si="28"/>
        <v>0</v>
      </c>
      <c r="L69" s="54">
        <f t="shared" si="28"/>
        <v>0</v>
      </c>
      <c r="M69" s="54">
        <f t="shared" si="28"/>
        <v>0</v>
      </c>
      <c r="N69" s="54">
        <f t="shared" si="28"/>
        <v>0</v>
      </c>
      <c r="O69" s="54">
        <f t="shared" si="28"/>
        <v>0</v>
      </c>
      <c r="P69" s="54">
        <f t="shared" si="28"/>
        <v>0</v>
      </c>
      <c r="Q69" s="54">
        <f t="shared" si="28"/>
        <v>0</v>
      </c>
      <c r="R69" s="54">
        <f t="shared" si="28"/>
        <v>0</v>
      </c>
      <c r="S69" s="54">
        <f t="shared" si="28"/>
        <v>0</v>
      </c>
      <c r="T69" s="54">
        <f t="shared" si="28"/>
        <v>0</v>
      </c>
      <c r="U69" s="54">
        <f t="shared" si="28"/>
        <v>0</v>
      </c>
      <c r="V69" s="54">
        <f t="shared" si="28"/>
        <v>0</v>
      </c>
      <c r="W69" s="54">
        <f t="shared" si="28"/>
        <v>0</v>
      </c>
      <c r="X69" s="54">
        <f t="shared" si="28"/>
        <v>0</v>
      </c>
      <c r="Y69" s="54">
        <f t="shared" si="28"/>
        <v>0</v>
      </c>
      <c r="Z69" s="54">
        <f t="shared" si="28"/>
        <v>0</v>
      </c>
      <c r="AA69" s="54">
        <f t="shared" si="28"/>
        <v>0</v>
      </c>
      <c r="AB69" s="54">
        <f t="shared" si="28"/>
        <v>1870.55</v>
      </c>
      <c r="AC69" s="54">
        <f t="shared" si="28"/>
        <v>0</v>
      </c>
      <c r="AD69" s="54">
        <f t="shared" si="28"/>
        <v>1870.6499999999999</v>
      </c>
      <c r="AE69" s="77">
        <f t="shared" si="28"/>
        <v>0</v>
      </c>
      <c r="AF69" s="106"/>
      <c r="AG69" s="106"/>
      <c r="AH69" s="72"/>
      <c r="AI69" s="72"/>
      <c r="AJ69" s="72"/>
    </row>
    <row r="70" spans="1:36" s="22" customFormat="1" ht="24.75" customHeight="1">
      <c r="A70" s="55" t="s">
        <v>24</v>
      </c>
      <c r="B70" s="5">
        <f>B72+B73+B71+B74</f>
        <v>3741.2</v>
      </c>
      <c r="C70" s="5">
        <f>C72+C73+C71+C74</f>
        <v>0</v>
      </c>
      <c r="D70" s="5">
        <f aca="true" t="shared" si="29" ref="D70:AE70">D72+D73+D71+D74</f>
        <v>0</v>
      </c>
      <c r="E70" s="5">
        <f t="shared" si="29"/>
        <v>0</v>
      </c>
      <c r="F70" s="43">
        <f>E70/B70</f>
        <v>0</v>
      </c>
      <c r="G70" s="43">
        <v>0</v>
      </c>
      <c r="H70" s="5">
        <f t="shared" si="29"/>
        <v>0</v>
      </c>
      <c r="I70" s="5">
        <f t="shared" si="29"/>
        <v>0</v>
      </c>
      <c r="J70" s="5">
        <f t="shared" si="29"/>
        <v>0</v>
      </c>
      <c r="K70" s="5">
        <f t="shared" si="29"/>
        <v>0</v>
      </c>
      <c r="L70" s="5">
        <f t="shared" si="29"/>
        <v>0</v>
      </c>
      <c r="M70" s="5">
        <f t="shared" si="29"/>
        <v>0</v>
      </c>
      <c r="N70" s="5">
        <f t="shared" si="29"/>
        <v>0</v>
      </c>
      <c r="O70" s="5">
        <f t="shared" si="29"/>
        <v>0</v>
      </c>
      <c r="P70" s="5">
        <f t="shared" si="29"/>
        <v>0</v>
      </c>
      <c r="Q70" s="5">
        <f t="shared" si="29"/>
        <v>0</v>
      </c>
      <c r="R70" s="5">
        <f t="shared" si="29"/>
        <v>0</v>
      </c>
      <c r="S70" s="5">
        <f t="shared" si="29"/>
        <v>0</v>
      </c>
      <c r="T70" s="5">
        <f t="shared" si="29"/>
        <v>0</v>
      </c>
      <c r="U70" s="5">
        <f>U72+U73+U71+U74</f>
        <v>0</v>
      </c>
      <c r="V70" s="5">
        <f t="shared" si="29"/>
        <v>0</v>
      </c>
      <c r="W70" s="5">
        <f t="shared" si="29"/>
        <v>0</v>
      </c>
      <c r="X70" s="5">
        <f t="shared" si="29"/>
        <v>0</v>
      </c>
      <c r="Y70" s="5">
        <f t="shared" si="29"/>
        <v>0</v>
      </c>
      <c r="Z70" s="5">
        <f t="shared" si="29"/>
        <v>0</v>
      </c>
      <c r="AA70" s="5">
        <f t="shared" si="29"/>
        <v>0</v>
      </c>
      <c r="AB70" s="5">
        <f t="shared" si="29"/>
        <v>1870.55</v>
      </c>
      <c r="AC70" s="5">
        <f t="shared" si="29"/>
        <v>0</v>
      </c>
      <c r="AD70" s="5">
        <f t="shared" si="29"/>
        <v>1870.6499999999999</v>
      </c>
      <c r="AE70" s="76">
        <f t="shared" si="29"/>
        <v>0</v>
      </c>
      <c r="AF70" s="106" t="s">
        <v>69</v>
      </c>
      <c r="AG70" s="106"/>
      <c r="AH70" s="72"/>
      <c r="AI70" s="72"/>
      <c r="AJ70" s="72"/>
    </row>
    <row r="71" spans="1:36" s="22" customFormat="1" ht="22.5" customHeight="1">
      <c r="A71" s="46" t="s">
        <v>20</v>
      </c>
      <c r="B71" s="5">
        <f>H71+J71+L71+N71+P71+R71+T71+V71+X71+Z71+AB71+AD71</f>
        <v>375.9</v>
      </c>
      <c r="C71" s="5">
        <f>H71+J71+L71</f>
        <v>0</v>
      </c>
      <c r="D71" s="5">
        <v>0</v>
      </c>
      <c r="E71" s="5">
        <f>I71+K71+M71</f>
        <v>0</v>
      </c>
      <c r="F71" s="43">
        <v>0</v>
      </c>
      <c r="G71" s="43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187.95</v>
      </c>
      <c r="AC71" s="5">
        <v>0</v>
      </c>
      <c r="AD71" s="5">
        <v>187.95</v>
      </c>
      <c r="AE71" s="76">
        <v>0</v>
      </c>
      <c r="AF71" s="106"/>
      <c r="AG71" s="106"/>
      <c r="AH71" s="72"/>
      <c r="AI71" s="72"/>
      <c r="AJ71" s="72"/>
    </row>
    <row r="72" spans="1:36" s="22" customFormat="1" ht="23.25" customHeight="1">
      <c r="A72" s="46" t="s">
        <v>18</v>
      </c>
      <c r="B72" s="5">
        <f>H72+J72+L72+N72+P72+R72+T72+V72+X72+Z72+AB72+AD72</f>
        <v>3178.2</v>
      </c>
      <c r="C72" s="5">
        <f>H72+J72+L72</f>
        <v>0</v>
      </c>
      <c r="D72" s="5">
        <f>E72</f>
        <v>0</v>
      </c>
      <c r="E72" s="5">
        <f>I72+K72</f>
        <v>0</v>
      </c>
      <c r="F72" s="43">
        <v>0</v>
      </c>
      <c r="G72" s="43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1589.1</v>
      </c>
      <c r="AC72" s="5">
        <v>0</v>
      </c>
      <c r="AD72" s="5">
        <v>1589.1</v>
      </c>
      <c r="AE72" s="76">
        <v>0</v>
      </c>
      <c r="AF72" s="106"/>
      <c r="AG72" s="106"/>
      <c r="AH72" s="72"/>
      <c r="AI72" s="72"/>
      <c r="AJ72" s="72"/>
    </row>
    <row r="73" spans="1:36" s="22" customFormat="1" ht="19.5" customHeight="1">
      <c r="A73" s="46" t="s">
        <v>19</v>
      </c>
      <c r="B73" s="5">
        <f>H73+J73+L73+N73+P73+R73+T73+V73+X73+Z73+AB73+AD73</f>
        <v>187.1</v>
      </c>
      <c r="C73" s="5">
        <f>H73+J73</f>
        <v>0</v>
      </c>
      <c r="D73" s="5">
        <f>E73</f>
        <v>0</v>
      </c>
      <c r="E73" s="5">
        <f>I73+K73+M73</f>
        <v>0</v>
      </c>
      <c r="F73" s="43">
        <f>E73/B73</f>
        <v>0</v>
      </c>
      <c r="G73" s="43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93.5</v>
      </c>
      <c r="AC73" s="5">
        <v>0</v>
      </c>
      <c r="AD73" s="5">
        <v>93.6</v>
      </c>
      <c r="AE73" s="76">
        <v>0</v>
      </c>
      <c r="AF73" s="106"/>
      <c r="AG73" s="106"/>
      <c r="AH73" s="72"/>
      <c r="AI73" s="72"/>
      <c r="AJ73" s="72"/>
    </row>
    <row r="74" spans="1:36" s="22" customFormat="1" ht="45.75" customHeight="1">
      <c r="A74" s="46" t="s">
        <v>27</v>
      </c>
      <c r="B74" s="5">
        <f>H74+I74+J74+K74+L74+M74+N74+O74+P74+Q74+R74+S74</f>
        <v>0</v>
      </c>
      <c r="C74" s="5">
        <f>H74+J74+L74</f>
        <v>0</v>
      </c>
      <c r="D74" s="5">
        <f>E74</f>
        <v>0</v>
      </c>
      <c r="E74" s="5">
        <f>I74+K74+M74</f>
        <v>0</v>
      </c>
      <c r="F74" s="43">
        <v>0</v>
      </c>
      <c r="G74" s="43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76">
        <v>0</v>
      </c>
      <c r="AF74" s="106"/>
      <c r="AG74" s="106"/>
      <c r="AH74" s="72"/>
      <c r="AI74" s="72"/>
      <c r="AJ74" s="72"/>
    </row>
    <row r="75" spans="1:36" s="22" customFormat="1" ht="72" customHeight="1">
      <c r="A75" s="33" t="s">
        <v>40</v>
      </c>
      <c r="B75" s="54">
        <f>B76</f>
        <v>1519.3</v>
      </c>
      <c r="C75" s="54">
        <f>C76</f>
        <v>0</v>
      </c>
      <c r="D75" s="54">
        <f>D76</f>
        <v>0</v>
      </c>
      <c r="E75" s="54">
        <f>E76</f>
        <v>0</v>
      </c>
      <c r="F75" s="44">
        <f>E75/B75</f>
        <v>0</v>
      </c>
      <c r="G75" s="44">
        <v>0</v>
      </c>
      <c r="H75" s="54">
        <f aca="true" t="shared" si="30" ref="H75:AE75">H76</f>
        <v>0</v>
      </c>
      <c r="I75" s="54">
        <f t="shared" si="30"/>
        <v>0</v>
      </c>
      <c r="J75" s="54">
        <f t="shared" si="30"/>
        <v>0</v>
      </c>
      <c r="K75" s="54">
        <f t="shared" si="30"/>
        <v>0</v>
      </c>
      <c r="L75" s="54">
        <f t="shared" si="30"/>
        <v>0</v>
      </c>
      <c r="M75" s="54">
        <f t="shared" si="30"/>
        <v>0</v>
      </c>
      <c r="N75" s="54">
        <f t="shared" si="30"/>
        <v>0</v>
      </c>
      <c r="O75" s="54">
        <f t="shared" si="30"/>
        <v>0</v>
      </c>
      <c r="P75" s="54">
        <f t="shared" si="30"/>
        <v>0</v>
      </c>
      <c r="Q75" s="54">
        <f t="shared" si="30"/>
        <v>0</v>
      </c>
      <c r="R75" s="54">
        <f t="shared" si="30"/>
        <v>0</v>
      </c>
      <c r="S75" s="54">
        <f t="shared" si="30"/>
        <v>0</v>
      </c>
      <c r="T75" s="54">
        <f t="shared" si="30"/>
        <v>0</v>
      </c>
      <c r="U75" s="54">
        <f t="shared" si="30"/>
        <v>0</v>
      </c>
      <c r="V75" s="54">
        <f t="shared" si="30"/>
        <v>0</v>
      </c>
      <c r="W75" s="54">
        <f t="shared" si="30"/>
        <v>0</v>
      </c>
      <c r="X75" s="54">
        <f t="shared" si="30"/>
        <v>0</v>
      </c>
      <c r="Y75" s="54">
        <f t="shared" si="30"/>
        <v>0</v>
      </c>
      <c r="Z75" s="54">
        <f t="shared" si="30"/>
        <v>0</v>
      </c>
      <c r="AA75" s="54">
        <f t="shared" si="30"/>
        <v>0</v>
      </c>
      <c r="AB75" s="54">
        <f t="shared" si="30"/>
        <v>759.65</v>
      </c>
      <c r="AC75" s="54">
        <f t="shared" si="30"/>
        <v>0</v>
      </c>
      <c r="AD75" s="54">
        <f t="shared" si="30"/>
        <v>759.65</v>
      </c>
      <c r="AE75" s="77">
        <f t="shared" si="30"/>
        <v>0</v>
      </c>
      <c r="AF75" s="106"/>
      <c r="AG75" s="106"/>
      <c r="AH75" s="72"/>
      <c r="AI75" s="72"/>
      <c r="AJ75" s="72"/>
    </row>
    <row r="76" spans="1:36" s="22" customFormat="1" ht="19.5" customHeight="1">
      <c r="A76" s="55" t="s">
        <v>24</v>
      </c>
      <c r="B76" s="5">
        <f>B78+B79+B77+B80</f>
        <v>1519.3</v>
      </c>
      <c r="C76" s="5">
        <f>C78+C79+C77+C80</f>
        <v>0</v>
      </c>
      <c r="D76" s="5">
        <f>D78+D79+D77+D80</f>
        <v>0</v>
      </c>
      <c r="E76" s="5">
        <f>E78+E79+E77+E80</f>
        <v>0</v>
      </c>
      <c r="F76" s="43">
        <f>E76/B76</f>
        <v>0</v>
      </c>
      <c r="G76" s="43">
        <v>0</v>
      </c>
      <c r="H76" s="5">
        <f aca="true" t="shared" si="31" ref="H76:AE76">H78+H79+H77+H80</f>
        <v>0</v>
      </c>
      <c r="I76" s="5">
        <f t="shared" si="31"/>
        <v>0</v>
      </c>
      <c r="J76" s="5">
        <f t="shared" si="31"/>
        <v>0</v>
      </c>
      <c r="K76" s="5">
        <f t="shared" si="31"/>
        <v>0</v>
      </c>
      <c r="L76" s="5">
        <f t="shared" si="31"/>
        <v>0</v>
      </c>
      <c r="M76" s="5">
        <f t="shared" si="31"/>
        <v>0</v>
      </c>
      <c r="N76" s="5">
        <f t="shared" si="31"/>
        <v>0</v>
      </c>
      <c r="O76" s="5">
        <f t="shared" si="31"/>
        <v>0</v>
      </c>
      <c r="P76" s="5">
        <f t="shared" si="31"/>
        <v>0</v>
      </c>
      <c r="Q76" s="5">
        <f t="shared" si="31"/>
        <v>0</v>
      </c>
      <c r="R76" s="5">
        <f t="shared" si="31"/>
        <v>0</v>
      </c>
      <c r="S76" s="5">
        <f t="shared" si="31"/>
        <v>0</v>
      </c>
      <c r="T76" s="5">
        <f t="shared" si="31"/>
        <v>0</v>
      </c>
      <c r="U76" s="5">
        <f t="shared" si="31"/>
        <v>0</v>
      </c>
      <c r="V76" s="5">
        <f t="shared" si="31"/>
        <v>0</v>
      </c>
      <c r="W76" s="5">
        <f t="shared" si="31"/>
        <v>0</v>
      </c>
      <c r="X76" s="5">
        <f t="shared" si="31"/>
        <v>0</v>
      </c>
      <c r="Y76" s="5">
        <f t="shared" si="31"/>
        <v>0</v>
      </c>
      <c r="Z76" s="5">
        <f t="shared" si="31"/>
        <v>0</v>
      </c>
      <c r="AA76" s="5">
        <f t="shared" si="31"/>
        <v>0</v>
      </c>
      <c r="AB76" s="5">
        <f>AB77</f>
        <v>759.65</v>
      </c>
      <c r="AC76" s="5">
        <f t="shared" si="31"/>
        <v>0</v>
      </c>
      <c r="AD76" s="5">
        <f t="shared" si="31"/>
        <v>759.65</v>
      </c>
      <c r="AE76" s="76">
        <f t="shared" si="31"/>
        <v>0</v>
      </c>
      <c r="AF76" s="94" t="s">
        <v>57</v>
      </c>
      <c r="AG76" s="95"/>
      <c r="AH76" s="72"/>
      <c r="AI76" s="72"/>
      <c r="AJ76" s="72"/>
    </row>
    <row r="77" spans="1:36" s="22" customFormat="1" ht="21" customHeight="1">
      <c r="A77" s="46" t="s">
        <v>20</v>
      </c>
      <c r="B77" s="5">
        <f>H77+J77+L77+N77+P77+R77+T77+V77+X77+Z77+AB77+AD77</f>
        <v>1519.3</v>
      </c>
      <c r="C77" s="5">
        <f>H77+J77+L77</f>
        <v>0</v>
      </c>
      <c r="D77" s="5">
        <v>0</v>
      </c>
      <c r="E77" s="5">
        <f>I77+K77+M77</f>
        <v>0</v>
      </c>
      <c r="F77" s="43">
        <f>E77/B77</f>
        <v>0</v>
      </c>
      <c r="G77" s="43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759.65</v>
      </c>
      <c r="AC77" s="5">
        <v>0</v>
      </c>
      <c r="AD77" s="5">
        <v>759.65</v>
      </c>
      <c r="AE77" s="76">
        <v>0</v>
      </c>
      <c r="AF77" s="96"/>
      <c r="AG77" s="97"/>
      <c r="AH77" s="72"/>
      <c r="AI77" s="72"/>
      <c r="AJ77" s="72"/>
    </row>
    <row r="78" spans="1:36" s="22" customFormat="1" ht="21" customHeight="1">
      <c r="A78" s="46" t="s">
        <v>18</v>
      </c>
      <c r="B78" s="5">
        <f>H78+I78+J78+K78+L78+M78+N78+O78+P78+Q78+R78+S78</f>
        <v>0</v>
      </c>
      <c r="C78" s="5">
        <f>H78+J78+L78</f>
        <v>0</v>
      </c>
      <c r="D78" s="5">
        <f>E78</f>
        <v>0</v>
      </c>
      <c r="E78" s="5">
        <f>I78+K78+M78</f>
        <v>0</v>
      </c>
      <c r="F78" s="43">
        <v>0</v>
      </c>
      <c r="G78" s="43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76">
        <v>0</v>
      </c>
      <c r="AF78" s="96"/>
      <c r="AG78" s="97"/>
      <c r="AH78" s="72"/>
      <c r="AI78" s="72"/>
      <c r="AJ78" s="72"/>
    </row>
    <row r="79" spans="1:36" s="22" customFormat="1" ht="21" customHeight="1">
      <c r="A79" s="46" t="s">
        <v>19</v>
      </c>
      <c r="B79" s="5">
        <f>H79+I79+J79+K79+L79+M79+N79+O79+P79+Q79+R79+S79</f>
        <v>0</v>
      </c>
      <c r="C79" s="5">
        <f>H79+J79+L79</f>
        <v>0</v>
      </c>
      <c r="D79" s="5">
        <f>E79</f>
        <v>0</v>
      </c>
      <c r="E79" s="5">
        <f>I79+K79+M79</f>
        <v>0</v>
      </c>
      <c r="F79" s="43">
        <v>0</v>
      </c>
      <c r="G79" s="43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76">
        <v>0</v>
      </c>
      <c r="AF79" s="96"/>
      <c r="AG79" s="97"/>
      <c r="AH79" s="72"/>
      <c r="AI79" s="72"/>
      <c r="AJ79" s="72"/>
    </row>
    <row r="80" spans="1:36" s="22" customFormat="1" ht="101.25" customHeight="1">
      <c r="A80" s="46" t="s">
        <v>27</v>
      </c>
      <c r="B80" s="5">
        <f>H80+I80+J80+K80+L80+M80+N80+O80+P80+Q80+R80+S80</f>
        <v>0</v>
      </c>
      <c r="C80" s="5">
        <f>H80+J80</f>
        <v>0</v>
      </c>
      <c r="D80" s="5">
        <f>E80</f>
        <v>0</v>
      </c>
      <c r="E80" s="5">
        <f>I80+K80+M80</f>
        <v>0</v>
      </c>
      <c r="F80" s="43">
        <v>0</v>
      </c>
      <c r="G80" s="43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76">
        <v>0</v>
      </c>
      <c r="AF80" s="98"/>
      <c r="AG80" s="99"/>
      <c r="AH80" s="72"/>
      <c r="AI80" s="72"/>
      <c r="AJ80" s="72"/>
    </row>
    <row r="81" spans="1:36" s="22" customFormat="1" ht="39" customHeight="1">
      <c r="A81" s="33" t="s">
        <v>30</v>
      </c>
      <c r="B81" s="34">
        <f>B82</f>
        <v>13.4</v>
      </c>
      <c r="C81" s="34">
        <f>C82</f>
        <v>0</v>
      </c>
      <c r="D81" s="34">
        <f>D82</f>
        <v>0</v>
      </c>
      <c r="E81" s="34">
        <f>E82</f>
        <v>0</v>
      </c>
      <c r="F81" s="44">
        <f>E81/B81</f>
        <v>0</v>
      </c>
      <c r="G81" s="44">
        <v>0</v>
      </c>
      <c r="H81" s="34">
        <f aca="true" t="shared" si="32" ref="H81:AE81">H82</f>
        <v>0</v>
      </c>
      <c r="I81" s="34">
        <f t="shared" si="32"/>
        <v>0</v>
      </c>
      <c r="J81" s="34">
        <f t="shared" si="32"/>
        <v>0</v>
      </c>
      <c r="K81" s="34">
        <f t="shared" si="32"/>
        <v>0</v>
      </c>
      <c r="L81" s="34">
        <f t="shared" si="32"/>
        <v>0</v>
      </c>
      <c r="M81" s="34">
        <f t="shared" si="32"/>
        <v>0</v>
      </c>
      <c r="N81" s="34">
        <f t="shared" si="32"/>
        <v>13.4</v>
      </c>
      <c r="O81" s="34">
        <f t="shared" si="32"/>
        <v>0</v>
      </c>
      <c r="P81" s="34">
        <f t="shared" si="32"/>
        <v>0</v>
      </c>
      <c r="Q81" s="34">
        <f t="shared" si="32"/>
        <v>0</v>
      </c>
      <c r="R81" s="34">
        <f t="shared" si="32"/>
        <v>0</v>
      </c>
      <c r="S81" s="34">
        <f t="shared" si="32"/>
        <v>0</v>
      </c>
      <c r="T81" s="34">
        <f t="shared" si="32"/>
        <v>0</v>
      </c>
      <c r="U81" s="34">
        <f t="shared" si="32"/>
        <v>0</v>
      </c>
      <c r="V81" s="34">
        <f t="shared" si="32"/>
        <v>0</v>
      </c>
      <c r="W81" s="34">
        <f t="shared" si="32"/>
        <v>0</v>
      </c>
      <c r="X81" s="34">
        <f t="shared" si="32"/>
        <v>0</v>
      </c>
      <c r="Y81" s="34">
        <f t="shared" si="32"/>
        <v>0</v>
      </c>
      <c r="Z81" s="34">
        <f t="shared" si="32"/>
        <v>0</v>
      </c>
      <c r="AA81" s="34">
        <f t="shared" si="32"/>
        <v>0</v>
      </c>
      <c r="AB81" s="34">
        <f t="shared" si="32"/>
        <v>0</v>
      </c>
      <c r="AC81" s="34">
        <f t="shared" si="32"/>
        <v>0</v>
      </c>
      <c r="AD81" s="34">
        <f t="shared" si="32"/>
        <v>0</v>
      </c>
      <c r="AE81" s="74">
        <f t="shared" si="32"/>
        <v>0</v>
      </c>
      <c r="AF81" s="94" t="s">
        <v>58</v>
      </c>
      <c r="AG81" s="95"/>
      <c r="AH81" s="72"/>
      <c r="AI81" s="72"/>
      <c r="AJ81" s="72"/>
    </row>
    <row r="82" spans="1:36" s="22" customFormat="1" ht="18.75" customHeight="1">
      <c r="A82" s="55" t="s">
        <v>24</v>
      </c>
      <c r="B82" s="6">
        <f>B84+B85+B83+B86</f>
        <v>13.4</v>
      </c>
      <c r="C82" s="6">
        <f>C84+C85+C83+C86</f>
        <v>0</v>
      </c>
      <c r="D82" s="6">
        <f>D84+D85+D83+D86</f>
        <v>0</v>
      </c>
      <c r="E82" s="6">
        <f>E84+E85+E83+E86</f>
        <v>0</v>
      </c>
      <c r="F82" s="43">
        <f>E82/B82</f>
        <v>0</v>
      </c>
      <c r="G82" s="43">
        <v>0</v>
      </c>
      <c r="H82" s="6">
        <f aca="true" t="shared" si="33" ref="H82:AE82">H84+H85+H83+H86</f>
        <v>0</v>
      </c>
      <c r="I82" s="6">
        <f t="shared" si="33"/>
        <v>0</v>
      </c>
      <c r="J82" s="6">
        <f t="shared" si="33"/>
        <v>0</v>
      </c>
      <c r="K82" s="6">
        <f t="shared" si="33"/>
        <v>0</v>
      </c>
      <c r="L82" s="6">
        <f t="shared" si="33"/>
        <v>0</v>
      </c>
      <c r="M82" s="6">
        <f t="shared" si="33"/>
        <v>0</v>
      </c>
      <c r="N82" s="6">
        <f t="shared" si="33"/>
        <v>13.4</v>
      </c>
      <c r="O82" s="6">
        <f t="shared" si="33"/>
        <v>0</v>
      </c>
      <c r="P82" s="6">
        <f t="shared" si="33"/>
        <v>0</v>
      </c>
      <c r="Q82" s="6">
        <f t="shared" si="33"/>
        <v>0</v>
      </c>
      <c r="R82" s="6">
        <f t="shared" si="33"/>
        <v>0</v>
      </c>
      <c r="S82" s="6">
        <f t="shared" si="33"/>
        <v>0</v>
      </c>
      <c r="T82" s="6">
        <f t="shared" si="33"/>
        <v>0</v>
      </c>
      <c r="U82" s="6">
        <f t="shared" si="33"/>
        <v>0</v>
      </c>
      <c r="V82" s="6">
        <f t="shared" si="33"/>
        <v>0</v>
      </c>
      <c r="W82" s="6">
        <f t="shared" si="33"/>
        <v>0</v>
      </c>
      <c r="X82" s="6">
        <f t="shared" si="33"/>
        <v>0</v>
      </c>
      <c r="Y82" s="6">
        <f t="shared" si="33"/>
        <v>0</v>
      </c>
      <c r="Z82" s="6">
        <f t="shared" si="33"/>
        <v>0</v>
      </c>
      <c r="AA82" s="6">
        <f t="shared" si="33"/>
        <v>0</v>
      </c>
      <c r="AB82" s="6">
        <f t="shared" si="33"/>
        <v>0</v>
      </c>
      <c r="AC82" s="6">
        <f t="shared" si="33"/>
        <v>0</v>
      </c>
      <c r="AD82" s="6">
        <f t="shared" si="33"/>
        <v>0</v>
      </c>
      <c r="AE82" s="75">
        <f t="shared" si="33"/>
        <v>0</v>
      </c>
      <c r="AF82" s="96"/>
      <c r="AG82" s="97"/>
      <c r="AH82" s="72"/>
      <c r="AI82" s="72"/>
      <c r="AJ82" s="72"/>
    </row>
    <row r="83" spans="1:36" s="22" customFormat="1" ht="18" customHeight="1">
      <c r="A83" s="46" t="s">
        <v>20</v>
      </c>
      <c r="B83" s="6">
        <f>H83+I83+J83+K83+L83+M83+N83+O83+P83+Q83+R83+S83</f>
        <v>0</v>
      </c>
      <c r="C83" s="6">
        <f>H83+J83+L83</f>
        <v>0</v>
      </c>
      <c r="D83" s="6">
        <f>E83</f>
        <v>0</v>
      </c>
      <c r="E83" s="6">
        <f>I83+K83+M83</f>
        <v>0</v>
      </c>
      <c r="F83" s="43">
        <v>0</v>
      </c>
      <c r="G83" s="43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75">
        <v>0</v>
      </c>
      <c r="AF83" s="96"/>
      <c r="AG83" s="97"/>
      <c r="AH83" s="72"/>
      <c r="AI83" s="72"/>
      <c r="AJ83" s="72"/>
    </row>
    <row r="84" spans="1:36" s="22" customFormat="1" ht="18.75" customHeight="1">
      <c r="A84" s="46" t="s">
        <v>18</v>
      </c>
      <c r="B84" s="6">
        <f>H84+J84+L84+N84+P84+R84+T84+V84+X84+Z84+AB84+AD84</f>
        <v>13.4</v>
      </c>
      <c r="C84" s="6">
        <f>H84+J84+L84</f>
        <v>0</v>
      </c>
      <c r="D84" s="6">
        <f>C84</f>
        <v>0</v>
      </c>
      <c r="E84" s="6">
        <f>I84+K84+M84</f>
        <v>0</v>
      </c>
      <c r="F84" s="43">
        <f>E84/B84</f>
        <v>0</v>
      </c>
      <c r="G84" s="43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13.4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75">
        <v>0</v>
      </c>
      <c r="AF84" s="96"/>
      <c r="AG84" s="97"/>
      <c r="AH84" s="72"/>
      <c r="AI84" s="72"/>
      <c r="AJ84" s="72"/>
    </row>
    <row r="85" spans="1:36" s="22" customFormat="1" ht="18.75" customHeight="1">
      <c r="A85" s="46" t="s">
        <v>19</v>
      </c>
      <c r="B85" s="6">
        <f>H85+I85+J85+K85+L85+M85+N85+O85+P85+Q85+R85+S85</f>
        <v>0</v>
      </c>
      <c r="C85" s="6">
        <f>H85+J85+L85</f>
        <v>0</v>
      </c>
      <c r="D85" s="6">
        <f>E85</f>
        <v>0</v>
      </c>
      <c r="E85" s="6">
        <f>I85+K85+M85</f>
        <v>0</v>
      </c>
      <c r="F85" s="43">
        <v>0</v>
      </c>
      <c r="G85" s="43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75">
        <v>0</v>
      </c>
      <c r="AF85" s="96"/>
      <c r="AG85" s="97"/>
      <c r="AH85" s="72"/>
      <c r="AI85" s="72"/>
      <c r="AJ85" s="72"/>
    </row>
    <row r="86" spans="1:36" s="22" customFormat="1" ht="18.75" customHeight="1">
      <c r="A86" s="46" t="s">
        <v>27</v>
      </c>
      <c r="B86" s="6">
        <f>H86+I86+J86+K86+L86+M86+N86+O86+P86+Q86+R86+S86</f>
        <v>0</v>
      </c>
      <c r="C86" s="6">
        <f>H86+J86</f>
        <v>0</v>
      </c>
      <c r="D86" s="6">
        <f>E86</f>
        <v>0</v>
      </c>
      <c r="E86" s="6">
        <f>I86+K86+M86</f>
        <v>0</v>
      </c>
      <c r="F86" s="43">
        <v>0</v>
      </c>
      <c r="G86" s="43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75">
        <v>0</v>
      </c>
      <c r="AF86" s="98"/>
      <c r="AG86" s="99"/>
      <c r="AH86" s="72"/>
      <c r="AI86" s="72"/>
      <c r="AJ86" s="72"/>
    </row>
    <row r="87" spans="1:36" s="22" customFormat="1" ht="50.25" customHeight="1">
      <c r="A87" s="35" t="s">
        <v>48</v>
      </c>
      <c r="B87" s="6">
        <f>B88</f>
        <v>1991.5310000000002</v>
      </c>
      <c r="C87" s="6">
        <f>C88</f>
        <v>0</v>
      </c>
      <c r="D87" s="6">
        <f>D88</f>
        <v>0</v>
      </c>
      <c r="E87" s="6">
        <f>E88</f>
        <v>0</v>
      </c>
      <c r="F87" s="43">
        <v>0</v>
      </c>
      <c r="G87" s="43">
        <v>0</v>
      </c>
      <c r="H87" s="6">
        <f aca="true" t="shared" si="34" ref="H87:AE87">H88</f>
        <v>0</v>
      </c>
      <c r="I87" s="6">
        <f t="shared" si="34"/>
        <v>0</v>
      </c>
      <c r="J87" s="6">
        <f t="shared" si="34"/>
        <v>0</v>
      </c>
      <c r="K87" s="6">
        <f t="shared" si="34"/>
        <v>0</v>
      </c>
      <c r="L87" s="6">
        <f t="shared" si="34"/>
        <v>0</v>
      </c>
      <c r="M87" s="6">
        <f t="shared" si="34"/>
        <v>0</v>
      </c>
      <c r="N87" s="6">
        <f t="shared" si="34"/>
        <v>0</v>
      </c>
      <c r="O87" s="6">
        <f t="shared" si="34"/>
        <v>0</v>
      </c>
      <c r="P87" s="6">
        <f t="shared" si="34"/>
        <v>0</v>
      </c>
      <c r="Q87" s="6">
        <f t="shared" si="34"/>
        <v>0</v>
      </c>
      <c r="R87" s="6">
        <f t="shared" si="34"/>
        <v>0</v>
      </c>
      <c r="S87" s="6">
        <f t="shared" si="34"/>
        <v>0</v>
      </c>
      <c r="T87" s="6">
        <f t="shared" si="34"/>
        <v>0</v>
      </c>
      <c r="U87" s="6">
        <f t="shared" si="34"/>
        <v>0</v>
      </c>
      <c r="V87" s="6">
        <f t="shared" si="34"/>
        <v>0</v>
      </c>
      <c r="W87" s="6">
        <f t="shared" si="34"/>
        <v>0</v>
      </c>
      <c r="X87" s="6">
        <f t="shared" si="34"/>
        <v>0</v>
      </c>
      <c r="Y87" s="6">
        <f t="shared" si="34"/>
        <v>0</v>
      </c>
      <c r="Z87" s="6">
        <f t="shared" si="34"/>
        <v>0</v>
      </c>
      <c r="AA87" s="6">
        <f t="shared" si="34"/>
        <v>0</v>
      </c>
      <c r="AB87" s="6">
        <f t="shared" si="34"/>
        <v>0</v>
      </c>
      <c r="AC87" s="6">
        <f t="shared" si="34"/>
        <v>0</v>
      </c>
      <c r="AD87" s="6">
        <f t="shared" si="34"/>
        <v>1991.5310000000002</v>
      </c>
      <c r="AE87" s="75">
        <f t="shared" si="34"/>
        <v>0</v>
      </c>
      <c r="AF87" s="88" t="s">
        <v>59</v>
      </c>
      <c r="AG87" s="89"/>
      <c r="AH87" s="72"/>
      <c r="AI87" s="72"/>
      <c r="AJ87" s="72"/>
    </row>
    <row r="88" spans="1:36" s="22" customFormat="1" ht="18.75" customHeight="1">
      <c r="A88" s="51" t="s">
        <v>24</v>
      </c>
      <c r="B88" s="6">
        <f>B89+B90+B91+B92</f>
        <v>1991.5310000000002</v>
      </c>
      <c r="C88" s="6">
        <f>C89+C90+C91+C92</f>
        <v>0</v>
      </c>
      <c r="D88" s="6">
        <f>D89+D90+D91+D92</f>
        <v>0</v>
      </c>
      <c r="E88" s="6">
        <f>E89+E90+E91+E92</f>
        <v>0</v>
      </c>
      <c r="F88" s="43">
        <v>0</v>
      </c>
      <c r="G88" s="43">
        <v>0</v>
      </c>
      <c r="H88" s="6">
        <f>H89+H90+H91+H92</f>
        <v>0</v>
      </c>
      <c r="I88" s="6">
        <f aca="true" t="shared" si="35" ref="I88:AE88">I89+I90+I91+I92</f>
        <v>0</v>
      </c>
      <c r="J88" s="6">
        <f t="shared" si="35"/>
        <v>0</v>
      </c>
      <c r="K88" s="6">
        <f t="shared" si="35"/>
        <v>0</v>
      </c>
      <c r="L88" s="6">
        <f t="shared" si="35"/>
        <v>0</v>
      </c>
      <c r="M88" s="6">
        <f t="shared" si="35"/>
        <v>0</v>
      </c>
      <c r="N88" s="6">
        <f t="shared" si="35"/>
        <v>0</v>
      </c>
      <c r="O88" s="6">
        <f t="shared" si="35"/>
        <v>0</v>
      </c>
      <c r="P88" s="6">
        <f t="shared" si="35"/>
        <v>0</v>
      </c>
      <c r="Q88" s="6">
        <f t="shared" si="35"/>
        <v>0</v>
      </c>
      <c r="R88" s="6">
        <f t="shared" si="35"/>
        <v>0</v>
      </c>
      <c r="S88" s="6">
        <f t="shared" si="35"/>
        <v>0</v>
      </c>
      <c r="T88" s="6">
        <f t="shared" si="35"/>
        <v>0</v>
      </c>
      <c r="U88" s="6">
        <f t="shared" si="35"/>
        <v>0</v>
      </c>
      <c r="V88" s="6">
        <f t="shared" si="35"/>
        <v>0</v>
      </c>
      <c r="W88" s="6">
        <f t="shared" si="35"/>
        <v>0</v>
      </c>
      <c r="X88" s="6">
        <f t="shared" si="35"/>
        <v>0</v>
      </c>
      <c r="Y88" s="6">
        <f t="shared" si="35"/>
        <v>0</v>
      </c>
      <c r="Z88" s="6">
        <f t="shared" si="35"/>
        <v>0</v>
      </c>
      <c r="AA88" s="6">
        <f t="shared" si="35"/>
        <v>0</v>
      </c>
      <c r="AB88" s="6">
        <f t="shared" si="35"/>
        <v>0</v>
      </c>
      <c r="AC88" s="6">
        <f t="shared" si="35"/>
        <v>0</v>
      </c>
      <c r="AD88" s="6">
        <f t="shared" si="35"/>
        <v>1991.5310000000002</v>
      </c>
      <c r="AE88" s="75">
        <f t="shared" si="35"/>
        <v>0</v>
      </c>
      <c r="AF88" s="90"/>
      <c r="AG88" s="91"/>
      <c r="AH88" s="72"/>
      <c r="AI88" s="72"/>
      <c r="AJ88" s="72"/>
    </row>
    <row r="89" spans="1:36" s="22" customFormat="1" ht="18.75" customHeight="1">
      <c r="A89" s="24" t="s">
        <v>20</v>
      </c>
      <c r="B89" s="6">
        <f>H89+J89+L89+N89+P89+R89+T89+V89+X89+Z89+AB89+AD89</f>
        <v>1525.428</v>
      </c>
      <c r="C89" s="6">
        <f>H89+J89+L89</f>
        <v>0</v>
      </c>
      <c r="D89" s="6">
        <f>E89</f>
        <v>0</v>
      </c>
      <c r="E89" s="6">
        <f>I89+K89+M89</f>
        <v>0</v>
      </c>
      <c r="F89" s="43">
        <v>0</v>
      </c>
      <c r="G89" s="43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1525.428</v>
      </c>
      <c r="AE89" s="76">
        <v>0</v>
      </c>
      <c r="AF89" s="90"/>
      <c r="AG89" s="91"/>
      <c r="AH89" s="72"/>
      <c r="AI89" s="72"/>
      <c r="AJ89" s="72"/>
    </row>
    <row r="90" spans="1:36" s="22" customFormat="1" ht="18.75" customHeight="1">
      <c r="A90" s="24" t="s">
        <v>47</v>
      </c>
      <c r="B90" s="6">
        <f>H90+J90+L90+N90+P90+R90+T90+V90+X90+Z90+AB90+AD90</f>
        <v>466.103</v>
      </c>
      <c r="C90" s="6">
        <f>H90+J90+L90</f>
        <v>0</v>
      </c>
      <c r="D90" s="6">
        <f>E90</f>
        <v>0</v>
      </c>
      <c r="E90" s="6">
        <f>I90+K90+M90</f>
        <v>0</v>
      </c>
      <c r="F90" s="43">
        <v>0</v>
      </c>
      <c r="G90" s="43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466.103</v>
      </c>
      <c r="AE90" s="75">
        <v>0</v>
      </c>
      <c r="AF90" s="90"/>
      <c r="AG90" s="91"/>
      <c r="AH90" s="72"/>
      <c r="AI90" s="72"/>
      <c r="AJ90" s="72"/>
    </row>
    <row r="91" spans="1:36" s="22" customFormat="1" ht="18.75" customHeight="1">
      <c r="A91" s="24" t="s">
        <v>19</v>
      </c>
      <c r="B91" s="6">
        <f>H91+I91+J91+K91+L91+M91+N91+O91+P91+Q91+R91+S91</f>
        <v>0</v>
      </c>
      <c r="C91" s="6">
        <f>H91+J91+L91+N91+P91+R91+T91</f>
        <v>0</v>
      </c>
      <c r="D91" s="6">
        <f>E91</f>
        <v>0</v>
      </c>
      <c r="E91" s="6">
        <f>I91+K91+M91+O91+Q91+S91</f>
        <v>0</v>
      </c>
      <c r="F91" s="43">
        <v>0</v>
      </c>
      <c r="G91" s="43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75">
        <v>0</v>
      </c>
      <c r="AF91" s="90"/>
      <c r="AG91" s="91"/>
      <c r="AH91" s="72"/>
      <c r="AI91" s="72"/>
      <c r="AJ91" s="72"/>
    </row>
    <row r="92" spans="1:36" s="22" customFormat="1" ht="18.75" customHeight="1">
      <c r="A92" s="24" t="s">
        <v>27</v>
      </c>
      <c r="B92" s="6">
        <f>H92+I92+J92+K92+L92+M92+N92+O92+P92+Q92+R92+S92</f>
        <v>0</v>
      </c>
      <c r="C92" s="6">
        <f>H92+J92+L92+N92+P92+R92+T92</f>
        <v>0</v>
      </c>
      <c r="D92" s="6">
        <f>E92</f>
        <v>0</v>
      </c>
      <c r="E92" s="6">
        <f>I92+K92+M92+O92+Q92+S92</f>
        <v>0</v>
      </c>
      <c r="F92" s="43">
        <v>0</v>
      </c>
      <c r="G92" s="43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75">
        <v>0</v>
      </c>
      <c r="AF92" s="92"/>
      <c r="AG92" s="93"/>
      <c r="AH92" s="72"/>
      <c r="AI92" s="72"/>
      <c r="AJ92" s="72"/>
    </row>
    <row r="93" spans="1:36" s="30" customFormat="1" ht="66" customHeight="1">
      <c r="A93" s="31" t="s">
        <v>35</v>
      </c>
      <c r="B93" s="32">
        <f>B94+B97+B100</f>
        <v>51446.401</v>
      </c>
      <c r="C93" s="32">
        <f>C94+C97+C100</f>
        <v>16312.65</v>
      </c>
      <c r="D93" s="32">
        <f>D94+D97+D100</f>
        <v>15019.551</v>
      </c>
      <c r="E93" s="32">
        <f>E94+E97+E100</f>
        <v>15019.551</v>
      </c>
      <c r="F93" s="44">
        <f>E93/B93</f>
        <v>0.29194561151128917</v>
      </c>
      <c r="G93" s="44">
        <f>E93/C93</f>
        <v>0.9207302921352447</v>
      </c>
      <c r="H93" s="32">
        <f aca="true" t="shared" si="36" ref="H93:AE93">H94+H97+H100</f>
        <v>8840.029999999999</v>
      </c>
      <c r="I93" s="32">
        <f t="shared" si="36"/>
        <v>7712.788</v>
      </c>
      <c r="J93" s="32">
        <f>J94+J97+J100</f>
        <v>4995.37</v>
      </c>
      <c r="K93" s="32">
        <f t="shared" si="36"/>
        <v>4609.822</v>
      </c>
      <c r="L93" s="32">
        <f t="shared" si="36"/>
        <v>2477.25</v>
      </c>
      <c r="M93" s="32">
        <f t="shared" si="36"/>
        <v>2696.941</v>
      </c>
      <c r="N93" s="32">
        <f t="shared" si="36"/>
        <v>4152.112</v>
      </c>
      <c r="O93" s="32">
        <f t="shared" si="36"/>
        <v>0</v>
      </c>
      <c r="P93" s="32">
        <f t="shared" si="36"/>
        <v>4392.819</v>
      </c>
      <c r="Q93" s="32">
        <f t="shared" si="36"/>
        <v>0</v>
      </c>
      <c r="R93" s="32">
        <f t="shared" si="36"/>
        <v>3325.657</v>
      </c>
      <c r="S93" s="32">
        <f>S94+S97+S100</f>
        <v>0</v>
      </c>
      <c r="T93" s="32">
        <f t="shared" si="36"/>
        <v>5035.024</v>
      </c>
      <c r="U93" s="32">
        <f t="shared" si="36"/>
        <v>0</v>
      </c>
      <c r="V93" s="32">
        <f t="shared" si="36"/>
        <v>3018.084</v>
      </c>
      <c r="W93" s="32">
        <f t="shared" si="36"/>
        <v>0</v>
      </c>
      <c r="X93" s="32">
        <f t="shared" si="36"/>
        <v>2024.473</v>
      </c>
      <c r="Y93" s="32">
        <f t="shared" si="36"/>
        <v>0</v>
      </c>
      <c r="Z93" s="32">
        <f t="shared" si="36"/>
        <v>3920.654</v>
      </c>
      <c r="AA93" s="32">
        <f t="shared" si="36"/>
        <v>0</v>
      </c>
      <c r="AB93" s="32">
        <f t="shared" si="36"/>
        <v>2324.757</v>
      </c>
      <c r="AC93" s="32">
        <f t="shared" si="36"/>
        <v>0</v>
      </c>
      <c r="AD93" s="32">
        <f t="shared" si="36"/>
        <v>6940.170999999999</v>
      </c>
      <c r="AE93" s="73">
        <f t="shared" si="36"/>
        <v>0</v>
      </c>
      <c r="AF93" s="87" t="s">
        <v>50</v>
      </c>
      <c r="AG93" s="87"/>
      <c r="AH93" s="72"/>
      <c r="AI93" s="72"/>
      <c r="AJ93" s="72"/>
    </row>
    <row r="94" spans="1:36" s="22" customFormat="1" ht="57.75" customHeight="1">
      <c r="A94" s="33" t="s">
        <v>31</v>
      </c>
      <c r="B94" s="34">
        <f>B95</f>
        <v>13741.800000000001</v>
      </c>
      <c r="C94" s="34">
        <f aca="true" t="shared" si="37" ref="C94:R95">C95</f>
        <v>4790.072</v>
      </c>
      <c r="D94" s="34">
        <f t="shared" si="37"/>
        <v>4100.302000000001</v>
      </c>
      <c r="E94" s="34">
        <f>E95</f>
        <v>4100.302000000001</v>
      </c>
      <c r="F94" s="44">
        <f aca="true" t="shared" si="38" ref="F94:F101">E94/B94</f>
        <v>0.2983817258292218</v>
      </c>
      <c r="G94" s="44">
        <f aca="true" t="shared" si="39" ref="G94:G104">E94/C94</f>
        <v>0.8560000768255677</v>
      </c>
      <c r="H94" s="54">
        <f t="shared" si="37"/>
        <v>3012.152</v>
      </c>
      <c r="I94" s="54">
        <f t="shared" si="37"/>
        <v>2374.521</v>
      </c>
      <c r="J94" s="54">
        <f t="shared" si="37"/>
        <v>1275.606</v>
      </c>
      <c r="K94" s="54">
        <f t="shared" si="37"/>
        <v>1246.612</v>
      </c>
      <c r="L94" s="54">
        <f t="shared" si="37"/>
        <v>502.314</v>
      </c>
      <c r="M94" s="54">
        <f t="shared" si="37"/>
        <v>479.169</v>
      </c>
      <c r="N94" s="54">
        <f t="shared" si="37"/>
        <v>1161.179</v>
      </c>
      <c r="O94" s="54">
        <f t="shared" si="37"/>
        <v>0</v>
      </c>
      <c r="P94" s="54">
        <f t="shared" si="37"/>
        <v>1161.459</v>
      </c>
      <c r="Q94" s="54">
        <f t="shared" si="37"/>
        <v>0</v>
      </c>
      <c r="R94" s="54">
        <f t="shared" si="37"/>
        <v>1390.723</v>
      </c>
      <c r="S94" s="54">
        <f aca="true" t="shared" si="40" ref="S94:AE95">S95</f>
        <v>0</v>
      </c>
      <c r="T94" s="54">
        <f t="shared" si="40"/>
        <v>1305.715</v>
      </c>
      <c r="U94" s="54">
        <f t="shared" si="40"/>
        <v>0</v>
      </c>
      <c r="V94" s="54">
        <f t="shared" si="40"/>
        <v>773.21</v>
      </c>
      <c r="W94" s="54">
        <f t="shared" si="40"/>
        <v>0</v>
      </c>
      <c r="X94" s="54">
        <f t="shared" si="40"/>
        <v>427.958</v>
      </c>
      <c r="Y94" s="54">
        <f t="shared" si="40"/>
        <v>0</v>
      </c>
      <c r="Z94" s="54">
        <f t="shared" si="40"/>
        <v>1004.368</v>
      </c>
      <c r="AA94" s="54">
        <f t="shared" si="40"/>
        <v>0</v>
      </c>
      <c r="AB94" s="54">
        <f t="shared" si="40"/>
        <v>604.691</v>
      </c>
      <c r="AC94" s="54">
        <f t="shared" si="40"/>
        <v>0</v>
      </c>
      <c r="AD94" s="54">
        <f t="shared" si="40"/>
        <v>1122.425</v>
      </c>
      <c r="AE94" s="77">
        <f t="shared" si="40"/>
        <v>0</v>
      </c>
      <c r="AF94" s="100" t="s">
        <v>51</v>
      </c>
      <c r="AG94" s="101"/>
      <c r="AH94" s="72"/>
      <c r="AI94" s="72"/>
      <c r="AJ94" s="72"/>
    </row>
    <row r="95" spans="1:36" s="22" customFormat="1" ht="15.75">
      <c r="A95" s="51" t="s">
        <v>24</v>
      </c>
      <c r="B95" s="6">
        <f>B96</f>
        <v>13741.800000000001</v>
      </c>
      <c r="C95" s="6">
        <f t="shared" si="37"/>
        <v>4790.072</v>
      </c>
      <c r="D95" s="6">
        <f>D96</f>
        <v>4100.302000000001</v>
      </c>
      <c r="E95" s="6">
        <f t="shared" si="37"/>
        <v>4100.302000000001</v>
      </c>
      <c r="F95" s="43">
        <f t="shared" si="38"/>
        <v>0.2983817258292218</v>
      </c>
      <c r="G95" s="43">
        <f t="shared" si="39"/>
        <v>0.8560000768255677</v>
      </c>
      <c r="H95" s="5">
        <f t="shared" si="37"/>
        <v>3012.152</v>
      </c>
      <c r="I95" s="5">
        <f t="shared" si="37"/>
        <v>2374.521</v>
      </c>
      <c r="J95" s="5">
        <f t="shared" si="37"/>
        <v>1275.606</v>
      </c>
      <c r="K95" s="5">
        <f t="shared" si="37"/>
        <v>1246.612</v>
      </c>
      <c r="L95" s="5">
        <f t="shared" si="37"/>
        <v>502.314</v>
      </c>
      <c r="M95" s="5">
        <f t="shared" si="37"/>
        <v>479.169</v>
      </c>
      <c r="N95" s="5">
        <f t="shared" si="37"/>
        <v>1161.179</v>
      </c>
      <c r="O95" s="5">
        <f t="shared" si="37"/>
        <v>0</v>
      </c>
      <c r="P95" s="5">
        <f t="shared" si="37"/>
        <v>1161.459</v>
      </c>
      <c r="Q95" s="5">
        <f t="shared" si="37"/>
        <v>0</v>
      </c>
      <c r="R95" s="5">
        <f t="shared" si="37"/>
        <v>1390.723</v>
      </c>
      <c r="S95" s="5">
        <f t="shared" si="40"/>
        <v>0</v>
      </c>
      <c r="T95" s="5">
        <f t="shared" si="40"/>
        <v>1305.715</v>
      </c>
      <c r="U95" s="5">
        <f t="shared" si="40"/>
        <v>0</v>
      </c>
      <c r="V95" s="5">
        <f t="shared" si="40"/>
        <v>773.21</v>
      </c>
      <c r="W95" s="5">
        <f t="shared" si="40"/>
        <v>0</v>
      </c>
      <c r="X95" s="5">
        <f t="shared" si="40"/>
        <v>427.958</v>
      </c>
      <c r="Y95" s="5">
        <f t="shared" si="40"/>
        <v>0</v>
      </c>
      <c r="Z95" s="5">
        <f t="shared" si="40"/>
        <v>1004.368</v>
      </c>
      <c r="AA95" s="5">
        <f t="shared" si="40"/>
        <v>0</v>
      </c>
      <c r="AB95" s="5">
        <f t="shared" si="40"/>
        <v>604.691</v>
      </c>
      <c r="AC95" s="5">
        <f t="shared" si="40"/>
        <v>0</v>
      </c>
      <c r="AD95" s="5">
        <f t="shared" si="40"/>
        <v>1122.425</v>
      </c>
      <c r="AE95" s="76">
        <f t="shared" si="40"/>
        <v>0</v>
      </c>
      <c r="AF95" s="102"/>
      <c r="AG95" s="103"/>
      <c r="AH95" s="72"/>
      <c r="AI95" s="72"/>
      <c r="AJ95" s="72"/>
    </row>
    <row r="96" spans="1:36" s="22" customFormat="1" ht="15.75">
      <c r="A96" s="24" t="s">
        <v>19</v>
      </c>
      <c r="B96" s="6">
        <f>H96+J96+L96+N96+P96+R96+T96+V96+X96+Z96+AB96+AD96</f>
        <v>13741.800000000001</v>
      </c>
      <c r="C96" s="6">
        <f>H96+J96+L96</f>
        <v>4790.072</v>
      </c>
      <c r="D96" s="6">
        <f>E96</f>
        <v>4100.302000000001</v>
      </c>
      <c r="E96" s="6">
        <f>I96+K96+M96</f>
        <v>4100.302000000001</v>
      </c>
      <c r="F96" s="43">
        <f t="shared" si="38"/>
        <v>0.2983817258292218</v>
      </c>
      <c r="G96" s="43">
        <f t="shared" si="39"/>
        <v>0.8560000768255677</v>
      </c>
      <c r="H96" s="5">
        <v>3012.152</v>
      </c>
      <c r="I96" s="5">
        <v>2374.521</v>
      </c>
      <c r="J96" s="5">
        <v>1275.606</v>
      </c>
      <c r="K96" s="5">
        <v>1246.612</v>
      </c>
      <c r="L96" s="5">
        <v>502.314</v>
      </c>
      <c r="M96" s="5">
        <v>479.169</v>
      </c>
      <c r="N96" s="5">
        <v>1161.179</v>
      </c>
      <c r="O96" s="5">
        <v>0</v>
      </c>
      <c r="P96" s="5">
        <v>1161.459</v>
      </c>
      <c r="Q96" s="5">
        <v>0</v>
      </c>
      <c r="R96" s="5">
        <v>1390.723</v>
      </c>
      <c r="S96" s="5">
        <v>0</v>
      </c>
      <c r="T96" s="5">
        <v>1305.715</v>
      </c>
      <c r="U96" s="5">
        <v>0</v>
      </c>
      <c r="V96" s="5">
        <v>773.21</v>
      </c>
      <c r="W96" s="5">
        <v>0</v>
      </c>
      <c r="X96" s="5">
        <v>427.958</v>
      </c>
      <c r="Y96" s="5">
        <v>0</v>
      </c>
      <c r="Z96" s="5">
        <v>1004.368</v>
      </c>
      <c r="AA96" s="5">
        <v>0</v>
      </c>
      <c r="AB96" s="5">
        <v>604.691</v>
      </c>
      <c r="AC96" s="5">
        <v>0</v>
      </c>
      <c r="AD96" s="5">
        <v>1122.425</v>
      </c>
      <c r="AE96" s="76">
        <v>0</v>
      </c>
      <c r="AF96" s="104"/>
      <c r="AG96" s="105"/>
      <c r="AH96" s="72"/>
      <c r="AI96" s="72"/>
      <c r="AJ96" s="72"/>
    </row>
    <row r="97" spans="1:36" s="22" customFormat="1" ht="45.75" customHeight="1">
      <c r="A97" s="33" t="s">
        <v>32</v>
      </c>
      <c r="B97" s="34">
        <f>B98</f>
        <v>6086.3009999999995</v>
      </c>
      <c r="C97" s="34">
        <f aca="true" t="shared" si="41" ref="C97:R98">C98</f>
        <v>2192.608</v>
      </c>
      <c r="D97" s="34">
        <f t="shared" si="41"/>
        <v>1793.9389999999999</v>
      </c>
      <c r="E97" s="34">
        <f t="shared" si="41"/>
        <v>1793.9389999999999</v>
      </c>
      <c r="F97" s="44">
        <f t="shared" si="38"/>
        <v>0.29475029250114315</v>
      </c>
      <c r="G97" s="44">
        <f t="shared" si="39"/>
        <v>0.8181758891694273</v>
      </c>
      <c r="H97" s="54">
        <f t="shared" si="41"/>
        <v>1246.938</v>
      </c>
      <c r="I97" s="54">
        <f t="shared" si="41"/>
        <v>784.117</v>
      </c>
      <c r="J97" s="54">
        <f t="shared" si="41"/>
        <v>686.784</v>
      </c>
      <c r="K97" s="54">
        <f t="shared" si="41"/>
        <v>616.65</v>
      </c>
      <c r="L97" s="54">
        <f t="shared" si="41"/>
        <v>258.886</v>
      </c>
      <c r="M97" s="54">
        <f t="shared" si="41"/>
        <v>393.172</v>
      </c>
      <c r="N97" s="54">
        <f t="shared" si="41"/>
        <v>605.473</v>
      </c>
      <c r="O97" s="54">
        <f t="shared" si="41"/>
        <v>0</v>
      </c>
      <c r="P97" s="54">
        <f t="shared" si="41"/>
        <v>557.27</v>
      </c>
      <c r="Q97" s="54">
        <f t="shared" si="41"/>
        <v>0</v>
      </c>
      <c r="R97" s="54">
        <f t="shared" si="41"/>
        <v>210.324</v>
      </c>
      <c r="S97" s="54">
        <f aca="true" t="shared" si="42" ref="S97:AE98">S98</f>
        <v>0</v>
      </c>
      <c r="T97" s="54">
        <f t="shared" si="42"/>
        <v>492.949</v>
      </c>
      <c r="U97" s="54">
        <f t="shared" si="42"/>
        <v>0</v>
      </c>
      <c r="V97" s="54">
        <f t="shared" si="42"/>
        <v>314.654</v>
      </c>
      <c r="W97" s="54">
        <f t="shared" si="42"/>
        <v>0</v>
      </c>
      <c r="X97" s="54">
        <f t="shared" si="42"/>
        <v>373.575</v>
      </c>
      <c r="Y97" s="54">
        <f t="shared" si="42"/>
        <v>0</v>
      </c>
      <c r="Z97" s="54">
        <f t="shared" si="42"/>
        <v>576.936</v>
      </c>
      <c r="AA97" s="54">
        <f t="shared" si="42"/>
        <v>0</v>
      </c>
      <c r="AB97" s="54">
        <f t="shared" si="42"/>
        <v>229.876</v>
      </c>
      <c r="AC97" s="54">
        <f t="shared" si="42"/>
        <v>0</v>
      </c>
      <c r="AD97" s="54">
        <f t="shared" si="42"/>
        <v>532.636</v>
      </c>
      <c r="AE97" s="77">
        <f t="shared" si="42"/>
        <v>0</v>
      </c>
      <c r="AF97" s="100" t="s">
        <v>74</v>
      </c>
      <c r="AG97" s="101"/>
      <c r="AH97" s="72"/>
      <c r="AI97" s="72"/>
      <c r="AJ97" s="72"/>
    </row>
    <row r="98" spans="1:36" s="22" customFormat="1" ht="15.75">
      <c r="A98" s="51" t="s">
        <v>24</v>
      </c>
      <c r="B98" s="6">
        <f>B99</f>
        <v>6086.3009999999995</v>
      </c>
      <c r="C98" s="6">
        <f t="shared" si="41"/>
        <v>2192.608</v>
      </c>
      <c r="D98" s="6">
        <f t="shared" si="41"/>
        <v>1793.9389999999999</v>
      </c>
      <c r="E98" s="6">
        <f t="shared" si="41"/>
        <v>1793.9389999999999</v>
      </c>
      <c r="F98" s="43">
        <f t="shared" si="38"/>
        <v>0.29475029250114315</v>
      </c>
      <c r="G98" s="43">
        <f t="shared" si="39"/>
        <v>0.8181758891694273</v>
      </c>
      <c r="H98" s="5">
        <f t="shared" si="41"/>
        <v>1246.938</v>
      </c>
      <c r="I98" s="5">
        <f>I99</f>
        <v>784.117</v>
      </c>
      <c r="J98" s="5">
        <f>J99</f>
        <v>686.784</v>
      </c>
      <c r="K98" s="5">
        <f>K99</f>
        <v>616.65</v>
      </c>
      <c r="L98" s="5">
        <f>L99</f>
        <v>258.886</v>
      </c>
      <c r="M98" s="5">
        <f>M99</f>
        <v>393.172</v>
      </c>
      <c r="N98" s="5">
        <f t="shared" si="41"/>
        <v>605.473</v>
      </c>
      <c r="O98" s="5">
        <f t="shared" si="41"/>
        <v>0</v>
      </c>
      <c r="P98" s="5">
        <f t="shared" si="41"/>
        <v>557.27</v>
      </c>
      <c r="Q98" s="5">
        <f t="shared" si="41"/>
        <v>0</v>
      </c>
      <c r="R98" s="5">
        <f t="shared" si="41"/>
        <v>210.324</v>
      </c>
      <c r="S98" s="5">
        <f t="shared" si="42"/>
        <v>0</v>
      </c>
      <c r="T98" s="5">
        <f t="shared" si="42"/>
        <v>492.949</v>
      </c>
      <c r="U98" s="5">
        <f t="shared" si="42"/>
        <v>0</v>
      </c>
      <c r="V98" s="5">
        <f t="shared" si="42"/>
        <v>314.654</v>
      </c>
      <c r="W98" s="5">
        <f t="shared" si="42"/>
        <v>0</v>
      </c>
      <c r="X98" s="5">
        <f t="shared" si="42"/>
        <v>373.575</v>
      </c>
      <c r="Y98" s="5">
        <f t="shared" si="42"/>
        <v>0</v>
      </c>
      <c r="Z98" s="5">
        <f t="shared" si="42"/>
        <v>576.936</v>
      </c>
      <c r="AA98" s="5">
        <f t="shared" si="42"/>
        <v>0</v>
      </c>
      <c r="AB98" s="5">
        <f t="shared" si="42"/>
        <v>229.876</v>
      </c>
      <c r="AC98" s="5">
        <f t="shared" si="42"/>
        <v>0</v>
      </c>
      <c r="AD98" s="5">
        <f t="shared" si="42"/>
        <v>532.636</v>
      </c>
      <c r="AE98" s="76">
        <f t="shared" si="42"/>
        <v>0</v>
      </c>
      <c r="AF98" s="102"/>
      <c r="AG98" s="103"/>
      <c r="AH98" s="72"/>
      <c r="AI98" s="72"/>
      <c r="AJ98" s="72"/>
    </row>
    <row r="99" spans="1:36" s="22" customFormat="1" ht="15.75">
      <c r="A99" s="24" t="s">
        <v>19</v>
      </c>
      <c r="B99" s="6">
        <f>H99+J99+L99+N99+P99+R99+T99+V99+X99+Z99+AB99+AD99</f>
        <v>6086.3009999999995</v>
      </c>
      <c r="C99" s="6">
        <f>H99+J99+L99</f>
        <v>2192.608</v>
      </c>
      <c r="D99" s="6">
        <f>E99</f>
        <v>1793.9389999999999</v>
      </c>
      <c r="E99" s="6">
        <f>I99+K99+M99</f>
        <v>1793.9389999999999</v>
      </c>
      <c r="F99" s="43">
        <f t="shared" si="38"/>
        <v>0.29475029250114315</v>
      </c>
      <c r="G99" s="43">
        <f t="shared" si="39"/>
        <v>0.8181758891694273</v>
      </c>
      <c r="H99" s="5">
        <v>1246.938</v>
      </c>
      <c r="I99" s="5">
        <v>784.117</v>
      </c>
      <c r="J99" s="5">
        <v>686.784</v>
      </c>
      <c r="K99" s="5">
        <v>616.65</v>
      </c>
      <c r="L99" s="5">
        <v>258.886</v>
      </c>
      <c r="M99" s="5">
        <v>393.172</v>
      </c>
      <c r="N99" s="5">
        <v>605.473</v>
      </c>
      <c r="O99" s="5">
        <v>0</v>
      </c>
      <c r="P99" s="5">
        <v>557.27</v>
      </c>
      <c r="Q99" s="5">
        <v>0</v>
      </c>
      <c r="R99" s="5">
        <v>210.324</v>
      </c>
      <c r="S99" s="5">
        <v>0</v>
      </c>
      <c r="T99" s="5">
        <v>492.949</v>
      </c>
      <c r="U99" s="5">
        <v>0</v>
      </c>
      <c r="V99" s="5">
        <v>314.654</v>
      </c>
      <c r="W99" s="5">
        <v>0</v>
      </c>
      <c r="X99" s="5">
        <v>373.575</v>
      </c>
      <c r="Y99" s="5">
        <v>0</v>
      </c>
      <c r="Z99" s="5">
        <v>576.936</v>
      </c>
      <c r="AA99" s="5">
        <v>0</v>
      </c>
      <c r="AB99" s="5">
        <v>229.876</v>
      </c>
      <c r="AC99" s="5">
        <v>0</v>
      </c>
      <c r="AD99" s="5">
        <v>532.636</v>
      </c>
      <c r="AE99" s="76">
        <v>0</v>
      </c>
      <c r="AF99" s="104"/>
      <c r="AG99" s="105"/>
      <c r="AH99" s="72"/>
      <c r="AI99" s="72"/>
      <c r="AJ99" s="72"/>
    </row>
    <row r="100" spans="1:36" s="22" customFormat="1" ht="48.75" customHeight="1">
      <c r="A100" s="33" t="s">
        <v>33</v>
      </c>
      <c r="B100" s="34">
        <f>B101</f>
        <v>31618.3</v>
      </c>
      <c r="C100" s="34">
        <f>C101</f>
        <v>9329.97</v>
      </c>
      <c r="D100" s="34">
        <f>D101</f>
        <v>9125.31</v>
      </c>
      <c r="E100" s="34">
        <f>E101</f>
        <v>9125.31</v>
      </c>
      <c r="F100" s="44">
        <f t="shared" si="38"/>
        <v>0.28860849571292574</v>
      </c>
      <c r="G100" s="44">
        <f t="shared" si="39"/>
        <v>0.9780642381486757</v>
      </c>
      <c r="H100" s="34">
        <f aca="true" t="shared" si="43" ref="H100:AE100">H101</f>
        <v>4580.94</v>
      </c>
      <c r="I100" s="34">
        <f t="shared" si="43"/>
        <v>4554.15</v>
      </c>
      <c r="J100" s="34">
        <f t="shared" si="43"/>
        <v>3032.98</v>
      </c>
      <c r="K100" s="34">
        <f t="shared" si="43"/>
        <v>2746.56</v>
      </c>
      <c r="L100" s="34">
        <f t="shared" si="43"/>
        <v>1716.05</v>
      </c>
      <c r="M100" s="34">
        <f t="shared" si="43"/>
        <v>1824.6</v>
      </c>
      <c r="N100" s="34">
        <f t="shared" si="43"/>
        <v>2385.46</v>
      </c>
      <c r="O100" s="34">
        <f t="shared" si="43"/>
        <v>0</v>
      </c>
      <c r="P100" s="34">
        <f t="shared" si="43"/>
        <v>2674.09</v>
      </c>
      <c r="Q100" s="34">
        <f t="shared" si="43"/>
        <v>0</v>
      </c>
      <c r="R100" s="34">
        <f t="shared" si="43"/>
        <v>1724.61</v>
      </c>
      <c r="S100" s="34">
        <f t="shared" si="43"/>
        <v>0</v>
      </c>
      <c r="T100" s="34">
        <f t="shared" si="43"/>
        <v>3236.36</v>
      </c>
      <c r="U100" s="34">
        <f t="shared" si="43"/>
        <v>0</v>
      </c>
      <c r="V100" s="34">
        <f t="shared" si="43"/>
        <v>1930.22</v>
      </c>
      <c r="W100" s="34">
        <f t="shared" si="43"/>
        <v>0</v>
      </c>
      <c r="X100" s="34">
        <f t="shared" si="43"/>
        <v>1222.94</v>
      </c>
      <c r="Y100" s="34">
        <f t="shared" si="43"/>
        <v>0</v>
      </c>
      <c r="Z100" s="34">
        <f t="shared" si="43"/>
        <v>2339.35</v>
      </c>
      <c r="AA100" s="34">
        <f t="shared" si="43"/>
        <v>0</v>
      </c>
      <c r="AB100" s="34">
        <f t="shared" si="43"/>
        <v>1490.19</v>
      </c>
      <c r="AC100" s="34">
        <f t="shared" si="43"/>
        <v>0</v>
      </c>
      <c r="AD100" s="34">
        <f t="shared" si="43"/>
        <v>5285.11</v>
      </c>
      <c r="AE100" s="74">
        <f t="shared" si="43"/>
        <v>0</v>
      </c>
      <c r="AF100" s="94" t="s">
        <v>56</v>
      </c>
      <c r="AG100" s="95" t="s">
        <v>56</v>
      </c>
      <c r="AH100" s="72"/>
      <c r="AI100" s="72"/>
      <c r="AJ100" s="72"/>
    </row>
    <row r="101" spans="1:36" s="22" customFormat="1" ht="20.25" customHeight="1">
      <c r="A101" s="51" t="s">
        <v>24</v>
      </c>
      <c r="B101" s="6">
        <f>B102+B103+B104+B105</f>
        <v>31618.3</v>
      </c>
      <c r="C101" s="6">
        <f>C102+C103+C104+C105</f>
        <v>9329.97</v>
      </c>
      <c r="D101" s="6">
        <f>D102+D103+D104+D105</f>
        <v>9125.31</v>
      </c>
      <c r="E101" s="6">
        <f>E102+E103+E104+E105</f>
        <v>9125.31</v>
      </c>
      <c r="F101" s="43">
        <f t="shared" si="38"/>
        <v>0.28860849571292574</v>
      </c>
      <c r="G101" s="43">
        <f t="shared" si="39"/>
        <v>0.9780642381486757</v>
      </c>
      <c r="H101" s="6">
        <f aca="true" t="shared" si="44" ref="H101:AE101">H102+H103+H104+H105</f>
        <v>4580.94</v>
      </c>
      <c r="I101" s="6">
        <f t="shared" si="44"/>
        <v>4554.15</v>
      </c>
      <c r="J101" s="6">
        <f t="shared" si="44"/>
        <v>3032.98</v>
      </c>
      <c r="K101" s="6">
        <f t="shared" si="44"/>
        <v>2746.56</v>
      </c>
      <c r="L101" s="6">
        <f t="shared" si="44"/>
        <v>1716.05</v>
      </c>
      <c r="M101" s="6">
        <f t="shared" si="44"/>
        <v>1824.6</v>
      </c>
      <c r="N101" s="6">
        <f t="shared" si="44"/>
        <v>2385.46</v>
      </c>
      <c r="O101" s="6">
        <f t="shared" si="44"/>
        <v>0</v>
      </c>
      <c r="P101" s="6">
        <f t="shared" si="44"/>
        <v>2674.09</v>
      </c>
      <c r="Q101" s="6">
        <f t="shared" si="44"/>
        <v>0</v>
      </c>
      <c r="R101" s="6">
        <f t="shared" si="44"/>
        <v>1724.61</v>
      </c>
      <c r="S101" s="6">
        <f t="shared" si="44"/>
        <v>0</v>
      </c>
      <c r="T101" s="6">
        <f t="shared" si="44"/>
        <v>3236.36</v>
      </c>
      <c r="U101" s="6">
        <f t="shared" si="44"/>
        <v>0</v>
      </c>
      <c r="V101" s="6">
        <f t="shared" si="44"/>
        <v>1930.22</v>
      </c>
      <c r="W101" s="6">
        <f t="shared" si="44"/>
        <v>0</v>
      </c>
      <c r="X101" s="6">
        <f t="shared" si="44"/>
        <v>1222.94</v>
      </c>
      <c r="Y101" s="6">
        <f t="shared" si="44"/>
        <v>0</v>
      </c>
      <c r="Z101" s="6">
        <f t="shared" si="44"/>
        <v>2339.35</v>
      </c>
      <c r="AA101" s="6">
        <f t="shared" si="44"/>
        <v>0</v>
      </c>
      <c r="AB101" s="6">
        <f t="shared" si="44"/>
        <v>1490.19</v>
      </c>
      <c r="AC101" s="6">
        <f t="shared" si="44"/>
        <v>0</v>
      </c>
      <c r="AD101" s="6">
        <f t="shared" si="44"/>
        <v>5285.11</v>
      </c>
      <c r="AE101" s="75">
        <f t="shared" si="44"/>
        <v>0</v>
      </c>
      <c r="AF101" s="96"/>
      <c r="AG101" s="97"/>
      <c r="AH101" s="72"/>
      <c r="AI101" s="72"/>
      <c r="AJ101" s="72"/>
    </row>
    <row r="102" spans="1:36" s="22" customFormat="1" ht="20.25" customHeight="1">
      <c r="A102" s="24" t="s">
        <v>20</v>
      </c>
      <c r="B102" s="6">
        <f>H102+I102+J102+K102+L102+M102+N102+P102+Q102+R102+S102+O102</f>
        <v>0</v>
      </c>
      <c r="C102" s="6">
        <f>H102+J102+L102</f>
        <v>0</v>
      </c>
      <c r="D102" s="6">
        <f>E102</f>
        <v>0</v>
      </c>
      <c r="E102" s="6">
        <f>I102+K102+M102</f>
        <v>0</v>
      </c>
      <c r="F102" s="43">
        <v>0</v>
      </c>
      <c r="G102" s="43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75">
        <v>0</v>
      </c>
      <c r="AF102" s="96"/>
      <c r="AG102" s="97"/>
      <c r="AH102" s="72"/>
      <c r="AI102" s="72"/>
      <c r="AJ102" s="72"/>
    </row>
    <row r="103" spans="1:36" s="22" customFormat="1" ht="20.25" customHeight="1">
      <c r="A103" s="24" t="s">
        <v>18</v>
      </c>
      <c r="B103" s="6">
        <f>H103+I103+J103+K103+L103+M103+N103+P103+Q103+R103+S103+O103</f>
        <v>0</v>
      </c>
      <c r="C103" s="6">
        <f>H103</f>
        <v>0</v>
      </c>
      <c r="D103" s="6">
        <f>E103</f>
        <v>0</v>
      </c>
      <c r="E103" s="6">
        <f>I103+K103+M103</f>
        <v>0</v>
      </c>
      <c r="F103" s="43">
        <v>0</v>
      </c>
      <c r="G103" s="43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75">
        <v>0</v>
      </c>
      <c r="AF103" s="96"/>
      <c r="AG103" s="97"/>
      <c r="AH103" s="72"/>
      <c r="AI103" s="72"/>
      <c r="AJ103" s="72"/>
    </row>
    <row r="104" spans="1:36" s="22" customFormat="1" ht="20.25" customHeight="1">
      <c r="A104" s="24" t="s">
        <v>19</v>
      </c>
      <c r="B104" s="6">
        <f>H104+J104+L104+N104+P104+R104+T104+V104+X104+Z104+AB104+AD104</f>
        <v>31618.3</v>
      </c>
      <c r="C104" s="6">
        <f>H104+J104+L104</f>
        <v>9329.97</v>
      </c>
      <c r="D104" s="6">
        <f>E104</f>
        <v>9125.31</v>
      </c>
      <c r="E104" s="6">
        <f>I104+K104+M104</f>
        <v>9125.31</v>
      </c>
      <c r="F104" s="43">
        <f>E104/B104</f>
        <v>0.28860849571292574</v>
      </c>
      <c r="G104" s="43">
        <f t="shared" si="39"/>
        <v>0.9780642381486757</v>
      </c>
      <c r="H104" s="5">
        <v>4580.94</v>
      </c>
      <c r="I104" s="5">
        <v>4554.15</v>
      </c>
      <c r="J104" s="5">
        <v>3032.98</v>
      </c>
      <c r="K104" s="5">
        <v>2746.56</v>
      </c>
      <c r="L104" s="5">
        <v>1716.05</v>
      </c>
      <c r="M104" s="5">
        <v>1824.6</v>
      </c>
      <c r="N104" s="5">
        <v>2385.46</v>
      </c>
      <c r="O104" s="5">
        <v>0</v>
      </c>
      <c r="P104" s="5">
        <v>2674.09</v>
      </c>
      <c r="Q104" s="5">
        <v>0</v>
      </c>
      <c r="R104" s="5">
        <v>1724.61</v>
      </c>
      <c r="S104" s="5">
        <v>0</v>
      </c>
      <c r="T104" s="5">
        <v>3236.36</v>
      </c>
      <c r="U104" s="5">
        <v>0</v>
      </c>
      <c r="V104" s="5">
        <v>1930.22</v>
      </c>
      <c r="W104" s="5">
        <v>0</v>
      </c>
      <c r="X104" s="5">
        <v>1222.94</v>
      </c>
      <c r="Y104" s="5">
        <v>0</v>
      </c>
      <c r="Z104" s="5">
        <v>2339.35</v>
      </c>
      <c r="AA104" s="5">
        <v>0</v>
      </c>
      <c r="AB104" s="5">
        <v>1490.19</v>
      </c>
      <c r="AC104" s="5">
        <v>0</v>
      </c>
      <c r="AD104" s="5">
        <v>5285.11</v>
      </c>
      <c r="AE104" s="75">
        <v>0</v>
      </c>
      <c r="AF104" s="96"/>
      <c r="AG104" s="97"/>
      <c r="AH104" s="72"/>
      <c r="AI104" s="72"/>
      <c r="AJ104" s="72"/>
    </row>
    <row r="105" spans="1:36" s="22" customFormat="1" ht="20.25" customHeight="1">
      <c r="A105" s="24" t="s">
        <v>27</v>
      </c>
      <c r="B105" s="6">
        <f>H105+I105+J105+K105+L105+M105+N105+P105+Q105+R105+S105+O105</f>
        <v>0</v>
      </c>
      <c r="C105" s="6">
        <f>H105+J105</f>
        <v>0</v>
      </c>
      <c r="D105" s="6">
        <f>E105</f>
        <v>0</v>
      </c>
      <c r="E105" s="6">
        <f>I105+K105+M105</f>
        <v>0</v>
      </c>
      <c r="F105" s="43">
        <v>0</v>
      </c>
      <c r="G105" s="43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75">
        <v>0</v>
      </c>
      <c r="AF105" s="98"/>
      <c r="AG105" s="99"/>
      <c r="AH105" s="72"/>
      <c r="AI105" s="72"/>
      <c r="AJ105" s="72"/>
    </row>
    <row r="106" spans="1:36" s="62" customFormat="1" ht="25.5" customHeight="1">
      <c r="A106" s="33" t="s">
        <v>29</v>
      </c>
      <c r="B106" s="34">
        <f>B93+B68+B7</f>
        <v>198193.532</v>
      </c>
      <c r="C106" s="34">
        <f>C93+C68+C7</f>
        <v>23973.89</v>
      </c>
      <c r="D106" s="34">
        <f>D93+D68+D7</f>
        <v>91756.261</v>
      </c>
      <c r="E106" s="34">
        <f>E93+E74+E7</f>
        <v>21962.261</v>
      </c>
      <c r="F106" s="44">
        <f>E106/B106</f>
        <v>0.11081219845257108</v>
      </c>
      <c r="G106" s="44">
        <f>E106/C106</f>
        <v>0.9160908388250717</v>
      </c>
      <c r="H106" s="34">
        <f aca="true" t="shared" si="45" ref="H106:AE106">H93+H68+H7</f>
        <v>8840.029999999999</v>
      </c>
      <c r="I106" s="34">
        <f t="shared" si="45"/>
        <v>7712.788</v>
      </c>
      <c r="J106" s="34">
        <f t="shared" si="45"/>
        <v>4995.37</v>
      </c>
      <c r="K106" s="34">
        <f t="shared" si="45"/>
        <v>4609.822</v>
      </c>
      <c r="L106" s="34">
        <f>L93+L68+L7</f>
        <v>10138.490000000002</v>
      </c>
      <c r="M106" s="34">
        <f t="shared" si="45"/>
        <v>9639.651</v>
      </c>
      <c r="N106" s="34">
        <f t="shared" si="45"/>
        <v>6362.812</v>
      </c>
      <c r="O106" s="34">
        <f t="shared" si="45"/>
        <v>0</v>
      </c>
      <c r="P106" s="34">
        <f t="shared" si="45"/>
        <v>4972.819</v>
      </c>
      <c r="Q106" s="34">
        <f t="shared" si="45"/>
        <v>0</v>
      </c>
      <c r="R106" s="34">
        <f t="shared" si="45"/>
        <v>11810.167000000001</v>
      </c>
      <c r="S106" s="34">
        <f t="shared" si="45"/>
        <v>0</v>
      </c>
      <c r="T106" s="34">
        <f t="shared" si="45"/>
        <v>37975.524</v>
      </c>
      <c r="U106" s="34">
        <f t="shared" si="45"/>
        <v>0</v>
      </c>
      <c r="V106" s="34">
        <f t="shared" si="45"/>
        <v>44382.234000000004</v>
      </c>
      <c r="W106" s="34">
        <f t="shared" si="45"/>
        <v>0</v>
      </c>
      <c r="X106" s="34">
        <f t="shared" si="45"/>
        <v>12073.673</v>
      </c>
      <c r="Y106" s="34">
        <f t="shared" si="45"/>
        <v>0</v>
      </c>
      <c r="Z106" s="34">
        <f t="shared" si="45"/>
        <v>4881.154</v>
      </c>
      <c r="AA106" s="34">
        <f t="shared" si="45"/>
        <v>0</v>
      </c>
      <c r="AB106" s="34">
        <f t="shared" si="45"/>
        <v>4954.957</v>
      </c>
      <c r="AC106" s="34">
        <f t="shared" si="45"/>
        <v>0</v>
      </c>
      <c r="AD106" s="34">
        <f t="shared" si="45"/>
        <v>46806.302</v>
      </c>
      <c r="AE106" s="74">
        <f t="shared" si="45"/>
        <v>0</v>
      </c>
      <c r="AF106" s="87"/>
      <c r="AG106" s="87"/>
      <c r="AH106" s="72"/>
      <c r="AI106" s="72"/>
      <c r="AJ106" s="72"/>
    </row>
    <row r="107" spans="1:36" s="62" customFormat="1" ht="20.25" customHeight="1">
      <c r="A107" s="24" t="s">
        <v>20</v>
      </c>
      <c r="B107" s="6">
        <f>B10+B22+B58+B71+B77+B83+B102+B89</f>
        <v>3420.6279999999997</v>
      </c>
      <c r="C107" s="6">
        <f>C102+C89+C83+C77+C71+C64+C58+C10</f>
        <v>0</v>
      </c>
      <c r="D107" s="6">
        <f>D102+D89+D83+D77+D71+D64+D58+D22</f>
        <v>0</v>
      </c>
      <c r="E107" s="6">
        <f>E58+E77+E83+E89+E102+E71</f>
        <v>0</v>
      </c>
      <c r="F107" s="43">
        <f>E107/B107</f>
        <v>0</v>
      </c>
      <c r="G107" s="43">
        <v>0</v>
      </c>
      <c r="H107" s="6">
        <f>H58+H77+H83+H89+H102+H71</f>
        <v>0</v>
      </c>
      <c r="I107" s="6">
        <f>I58+I77+I83+I89+I102+I71+I22</f>
        <v>0</v>
      </c>
      <c r="J107" s="6">
        <f aca="true" t="shared" si="46" ref="J107:V107">J58+J77+J83+J89+J102+J71</f>
        <v>0</v>
      </c>
      <c r="K107" s="6">
        <f t="shared" si="46"/>
        <v>0</v>
      </c>
      <c r="L107" s="6">
        <f t="shared" si="46"/>
        <v>0</v>
      </c>
      <c r="M107" s="6">
        <f t="shared" si="46"/>
        <v>0</v>
      </c>
      <c r="N107" s="6">
        <f t="shared" si="46"/>
        <v>0</v>
      </c>
      <c r="O107" s="6">
        <f t="shared" si="46"/>
        <v>0</v>
      </c>
      <c r="P107" s="6">
        <f t="shared" si="46"/>
        <v>0</v>
      </c>
      <c r="Q107" s="6">
        <f t="shared" si="46"/>
        <v>0</v>
      </c>
      <c r="R107" s="6">
        <f t="shared" si="46"/>
        <v>0</v>
      </c>
      <c r="S107" s="6">
        <f t="shared" si="46"/>
        <v>0</v>
      </c>
      <c r="T107" s="6">
        <f t="shared" si="46"/>
        <v>0</v>
      </c>
      <c r="U107" s="6">
        <f t="shared" si="46"/>
        <v>0</v>
      </c>
      <c r="V107" s="6">
        <f t="shared" si="46"/>
        <v>0</v>
      </c>
      <c r="W107" s="6">
        <f>W4+W58+W77+W83+W89+W102+W71</f>
        <v>0</v>
      </c>
      <c r="X107" s="6">
        <f>X58+X77+X83+X89+X102+X71</f>
        <v>0</v>
      </c>
      <c r="Y107" s="6">
        <f>Y58+Y77+Y83+Y89+Y102+Y71</f>
        <v>0</v>
      </c>
      <c r="Z107" s="6">
        <f>Z58+Z77+Z83+Z89+Z102+Z71</f>
        <v>0</v>
      </c>
      <c r="AA107" s="6">
        <f>AA58+AA77+AA83+AA89+AA102+AA71</f>
        <v>0</v>
      </c>
      <c r="AB107" s="6">
        <f>AB58+AB77+AB83+AB89+AB102+AB71+AB23</f>
        <v>947.5999999999999</v>
      </c>
      <c r="AC107" s="6">
        <f>AC58+AC77+AC83+AC89+AC102+AC71</f>
        <v>0</v>
      </c>
      <c r="AD107" s="6">
        <f>AD58+AD77+AD83+AD89+AD102+AD71</f>
        <v>2473.028</v>
      </c>
      <c r="AE107" s="75">
        <f>AE58+AE77+AE83+AE89+AE102+AE71</f>
        <v>0</v>
      </c>
      <c r="AF107" s="87" t="s">
        <v>50</v>
      </c>
      <c r="AG107" s="87"/>
      <c r="AH107" s="72"/>
      <c r="AI107" s="72"/>
      <c r="AJ107" s="72"/>
    </row>
    <row r="108" spans="1:36" s="22" customFormat="1" ht="20.25" customHeight="1">
      <c r="A108" s="24" t="s">
        <v>18</v>
      </c>
      <c r="B108" s="6">
        <f>B11+B59+B72+B78+B84+B103+B23+B90</f>
        <v>44036.803</v>
      </c>
      <c r="C108" s="6">
        <f>C23+C59+C78+C84+C90+C103+C5+C72</f>
        <v>0</v>
      </c>
      <c r="D108" s="6">
        <f>D59+D78+D84+D90+D103+D23</f>
        <v>0</v>
      </c>
      <c r="E108" s="6">
        <f>E59+E78+E84+E90+E103+E72+E23</f>
        <v>0</v>
      </c>
      <c r="F108" s="43">
        <f>E108/B108</f>
        <v>0</v>
      </c>
      <c r="G108" s="43">
        <v>0</v>
      </c>
      <c r="H108" s="6">
        <f>H59+H78+H84+H90+H103+H72+H23</f>
        <v>0</v>
      </c>
      <c r="I108" s="6">
        <f>I59+I78+I84+I90+I103+I72+I12</f>
        <v>0</v>
      </c>
      <c r="J108" s="6">
        <f>J59+J78+J84+J90+J103+J72+J23</f>
        <v>0</v>
      </c>
      <c r="K108" s="6">
        <f>K59+K78+K84+K90+K103+K72+K23</f>
        <v>0</v>
      </c>
      <c r="L108" s="6">
        <f>L59+L78+L84+L90+L103+L72+L23</f>
        <v>0</v>
      </c>
      <c r="M108" s="6">
        <f>M59+M78+M84+M90+M103+M72+M11</f>
        <v>0</v>
      </c>
      <c r="N108" s="6">
        <f aca="true" t="shared" si="47" ref="N108:W108">N59+N78+N84+N90+N103+N72+N23</f>
        <v>13.4</v>
      </c>
      <c r="O108" s="6">
        <f t="shared" si="47"/>
        <v>0</v>
      </c>
      <c r="P108" s="6">
        <f t="shared" si="47"/>
        <v>464</v>
      </c>
      <c r="Q108" s="6">
        <f t="shared" si="47"/>
        <v>0</v>
      </c>
      <c r="R108" s="6">
        <f t="shared" si="47"/>
        <v>4188.6</v>
      </c>
      <c r="S108" s="6">
        <f t="shared" si="47"/>
        <v>0</v>
      </c>
      <c r="T108" s="6">
        <f t="shared" si="47"/>
        <v>0</v>
      </c>
      <c r="U108" s="6">
        <f t="shared" si="47"/>
        <v>0</v>
      </c>
      <c r="V108" s="6">
        <f t="shared" si="47"/>
        <v>3443.2</v>
      </c>
      <c r="W108" s="6">
        <f t="shared" si="47"/>
        <v>0</v>
      </c>
      <c r="X108" s="6">
        <f>X59+X78+X84+X90+X103+X572+X23</f>
        <v>8036.2</v>
      </c>
      <c r="Y108" s="6">
        <f>Y59+Y78+Y84+Y90+Y103+Y72+Y23</f>
        <v>0</v>
      </c>
      <c r="Z108" s="6">
        <f>Z59+Z78+Z84+Z90+Z103+Z72+Z23</f>
        <v>0</v>
      </c>
      <c r="AA108" s="6">
        <f>AA59+AA78+AA84+AA90+AA103+AA72+AA23</f>
        <v>0</v>
      </c>
      <c r="AB108" s="6">
        <f>AB59+AB78+AB84+AB90+AB103+AB72+AB23</f>
        <v>1589.1</v>
      </c>
      <c r="AC108" s="6">
        <f>AC59+AC78+AC84+AC90+AC103+AC72+AC29</f>
        <v>0</v>
      </c>
      <c r="AD108" s="6">
        <f>AD59+AD78+AD84+AD90+AD103+AD72+AD29</f>
        <v>26302.302999999996</v>
      </c>
      <c r="AE108" s="75">
        <f>AE59+AE78+AE84+AE90+AE103+AE72+AE23</f>
        <v>0</v>
      </c>
      <c r="AF108" s="87" t="s">
        <v>50</v>
      </c>
      <c r="AG108" s="87"/>
      <c r="AH108" s="72"/>
      <c r="AI108" s="72"/>
      <c r="AJ108" s="72"/>
    </row>
    <row r="109" spans="1:36" s="22" customFormat="1" ht="20.25" customHeight="1">
      <c r="A109" s="24" t="s">
        <v>19</v>
      </c>
      <c r="B109" s="6">
        <f>B12+B60+B73+B79+B85+B99+B104+B96+B24+B91</f>
        <v>80942.101</v>
      </c>
      <c r="C109" s="6">
        <f>C24+C60+C79+C85+C91+C99+C104+C96+C73+C12</f>
        <v>23973.89</v>
      </c>
      <c r="D109" s="6">
        <f>D60+D79+D85+D91+D99+D104+D96+D73+D24+D12</f>
        <v>21962.261</v>
      </c>
      <c r="E109" s="6">
        <f>E60+E79+E85+E91+E99+E104+E96+E73+E24+E12</f>
        <v>21962.261</v>
      </c>
      <c r="F109" s="43">
        <f>E109/B109</f>
        <v>0.27133297417125357</v>
      </c>
      <c r="G109" s="43">
        <f>E109/C109</f>
        <v>0.9160908388250717</v>
      </c>
      <c r="H109" s="6">
        <f>H60+H79+H85+H91+H99+H104+H96+H73+H24+H12</f>
        <v>8840.029999999999</v>
      </c>
      <c r="I109" s="6">
        <f>I60+I79+I85+I91+I99+I104+I96+I73+I24+I12</f>
        <v>7712.7880000000005</v>
      </c>
      <c r="J109" s="6">
        <f>J60+J79+J85+J91+J99+J104+J96+J73+J24+J12</f>
        <v>4995.37</v>
      </c>
      <c r="K109" s="6">
        <f>K60+K79+K85+K91+K99+K104+K96+K73+K24+K12</f>
        <v>4609.822</v>
      </c>
      <c r="L109" s="6">
        <f>L60+L79+L85+L91+L99+L104+L96+L73+L24+L12</f>
        <v>10138.490000000002</v>
      </c>
      <c r="M109" s="6">
        <f>M60+M79+M85+M91+M99+M104+M96+M73+M12+M12+M24</f>
        <v>9639.651</v>
      </c>
      <c r="N109" s="6">
        <f aca="true" t="shared" si="48" ref="N109:AE109">N60+N79+N85+N91+N99+N104+N96+N73+N24+N12</f>
        <v>4152.112</v>
      </c>
      <c r="O109" s="6">
        <f t="shared" si="48"/>
        <v>0</v>
      </c>
      <c r="P109" s="6">
        <f t="shared" si="48"/>
        <v>4508.819</v>
      </c>
      <c r="Q109" s="6">
        <f t="shared" si="48"/>
        <v>0</v>
      </c>
      <c r="R109" s="6">
        <f t="shared" si="48"/>
        <v>7621.567</v>
      </c>
      <c r="S109" s="6">
        <f t="shared" si="48"/>
        <v>0</v>
      </c>
      <c r="T109" s="6">
        <f t="shared" si="48"/>
        <v>6398.024</v>
      </c>
      <c r="U109" s="6">
        <f t="shared" si="48"/>
        <v>0</v>
      </c>
      <c r="V109" s="6">
        <f t="shared" si="48"/>
        <v>4919.834</v>
      </c>
      <c r="W109" s="6">
        <f t="shared" si="48"/>
        <v>0</v>
      </c>
      <c r="X109" s="6">
        <f>X60+X79+X85+X91+X99+X104+X96+X73+X24+X12</f>
        <v>4037.473</v>
      </c>
      <c r="Y109" s="6">
        <f t="shared" si="48"/>
        <v>0</v>
      </c>
      <c r="Z109" s="6">
        <f t="shared" si="48"/>
        <v>4881.154</v>
      </c>
      <c r="AA109" s="6">
        <f t="shared" si="48"/>
        <v>0</v>
      </c>
      <c r="AB109" s="6">
        <f t="shared" si="48"/>
        <v>2418.257</v>
      </c>
      <c r="AC109" s="6">
        <f t="shared" si="48"/>
        <v>0</v>
      </c>
      <c r="AD109" s="6">
        <f>AD60+AD79+AD85+AD91+AD99+AD104+AD96+AD73+AD24+AD12</f>
        <v>18030.970999999998</v>
      </c>
      <c r="AE109" s="75">
        <f t="shared" si="48"/>
        <v>0</v>
      </c>
      <c r="AF109" s="87"/>
      <c r="AG109" s="87"/>
      <c r="AH109" s="72"/>
      <c r="AI109" s="72"/>
      <c r="AJ109" s="72"/>
    </row>
    <row r="110" spans="1:36" s="62" customFormat="1" ht="20.25" customHeight="1">
      <c r="A110" s="24" t="s">
        <v>27</v>
      </c>
      <c r="B110" s="6">
        <f>B13+B61+B74+B80+B86+B105+B92+B67+B25</f>
        <v>69794</v>
      </c>
      <c r="C110" s="6">
        <f>C1+C61+C80+C86+C92+C105+C43+C67+C25</f>
        <v>0</v>
      </c>
      <c r="D110" s="6">
        <f>D61+D80+D86+D92+D105+D67+D25</f>
        <v>69794</v>
      </c>
      <c r="E110" s="6">
        <f>E61+E80+E86+E92+E105+E74+E67+E25</f>
        <v>0</v>
      </c>
      <c r="F110" s="43">
        <f>E110/B110</f>
        <v>0</v>
      </c>
      <c r="G110" s="43">
        <v>0</v>
      </c>
      <c r="H110" s="6">
        <f>H61+H80+H86+H92+H105+H74+H67+H25</f>
        <v>0</v>
      </c>
      <c r="I110" s="6">
        <f>I61+I80+I86+I92+I105+I74+I67+I25</f>
        <v>0</v>
      </c>
      <c r="J110" s="6">
        <f>J61+J80+J86+J92+J105+J74+J67+J25</f>
        <v>0</v>
      </c>
      <c r="K110" s="6">
        <f>K1+K7+K61+K80+K86+K92+K105+K73</f>
        <v>0</v>
      </c>
      <c r="L110" s="6">
        <f>L13+L25+L61+L80+L86+L92+L105+L74+L67</f>
        <v>0</v>
      </c>
      <c r="M110" s="6">
        <f>M61+M80+M86+M92+M105+M74+M67+M25</f>
        <v>0</v>
      </c>
      <c r="N110" s="6">
        <f>N61+N80+N86+N92+N105+N74+N67+N25</f>
        <v>2197.3</v>
      </c>
      <c r="O110" s="6">
        <f>O61+O80+O86+O92+O105+O74+O67+O25</f>
        <v>0</v>
      </c>
      <c r="P110" s="6">
        <f>P61+P80+P86+P92+P105+P74+P67+P25</f>
        <v>0</v>
      </c>
      <c r="Q110" s="6">
        <f>Q61+Q80+Q86+Q92+Q105+Q74+Q67+Q25</f>
        <v>0</v>
      </c>
      <c r="R110" s="6">
        <f>R61+R80+R86+R92+R105+R73</f>
        <v>0</v>
      </c>
      <c r="S110" s="6">
        <f aca="true" t="shared" si="49" ref="S110:AE110">S61+S80+S86+S92+S105+S74+S67+S25</f>
        <v>0</v>
      </c>
      <c r="T110" s="6">
        <f>T61+T80+T86+T92+T105+T74+T67+T25</f>
        <v>31577.5</v>
      </c>
      <c r="U110" s="6">
        <f t="shared" si="49"/>
        <v>0</v>
      </c>
      <c r="V110" s="6">
        <f t="shared" si="49"/>
        <v>36019.2</v>
      </c>
      <c r="W110" s="6">
        <f t="shared" si="49"/>
        <v>0</v>
      </c>
      <c r="X110" s="6">
        <f t="shared" si="49"/>
        <v>0</v>
      </c>
      <c r="Y110" s="6">
        <f t="shared" si="49"/>
        <v>0</v>
      </c>
      <c r="Z110" s="6">
        <f t="shared" si="49"/>
        <v>0</v>
      </c>
      <c r="AA110" s="6">
        <f t="shared" si="49"/>
        <v>0</v>
      </c>
      <c r="AB110" s="6">
        <f t="shared" si="49"/>
        <v>0</v>
      </c>
      <c r="AC110" s="6">
        <f t="shared" si="49"/>
        <v>0</v>
      </c>
      <c r="AD110" s="6">
        <f t="shared" si="49"/>
        <v>0</v>
      </c>
      <c r="AE110" s="75">
        <f t="shared" si="49"/>
        <v>0</v>
      </c>
      <c r="AF110" s="87" t="s">
        <v>50</v>
      </c>
      <c r="AG110" s="87"/>
      <c r="AH110" s="72"/>
      <c r="AI110" s="72"/>
      <c r="AJ110" s="72"/>
    </row>
    <row r="111" spans="1:29" s="72" customFormat="1" ht="18.75" customHeight="1">
      <c r="A111" s="68"/>
      <c r="B111" s="69"/>
      <c r="C111" s="69"/>
      <c r="D111" s="69"/>
      <c r="E111" s="69"/>
      <c r="F111" s="69"/>
      <c r="G111" s="69"/>
      <c r="H111" s="79"/>
      <c r="I111" s="79"/>
      <c r="J111" s="69"/>
      <c r="K111" s="69"/>
      <c r="L111" s="70"/>
      <c r="M111" s="70"/>
      <c r="N111" s="71"/>
      <c r="O111" s="71"/>
      <c r="P111" s="71"/>
      <c r="Q111" s="71"/>
      <c r="R111" s="71"/>
      <c r="S111" s="71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19" ht="18.75" customHeight="1">
      <c r="A112" s="17"/>
      <c r="B112" s="9"/>
      <c r="C112" s="9"/>
      <c r="D112" s="9"/>
      <c r="E112" s="9"/>
      <c r="F112" s="9"/>
      <c r="G112" s="9"/>
      <c r="H112" s="80"/>
      <c r="I112" s="80"/>
      <c r="J112" s="9"/>
      <c r="K112" s="9"/>
      <c r="L112" s="14"/>
      <c r="M112" s="14"/>
      <c r="N112" s="57"/>
      <c r="O112" s="57"/>
      <c r="P112" s="57"/>
      <c r="Q112" s="57"/>
      <c r="R112" s="57"/>
      <c r="S112" s="57"/>
    </row>
    <row r="113" spans="1:31" ht="33" customHeight="1">
      <c r="A113" s="11"/>
      <c r="B113" s="121" t="s">
        <v>42</v>
      </c>
      <c r="C113" s="121"/>
      <c r="D113" s="121"/>
      <c r="E113" s="121"/>
      <c r="F113" s="121"/>
      <c r="G113" s="121"/>
      <c r="H113" s="121"/>
      <c r="I113" s="121"/>
      <c r="J113" s="121"/>
      <c r="K113" s="23"/>
      <c r="L113" s="23"/>
      <c r="M113" s="124" t="s">
        <v>43</v>
      </c>
      <c r="N113" s="124"/>
      <c r="O113" s="59"/>
      <c r="P113" s="59"/>
      <c r="Q113" s="59"/>
      <c r="R113" s="59"/>
      <c r="S113" s="59"/>
      <c r="T113" s="8"/>
      <c r="V113" s="8"/>
      <c r="W113" s="8"/>
      <c r="X113" s="8"/>
      <c r="Y113" s="8"/>
      <c r="Z113" s="8"/>
      <c r="AA113" s="8"/>
      <c r="AB113" s="8"/>
      <c r="AC113" s="8"/>
      <c r="AD113" s="3"/>
      <c r="AE113" s="2"/>
    </row>
    <row r="114" spans="1:31" ht="33" customHeight="1">
      <c r="A114" s="11"/>
      <c r="B114" s="20"/>
      <c r="C114" s="20"/>
      <c r="D114" s="20"/>
      <c r="E114" s="20"/>
      <c r="F114" s="20"/>
      <c r="G114" s="20"/>
      <c r="H114" s="81"/>
      <c r="I114" s="81"/>
      <c r="J114" s="10"/>
      <c r="K114" s="18"/>
      <c r="L114" s="18"/>
      <c r="M114" s="19"/>
      <c r="N114" s="58"/>
      <c r="O114" s="59"/>
      <c r="P114" s="59"/>
      <c r="Q114" s="59"/>
      <c r="R114" s="59"/>
      <c r="S114" s="59"/>
      <c r="T114" s="8"/>
      <c r="V114" s="8"/>
      <c r="W114" s="8"/>
      <c r="X114" s="8"/>
      <c r="Y114" s="8"/>
      <c r="Z114" s="8"/>
      <c r="AA114" s="8"/>
      <c r="AB114" s="8"/>
      <c r="AC114" s="8"/>
      <c r="AD114" s="3"/>
      <c r="AE114" s="2"/>
    </row>
    <row r="115" spans="1:31" ht="14.25" customHeight="1">
      <c r="A115" s="15" t="str">
        <f>'[1]Роспись_41'!C26</f>
        <v>исп. спец.-эксперт отдела по реализации </v>
      </c>
      <c r="B115" s="10"/>
      <c r="C115" s="10"/>
      <c r="D115" s="10"/>
      <c r="E115" s="10"/>
      <c r="F115" s="10"/>
      <c r="G115" s="10"/>
      <c r="H115" s="81"/>
      <c r="I115" s="81"/>
      <c r="J115" s="10"/>
      <c r="K115" s="18"/>
      <c r="L115" s="18"/>
      <c r="M115" s="19"/>
      <c r="N115" s="58"/>
      <c r="O115" s="59"/>
      <c r="P115" s="59"/>
      <c r="Q115" s="59"/>
      <c r="R115" s="59"/>
      <c r="S115" s="59"/>
      <c r="T115" s="8"/>
      <c r="V115" s="8"/>
      <c r="W115" s="8"/>
      <c r="X115" s="8"/>
      <c r="Y115" s="8"/>
      <c r="Z115" s="8"/>
      <c r="AA115" s="8"/>
      <c r="AB115" s="8"/>
      <c r="AC115" s="8"/>
      <c r="AD115" s="3"/>
      <c r="AE115" s="2"/>
    </row>
    <row r="116" spans="1:31" ht="18" customHeight="1">
      <c r="A116" s="15" t="str">
        <f>'[1]Роспись_41'!C27</f>
        <v>жилищных программ управления по </v>
      </c>
      <c r="B116" s="10"/>
      <c r="C116" s="10"/>
      <c r="D116" s="10"/>
      <c r="E116" s="10"/>
      <c r="F116" s="10"/>
      <c r="G116" s="10"/>
      <c r="H116" s="81"/>
      <c r="I116" s="81"/>
      <c r="J116" s="10"/>
      <c r="K116" s="18"/>
      <c r="L116" s="18"/>
      <c r="M116" s="19"/>
      <c r="N116" s="58"/>
      <c r="O116" s="59"/>
      <c r="P116" s="59"/>
      <c r="Q116" s="59"/>
      <c r="R116" s="59"/>
      <c r="S116" s="59"/>
      <c r="T116" s="8"/>
      <c r="V116" s="8"/>
      <c r="W116" s="8"/>
      <c r="X116" s="8"/>
      <c r="Y116" s="8"/>
      <c r="Z116" s="8"/>
      <c r="AA116" s="8"/>
      <c r="AB116" s="8"/>
      <c r="AC116" s="8"/>
      <c r="AD116" s="3"/>
      <c r="AE116" s="2"/>
    </row>
    <row r="117" spans="1:31" ht="12.75" customHeight="1">
      <c r="A117" s="15" t="str">
        <f>'[1]Роспись_41'!C28</f>
        <v>жилищной политике</v>
      </c>
      <c r="B117" s="10"/>
      <c r="C117" s="10"/>
      <c r="D117" s="10"/>
      <c r="E117" s="10"/>
      <c r="F117" s="10"/>
      <c r="G117" s="10"/>
      <c r="H117" s="81"/>
      <c r="I117" s="81"/>
      <c r="J117" s="10"/>
      <c r="K117" s="18"/>
      <c r="L117" s="18"/>
      <c r="M117" s="19"/>
      <c r="N117" s="58"/>
      <c r="O117" s="59"/>
      <c r="P117" s="59"/>
      <c r="Q117" s="59"/>
      <c r="R117" s="59"/>
      <c r="S117" s="59"/>
      <c r="T117" s="8"/>
      <c r="V117" s="8"/>
      <c r="W117" s="8"/>
      <c r="X117" s="8"/>
      <c r="Y117" s="8"/>
      <c r="Z117" s="8"/>
      <c r="AA117" s="8"/>
      <c r="AB117" s="8"/>
      <c r="AC117" s="8"/>
      <c r="AD117" s="3"/>
      <c r="AE117" s="2"/>
    </row>
    <row r="118" spans="1:31" ht="20.25" customHeight="1">
      <c r="A118" s="15" t="str">
        <f>'[1]Роспись_41'!C29</f>
        <v>Деликанова Наталья Сабировна, т. 93776</v>
      </c>
      <c r="B118" s="10"/>
      <c r="C118" s="10"/>
      <c r="D118" s="10"/>
      <c r="E118" s="10"/>
      <c r="F118" s="10"/>
      <c r="G118" s="10"/>
      <c r="H118" s="81"/>
      <c r="I118" s="81"/>
      <c r="J118" s="10"/>
      <c r="K118" s="19"/>
      <c r="L118" s="13"/>
      <c r="M118" s="19"/>
      <c r="N118" s="58"/>
      <c r="O118" s="59"/>
      <c r="P118" s="59"/>
      <c r="Q118" s="59"/>
      <c r="R118" s="59"/>
      <c r="S118" s="59"/>
      <c r="T118" s="8"/>
      <c r="V118" s="8"/>
      <c r="W118" s="8"/>
      <c r="X118" s="8"/>
      <c r="Y118" s="8"/>
      <c r="Z118" s="8"/>
      <c r="AA118" s="8"/>
      <c r="AB118" s="8"/>
      <c r="AC118" s="8"/>
      <c r="AD118" s="3"/>
      <c r="AE118" s="2"/>
    </row>
    <row r="119" spans="1:31" ht="9.75" customHeight="1">
      <c r="A119" s="11"/>
      <c r="B119" s="11"/>
      <c r="C119" s="11"/>
      <c r="D119" s="11"/>
      <c r="E119" s="11"/>
      <c r="F119" s="11"/>
      <c r="G119" s="11"/>
      <c r="H119" s="26"/>
      <c r="I119" s="26"/>
      <c r="J119" s="13"/>
      <c r="K119" s="13"/>
      <c r="L119" s="13"/>
      <c r="M119" s="13"/>
      <c r="N119" s="59"/>
      <c r="O119" s="59"/>
      <c r="P119" s="59"/>
      <c r="Q119" s="59"/>
      <c r="R119" s="59"/>
      <c r="S119" s="59"/>
      <c r="T119" s="8"/>
      <c r="V119" s="8"/>
      <c r="W119" s="8"/>
      <c r="X119" s="8"/>
      <c r="Y119" s="8"/>
      <c r="Z119" s="8"/>
      <c r="AA119" s="8"/>
      <c r="AB119" s="8"/>
      <c r="AC119" s="8"/>
      <c r="AD119" s="3"/>
      <c r="AE119" s="2"/>
    </row>
    <row r="120" spans="1:19" ht="29.25" customHeight="1">
      <c r="A120" s="1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6"/>
      <c r="N120" s="60"/>
      <c r="O120" s="60"/>
      <c r="P120" s="60"/>
      <c r="Q120" s="26"/>
      <c r="R120" s="26"/>
      <c r="S120" s="26"/>
    </row>
    <row r="121" spans="2:7" ht="15">
      <c r="B121" s="12"/>
      <c r="C121" s="12"/>
      <c r="D121" s="12"/>
      <c r="E121" s="12"/>
      <c r="F121" s="12"/>
      <c r="G121" s="12"/>
    </row>
  </sheetData>
  <sheetProtection/>
  <mergeCells count="62">
    <mergeCell ref="B1:O1"/>
    <mergeCell ref="B120:L120"/>
    <mergeCell ref="B113:J113"/>
    <mergeCell ref="A2:S2"/>
    <mergeCell ref="A4:A5"/>
    <mergeCell ref="M113:N113"/>
    <mergeCell ref="B4:B5"/>
    <mergeCell ref="C4:C5"/>
    <mergeCell ref="D4:D5"/>
    <mergeCell ref="F4:G4"/>
    <mergeCell ref="H4:I4"/>
    <mergeCell ref="J4:K4"/>
    <mergeCell ref="L4:M4"/>
    <mergeCell ref="N4:O4"/>
    <mergeCell ref="E4:E5"/>
    <mergeCell ref="P4:Q4"/>
    <mergeCell ref="T4:U4"/>
    <mergeCell ref="V4:W4"/>
    <mergeCell ref="X4:Y4"/>
    <mergeCell ref="Z4:AA4"/>
    <mergeCell ref="AB4:AC4"/>
    <mergeCell ref="R4:S4"/>
    <mergeCell ref="AF6:AG6"/>
    <mergeCell ref="AD4:AE4"/>
    <mergeCell ref="AF4:AG4"/>
    <mergeCell ref="AF5:AG5"/>
    <mergeCell ref="AF7:AG7"/>
    <mergeCell ref="AF8:AG8"/>
    <mergeCell ref="AF10:AG10"/>
    <mergeCell ref="AF11:AG11"/>
    <mergeCell ref="AF12:AG12"/>
    <mergeCell ref="AF9:AG9"/>
    <mergeCell ref="AF13:AG13"/>
    <mergeCell ref="AF20:AG20"/>
    <mergeCell ref="AF24:AG24"/>
    <mergeCell ref="AF21:AG21"/>
    <mergeCell ref="AF22:AG22"/>
    <mergeCell ref="AF23:AG23"/>
    <mergeCell ref="AF14:AG19"/>
    <mergeCell ref="AF25:AG25"/>
    <mergeCell ref="AF26:AG31"/>
    <mergeCell ref="AF32:AG37"/>
    <mergeCell ref="AF56:AG61"/>
    <mergeCell ref="AF38:AG43"/>
    <mergeCell ref="AF44:AG49"/>
    <mergeCell ref="AF69:AG69"/>
    <mergeCell ref="AF75:AG75"/>
    <mergeCell ref="AF76:AG80"/>
    <mergeCell ref="AF81:AG86"/>
    <mergeCell ref="AF62:AG67"/>
    <mergeCell ref="AF70:AG74"/>
    <mergeCell ref="AF68:AG68"/>
    <mergeCell ref="AF108:AG108"/>
    <mergeCell ref="AF109:AG109"/>
    <mergeCell ref="AF110:AG110"/>
    <mergeCell ref="AF93:AG93"/>
    <mergeCell ref="AF87:AG92"/>
    <mergeCell ref="AF100:AG105"/>
    <mergeCell ref="AF106:AG106"/>
    <mergeCell ref="AF107:AG107"/>
    <mergeCell ref="AF97:AG99"/>
    <mergeCell ref="AF94:AG96"/>
  </mergeCells>
  <printOptions horizontalCentered="1"/>
  <pageMargins left="0.2362204724409449" right="0.2362204724409449" top="0.1968503937007874" bottom="0.1968503937007874" header="0" footer="0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2017-04-18T11:17:53Z</cp:lastPrinted>
  <dcterms:created xsi:type="dcterms:W3CDTF">1996-10-08T23:32:33Z</dcterms:created>
  <dcterms:modified xsi:type="dcterms:W3CDTF">2017-04-18T11:18:23Z</dcterms:modified>
  <cp:category/>
  <cp:version/>
  <cp:contentType/>
  <cp:contentStatus/>
</cp:coreProperties>
</file>