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1"/>
  </bookViews>
  <sheets>
    <sheet name="Титульный лист" sheetId="1" r:id="rId1"/>
    <sheet name="июль 2016" sheetId="2" r:id="rId2"/>
    <sheet name="июнь 2016" sheetId="3" r:id="rId3"/>
    <sheet name="май 2016" sheetId="4" r:id="rId4"/>
    <sheet name="апрель 2016" sheetId="5" r:id="rId5"/>
    <sheet name="март 2016" sheetId="6" r:id="rId6"/>
    <sheet name="февраль 2016 " sheetId="7" r:id="rId7"/>
    <sheet name="январь 2016" sheetId="8" r:id="rId8"/>
    <sheet name="2016 год " sheetId="9" r:id="rId9"/>
  </sheets>
  <definedNames>
    <definedName name="_xlnm.Print_Titles" localSheetId="8">'2016 год '!$A:$A</definedName>
    <definedName name="_xlnm.Print_Titles" localSheetId="4">'апрель 2016'!$A:$A</definedName>
    <definedName name="_xlnm.Print_Titles" localSheetId="1">'июль 2016'!$A:$A</definedName>
    <definedName name="_xlnm.Print_Titles" localSheetId="2">'июнь 2016'!$A:$A</definedName>
    <definedName name="_xlnm.Print_Titles" localSheetId="3">'май 2016'!$A:$A</definedName>
    <definedName name="_xlnm.Print_Titles" localSheetId="5">'март 2016'!$A:$A</definedName>
    <definedName name="_xlnm.Print_Titles" localSheetId="6">'февраль 2016 '!$A:$A</definedName>
    <definedName name="_xlnm.Print_Titles" localSheetId="7">'январь 2016'!$A:$A</definedName>
    <definedName name="_xlnm.Print_Area" localSheetId="8">'2016 год '!$A$1:$AF$37</definedName>
    <definedName name="_xlnm.Print_Area" localSheetId="4">'апрель 2016'!$A$1:$AF$33</definedName>
    <definedName name="_xlnm.Print_Area" localSheetId="1">'июль 2016'!$A$1:$AF$35</definedName>
    <definedName name="_xlnm.Print_Area" localSheetId="2">'июнь 2016'!$A$1:$AF$33</definedName>
    <definedName name="_xlnm.Print_Area" localSheetId="3">'май 2016'!$A$1:$AF$33</definedName>
    <definedName name="_xlnm.Print_Area" localSheetId="5">'март 2016'!$A$1:$AF$33</definedName>
    <definedName name="_xlnm.Print_Area" localSheetId="6">'февраль 2016 '!$A$1:$AF$33</definedName>
    <definedName name="_xlnm.Print_Area" localSheetId="7">'январь 2016'!$A$1:$AF$33</definedName>
  </definedNames>
  <calcPr fullCalcOnLoad="1"/>
</workbook>
</file>

<file path=xl/comments2.xml><?xml version="1.0" encoding="utf-8"?>
<comments xmlns="http://schemas.openxmlformats.org/spreadsheetml/2006/main">
  <authors>
    <author>Мороз Ольга Евгеньевна</author>
  </authors>
  <commentList>
    <comment ref="C25" authorId="0">
      <text>
        <r>
          <rPr>
            <b/>
            <sz val="9"/>
            <rFont val="Tahoma"/>
            <family val="0"/>
          </rPr>
          <t>Мороз Ольга Евгеньевна:</t>
        </r>
        <r>
          <rPr>
            <sz val="9"/>
            <rFont val="Tahoma"/>
            <family val="0"/>
          </rPr>
          <t xml:space="preserve">
ошибка в формуле, неверные ячейки складываете
</t>
        </r>
      </text>
    </comment>
  </commentList>
</comments>
</file>

<file path=xl/sharedStrings.xml><?xml version="1.0" encoding="utf-8"?>
<sst xmlns="http://schemas.openxmlformats.org/spreadsheetml/2006/main" count="626" uniqueCount="102">
  <si>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</si>
  <si>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</si>
  <si>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</si>
  <si>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</si>
  <si>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</si>
  <si>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</si>
  <si>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</si>
  <si>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</si>
  <si>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</si>
  <si>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</si>
  <si>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</si>
  <si>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</si>
  <si>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</si>
  <si>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</si>
  <si>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</si>
  <si>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</si>
  <si>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</si>
  <si>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</si>
  <si>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</si>
  <si>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</si>
  <si>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</si>
  <si>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</si>
  <si>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</si>
  <si>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</si>
  <si>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</si>
  <si>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</si>
  <si>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</si>
  <si>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</si>
  <si>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</si>
  <si>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</si>
  <si>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</si>
  <si>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</si>
  <si>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</si>
  <si>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</si>
  <si>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</si>
  <si>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</si>
  <si>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</si>
  <si>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</si>
  <si>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</si>
  <si>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</si>
  <si>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</si>
  <si>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</si>
  <si>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</si>
  <si>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</si>
  <si>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</si>
  <si>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</si>
  <si>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</si>
  <si>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</si>
  <si>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</si>
  <si>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</si>
  <si>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</si>
  <si>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</si>
  <si>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</si>
  <si>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</si>
  <si>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</si>
  <si>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</si>
  <si>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</si>
  <si>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</si>
  <si>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</si>
  <si>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</si>
  <si>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</si>
  <si>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</si>
  <si>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</si>
  <si>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</si>
  <si>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</si>
  <si>
    <t>План на 01.04.2016</t>
  </si>
  <si>
    <t>Профинансировано на 01.04.2016</t>
  </si>
  <si>
    <t>Кассовый расход на  01.04.2016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</si>
  <si>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01.04.2016.</t>
  </si>
  <si>
    <t>Обучение муниципальных служащих  в марте 2016 года  не запланировано</t>
  </si>
  <si>
    <t xml:space="preserve">Экономия денежных средств сложилась в связи изменением сроков проведения мероприятий, запланированных в марте 2016 года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</si>
  <si>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марте 2016 не происходило.                                                                              2. Получателей пенсии за выслугу лет в марте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</si>
  <si>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01.05.2016.</t>
  </si>
  <si>
    <t>План на 01.05.2016</t>
  </si>
  <si>
    <t>Кассовый расход на  01.05.2016</t>
  </si>
  <si>
    <t>Профинан-сировано на 01.05.2016</t>
  </si>
  <si>
    <t>Проведено повышение квалификации одного муниципального служащего по программе Первого всероссийского туристического форума "Россия событийная"</t>
  </si>
  <si>
    <t>Произведена оплата по муниципальным контрактам на поставку цветов, на оказание гостиничных услуг.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</si>
  <si>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апреле 2016 не происходило.                                                                              2. Получателей пенсии за выслугу лет в апреле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</si>
  <si>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01.06.2016.</t>
  </si>
  <si>
    <t>План на 01.06.2016</t>
  </si>
  <si>
    <t>Профинан-сировано на 01.06.2016</t>
  </si>
  <si>
    <t>Кассовый расход на  01.06.2016</t>
  </si>
  <si>
    <t>Организованы и проведены курсы повышения квалификации 21 муниципального служащего органов местного самоуправления города Когалыма Экономия денежных средств сложилась, в связи проведением электронных торгов на организацию курсов повышения квалификации, а также с поздним предоставлением счета на оплату учебным заведением в Администрацию города Когалыма. Оплата за обучение будет произведена в июне 2016 года.</t>
  </si>
  <si>
    <t xml:space="preserve">
Проведен электронный аукцион на заключение муниципального контракта на оказание услуг по подписке на периодические печатные издания. В связи с поздним предоставлением счета на оплату по данным услугам в Администрацию города Когалыма оплата  будет произведена в июне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</si>
  <si>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мае 2016 не происходило.                                                                              3. Получателей пенсии за выслугу лет в мае 2016 года не увеличилось.                                                                        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</si>
  <si>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Произведена оплата по муниципальным контрактам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</si>
  <si>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>План на 01.07.2016</t>
  </si>
  <si>
    <t>Профинан-сировано на 01.07.2016</t>
  </si>
  <si>
    <t>Кассовый расход на  01.07.2016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</si>
  <si>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01.07.2016.</t>
  </si>
  <si>
    <t xml:space="preserve"> Экономия денежных средств сложилась, в связи проведением электронных торгов на организацию курсов повышения квалификации.</t>
  </si>
  <si>
    <t xml:space="preserve">Экономия денежных средств сложилась, в связи проведением электронных торгов на оказание услуг по подписке на периодические печатные издания.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</si>
  <si>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июне 2016 года были уволены 2 муниципальных служащих  Администрации города Кгалыма в связи с выходом на пенсию.                                                                              2. Получателей пенсии за выслугу лет в июне 2016 года  увеличилось на 2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</si>
  <si>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</si>
  <si>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</si>
  <si>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01.08.2016.</t>
  </si>
  <si>
    <t>План на 01.08.2016</t>
  </si>
  <si>
    <t>Профинан-сировано на 01.08.2016</t>
  </si>
  <si>
    <t>Кассовый расход на  01.08.2016</t>
  </si>
  <si>
    <t xml:space="preserve">Экономия денежных средств сложилась, в связи:                           - с проведением электронных торгов на оказание услуг по подписке на периодические печатные издания;                                                                                       - с длителными конкурсными процедурами по приобретению офисных кресел.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</si>
  <si>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июле 2016 года был уволен  1 муниципальный служащий  Администрации города Кгалыма в связи с выходом на пенсию.                                                                              2. Получателей пенсии за выслугу лет в июле 2016 года  увеличилось на одного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</si>
</sst>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theme="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65" fontId="4" fillId="10" borderId="10" xfId="0" applyNumberFormat="1" applyFont="1" applyFill="1" applyBorder="1" applyAlignment="1">
      <alignment horizontal="center"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165" fontId="4" fillId="10" borderId="11" xfId="0" applyNumberFormat="1" applyFont="1" applyFill="1" applyBorder="1" applyAlignment="1">
      <alignment horizontal="center" vertical="center" wrapText="1"/>
    </xf>
    <xf numFmtId="165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57"/>
      <c r="B1" s="57"/>
    </row>
    <row r="10" spans="1:9" ht="23.25">
      <c r="A10" s="58" t="s">
        <v>25</v>
      </c>
      <c r="B10" s="58"/>
      <c r="C10" s="58"/>
      <c r="D10" s="58"/>
      <c r="E10" s="58"/>
      <c r="F10" s="58"/>
      <c r="G10" s="58"/>
      <c r="H10" s="58"/>
      <c r="I10" s="58"/>
    </row>
    <row r="11" spans="1:9" ht="23.25">
      <c r="A11" s="58" t="s">
        <v>19</v>
      </c>
      <c r="B11" s="58"/>
      <c r="C11" s="58"/>
      <c r="D11" s="58"/>
      <c r="E11" s="58"/>
      <c r="F11" s="58"/>
      <c r="G11" s="58"/>
      <c r="H11" s="58"/>
      <c r="I11" s="58"/>
    </row>
    <row r="13" spans="1:9" ht="27" customHeight="1">
      <c r="A13" s="59" t="s">
        <v>20</v>
      </c>
      <c r="B13" s="59"/>
      <c r="C13" s="59"/>
      <c r="D13" s="59"/>
      <c r="E13" s="59"/>
      <c r="F13" s="59"/>
      <c r="G13" s="59"/>
      <c r="H13" s="59"/>
      <c r="I13" s="59"/>
    </row>
    <row r="14" spans="1:9" ht="27" customHeight="1">
      <c r="A14" s="59" t="s">
        <v>21</v>
      </c>
      <c r="B14" s="59"/>
      <c r="C14" s="59"/>
      <c r="D14" s="59"/>
      <c r="E14" s="59"/>
      <c r="F14" s="59"/>
      <c r="G14" s="59"/>
      <c r="H14" s="59"/>
      <c r="I14" s="59"/>
    </row>
    <row r="15" spans="1:9" ht="78.75" customHeight="1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46" spans="1:9" ht="16.5">
      <c r="A46" s="56" t="s">
        <v>22</v>
      </c>
      <c r="B46" s="56"/>
      <c r="C46" s="56"/>
      <c r="D46" s="56"/>
      <c r="E46" s="56"/>
      <c r="F46" s="56"/>
      <c r="G46" s="56"/>
      <c r="H46" s="56"/>
      <c r="I46" s="56"/>
    </row>
    <row r="47" spans="1:9" ht="16.5">
      <c r="A47" s="56" t="s">
        <v>45</v>
      </c>
      <c r="B47" s="56"/>
      <c r="C47" s="56"/>
      <c r="D47" s="56"/>
      <c r="E47" s="56"/>
      <c r="F47" s="56"/>
      <c r="G47" s="56"/>
      <c r="H47" s="56"/>
      <c r="I47" s="5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91" zoomScaleNormal="70" zoomScaleSheetLayoutView="91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97</v>
      </c>
      <c r="D2" s="75" t="s">
        <v>98</v>
      </c>
      <c r="E2" s="75" t="s">
        <v>99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54" t="s">
        <v>15</v>
      </c>
      <c r="G3" s="5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</f>
        <v>400</v>
      </c>
      <c r="D5" s="39">
        <f>I5+K5+M5+O5+Q5+S5+U5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>
        <v>0</v>
      </c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91</v>
      </c>
    </row>
    <row r="6" spans="1:32" s="13" customFormat="1" ht="112.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>C6</f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>
        <v>0</v>
      </c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>
        <v>0</v>
      </c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112.5">
      <c r="A9" s="43" t="s">
        <v>33</v>
      </c>
      <c r="B9" s="39">
        <f>B10+B25</f>
        <v>101475.59999999999</v>
      </c>
      <c r="C9" s="39">
        <f>C10+C25</f>
        <v>75222.67533</v>
      </c>
      <c r="D9" s="39">
        <f>D10+D25</f>
        <v>61856.44954</v>
      </c>
      <c r="E9" s="39">
        <f>E10+E25</f>
        <v>61856.44954</v>
      </c>
      <c r="F9" s="26">
        <f>D9*100/B9</f>
        <v>60.95696851262767</v>
      </c>
      <c r="G9" s="26">
        <f>D9*100/C9</f>
        <v>82.23112149180723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13032.88994</v>
      </c>
      <c r="U9" s="39">
        <f>U10+U25</f>
        <v>9341.80434</v>
      </c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7638.66356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75">
      <c r="A10" s="42" t="s">
        <v>34</v>
      </c>
      <c r="B10" s="40">
        <f>B13+B16+B19+B22</f>
        <v>22728.000000000004</v>
      </c>
      <c r="C10" s="40">
        <f>C14+C17+C20+C23</f>
        <v>17180.298520000004</v>
      </c>
      <c r="D10" s="40">
        <f>I10+K10+M10+O10+Q10+S10+U10</f>
        <v>9294.67395</v>
      </c>
      <c r="E10" s="40">
        <f>E14+E17+E20+E23</f>
        <v>9294.67395</v>
      </c>
      <c r="F10" s="26">
        <f>D10*100/B10</f>
        <v>40.89525673178458</v>
      </c>
      <c r="G10" s="26">
        <f>D10*100/C10</f>
        <v>54.10077094516049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4674.00994</v>
      </c>
      <c r="U10" s="40">
        <f>U13+U16+U19+U22</f>
        <v>2116.84702</v>
      </c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17180.298520000004</v>
      </c>
      <c r="D11" s="26">
        <f>D10</f>
        <v>9294.67395</v>
      </c>
      <c r="E11" s="26">
        <f t="shared" si="4"/>
        <v>9294.67395</v>
      </c>
      <c r="F11" s="26">
        <f>D11*100/B11</f>
        <v>40.89525673178458</v>
      </c>
      <c r="G11" s="26">
        <f>D11*100/C11</f>
        <v>54.10077094516049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 aca="true" t="shared" si="7" ref="S11:U12">S10</f>
        <v>2243.5745800000004</v>
      </c>
      <c r="T11" s="26">
        <f t="shared" si="7"/>
        <v>4674.00994</v>
      </c>
      <c r="U11" s="26">
        <f t="shared" si="7"/>
        <v>2116.84702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17180.298520000004</v>
      </c>
      <c r="D12" s="26">
        <f>D11</f>
        <v>9294.67395</v>
      </c>
      <c r="E12" s="26">
        <f t="shared" si="4"/>
        <v>9294.67395</v>
      </c>
      <c r="F12" s="26">
        <f>D12*100/B12</f>
        <v>40.89525673178458</v>
      </c>
      <c r="G12" s="26">
        <f>D12*100/C12</f>
        <v>54.10077094516049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 t="shared" si="7"/>
        <v>2243.5745800000004</v>
      </c>
      <c r="T12" s="26">
        <f t="shared" si="7"/>
        <v>4674.00994</v>
      </c>
      <c r="U12" s="26">
        <f t="shared" si="7"/>
        <v>2116.84702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</f>
        <v>248.89999999999998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8" ref="F13:F28">D13*100/B13</f>
        <v>31.211833936885675</v>
      </c>
      <c r="G13" s="26">
        <f>D13*100/C13</f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100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8"/>
        <v>31.211833936885675</v>
      </c>
      <c r="G14" s="26">
        <f>G13</f>
        <v>48.47928887103255</v>
      </c>
      <c r="H14" s="26">
        <v>0</v>
      </c>
      <c r="I14" s="26">
        <v>0</v>
      </c>
      <c r="J14" s="26">
        <f aca="true" t="shared" si="9" ref="J14:AD14">J13</f>
        <v>0</v>
      </c>
      <c r="K14" s="26">
        <v>0</v>
      </c>
      <c r="L14" s="26">
        <f t="shared" si="9"/>
        <v>0</v>
      </c>
      <c r="M14" s="26">
        <v>0</v>
      </c>
      <c r="N14" s="26">
        <f t="shared" si="9"/>
        <v>0</v>
      </c>
      <c r="O14" s="26">
        <v>0</v>
      </c>
      <c r="P14" s="26">
        <f t="shared" si="9"/>
        <v>137.7</v>
      </c>
      <c r="Q14" s="26">
        <v>0</v>
      </c>
      <c r="R14" s="26">
        <f t="shared" si="9"/>
        <v>0</v>
      </c>
      <c r="S14" s="26">
        <f>S13</f>
        <v>120.66495</v>
      </c>
      <c r="T14" s="26">
        <f t="shared" si="9"/>
        <v>111.2</v>
      </c>
      <c r="U14" s="26">
        <f>U13</f>
        <v>0</v>
      </c>
      <c r="V14" s="26">
        <f t="shared" si="9"/>
        <v>0</v>
      </c>
      <c r="W14" s="26"/>
      <c r="X14" s="26">
        <f t="shared" si="9"/>
        <v>0</v>
      </c>
      <c r="Y14" s="26"/>
      <c r="Z14" s="26">
        <f t="shared" si="9"/>
        <v>0</v>
      </c>
      <c r="AA14" s="26"/>
      <c r="AB14" s="26">
        <f t="shared" si="9"/>
        <v>137.7</v>
      </c>
      <c r="AC14" s="26"/>
      <c r="AD14" s="26">
        <f t="shared" si="9"/>
        <v>0</v>
      </c>
      <c r="AE14" s="26"/>
      <c r="AF14" s="64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8"/>
        <v>31.211833936885675</v>
      </c>
      <c r="G15" s="26">
        <f>G14</f>
        <v>48.47928887103255</v>
      </c>
      <c r="H15" s="26">
        <v>0</v>
      </c>
      <c r="I15" s="26">
        <v>0</v>
      </c>
      <c r="J15" s="26">
        <f aca="true" t="shared" si="10" ref="J15:AD15">J13</f>
        <v>0</v>
      </c>
      <c r="K15" s="26">
        <v>0</v>
      </c>
      <c r="L15" s="26">
        <f t="shared" si="10"/>
        <v>0</v>
      </c>
      <c r="M15" s="26">
        <v>0</v>
      </c>
      <c r="N15" s="26">
        <f t="shared" si="10"/>
        <v>0</v>
      </c>
      <c r="O15" s="26">
        <v>0</v>
      </c>
      <c r="P15" s="26">
        <f t="shared" si="10"/>
        <v>137.7</v>
      </c>
      <c r="Q15" s="26">
        <v>0</v>
      </c>
      <c r="R15" s="26">
        <f t="shared" si="10"/>
        <v>0</v>
      </c>
      <c r="S15" s="26">
        <f>S14</f>
        <v>120.66495</v>
      </c>
      <c r="T15" s="26">
        <f t="shared" si="10"/>
        <v>111.2</v>
      </c>
      <c r="U15" s="26">
        <f>U14</f>
        <v>0</v>
      </c>
      <c r="V15" s="26">
        <f t="shared" si="10"/>
        <v>0</v>
      </c>
      <c r="W15" s="26"/>
      <c r="X15" s="26">
        <f t="shared" si="10"/>
        <v>0</v>
      </c>
      <c r="Y15" s="26"/>
      <c r="Z15" s="26">
        <f t="shared" si="10"/>
        <v>0</v>
      </c>
      <c r="AA15" s="26"/>
      <c r="AB15" s="26">
        <f t="shared" si="10"/>
        <v>137.7</v>
      </c>
      <c r="AC15" s="26"/>
      <c r="AD15" s="26">
        <f t="shared" si="10"/>
        <v>0</v>
      </c>
      <c r="AE15" s="26"/>
      <c r="AF15" s="65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</f>
        <v>1714.1130000000003</v>
      </c>
      <c r="D16" s="26">
        <f>I16+K16+M16+O16+Q16+S16+U16</f>
        <v>1182.65527</v>
      </c>
      <c r="E16" s="26">
        <f>I16+K16+M16+O16+Q16+S16+U16+W16+Y16+AA16+AC16+AE16</f>
        <v>1182.65527</v>
      </c>
      <c r="F16" s="26">
        <f t="shared" si="8"/>
        <v>55.98633166067032</v>
      </c>
      <c r="G16" s="26">
        <f>D16*100/C16</f>
        <v>68.99517534724956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3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1714.1130000000003</v>
      </c>
      <c r="D17" s="26">
        <f>D16</f>
        <v>1182.65527</v>
      </c>
      <c r="E17" s="26">
        <f>E16</f>
        <v>1182.65527</v>
      </c>
      <c r="F17" s="26">
        <f t="shared" si="8"/>
        <v>55.98633166067032</v>
      </c>
      <c r="G17" s="26">
        <f>D17*100/C17</f>
        <v>68.99517534724956</v>
      </c>
      <c r="H17" s="26">
        <v>79.659</v>
      </c>
      <c r="I17" s="26">
        <v>0</v>
      </c>
      <c r="J17" s="26">
        <f aca="true" t="shared" si="11" ref="J17:AD18">J16</f>
        <v>79.659</v>
      </c>
      <c r="K17" s="26">
        <f>K16</f>
        <v>17.92988</v>
      </c>
      <c r="L17" s="26">
        <f t="shared" si="11"/>
        <v>79.659</v>
      </c>
      <c r="M17" s="26">
        <f>M16</f>
        <v>59.63021</v>
      </c>
      <c r="N17" s="26">
        <f t="shared" si="11"/>
        <v>1020.159</v>
      </c>
      <c r="O17" s="26">
        <f>O16</f>
        <v>388.02942</v>
      </c>
      <c r="P17" s="26">
        <f t="shared" si="11"/>
        <v>295.659</v>
      </c>
      <c r="Q17" s="26">
        <f>Q16</f>
        <v>300.05955</v>
      </c>
      <c r="R17" s="26">
        <f t="shared" si="11"/>
        <v>79.659</v>
      </c>
      <c r="S17" s="26">
        <f>S16</f>
        <v>385.19049</v>
      </c>
      <c r="T17" s="26">
        <f t="shared" si="11"/>
        <v>79.659</v>
      </c>
      <c r="U17" s="26">
        <f>U16</f>
        <v>31.81572</v>
      </c>
      <c r="V17" s="26">
        <f t="shared" si="11"/>
        <v>79.659</v>
      </c>
      <c r="W17" s="26"/>
      <c r="X17" s="26">
        <f t="shared" si="11"/>
        <v>79.659</v>
      </c>
      <c r="Y17" s="26"/>
      <c r="Z17" s="26">
        <f t="shared" si="11"/>
        <v>79.659</v>
      </c>
      <c r="AA17" s="26"/>
      <c r="AB17" s="26">
        <f t="shared" si="11"/>
        <v>79.659</v>
      </c>
      <c r="AC17" s="26"/>
      <c r="AD17" s="26">
        <f t="shared" si="11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1714.1130000000003</v>
      </c>
      <c r="D18" s="26">
        <f>D17</f>
        <v>1182.65527</v>
      </c>
      <c r="E18" s="26">
        <f>E16</f>
        <v>1182.65527</v>
      </c>
      <c r="F18" s="26">
        <f t="shared" si="8"/>
        <v>55.98633166067032</v>
      </c>
      <c r="G18" s="26">
        <f>D18*100/C18</f>
        <v>68.99517534724956</v>
      </c>
      <c r="H18" s="26">
        <v>79.659</v>
      </c>
      <c r="I18" s="26">
        <v>0</v>
      </c>
      <c r="J18" s="26">
        <f t="shared" si="11"/>
        <v>79.659</v>
      </c>
      <c r="K18" s="26">
        <f>K17</f>
        <v>17.92988</v>
      </c>
      <c r="L18" s="26">
        <f t="shared" si="11"/>
        <v>79.659</v>
      </c>
      <c r="M18" s="26">
        <f>M17</f>
        <v>59.63021</v>
      </c>
      <c r="N18" s="26">
        <f t="shared" si="11"/>
        <v>1020.159</v>
      </c>
      <c r="O18" s="26">
        <f>O17</f>
        <v>388.02942</v>
      </c>
      <c r="P18" s="26">
        <f t="shared" si="11"/>
        <v>295.659</v>
      </c>
      <c r="Q18" s="26">
        <f>Q17</f>
        <v>300.05955</v>
      </c>
      <c r="R18" s="26">
        <f t="shared" si="11"/>
        <v>79.659</v>
      </c>
      <c r="S18" s="26">
        <f>S17</f>
        <v>385.19049</v>
      </c>
      <c r="T18" s="26">
        <f t="shared" si="11"/>
        <v>79.659</v>
      </c>
      <c r="U18" s="26">
        <f>U17</f>
        <v>31.81572</v>
      </c>
      <c r="V18" s="26">
        <f t="shared" si="11"/>
        <v>79.659</v>
      </c>
      <c r="W18" s="26"/>
      <c r="X18" s="26">
        <f t="shared" si="11"/>
        <v>79.659</v>
      </c>
      <c r="Y18" s="26"/>
      <c r="Z18" s="26">
        <f t="shared" si="11"/>
        <v>79.659</v>
      </c>
      <c r="AA18" s="26"/>
      <c r="AB18" s="26">
        <f t="shared" si="11"/>
        <v>79.659</v>
      </c>
      <c r="AC18" s="26"/>
      <c r="AD18" s="26">
        <f t="shared" si="11"/>
        <v>79.651</v>
      </c>
      <c r="AE18" s="26"/>
      <c r="AF18" s="65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</f>
        <v>12936.125520000001</v>
      </c>
      <c r="D19" s="26">
        <f>I19+K19+M19+O19+Q19+S19+U19</f>
        <v>7390.77593</v>
      </c>
      <c r="E19" s="26">
        <f>I19+K19+M19+O19+Q19+S19+U19+W19+Y19+AA19+AC19+AE19</f>
        <v>7390.77593</v>
      </c>
      <c r="F19" s="26">
        <f t="shared" si="8"/>
        <v>42.47865329792859</v>
      </c>
      <c r="G19" s="26">
        <f>D19*100/C19</f>
        <v>57.132840266379844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3" t="s">
        <v>101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12936.125520000001</v>
      </c>
      <c r="D20" s="26">
        <f>D19</f>
        <v>7390.77593</v>
      </c>
      <c r="E20" s="26">
        <f>E19</f>
        <v>7390.77593</v>
      </c>
      <c r="F20" s="26">
        <f t="shared" si="8"/>
        <v>42.47865329792859</v>
      </c>
      <c r="G20" s="26">
        <f aca="true" t="shared" si="12" ref="G20:G27">D20*100/C20</f>
        <v>57.132840266379844</v>
      </c>
      <c r="H20" s="26">
        <f>H19</f>
        <v>872.797</v>
      </c>
      <c r="I20" s="26">
        <f>I19</f>
        <v>312.66245</v>
      </c>
      <c r="J20" s="26">
        <f aca="true" t="shared" si="13" ref="J20:AD21">J19</f>
        <v>1415.255</v>
      </c>
      <c r="K20" s="26">
        <f>K19</f>
        <v>395.14865</v>
      </c>
      <c r="L20" s="26">
        <f t="shared" si="13"/>
        <v>858.827</v>
      </c>
      <c r="M20" s="26">
        <f>M19</f>
        <v>811.4391</v>
      </c>
      <c r="N20" s="26">
        <f t="shared" si="13"/>
        <v>4739.90758</v>
      </c>
      <c r="O20" s="26">
        <f>O19</f>
        <v>799.91496</v>
      </c>
      <c r="P20" s="26">
        <f t="shared" si="13"/>
        <v>397.557</v>
      </c>
      <c r="Q20" s="26">
        <f>Q19</f>
        <v>1393.09853</v>
      </c>
      <c r="R20" s="26">
        <f t="shared" si="13"/>
        <v>801.647</v>
      </c>
      <c r="S20" s="26">
        <f>S19</f>
        <v>1665.21094</v>
      </c>
      <c r="T20" s="26">
        <f t="shared" si="13"/>
        <v>3850.13494</v>
      </c>
      <c r="U20" s="26">
        <f>U19</f>
        <v>2013.3013</v>
      </c>
      <c r="V20" s="26">
        <f t="shared" si="13"/>
        <v>315.647</v>
      </c>
      <c r="W20" s="26"/>
      <c r="X20" s="26">
        <f t="shared" si="13"/>
        <v>728.147</v>
      </c>
      <c r="Y20" s="26"/>
      <c r="Z20" s="26">
        <f t="shared" si="13"/>
        <v>1064.88556</v>
      </c>
      <c r="AA20" s="26"/>
      <c r="AB20" s="26">
        <f t="shared" si="13"/>
        <v>315.647</v>
      </c>
      <c r="AC20" s="26"/>
      <c r="AD20" s="26">
        <f t="shared" si="13"/>
        <v>2038.34792</v>
      </c>
      <c r="AE20" s="26"/>
      <c r="AF20" s="66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12936.125520000001</v>
      </c>
      <c r="D21" s="26">
        <f>D20</f>
        <v>7390.77593</v>
      </c>
      <c r="E21" s="26">
        <f>E19</f>
        <v>7390.77593</v>
      </c>
      <c r="F21" s="26">
        <f t="shared" si="8"/>
        <v>42.47865329792859</v>
      </c>
      <c r="G21" s="26">
        <f t="shared" si="12"/>
        <v>57.132840266379844</v>
      </c>
      <c r="H21" s="26">
        <f>H20</f>
        <v>872.797</v>
      </c>
      <c r="I21" s="26">
        <f>I20</f>
        <v>312.66245</v>
      </c>
      <c r="J21" s="26">
        <f t="shared" si="13"/>
        <v>1415.255</v>
      </c>
      <c r="K21" s="26">
        <f>K20</f>
        <v>395.14865</v>
      </c>
      <c r="L21" s="26">
        <f t="shared" si="13"/>
        <v>858.827</v>
      </c>
      <c r="M21" s="26">
        <f>M19</f>
        <v>811.4391</v>
      </c>
      <c r="N21" s="26">
        <f t="shared" si="13"/>
        <v>4739.90758</v>
      </c>
      <c r="O21" s="26">
        <f>O20</f>
        <v>799.91496</v>
      </c>
      <c r="P21" s="26">
        <f t="shared" si="13"/>
        <v>397.557</v>
      </c>
      <c r="Q21" s="26">
        <f>Q20</f>
        <v>1393.09853</v>
      </c>
      <c r="R21" s="26">
        <f t="shared" si="13"/>
        <v>801.647</v>
      </c>
      <c r="S21" s="26">
        <f>S20</f>
        <v>1665.21094</v>
      </c>
      <c r="T21" s="26">
        <f t="shared" si="13"/>
        <v>3850.13494</v>
      </c>
      <c r="U21" s="26">
        <f>U20</f>
        <v>2013.3013</v>
      </c>
      <c r="V21" s="26">
        <f t="shared" si="13"/>
        <v>315.647</v>
      </c>
      <c r="W21" s="26"/>
      <c r="X21" s="26">
        <f t="shared" si="13"/>
        <v>728.147</v>
      </c>
      <c r="Y21" s="26"/>
      <c r="Z21" s="26">
        <f t="shared" si="13"/>
        <v>1064.88556</v>
      </c>
      <c r="AA21" s="26"/>
      <c r="AB21" s="26">
        <f t="shared" si="13"/>
        <v>315.647</v>
      </c>
      <c r="AC21" s="26"/>
      <c r="AD21" s="26">
        <f t="shared" si="13"/>
        <v>2038.34792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</f>
        <v>2281.16</v>
      </c>
      <c r="D22" s="26">
        <f>I22+K22+M22+O22+Q22+S22+U22+W22+Y22+AA22+AC22+AE22</f>
        <v>600.5778</v>
      </c>
      <c r="E22" s="26">
        <f>I22+K22+M22+O22+Q22+S22+U22+W22+Y22+AA22+AC22+AE22</f>
        <v>600.5778</v>
      </c>
      <c r="F22" s="26">
        <f t="shared" si="8"/>
        <v>21.220330718677126</v>
      </c>
      <c r="G22" s="26">
        <f t="shared" si="12"/>
        <v>26.32773676550527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/>
      <c r="X22" s="26">
        <v>0</v>
      </c>
      <c r="Y22" s="26"/>
      <c r="Z22" s="26">
        <v>549.04</v>
      </c>
      <c r="AA22" s="26"/>
      <c r="AB22" s="26">
        <v>0</v>
      </c>
      <c r="AC22" s="26"/>
      <c r="AD22" s="26">
        <v>0</v>
      </c>
      <c r="AE22" s="26"/>
      <c r="AF22" s="63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600.5778</v>
      </c>
      <c r="E23" s="26">
        <f>E22</f>
        <v>600.5778</v>
      </c>
      <c r="F23" s="26">
        <f t="shared" si="8"/>
        <v>21.220330718677126</v>
      </c>
      <c r="G23" s="26">
        <f t="shared" si="12"/>
        <v>26.32773676550527</v>
      </c>
      <c r="H23" s="40">
        <f aca="true" t="shared" si="14" ref="H23:AD23">H22</f>
        <v>136</v>
      </c>
      <c r="I23" s="40">
        <f>I22</f>
        <v>34.37</v>
      </c>
      <c r="J23" s="40">
        <f t="shared" si="14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4"/>
        <v>800.768</v>
      </c>
      <c r="O23" s="40">
        <f>O22</f>
        <v>88.44</v>
      </c>
      <c r="P23" s="40">
        <f t="shared" si="14"/>
        <v>2.5</v>
      </c>
      <c r="Q23" s="40">
        <f>Q22</f>
        <v>162.3746</v>
      </c>
      <c r="R23" s="40">
        <f t="shared" si="14"/>
        <v>0</v>
      </c>
      <c r="S23" s="40">
        <f>S22</f>
        <v>72.5082</v>
      </c>
      <c r="T23" s="40">
        <f t="shared" si="14"/>
        <v>633.016</v>
      </c>
      <c r="U23" s="40">
        <f>U22</f>
        <v>71.73</v>
      </c>
      <c r="V23" s="40">
        <f t="shared" si="14"/>
        <v>0</v>
      </c>
      <c r="W23" s="40"/>
      <c r="X23" s="40">
        <f t="shared" si="14"/>
        <v>0</v>
      </c>
      <c r="Y23" s="40"/>
      <c r="Z23" s="40">
        <f t="shared" si="14"/>
        <v>549.04</v>
      </c>
      <c r="AA23" s="40"/>
      <c r="AB23" s="40">
        <f t="shared" si="14"/>
        <v>0</v>
      </c>
      <c r="AC23" s="40"/>
      <c r="AD23" s="40">
        <f t="shared" si="14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600.5778</v>
      </c>
      <c r="E24" s="26">
        <f>E22</f>
        <v>600.5778</v>
      </c>
      <c r="F24" s="26">
        <f t="shared" si="8"/>
        <v>21.220330718677126</v>
      </c>
      <c r="G24" s="26">
        <f t="shared" si="12"/>
        <v>26.32773676550527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/>
      <c r="X24" s="26">
        <f>X23</f>
        <v>0</v>
      </c>
      <c r="Y24" s="26"/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</f>
        <v>58042.376809999994</v>
      </c>
      <c r="D25" s="26">
        <f>I25+K25+M25+O25+Q25+S25+U25</f>
        <v>52561.77559</v>
      </c>
      <c r="E25" s="26">
        <f>I25+K25+M25+O25+Q25+S25+U25+W25+Y25+AA25+AC25+AE25</f>
        <v>52561.77559</v>
      </c>
      <c r="F25" s="26">
        <f t="shared" si="8"/>
        <v>66.7471460590545</v>
      </c>
      <c r="G25" s="26">
        <f t="shared" si="12"/>
        <v>90.55758650625114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68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58042.376809999994</v>
      </c>
      <c r="D26" s="26">
        <f>I26+K26+M26+O26+Q26+S26+U26+W26+Y26+AA26+AC26+AE26</f>
        <v>52561.77559</v>
      </c>
      <c r="E26" s="26">
        <f>E25</f>
        <v>52561.77559</v>
      </c>
      <c r="F26" s="26">
        <f t="shared" si="8"/>
        <v>66.7471460590545</v>
      </c>
      <c r="G26" s="26">
        <f t="shared" si="12"/>
        <v>90.55758650625114</v>
      </c>
      <c r="H26" s="26">
        <f>H25</f>
        <v>18294.264</v>
      </c>
      <c r="I26" s="26">
        <f>I25</f>
        <v>14223.35604</v>
      </c>
      <c r="J26" s="26">
        <f aca="true" t="shared" si="15" ref="J26:AD26">J25</f>
        <v>9483.64</v>
      </c>
      <c r="K26" s="26">
        <f>K25</f>
        <v>8760.74994</v>
      </c>
      <c r="L26" s="26">
        <f t="shared" si="15"/>
        <v>3758.18941</v>
      </c>
      <c r="M26" s="26">
        <f>M25</f>
        <v>4417.91725</v>
      </c>
      <c r="N26" s="26">
        <f t="shared" si="15"/>
        <v>7287.394</v>
      </c>
      <c r="O26" s="26">
        <f>O25</f>
        <v>6860.45104</v>
      </c>
      <c r="P26" s="26">
        <f t="shared" si="15"/>
        <v>6560.331</v>
      </c>
      <c r="Q26" s="26">
        <f>Q25</f>
        <v>7359.57986</v>
      </c>
      <c r="R26" s="26">
        <f t="shared" si="15"/>
        <v>4299.6784</v>
      </c>
      <c r="S26" s="26">
        <f>S25</f>
        <v>3714.76414</v>
      </c>
      <c r="T26" s="26">
        <f t="shared" si="15"/>
        <v>8358.88</v>
      </c>
      <c r="U26" s="26">
        <f>U25</f>
        <v>7224.95732</v>
      </c>
      <c r="V26" s="26">
        <f t="shared" si="15"/>
        <v>3744.787</v>
      </c>
      <c r="W26" s="26"/>
      <c r="X26" s="26">
        <f t="shared" si="15"/>
        <v>2279.609</v>
      </c>
      <c r="Y26" s="26"/>
      <c r="Z26" s="23">
        <f t="shared" si="15"/>
        <v>5945.079</v>
      </c>
      <c r="AA26" s="23"/>
      <c r="AB26" s="23">
        <f t="shared" si="15"/>
        <v>2943.84311</v>
      </c>
      <c r="AC26" s="23"/>
      <c r="AD26" s="23">
        <f t="shared" si="15"/>
        <v>5791.90508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58042.376809999994</v>
      </c>
      <c r="D27" s="26">
        <f>D26</f>
        <v>52561.77559</v>
      </c>
      <c r="E27" s="26">
        <f>E25</f>
        <v>52561.77559</v>
      </c>
      <c r="F27" s="26">
        <f t="shared" si="8"/>
        <v>66.7471460590545</v>
      </c>
      <c r="G27" s="26">
        <f t="shared" si="12"/>
        <v>90.55758650625114</v>
      </c>
      <c r="H27" s="40">
        <f aca="true" t="shared" si="16" ref="H27:AD27">H25</f>
        <v>18294.264</v>
      </c>
      <c r="I27" s="40">
        <f>I26</f>
        <v>14223.35604</v>
      </c>
      <c r="J27" s="40">
        <f t="shared" si="16"/>
        <v>9483.64</v>
      </c>
      <c r="K27" s="40">
        <f>K26</f>
        <v>8760.74994</v>
      </c>
      <c r="L27" s="40">
        <f t="shared" si="16"/>
        <v>3758.18941</v>
      </c>
      <c r="M27" s="40">
        <f>M26</f>
        <v>4417.91725</v>
      </c>
      <c r="N27" s="40">
        <f t="shared" si="16"/>
        <v>7287.394</v>
      </c>
      <c r="O27" s="40">
        <f>O26</f>
        <v>6860.45104</v>
      </c>
      <c r="P27" s="40">
        <f t="shared" si="16"/>
        <v>6560.331</v>
      </c>
      <c r="Q27" s="40">
        <f>Q26</f>
        <v>7359.57986</v>
      </c>
      <c r="R27" s="40">
        <f t="shared" si="16"/>
        <v>4299.6784</v>
      </c>
      <c r="S27" s="40">
        <f>S26</f>
        <v>3714.76414</v>
      </c>
      <c r="T27" s="40">
        <f t="shared" si="16"/>
        <v>8358.88</v>
      </c>
      <c r="U27" s="40">
        <f>U26</f>
        <v>7224.95732</v>
      </c>
      <c r="V27" s="40">
        <f t="shared" si="16"/>
        <v>3744.787</v>
      </c>
      <c r="W27" s="40"/>
      <c r="X27" s="40">
        <f t="shared" si="16"/>
        <v>2279.609</v>
      </c>
      <c r="Y27" s="40"/>
      <c r="Z27" s="25">
        <f t="shared" si="16"/>
        <v>5945.079</v>
      </c>
      <c r="AA27" s="25"/>
      <c r="AB27" s="25">
        <f t="shared" si="16"/>
        <v>2943.84311</v>
      </c>
      <c r="AC27" s="25"/>
      <c r="AD27" s="25">
        <f t="shared" si="16"/>
        <v>5791.90508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75622.67533</v>
      </c>
      <c r="D28" s="27">
        <f>D9+D5</f>
        <v>61944.53454</v>
      </c>
      <c r="E28" s="37">
        <f>E9+E5</f>
        <v>61944.53454</v>
      </c>
      <c r="F28" s="29">
        <f t="shared" si="8"/>
        <v>60.36619987799008</v>
      </c>
      <c r="G28" s="29">
        <f>D28*100/C28</f>
        <v>81.91264626606804</v>
      </c>
      <c r="H28" s="37">
        <f aca="true" t="shared" si="17" ref="H28:AD28">H9+H5</f>
        <v>19382.72</v>
      </c>
      <c r="I28" s="37">
        <f t="shared" si="17"/>
        <v>14570.388490000001</v>
      </c>
      <c r="J28" s="37">
        <f t="shared" si="17"/>
        <v>11667.43</v>
      </c>
      <c r="K28" s="37">
        <f t="shared" si="17"/>
        <v>9222.79847</v>
      </c>
      <c r="L28" s="37">
        <f t="shared" si="17"/>
        <v>4716.67541</v>
      </c>
      <c r="M28" s="37">
        <f>M9+M7</f>
        <v>5411.171560000001</v>
      </c>
      <c r="N28" s="37">
        <f t="shared" si="17"/>
        <v>13850.228579999999</v>
      </c>
      <c r="O28" s="37">
        <f>O7+O9</f>
        <v>8138.835419999999</v>
      </c>
      <c r="P28" s="37">
        <f t="shared" si="17"/>
        <v>7791.747</v>
      </c>
      <c r="Q28" s="37">
        <f t="shared" si="17"/>
        <v>9215.11254</v>
      </c>
      <c r="R28" s="37">
        <f t="shared" si="17"/>
        <v>5180.984399999999</v>
      </c>
      <c r="S28" s="37">
        <f t="shared" si="17"/>
        <v>6044.423720000001</v>
      </c>
      <c r="T28" s="37">
        <f t="shared" si="17"/>
        <v>13032.88994</v>
      </c>
      <c r="U28" s="37">
        <f>U5+U9</f>
        <v>9341.80434</v>
      </c>
      <c r="V28" s="37">
        <f t="shared" si="17"/>
        <v>4140.093</v>
      </c>
      <c r="W28" s="37"/>
      <c r="X28" s="37">
        <f t="shared" si="17"/>
        <v>3187.415</v>
      </c>
      <c r="Y28" s="37"/>
      <c r="Z28" s="37">
        <f t="shared" si="17"/>
        <v>7938.66356</v>
      </c>
      <c r="AA28" s="37"/>
      <c r="AB28" s="37">
        <f t="shared" si="17"/>
        <v>3815.8491099999997</v>
      </c>
      <c r="AC28" s="37"/>
      <c r="AD28" s="37">
        <f t="shared" si="17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2" t="s">
        <v>49</v>
      </c>
      <c r="C29" s="62"/>
      <c r="D29" s="62"/>
      <c r="E29" s="62"/>
      <c r="F29" s="62"/>
      <c r="G29" s="62"/>
      <c r="H29" s="62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2" t="s">
        <v>40</v>
      </c>
      <c r="C31" s="62"/>
      <c r="D31" s="62"/>
      <c r="E31" s="62"/>
      <c r="F31" s="62"/>
      <c r="G31" s="62"/>
      <c r="H31" s="62"/>
      <c r="I31" s="62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1"/>
      <c r="C32" s="62"/>
      <c r="D32" s="62"/>
      <c r="E32" s="62"/>
      <c r="F32" s="62"/>
      <c r="G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1">
        <v>42500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colBreaks count="1" manualBreakCount="1">
    <brk id="21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25" sqref="G2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87</v>
      </c>
      <c r="D2" s="75" t="s">
        <v>88</v>
      </c>
      <c r="E2" s="75" t="s">
        <v>89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53" t="s">
        <v>15</v>
      </c>
      <c r="G3" s="53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</f>
        <v>400</v>
      </c>
      <c r="D5" s="39">
        <f>I5+K5+M5+O5+Q5+S5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91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62189.78539</v>
      </c>
      <c r="D9" s="39">
        <f>D10+D25</f>
        <v>52514.6452</v>
      </c>
      <c r="E9" s="39">
        <f>E10+E25</f>
        <v>52514.6452</v>
      </c>
      <c r="F9" s="26">
        <f>D9*100/B9</f>
        <v>51.75100733575362</v>
      </c>
      <c r="G9" s="26">
        <f>D9*100/C9</f>
        <v>84.44255735998127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13032.529939999999</v>
      </c>
      <c r="U9" s="39"/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7639.02356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12506.288580000002</v>
      </c>
      <c r="D10" s="40">
        <f>I10+K10+M10+O10+Q10+S10</f>
        <v>7177.82693</v>
      </c>
      <c r="E10" s="40">
        <f>E14+E17+E20+E23</f>
        <v>7177.826929999999</v>
      </c>
      <c r="F10" s="26">
        <f>D10*100/B10</f>
        <v>31.581427886307633</v>
      </c>
      <c r="G10" s="26">
        <f>D10*100/C10</f>
        <v>57.39374142924182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4673.649939999999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1693.94456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12506.288580000002</v>
      </c>
      <c r="D11" s="26">
        <f>D10</f>
        <v>7177.82693</v>
      </c>
      <c r="E11" s="26">
        <f t="shared" si="4"/>
        <v>7177.826929999999</v>
      </c>
      <c r="F11" s="26">
        <f>D11*100/B11</f>
        <v>31.581427886307633</v>
      </c>
      <c r="G11" s="26">
        <f>D11*100/C11</f>
        <v>57.39374142924182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>S10</f>
        <v>2243.5745800000004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12506.288580000002</v>
      </c>
      <c r="D12" s="26">
        <f>D11</f>
        <v>7177.82693</v>
      </c>
      <c r="E12" s="26">
        <f t="shared" si="4"/>
        <v>7177.826929999999</v>
      </c>
      <c r="F12" s="26">
        <f>D12*100/B12</f>
        <v>31.581427886307633</v>
      </c>
      <c r="G12" s="26">
        <f>D12*100/C12</f>
        <v>57.39374142924182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>S11</f>
        <v>2243.5745800000004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</f>
        <v>137.7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7" ref="F13:F28">D13*100/B13</f>
        <v>31.211833936885675</v>
      </c>
      <c r="G13" s="26">
        <f>D13*100/C13</f>
        <v>87.62886710239653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92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137.7</v>
      </c>
      <c r="D14" s="26">
        <f>D13</f>
        <v>120.66495</v>
      </c>
      <c r="E14" s="26">
        <f>E13</f>
        <v>120.66495</v>
      </c>
      <c r="F14" s="26">
        <f t="shared" si="7"/>
        <v>31.211833936885675</v>
      </c>
      <c r="G14" s="26">
        <f>G13</f>
        <v>87.62886710239653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>
        <f>S13</f>
        <v>120.66495</v>
      </c>
      <c r="T14" s="26">
        <f t="shared" si="8"/>
        <v>111.2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4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137.7</v>
      </c>
      <c r="D15" s="26">
        <f>D14</f>
        <v>120.66495</v>
      </c>
      <c r="E15" s="26">
        <f>E13</f>
        <v>120.66495</v>
      </c>
      <c r="F15" s="26">
        <f t="shared" si="7"/>
        <v>31.211833936885675</v>
      </c>
      <c r="G15" s="26">
        <f>G14</f>
        <v>87.62886710239653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>
        <f>S14</f>
        <v>120.66495</v>
      </c>
      <c r="T15" s="26">
        <f t="shared" si="9"/>
        <v>111.2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5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</f>
        <v>1634.4540000000002</v>
      </c>
      <c r="D16" s="26">
        <f>I16+K16+M16+O16+Q16+S16</f>
        <v>1150.83955</v>
      </c>
      <c r="E16" s="26">
        <f>I16+K16+M16+O16+Q16+S16+U16+W16+Y16+AA16+AC16+AE16</f>
        <v>1150.83955</v>
      </c>
      <c r="F16" s="26">
        <f t="shared" si="7"/>
        <v>54.48019077826167</v>
      </c>
      <c r="G16" s="26">
        <f>D16*100/C16</f>
        <v>70.41125354399693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3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1634.4540000000002</v>
      </c>
      <c r="D17" s="26">
        <f>D16</f>
        <v>1150.83955</v>
      </c>
      <c r="E17" s="26">
        <f>E16</f>
        <v>1150.83955</v>
      </c>
      <c r="F17" s="26">
        <f t="shared" si="7"/>
        <v>54.48019077826167</v>
      </c>
      <c r="G17" s="26">
        <f>D17*100/C17</f>
        <v>70.41125354399693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>
        <f>S16</f>
        <v>385.19049</v>
      </c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1634.4540000000002</v>
      </c>
      <c r="D18" s="26">
        <f>D17</f>
        <v>1150.83955</v>
      </c>
      <c r="E18" s="26">
        <f>E16</f>
        <v>1150.83955</v>
      </c>
      <c r="F18" s="26">
        <f t="shared" si="7"/>
        <v>54.48019077826167</v>
      </c>
      <c r="G18" s="26">
        <f>D18*100/C18</f>
        <v>70.41125354399693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>
        <f>S17</f>
        <v>385.19049</v>
      </c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5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</f>
        <v>9085.990580000002</v>
      </c>
      <c r="D19" s="26">
        <f>I19+K19+M19+O19+Q19+S19</f>
        <v>5377.47463</v>
      </c>
      <c r="E19" s="26">
        <f>I19+K19+M19+O19+Q19+S19+U19+W19+Y19+AA19+AC19+AE19</f>
        <v>5377.47463</v>
      </c>
      <c r="F19" s="26">
        <f t="shared" si="7"/>
        <v>30.9071581373428</v>
      </c>
      <c r="G19" s="26">
        <f>D19*100/C19</f>
        <v>59.1842417472548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3" t="s">
        <v>93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9085.990580000002</v>
      </c>
      <c r="D20" s="26">
        <f>D19</f>
        <v>5377.47463</v>
      </c>
      <c r="E20" s="26">
        <f>E19</f>
        <v>5377.47463</v>
      </c>
      <c r="F20" s="26">
        <f t="shared" si="7"/>
        <v>30.9071581373428</v>
      </c>
      <c r="G20" s="26">
        <f aca="true" t="shared" si="11" ref="G20:G28">D20*100/C20</f>
        <v>59.1842417472548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2038.34792</v>
      </c>
      <c r="AE20" s="26"/>
      <c r="AF20" s="66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9085.990580000002</v>
      </c>
      <c r="D21" s="26">
        <f>D20</f>
        <v>5377.47463</v>
      </c>
      <c r="E21" s="26">
        <f>E19</f>
        <v>5377.47463</v>
      </c>
      <c r="F21" s="26">
        <f t="shared" si="7"/>
        <v>30.9071581373428</v>
      </c>
      <c r="G21" s="26">
        <f t="shared" si="11"/>
        <v>59.1842417472548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2038.34792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H22+J22+L22+N22+P22+R22</f>
        <v>1648.144</v>
      </c>
      <c r="D22" s="26">
        <f>I22+K22+M22+O22+Q22+S22+U22+W22+Y22+AA22+AC22+AE22</f>
        <v>528.8478</v>
      </c>
      <c r="E22" s="26">
        <f>I22+K22+M22+O22+Q22+S22+U22+W22+Y22+AA22+AC22+AE22</f>
        <v>528.8478</v>
      </c>
      <c r="F22" s="26">
        <f t="shared" si="7"/>
        <v>18.685880856476572</v>
      </c>
      <c r="G22" s="26">
        <f t="shared" si="11"/>
        <v>32.08747536623014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</v>
      </c>
      <c r="AA22" s="26"/>
      <c r="AB22" s="26">
        <v>0</v>
      </c>
      <c r="AC22" s="26"/>
      <c r="AD22" s="26">
        <v>0</v>
      </c>
      <c r="AE22" s="26"/>
      <c r="AF22" s="63" t="s">
        <v>95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1648.144</v>
      </c>
      <c r="D23" s="26">
        <f>D22</f>
        <v>528.8478</v>
      </c>
      <c r="E23" s="26">
        <f>E22</f>
        <v>528.8478</v>
      </c>
      <c r="F23" s="26">
        <f t="shared" si="7"/>
        <v>18.685880856476572</v>
      </c>
      <c r="G23" s="26">
        <f t="shared" si="11"/>
        <v>32.08747536623014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1648.144</v>
      </c>
      <c r="D24" s="26">
        <f>D23</f>
        <v>528.8478</v>
      </c>
      <c r="E24" s="26">
        <f>E22</f>
        <v>528.8478</v>
      </c>
      <c r="F24" s="26">
        <f t="shared" si="7"/>
        <v>18.685880856476572</v>
      </c>
      <c r="G24" s="26">
        <f t="shared" si="11"/>
        <v>32.08747536623014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</f>
        <v>49683.49681</v>
      </c>
      <c r="D25" s="26">
        <f>I25+K25+M25+O25+Q25+S25</f>
        <v>45336.818269999996</v>
      </c>
      <c r="E25" s="26">
        <f>I25+K25+M25+O25+Q25+S25+U25+W25+Y25+AA25+AC25+AE25</f>
        <v>45336.818269999996</v>
      </c>
      <c r="F25" s="26">
        <f t="shared" si="7"/>
        <v>57.572317467452976</v>
      </c>
      <c r="G25" s="26">
        <f t="shared" si="11"/>
        <v>91.2512628557072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/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68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49683.49681</v>
      </c>
      <c r="D26" s="26">
        <f>I26+K26+M26+O26+Q26+S26+U26+W26+Y26+AA26+AC26+AE26</f>
        <v>45336.818269999996</v>
      </c>
      <c r="E26" s="26">
        <f>E25</f>
        <v>45336.818269999996</v>
      </c>
      <c r="F26" s="26">
        <f t="shared" si="7"/>
        <v>57.572317467452976</v>
      </c>
      <c r="G26" s="26">
        <f t="shared" si="11"/>
        <v>91.2512628557072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2279.609</v>
      </c>
      <c r="Y26" s="26"/>
      <c r="Z26" s="23">
        <f t="shared" si="14"/>
        <v>5945.079</v>
      </c>
      <c r="AA26" s="23"/>
      <c r="AB26" s="23">
        <f t="shared" si="14"/>
        <v>2943.84311</v>
      </c>
      <c r="AC26" s="23"/>
      <c r="AD26" s="23">
        <f t="shared" si="14"/>
        <v>5791.90508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49683.49681</v>
      </c>
      <c r="D27" s="26">
        <f>D26</f>
        <v>45336.818269999996</v>
      </c>
      <c r="E27" s="26">
        <f>E25</f>
        <v>45336.818269999996</v>
      </c>
      <c r="F27" s="26">
        <f t="shared" si="7"/>
        <v>57.572317467452976</v>
      </c>
      <c r="G27" s="26">
        <f t="shared" si="11"/>
        <v>91.2512628557072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2279.609</v>
      </c>
      <c r="Y27" s="40"/>
      <c r="Z27" s="25">
        <f t="shared" si="15"/>
        <v>5945.079</v>
      </c>
      <c r="AA27" s="25"/>
      <c r="AB27" s="25">
        <f t="shared" si="15"/>
        <v>2943.84311</v>
      </c>
      <c r="AC27" s="25"/>
      <c r="AD27" s="25">
        <f t="shared" si="15"/>
        <v>5791.90508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62589.78539</v>
      </c>
      <c r="D28" s="27">
        <f>D9+D5</f>
        <v>52602.7302</v>
      </c>
      <c r="E28" s="37">
        <f>E9+E5</f>
        <v>52602.7302</v>
      </c>
      <c r="F28" s="29">
        <f t="shared" si="7"/>
        <v>51.26242289108957</v>
      </c>
      <c r="G28" s="29">
        <f t="shared" si="11"/>
        <v>84.04363407260438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13032.529939999999</v>
      </c>
      <c r="U28" s="37"/>
      <c r="V28" s="37">
        <f t="shared" si="16"/>
        <v>4140.093</v>
      </c>
      <c r="W28" s="37"/>
      <c r="X28" s="37">
        <f t="shared" si="16"/>
        <v>3187.415</v>
      </c>
      <c r="Y28" s="37"/>
      <c r="Z28" s="37">
        <f t="shared" si="16"/>
        <v>7939.02356</v>
      </c>
      <c r="AA28" s="37"/>
      <c r="AB28" s="37">
        <f t="shared" si="16"/>
        <v>3815.8491099999997</v>
      </c>
      <c r="AC28" s="37"/>
      <c r="AD28" s="37">
        <f t="shared" si="16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2" t="s">
        <v>49</v>
      </c>
      <c r="C29" s="62"/>
      <c r="D29" s="62"/>
      <c r="E29" s="62"/>
      <c r="F29" s="62"/>
      <c r="G29" s="62"/>
      <c r="H29" s="62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2" t="s">
        <v>40</v>
      </c>
      <c r="C31" s="62"/>
      <c r="D31" s="62"/>
      <c r="E31" s="62"/>
      <c r="F31" s="62"/>
      <c r="G31" s="62"/>
      <c r="H31" s="62"/>
      <c r="I31" s="62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1"/>
      <c r="C32" s="62"/>
      <c r="D32" s="62"/>
      <c r="E32" s="62"/>
      <c r="F32" s="62"/>
      <c r="G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1">
        <v>42500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23" sqref="C2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80</v>
      </c>
      <c r="D2" s="75" t="s">
        <v>81</v>
      </c>
      <c r="E2" s="75" t="s">
        <v>82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51" t="s">
        <v>15</v>
      </c>
      <c r="G3" s="51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</f>
        <v>400</v>
      </c>
      <c r="D5" s="39">
        <f>I5+K5+M5+O5+Q5</f>
        <v>2</v>
      </c>
      <c r="E5" s="39">
        <f>E6</f>
        <v>2</v>
      </c>
      <c r="F5" s="26">
        <f>D5*100/B5</f>
        <v>0.17559262510974538</v>
      </c>
      <c r="G5" s="26">
        <f>D5*100/C5</f>
        <v>0.5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83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0.5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0.5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0.5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93.75">
      <c r="A9" s="43" t="s">
        <v>33</v>
      </c>
      <c r="B9" s="39">
        <f>B10+B25</f>
        <v>101975.69</v>
      </c>
      <c r="C9" s="39">
        <f>C10+C25</f>
        <v>56871.10099</v>
      </c>
      <c r="D9" s="39">
        <f>D10+D25</f>
        <v>46556.30648</v>
      </c>
      <c r="E9" s="39">
        <f>E10+E25</f>
        <v>46556.30648</v>
      </c>
      <c r="F9" s="26">
        <f>D9*100/B9</f>
        <v>45.65431867144022</v>
      </c>
      <c r="G9" s="26">
        <f>D9*100/C9</f>
        <v>81.86285419054272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5037.871999999999</v>
      </c>
      <c r="S9" s="39"/>
      <c r="T9" s="39">
        <f t="shared" si="3"/>
        <v>13110.129939999999</v>
      </c>
      <c r="U9" s="39"/>
      <c r="V9" s="39">
        <f t="shared" si="3"/>
        <v>4140.093</v>
      </c>
      <c r="W9" s="39"/>
      <c r="X9" s="39">
        <f t="shared" si="3"/>
        <v>3115.237</v>
      </c>
      <c r="Y9" s="39"/>
      <c r="Z9" s="39">
        <f t="shared" si="3"/>
        <v>7639.11356</v>
      </c>
      <c r="AA9" s="39"/>
      <c r="AB9" s="39">
        <f t="shared" si="3"/>
        <v>3592.0771099999997</v>
      </c>
      <c r="AC9" s="39"/>
      <c r="AD9" s="39">
        <f t="shared" si="3"/>
        <v>8332.366399999999</v>
      </c>
      <c r="AE9" s="39"/>
      <c r="AF9" s="40"/>
    </row>
    <row r="10" spans="1:32" s="13" customFormat="1" ht="56.25">
      <c r="A10" s="42" t="s">
        <v>34</v>
      </c>
      <c r="B10" s="40">
        <f>B13+B16+B19+B22</f>
        <v>23228.090000000004</v>
      </c>
      <c r="C10" s="40">
        <f>C14+C17+C20+C23</f>
        <v>11487.282580000001</v>
      </c>
      <c r="D10" s="40">
        <f>I10+K10+M10+O10+Q10</f>
        <v>4934.25235</v>
      </c>
      <c r="E10" s="40">
        <f>E14+E17+E20+E23</f>
        <v>4934.25235</v>
      </c>
      <c r="F10" s="26">
        <f>D10*100/B10</f>
        <v>21.24260905653456</v>
      </c>
      <c r="G10" s="26">
        <f>D10*100/C10</f>
        <v>42.95404344445055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/>
      <c r="T10" s="40">
        <f>T13+T16+T19+T22</f>
        <v>4751.24994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1694.03456</v>
      </c>
      <c r="AA10" s="40"/>
      <c r="AB10" s="40">
        <f>AB13+AB16+AB19+AB22</f>
        <v>533.006</v>
      </c>
      <c r="AC10" s="40"/>
      <c r="AD10" s="40">
        <f>AD13+AD16+AD19+AD22</f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23228.090000000004</v>
      </c>
      <c r="C11" s="26">
        <f t="shared" si="4"/>
        <v>11487.282580000001</v>
      </c>
      <c r="D11" s="26">
        <f>D10</f>
        <v>4934.25235</v>
      </c>
      <c r="E11" s="26">
        <f t="shared" si="4"/>
        <v>4934.25235</v>
      </c>
      <c r="F11" s="26">
        <f>D11*100/B11</f>
        <v>21.24260905653456</v>
      </c>
      <c r="G11" s="26">
        <f>D11*100/C11</f>
        <v>42.95404344445055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23228.090000000004</v>
      </c>
      <c r="C12" s="26">
        <f t="shared" si="4"/>
        <v>11487.282580000001</v>
      </c>
      <c r="D12" s="26">
        <f>D11</f>
        <v>4934.25235</v>
      </c>
      <c r="E12" s="26">
        <f t="shared" si="4"/>
        <v>4934.25235</v>
      </c>
      <c r="F12" s="26">
        <f>D12*100/B12</f>
        <v>21.24260905653456</v>
      </c>
      <c r="G12" s="26">
        <f>D12*100/C12</f>
        <v>42.95404344445055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H13+J13+L13+N13+P13</f>
        <v>137.7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84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4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5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</f>
        <v>1554.795</v>
      </c>
      <c r="D16" s="26">
        <f>I16+K16+M16+O16+Q16</f>
        <v>765.64906</v>
      </c>
      <c r="E16" s="26">
        <f>I16+K16+M16+O16+Q16+S16+U16+W16+Y16+AA16+AC16+AE16</f>
        <v>765.64906</v>
      </c>
      <c r="F16" s="26">
        <f t="shared" si="7"/>
        <v>36.24545824654421</v>
      </c>
      <c r="G16" s="26">
        <f>D16*100/C16</f>
        <v>49.24437369556758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3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1554.795</v>
      </c>
      <c r="D17" s="26">
        <f>D16</f>
        <v>765.64906</v>
      </c>
      <c r="E17" s="26">
        <f>E16</f>
        <v>765.64906</v>
      </c>
      <c r="F17" s="26">
        <f t="shared" si="7"/>
        <v>36.24545824654421</v>
      </c>
      <c r="G17" s="26">
        <f>D17*100/C17</f>
        <v>49.24437369556758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1554.795</v>
      </c>
      <c r="D18" s="26">
        <f>D17</f>
        <v>765.64906</v>
      </c>
      <c r="E18" s="26">
        <f>E16</f>
        <v>765.64906</v>
      </c>
      <c r="F18" s="26">
        <f t="shared" si="7"/>
        <v>36.24545824654421</v>
      </c>
      <c r="G18" s="26">
        <f>D18*100/C18</f>
        <v>49.24437369556758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5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H19+J19+L19+N19+P19</f>
        <v>8284.34358</v>
      </c>
      <c r="D19" s="26">
        <f>I19+K19+M19+O19+Q19</f>
        <v>3712.2636899999998</v>
      </c>
      <c r="E19" s="26">
        <f>I19+K19+M19+O19+Q19+S19+U19+W19+Y19+AA19+AC19+AE19</f>
        <v>3712.2636899999998</v>
      </c>
      <c r="F19" s="26">
        <f t="shared" si="7"/>
        <v>20.612235924486388</v>
      </c>
      <c r="G19" s="26">
        <f>D19*100/C19</f>
        <v>44.81059548232788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/>
      <c r="T19" s="26">
        <v>4038.93494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3" t="s">
        <v>85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8284.34358</v>
      </c>
      <c r="D20" s="26">
        <f>I20+K20+M20+O20</f>
        <v>2319.16516</v>
      </c>
      <c r="E20" s="26">
        <f>E19</f>
        <v>3712.2636899999998</v>
      </c>
      <c r="F20" s="26">
        <f t="shared" si="7"/>
        <v>12.87709694614103</v>
      </c>
      <c r="G20" s="26">
        <f aca="true" t="shared" si="11" ref="G20:G28">D20*100/C20</f>
        <v>27.994555484141326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/>
      <c r="T20" s="26">
        <f t="shared" si="12"/>
        <v>4038.93494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66"/>
    </row>
    <row r="21" spans="1:32" s="13" customFormat="1" ht="78.75" customHeight="1">
      <c r="A21" s="45" t="s">
        <v>18</v>
      </c>
      <c r="B21" s="40">
        <f>B20</f>
        <v>18010.000000000004</v>
      </c>
      <c r="C21" s="26">
        <f>C20</f>
        <v>8284.34358</v>
      </c>
      <c r="D21" s="26">
        <f>D20</f>
        <v>2319.16516</v>
      </c>
      <c r="E21" s="26">
        <f>E19</f>
        <v>3712.2636899999998</v>
      </c>
      <c r="F21" s="26">
        <f t="shared" si="7"/>
        <v>12.87709694614103</v>
      </c>
      <c r="G21" s="26">
        <f t="shared" si="11"/>
        <v>27.994555484141326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/>
      <c r="T21" s="26">
        <f t="shared" si="12"/>
        <v>4038.93494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2830.29</v>
      </c>
      <c r="C22" s="26">
        <f>H22+J22+L22+N22+P22</f>
        <v>1648.144</v>
      </c>
      <c r="D22" s="26">
        <f>I22+K22+M22+O22+Q22+S22+U22+W22+Y22+AA22+AC22+AE22</f>
        <v>456.3396</v>
      </c>
      <c r="E22" s="26">
        <f>I22+K22+M22+O22+Q22+S22+U22+W22+Y22+AA22+AC22+AE22</f>
        <v>456.3396</v>
      </c>
      <c r="F22" s="26">
        <f t="shared" si="7"/>
        <v>16.123421981493063</v>
      </c>
      <c r="G22" s="26">
        <f t="shared" si="11"/>
        <v>27.688090361036412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549.49</v>
      </c>
      <c r="AA22" s="26"/>
      <c r="AB22" s="26">
        <v>0</v>
      </c>
      <c r="AC22" s="26"/>
      <c r="AD22" s="26">
        <v>0</v>
      </c>
      <c r="AE22" s="26"/>
      <c r="AF22" s="63" t="s">
        <v>63</v>
      </c>
    </row>
    <row r="23" spans="1:32" s="13" customFormat="1" ht="18.75">
      <c r="A23" s="41" t="s">
        <v>23</v>
      </c>
      <c r="B23" s="40">
        <f>B22</f>
        <v>2830.29</v>
      </c>
      <c r="C23" s="26">
        <f>C22</f>
        <v>1648.144</v>
      </c>
      <c r="D23" s="26">
        <f>D22</f>
        <v>456.3396</v>
      </c>
      <c r="E23" s="26">
        <f>E22</f>
        <v>456.3396</v>
      </c>
      <c r="F23" s="26">
        <f t="shared" si="7"/>
        <v>16.123421981493063</v>
      </c>
      <c r="G23" s="26">
        <f t="shared" si="11"/>
        <v>27.688090361036412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2830.29</v>
      </c>
      <c r="C24" s="26">
        <f>C23</f>
        <v>1648.144</v>
      </c>
      <c r="D24" s="26">
        <f>D23</f>
        <v>456.3396</v>
      </c>
      <c r="E24" s="26">
        <f>E22</f>
        <v>456.3396</v>
      </c>
      <c r="F24" s="26">
        <f t="shared" si="7"/>
        <v>16.123421981493063</v>
      </c>
      <c r="G24" s="26">
        <f t="shared" si="11"/>
        <v>27.688090361036412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549.49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25.25" customHeight="1">
      <c r="A25" s="44" t="s">
        <v>39</v>
      </c>
      <c r="B25" s="40">
        <f>H25+J25+L25+N25+P25+R25+T25+V25+X25+Z25+AB25+AD25</f>
        <v>78747.6</v>
      </c>
      <c r="C25" s="26">
        <f>H25+J25+L25+N25+P25</f>
        <v>45383.81841</v>
      </c>
      <c r="D25" s="26">
        <f>I25+K25+M25+O25+Q25</f>
        <v>41622.05413</v>
      </c>
      <c r="E25" s="26">
        <f>I25+K25+M25+O25+Q25+S25+U25+W25+Y25+AA25+AC25+AE25</f>
        <v>41622.05413</v>
      </c>
      <c r="F25" s="26">
        <f t="shared" si="7"/>
        <v>52.855012889281696</v>
      </c>
      <c r="G25" s="26">
        <f t="shared" si="11"/>
        <v>91.71122128593058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4156.566</v>
      </c>
      <c r="S25" s="26"/>
      <c r="T25" s="26">
        <v>8358.88</v>
      </c>
      <c r="U25" s="26"/>
      <c r="V25" s="26">
        <v>3744.787</v>
      </c>
      <c r="W25" s="26"/>
      <c r="X25" s="26">
        <v>2307.431</v>
      </c>
      <c r="Y25" s="26"/>
      <c r="Z25" s="23">
        <v>5945.079</v>
      </c>
      <c r="AA25" s="23"/>
      <c r="AB25" s="23">
        <v>3059.07111</v>
      </c>
      <c r="AC25" s="23"/>
      <c r="AD25" s="23">
        <v>5791.96748</v>
      </c>
      <c r="AE25" s="23"/>
      <c r="AF25" s="68" t="s">
        <v>54</v>
      </c>
    </row>
    <row r="26" spans="1:32" s="13" customFormat="1" ht="18.75">
      <c r="A26" s="41" t="s">
        <v>23</v>
      </c>
      <c r="B26" s="40">
        <f>B25</f>
        <v>78747.6</v>
      </c>
      <c r="C26" s="26">
        <f>C25</f>
        <v>45383.81841</v>
      </c>
      <c r="D26" s="26">
        <f>I26+K26+M26+O26+Q26+S26+U26+W26+Y26+AA26+AC26+AE26</f>
        <v>41622.05413</v>
      </c>
      <c r="E26" s="26">
        <f>E25</f>
        <v>41622.05413</v>
      </c>
      <c r="F26" s="26">
        <f t="shared" si="7"/>
        <v>52.855012889281696</v>
      </c>
      <c r="G26" s="26">
        <f t="shared" si="11"/>
        <v>91.71122128593058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4156.566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2307.431</v>
      </c>
      <c r="Y26" s="26"/>
      <c r="Z26" s="23">
        <f t="shared" si="14"/>
        <v>5945.079</v>
      </c>
      <c r="AA26" s="23"/>
      <c r="AB26" s="23">
        <f t="shared" si="14"/>
        <v>3059.07111</v>
      </c>
      <c r="AC26" s="23"/>
      <c r="AD26" s="23">
        <f t="shared" si="14"/>
        <v>5791.96748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78747.6</v>
      </c>
      <c r="C27" s="26">
        <f>C26</f>
        <v>45383.81841</v>
      </c>
      <c r="D27" s="26">
        <f>D26</f>
        <v>41622.05413</v>
      </c>
      <c r="E27" s="26">
        <f>E25</f>
        <v>41622.05413</v>
      </c>
      <c r="F27" s="26">
        <f t="shared" si="7"/>
        <v>52.855012889281696</v>
      </c>
      <c r="G27" s="26">
        <f t="shared" si="11"/>
        <v>91.71122128593058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4156.566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2307.431</v>
      </c>
      <c r="Y27" s="40"/>
      <c r="Z27" s="25">
        <f t="shared" si="15"/>
        <v>5945.079</v>
      </c>
      <c r="AA27" s="25"/>
      <c r="AB27" s="25">
        <f t="shared" si="15"/>
        <v>3059.07111</v>
      </c>
      <c r="AC27" s="25"/>
      <c r="AD27" s="25">
        <f t="shared" si="15"/>
        <v>5791.96748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103114.69</v>
      </c>
      <c r="C28" s="27">
        <f>C9+C5</f>
        <v>57271.10099</v>
      </c>
      <c r="D28" s="27">
        <f>D9+D5</f>
        <v>46558.30648</v>
      </c>
      <c r="E28" s="37">
        <f>E9+E5</f>
        <v>46558.30648</v>
      </c>
      <c r="F28" s="29">
        <f t="shared" si="7"/>
        <v>45.151962809566704</v>
      </c>
      <c r="G28" s="29">
        <f t="shared" si="11"/>
        <v>81.29458954897595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5037.871999999999</v>
      </c>
      <c r="S28" s="37"/>
      <c r="T28" s="37">
        <f t="shared" si="16"/>
        <v>13110.129939999999</v>
      </c>
      <c r="U28" s="37"/>
      <c r="V28" s="37">
        <f t="shared" si="16"/>
        <v>4140.093</v>
      </c>
      <c r="W28" s="37"/>
      <c r="X28" s="37">
        <f t="shared" si="16"/>
        <v>3215.237</v>
      </c>
      <c r="Y28" s="37"/>
      <c r="Z28" s="37">
        <f t="shared" si="16"/>
        <v>7939.11356</v>
      </c>
      <c r="AA28" s="37"/>
      <c r="AB28" s="37">
        <f t="shared" si="16"/>
        <v>3931.0771099999997</v>
      </c>
      <c r="AC28" s="37"/>
      <c r="AD28" s="37">
        <f t="shared" si="16"/>
        <v>8332.366399999999</v>
      </c>
      <c r="AE28" s="37"/>
      <c r="AF28" s="27"/>
      <c r="AG28" s="35">
        <f>AD28+AB28+Z28+X28+V28+T28+R28+P28+N28+L28+J28+H28</f>
        <v>103114.69</v>
      </c>
    </row>
    <row r="29" spans="1:32" s="13" customFormat="1" ht="46.5" customHeight="1">
      <c r="A29" s="4"/>
      <c r="B29" s="62" t="s">
        <v>49</v>
      </c>
      <c r="C29" s="62"/>
      <c r="D29" s="62"/>
      <c r="E29" s="62"/>
      <c r="F29" s="62"/>
      <c r="G29" s="62"/>
      <c r="H29" s="62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2" t="s">
        <v>40</v>
      </c>
      <c r="C31" s="62"/>
      <c r="D31" s="62"/>
      <c r="E31" s="62"/>
      <c r="F31" s="62"/>
      <c r="G31" s="62"/>
      <c r="H31" s="62"/>
      <c r="I31" s="62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1"/>
      <c r="C32" s="62"/>
      <c r="D32" s="62"/>
      <c r="E32" s="62"/>
      <c r="F32" s="62"/>
      <c r="G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1">
        <v>42500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6" sqref="AF16:AF1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73</v>
      </c>
      <c r="D2" s="75" t="s">
        <v>75</v>
      </c>
      <c r="E2" s="75" t="s">
        <v>74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50" t="s">
        <v>15</v>
      </c>
      <c r="G3" s="5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</f>
        <v>2</v>
      </c>
      <c r="D5" s="39">
        <f>I5+K5+M5+O5</f>
        <v>2</v>
      </c>
      <c r="E5" s="39">
        <f>E6</f>
        <v>2</v>
      </c>
      <c r="F5" s="26">
        <f>D5*100/B5</f>
        <v>0.17559262510974538</v>
      </c>
      <c r="G5" s="26">
        <f>D5*100/C5</f>
        <v>100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76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H6+J6+L6+N6</f>
        <v>2</v>
      </c>
      <c r="D6" s="26">
        <f>I6+K6+M6+O6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100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2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100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f>C7</f>
        <v>2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100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49615.05399</v>
      </c>
      <c r="D9" s="39">
        <f>D10+D25</f>
        <v>37341.1939</v>
      </c>
      <c r="E9" s="39">
        <f>E10+E25</f>
        <v>37341.1939</v>
      </c>
      <c r="F9" s="26">
        <f>D9*100/B9</f>
        <v>36.61777317319045</v>
      </c>
      <c r="G9" s="26">
        <f>D9*100/C9</f>
        <v>75.26182256604251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8136.83538</v>
      </c>
      <c r="P9" s="39">
        <f t="shared" si="3"/>
        <v>7225.337</v>
      </c>
      <c r="Q9" s="39"/>
      <c r="R9" s="39">
        <f t="shared" si="3"/>
        <v>5075.272000000001</v>
      </c>
      <c r="S9" s="39"/>
      <c r="T9" s="39">
        <f t="shared" si="3"/>
        <v>13126.039939999999</v>
      </c>
      <c r="U9" s="39"/>
      <c r="V9" s="39">
        <f t="shared" si="3"/>
        <v>4140.093</v>
      </c>
      <c r="W9" s="39"/>
      <c r="X9" s="39">
        <f t="shared" si="3"/>
        <v>3186.337</v>
      </c>
      <c r="Y9" s="39"/>
      <c r="Z9" s="39">
        <f t="shared" si="3"/>
        <v>7641.52356</v>
      </c>
      <c r="AA9" s="39"/>
      <c r="AB9" s="39">
        <f t="shared" si="3"/>
        <v>3595.27711</v>
      </c>
      <c r="AC9" s="39"/>
      <c r="AD9" s="39">
        <f t="shared" si="3"/>
        <v>8370.6664</v>
      </c>
      <c r="AE9" s="39"/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10791.56658</v>
      </c>
      <c r="D10" s="40">
        <f>I10+K10+M10+O10</f>
        <v>3078.71967</v>
      </c>
      <c r="E10" s="40">
        <f>E14+E17+E20+E23</f>
        <v>3078.7196700000004</v>
      </c>
      <c r="F10" s="26">
        <f>D10*100/B10</f>
        <v>13.254346779748577</v>
      </c>
      <c r="G10" s="26">
        <f>D10*100/C10</f>
        <v>28.52894106872109</v>
      </c>
      <c r="H10" s="40">
        <f aca="true" t="shared" si="4" ref="H10:AD10">H13+H16+H19+H22</f>
        <v>1088.4560000000001</v>
      </c>
      <c r="I10" s="40">
        <f>I23+I20+I17+I14</f>
        <v>347.03245</v>
      </c>
      <c r="J10" s="40">
        <f t="shared" si="4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 t="shared" si="4"/>
        <v>6560.83458</v>
      </c>
      <c r="O10" s="40">
        <f>O14+O17+O20+O23</f>
        <v>1276.38438</v>
      </c>
      <c r="P10" s="40">
        <f t="shared" si="4"/>
        <v>815.006</v>
      </c>
      <c r="Q10" s="40"/>
      <c r="R10" s="40">
        <f t="shared" si="4"/>
        <v>881.306</v>
      </c>
      <c r="S10" s="40"/>
      <c r="T10" s="40">
        <f t="shared" si="4"/>
        <v>4767.15994</v>
      </c>
      <c r="U10" s="40"/>
      <c r="V10" s="40">
        <f t="shared" si="4"/>
        <v>395.306</v>
      </c>
      <c r="W10" s="40"/>
      <c r="X10" s="40">
        <f t="shared" si="4"/>
        <v>807.806</v>
      </c>
      <c r="Y10" s="40"/>
      <c r="Z10" s="40">
        <f t="shared" si="4"/>
        <v>1696.44456</v>
      </c>
      <c r="AA10" s="40"/>
      <c r="AB10" s="40">
        <f t="shared" si="4"/>
        <v>533.006</v>
      </c>
      <c r="AC10" s="40"/>
      <c r="AD10" s="40">
        <f t="shared" si="4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5" ref="B11:E12">B10</f>
        <v>23228.000000000004</v>
      </c>
      <c r="C11" s="26">
        <f t="shared" si="5"/>
        <v>10791.56658</v>
      </c>
      <c r="D11" s="26">
        <f>D14+D17+D20+D23</f>
        <v>3078.7196700000004</v>
      </c>
      <c r="E11" s="26">
        <f t="shared" si="5"/>
        <v>3078.7196700000004</v>
      </c>
      <c r="F11" s="26">
        <f>D11*100/B11</f>
        <v>13.25434677974858</v>
      </c>
      <c r="G11" s="26">
        <f>D11*100/C11</f>
        <v>28.528941068721096</v>
      </c>
      <c r="H11" s="26">
        <f aca="true" t="shared" si="6" ref="H11:J12">H10</f>
        <v>1088.4560000000001</v>
      </c>
      <c r="I11" s="26">
        <f t="shared" si="6"/>
        <v>347.03245</v>
      </c>
      <c r="J11" s="26">
        <f t="shared" si="6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>O10</f>
        <v>1276.38438</v>
      </c>
      <c r="P11" s="26">
        <f>P10</f>
        <v>815.006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5"/>
        <v>23228.000000000004</v>
      </c>
      <c r="C12" s="26">
        <f t="shared" si="5"/>
        <v>10791.56658</v>
      </c>
      <c r="D12" s="26">
        <f>D11</f>
        <v>3078.7196700000004</v>
      </c>
      <c r="E12" s="26">
        <f t="shared" si="5"/>
        <v>3078.7196700000004</v>
      </c>
      <c r="F12" s="26">
        <f>D12*100/B12</f>
        <v>13.25434677974858</v>
      </c>
      <c r="G12" s="26">
        <f>D12*100/C12</f>
        <v>28.528941068721096</v>
      </c>
      <c r="H12" s="26">
        <f t="shared" si="6"/>
        <v>1088.4560000000001</v>
      </c>
      <c r="I12" s="26">
        <f t="shared" si="6"/>
        <v>347.03245</v>
      </c>
      <c r="J12" s="26">
        <f t="shared" si="6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>O11</f>
        <v>1276.38438</v>
      </c>
      <c r="P12" s="26">
        <f>P11</f>
        <v>815.006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/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4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/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5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</f>
        <v>1259.136</v>
      </c>
      <c r="D16" s="26">
        <f>I16+K16+M16+O16</f>
        <v>465.58951</v>
      </c>
      <c r="E16" s="26">
        <f>I16+K16+M16+O16+Q16+S16+U16+W16+Y16+AA16+AC16+AE16</f>
        <v>465.58951</v>
      </c>
      <c r="F16" s="26">
        <f t="shared" si="7"/>
        <v>22.040783469039948</v>
      </c>
      <c r="G16" s="26">
        <f>D16*100/C16</f>
        <v>36.97690400401545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3" t="s">
        <v>77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1259.136</v>
      </c>
      <c r="D17" s="26">
        <f>D16</f>
        <v>465.58951</v>
      </c>
      <c r="E17" s="26">
        <f>E16</f>
        <v>465.58951</v>
      </c>
      <c r="F17" s="26">
        <f t="shared" si="7"/>
        <v>22.040783469039948</v>
      </c>
      <c r="G17" s="26">
        <f>D17*100/C17</f>
        <v>36.97690400401545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/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1259.136</v>
      </c>
      <c r="D18" s="26">
        <f>D17</f>
        <v>465.58951</v>
      </c>
      <c r="E18" s="26">
        <f>E16</f>
        <v>465.58951</v>
      </c>
      <c r="F18" s="26">
        <f t="shared" si="7"/>
        <v>22.040783469039948</v>
      </c>
      <c r="G18" s="26">
        <f>D18*100/C18</f>
        <v>36.97690400401545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/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5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</f>
        <v>7886.78658</v>
      </c>
      <c r="D19" s="26">
        <f>I19+K19+M19+O19</f>
        <v>2319.16516</v>
      </c>
      <c r="E19" s="26">
        <f>I19+K19+M19+O19+Q19+S19+U19+W19+Y19+AA19+AC19+AE19</f>
        <v>2319.16516</v>
      </c>
      <c r="F19" s="26">
        <f t="shared" si="7"/>
        <v>12.87709694614103</v>
      </c>
      <c r="G19" s="26">
        <f>D19*100/C19</f>
        <v>29.405704547415304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381.647</v>
      </c>
      <c r="Q19" s="26"/>
      <c r="R19" s="26">
        <v>801.647</v>
      </c>
      <c r="S19" s="26"/>
      <c r="T19" s="26">
        <v>4054.84494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3" t="s">
        <v>78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7886.78658</v>
      </c>
      <c r="D20" s="26">
        <f>I20+K20+M20+O20</f>
        <v>2319.16516</v>
      </c>
      <c r="E20" s="26">
        <f>E19</f>
        <v>2319.16516</v>
      </c>
      <c r="F20" s="26">
        <f t="shared" si="7"/>
        <v>12.87709694614103</v>
      </c>
      <c r="G20" s="26">
        <f aca="true" t="shared" si="11" ref="G20:G28">D20*100/C20</f>
        <v>29.405704547415304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381.647</v>
      </c>
      <c r="Q20" s="26"/>
      <c r="R20" s="26">
        <f t="shared" si="12"/>
        <v>801.647</v>
      </c>
      <c r="S20" s="26"/>
      <c r="T20" s="26">
        <f t="shared" si="12"/>
        <v>4054.84494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66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7886.78658</v>
      </c>
      <c r="D21" s="26">
        <f>D20</f>
        <v>2319.16516</v>
      </c>
      <c r="E21" s="26">
        <f>E19</f>
        <v>2319.16516</v>
      </c>
      <c r="F21" s="26">
        <f t="shared" si="7"/>
        <v>12.87709694614103</v>
      </c>
      <c r="G21" s="26">
        <f t="shared" si="11"/>
        <v>29.405704547415304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381.647</v>
      </c>
      <c r="Q21" s="26"/>
      <c r="R21" s="26">
        <f t="shared" si="12"/>
        <v>801.647</v>
      </c>
      <c r="S21" s="26"/>
      <c r="T21" s="26">
        <f t="shared" si="12"/>
        <v>4054.84494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</f>
        <v>1645.644</v>
      </c>
      <c r="D22" s="26">
        <f>I22+K22+M22+O22+Q22+S22+U22+W22+Y22+AA22+AC22+AE22</f>
        <v>293.96500000000003</v>
      </c>
      <c r="E22" s="26">
        <f>I22+K22+M22+O22+Q22+S22+U22+W22+Y22+AA22+AC22+AE22</f>
        <v>293.96500000000003</v>
      </c>
      <c r="F22" s="26">
        <f t="shared" si="7"/>
        <v>10.386721786446188</v>
      </c>
      <c r="G22" s="26">
        <f t="shared" si="11"/>
        <v>17.863219505555275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3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1645.644</v>
      </c>
      <c r="D23" s="26">
        <f>D22</f>
        <v>293.96500000000003</v>
      </c>
      <c r="E23" s="26">
        <f>E22</f>
        <v>293.96500000000003</v>
      </c>
      <c r="F23" s="26">
        <f t="shared" si="7"/>
        <v>10.386721786446188</v>
      </c>
      <c r="G23" s="26">
        <f t="shared" si="11"/>
        <v>17.863219505555275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0</v>
      </c>
      <c r="Q23" s="40"/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551.9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1645.644</v>
      </c>
      <c r="D24" s="26">
        <f>D23</f>
        <v>293.96500000000003</v>
      </c>
      <c r="E24" s="26">
        <f>E22</f>
        <v>293.96500000000003</v>
      </c>
      <c r="F24" s="26">
        <f t="shared" si="7"/>
        <v>10.386721786446188</v>
      </c>
      <c r="G24" s="26">
        <f t="shared" si="11"/>
        <v>17.863219505555275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</f>
        <v>38823.48741</v>
      </c>
      <c r="D25" s="26">
        <f>I25+K25+M25+O25</f>
        <v>34262.47423</v>
      </c>
      <c r="E25" s="26">
        <f>I25+K25+M25+O25+Q25+S25+U25+W25+Y25+AA25+AC25+AE25</f>
        <v>34262.47423</v>
      </c>
      <c r="F25" s="26">
        <f t="shared" si="7"/>
        <v>43.50922977970123</v>
      </c>
      <c r="G25" s="26">
        <f t="shared" si="11"/>
        <v>88.25192303866758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</v>
      </c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68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38823.48741</v>
      </c>
      <c r="D26" s="26">
        <f>I26+K26+M26+O26+Q26+S26+U26+W26+Y26+AA26+AC26+AE26</f>
        <v>34262.47423</v>
      </c>
      <c r="E26" s="26">
        <f>E25</f>
        <v>34262.47423</v>
      </c>
      <c r="F26" s="26">
        <f t="shared" si="7"/>
        <v>43.50922977970123</v>
      </c>
      <c r="G26" s="26">
        <f t="shared" si="11"/>
        <v>88.25192303866758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</v>
      </c>
      <c r="P26" s="26">
        <f t="shared" si="14"/>
        <v>6410.331</v>
      </c>
      <c r="Q26" s="26"/>
      <c r="R26" s="26">
        <f t="shared" si="14"/>
        <v>4193.966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2378.531</v>
      </c>
      <c r="Y26" s="26"/>
      <c r="Z26" s="23">
        <f t="shared" si="14"/>
        <v>5945.079</v>
      </c>
      <c r="AA26" s="23"/>
      <c r="AB26" s="23">
        <f t="shared" si="14"/>
        <v>3062.27111</v>
      </c>
      <c r="AC26" s="23"/>
      <c r="AD26" s="23">
        <f t="shared" si="14"/>
        <v>5830.26748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38823.48741</v>
      </c>
      <c r="D27" s="26">
        <f>D26</f>
        <v>34262.47423</v>
      </c>
      <c r="E27" s="26">
        <f>E25</f>
        <v>34262.47423</v>
      </c>
      <c r="F27" s="26">
        <f t="shared" si="7"/>
        <v>43.50922977970123</v>
      </c>
      <c r="G27" s="26">
        <f t="shared" si="11"/>
        <v>88.25192303866758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</v>
      </c>
      <c r="P27" s="40">
        <f t="shared" si="15"/>
        <v>6410.331</v>
      </c>
      <c r="Q27" s="40"/>
      <c r="R27" s="40">
        <f t="shared" si="15"/>
        <v>4193.966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2378.531</v>
      </c>
      <c r="Y27" s="40"/>
      <c r="Z27" s="25">
        <f t="shared" si="15"/>
        <v>5945.079</v>
      </c>
      <c r="AA27" s="25"/>
      <c r="AB27" s="25">
        <f t="shared" si="15"/>
        <v>3062.27111</v>
      </c>
      <c r="AC27" s="25"/>
      <c r="AD27" s="25">
        <f t="shared" si="15"/>
        <v>5830.26748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49617.05399</v>
      </c>
      <c r="D28" s="27">
        <f>D9+D5</f>
        <v>37343.1939</v>
      </c>
      <c r="E28" s="37">
        <f>E9+E5</f>
        <v>37343.1939</v>
      </c>
      <c r="F28" s="29">
        <f t="shared" si="7"/>
        <v>36.215234215135396</v>
      </c>
      <c r="G28" s="29">
        <f t="shared" si="11"/>
        <v>75.26281973034166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8138.83538</v>
      </c>
      <c r="P28" s="37">
        <f t="shared" si="16"/>
        <v>7623.337</v>
      </c>
      <c r="Q28" s="37"/>
      <c r="R28" s="37">
        <f t="shared" si="16"/>
        <v>5075.272000000001</v>
      </c>
      <c r="S28" s="37"/>
      <c r="T28" s="37">
        <f t="shared" si="16"/>
        <v>13126.039939999999</v>
      </c>
      <c r="U28" s="37"/>
      <c r="V28" s="37">
        <f t="shared" si="16"/>
        <v>4140.093</v>
      </c>
      <c r="W28" s="37"/>
      <c r="X28" s="37">
        <f t="shared" si="16"/>
        <v>3286.337</v>
      </c>
      <c r="Y28" s="37"/>
      <c r="Z28" s="37">
        <f t="shared" si="16"/>
        <v>7941.52356</v>
      </c>
      <c r="AA28" s="37"/>
      <c r="AB28" s="37">
        <f t="shared" si="16"/>
        <v>3934.27711</v>
      </c>
      <c r="AC28" s="37"/>
      <c r="AD28" s="37">
        <f t="shared" si="16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46.5" customHeight="1">
      <c r="A29" s="4"/>
      <c r="B29" s="62" t="s">
        <v>49</v>
      </c>
      <c r="C29" s="62"/>
      <c r="D29" s="62"/>
      <c r="E29" s="62"/>
      <c r="F29" s="62"/>
      <c r="G29" s="62"/>
      <c r="H29" s="62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2" t="s">
        <v>40</v>
      </c>
      <c r="C31" s="62"/>
      <c r="D31" s="62"/>
      <c r="E31" s="62"/>
      <c r="F31" s="62"/>
      <c r="G31" s="62"/>
      <c r="H31" s="62"/>
      <c r="I31" s="62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1"/>
      <c r="C32" s="62"/>
      <c r="D32" s="62"/>
      <c r="E32" s="62"/>
      <c r="F32" s="62"/>
      <c r="G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1">
        <v>42500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5" sqref="AF25:AF27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65</v>
      </c>
      <c r="D2" s="75" t="s">
        <v>66</v>
      </c>
      <c r="E2" s="75" t="s">
        <v>67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69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35667.16641</v>
      </c>
      <c r="D9" s="39">
        <f>D10+D25</f>
        <v>29204.35842</v>
      </c>
      <c r="E9" s="39">
        <f>E10+E25</f>
        <v>29204.358419999997</v>
      </c>
      <c r="F9" s="26">
        <f>D9*100/B9</f>
        <v>28.638574737486227</v>
      </c>
      <c r="G9" s="26">
        <f>D9*100/C9</f>
        <v>81.88023148318275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4716.67541</v>
      </c>
      <c r="M9" s="39">
        <f>M10+M25</f>
        <v>5411.1714600000005</v>
      </c>
      <c r="N9" s="39">
        <f t="shared" si="1"/>
        <v>13842.978579999999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7857.52356</v>
      </c>
      <c r="AA9" s="39">
        <f t="shared" si="1"/>
        <v>0</v>
      </c>
      <c r="AB9" s="39">
        <f t="shared" si="1"/>
        <v>3595.27711</v>
      </c>
      <c r="AC9" s="39">
        <f t="shared" si="1"/>
        <v>0</v>
      </c>
      <c r="AD9" s="39">
        <f t="shared" si="1"/>
        <v>8370.6664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4131.073</v>
      </c>
      <c r="D10" s="40">
        <f>I10+K10+M10</f>
        <v>1802.33519</v>
      </c>
      <c r="E10" s="40">
        <f>E14+E17+E20+E23</f>
        <v>1802.3351899999998</v>
      </c>
      <c r="F10" s="26">
        <f>D10*100/B10</f>
        <v>7.759321465472704</v>
      </c>
      <c r="G10" s="26">
        <f>D10*100/C10</f>
        <v>43.628742217820886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993.2542100000001</v>
      </c>
      <c r="N10" s="40">
        <f t="shared" si="2"/>
        <v>6555.58458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1912.44456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23228.000000000004</v>
      </c>
      <c r="C11" s="26">
        <f t="shared" si="3"/>
        <v>4131.073</v>
      </c>
      <c r="D11" s="26">
        <f>D14+D17+D20+D23</f>
        <v>1802.3351899999998</v>
      </c>
      <c r="E11" s="26">
        <f t="shared" si="3"/>
        <v>1802.3351899999998</v>
      </c>
      <c r="F11" s="26">
        <f>D11*100/B11</f>
        <v>7.759321465472703</v>
      </c>
      <c r="G11" s="26">
        <f>D11*100/C11</f>
        <v>43.62874221782088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958.486</v>
      </c>
      <c r="M11" s="26">
        <f>M15+M18+M21+M24</f>
        <v>993.2542100000001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23228.000000000004</v>
      </c>
      <c r="C12" s="26">
        <f t="shared" si="3"/>
        <v>4131.073</v>
      </c>
      <c r="D12" s="26">
        <f>D11</f>
        <v>1802.3351899999998</v>
      </c>
      <c r="E12" s="26">
        <f t="shared" si="3"/>
        <v>1802.3351899999998</v>
      </c>
      <c r="F12" s="26">
        <f>D12*100/B12</f>
        <v>7.759321465472703</v>
      </c>
      <c r="G12" s="26">
        <f>D12*100/C12</f>
        <v>43.62874221782088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958.486</v>
      </c>
      <c r="M12" s="26">
        <f>M11</f>
        <v>993.2542100000001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>
        <v>0</v>
      </c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4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>
        <v>0</v>
      </c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5"/>
    </row>
    <row r="16" spans="1:32" s="13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</f>
        <v>159.318</v>
      </c>
      <c r="D16" s="26">
        <f>I16+K16+M16</f>
        <v>77.56009</v>
      </c>
      <c r="E16" s="26">
        <f>I16+K16+M16+O16+Q16+S16+U16+W16+Y16+AA16+AC16+AE16</f>
        <v>77.56009</v>
      </c>
      <c r="F16" s="26">
        <f t="shared" si="5"/>
        <v>3.6716573565612562</v>
      </c>
      <c r="G16" s="26">
        <f>D16*100/C16</f>
        <v>48.68256568623758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3" t="s">
        <v>70</v>
      </c>
    </row>
    <row r="17" spans="1:32" s="13" customFormat="1" ht="18.75">
      <c r="A17" s="41" t="s">
        <v>23</v>
      </c>
      <c r="B17" s="40">
        <f>B16</f>
        <v>2112.4000000000005</v>
      </c>
      <c r="C17" s="26">
        <f>C16</f>
        <v>159.318</v>
      </c>
      <c r="D17" s="26">
        <f>D16</f>
        <v>77.56009</v>
      </c>
      <c r="E17" s="26">
        <f>E16</f>
        <v>77.56009</v>
      </c>
      <c r="F17" s="26">
        <f t="shared" si="5"/>
        <v>3.6716573565612562</v>
      </c>
      <c r="G17" s="26">
        <f>D17*100/C17</f>
        <v>48.68256568623758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>
        <f>M16</f>
        <v>59.63021</v>
      </c>
      <c r="N17" s="26">
        <f t="shared" si="8"/>
        <v>1020.159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159.318</v>
      </c>
      <c r="D18" s="26">
        <f>D17</f>
        <v>77.56009</v>
      </c>
      <c r="E18" s="26">
        <f>E16</f>
        <v>77.56009</v>
      </c>
      <c r="F18" s="26">
        <f t="shared" si="5"/>
        <v>3.6716573565612562</v>
      </c>
      <c r="G18" s="26">
        <f>D18*100/C18</f>
        <v>48.68256568623758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>
        <f>M17</f>
        <v>59.63021</v>
      </c>
      <c r="N18" s="26">
        <f t="shared" si="8"/>
        <v>1020.159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5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</f>
        <v>3146.879</v>
      </c>
      <c r="D19" s="26">
        <f>I19+K19</f>
        <v>707.8110999999999</v>
      </c>
      <c r="E19" s="26">
        <f>I19+K19+M19+O19+Q19+S19+U19+W19+Y19+AA19+AC19+AE19</f>
        <v>1519.2500999999997</v>
      </c>
      <c r="F19" s="26">
        <f t="shared" si="5"/>
        <v>3.930100499722375</v>
      </c>
      <c r="G19" s="26">
        <f>D19*100/C19</f>
        <v>22.492479056233172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</v>
      </c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3" t="s">
        <v>71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3146.879</v>
      </c>
      <c r="D20" s="26">
        <f>I20+K20+M20</f>
        <v>1519.2500999999997</v>
      </c>
      <c r="E20" s="26">
        <f>E19</f>
        <v>1519.2500999999997</v>
      </c>
      <c r="F20" s="26">
        <f t="shared" si="5"/>
        <v>8.435591893392557</v>
      </c>
      <c r="G20" s="26">
        <f aca="true" t="shared" si="9" ref="G20:G28">D20*100/C20</f>
        <v>48.277995436113045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>
        <f>M19</f>
        <v>811.439</v>
      </c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6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3146.879</v>
      </c>
      <c r="D21" s="26">
        <f>D20</f>
        <v>1519.2500999999997</v>
      </c>
      <c r="E21" s="26">
        <f>E19</f>
        <v>1519.2500999999997</v>
      </c>
      <c r="F21" s="26">
        <f t="shared" si="5"/>
        <v>8.435591893392557</v>
      </c>
      <c r="G21" s="26">
        <f t="shared" si="9"/>
        <v>48.277995436113045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>
        <f>M19</f>
        <v>811.439</v>
      </c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205.525</v>
      </c>
      <c r="E22" s="26">
        <f>I22+K22+M22+O22+Q22+S22+U22+W22+Y22+AA22+AC22+AE22</f>
        <v>205.525</v>
      </c>
      <c r="F22" s="26">
        <f t="shared" si="5"/>
        <v>7.261854285916189</v>
      </c>
      <c r="G22" s="26">
        <f t="shared" si="9"/>
        <v>24.915866142305028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3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205.525</v>
      </c>
      <c r="E23" s="26">
        <f>E22</f>
        <v>205.525</v>
      </c>
      <c r="F23" s="26">
        <f t="shared" si="5"/>
        <v>7.261854285916189</v>
      </c>
      <c r="G23" s="26">
        <f t="shared" si="9"/>
        <v>24.915866142305028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551.9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205.525</v>
      </c>
      <c r="E24" s="26">
        <f>E22</f>
        <v>205.525</v>
      </c>
      <c r="F24" s="26">
        <f t="shared" si="5"/>
        <v>7.261854285916189</v>
      </c>
      <c r="G24" s="26">
        <f t="shared" si="9"/>
        <v>24.915866142305028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</f>
        <v>31536.093409999998</v>
      </c>
      <c r="D25" s="26">
        <f>I25+K25+M25</f>
        <v>27402.02323</v>
      </c>
      <c r="E25" s="26">
        <f>I25+K25+M25+O25+Q25+S25+U25+W25+Y25+AA25+AC25+AE25</f>
        <v>27402.02323</v>
      </c>
      <c r="F25" s="26">
        <f t="shared" si="5"/>
        <v>34.79728046315063</v>
      </c>
      <c r="G25" s="26">
        <f t="shared" si="9"/>
        <v>86.89098828363726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68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31536.093409999998</v>
      </c>
      <c r="D26" s="26">
        <f>I26+K26+M26+O26+Q26+S26+U26+W26+Y26+AA26+AC26+AE26</f>
        <v>27402.02323</v>
      </c>
      <c r="E26" s="26">
        <f>E25</f>
        <v>27402.02323</v>
      </c>
      <c r="F26" s="26">
        <f t="shared" si="5"/>
        <v>34.79728046315063</v>
      </c>
      <c r="G26" s="26">
        <f t="shared" si="9"/>
        <v>86.89098828363726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3758.18941</v>
      </c>
      <c r="M26" s="26">
        <f>M25</f>
        <v>4417.91725</v>
      </c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3062.27111</v>
      </c>
      <c r="AC26" s="23"/>
      <c r="AD26" s="23">
        <f t="shared" si="12"/>
        <v>5830.26748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31536.093409999998</v>
      </c>
      <c r="D27" s="26">
        <f>D26</f>
        <v>27402.02323</v>
      </c>
      <c r="E27" s="26">
        <f>E25</f>
        <v>27402.02323</v>
      </c>
      <c r="F27" s="26">
        <f t="shared" si="5"/>
        <v>34.79728046315063</v>
      </c>
      <c r="G27" s="26">
        <f t="shared" si="9"/>
        <v>86.89098828363726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3758.18941</v>
      </c>
      <c r="M27" s="40">
        <f>M26</f>
        <v>4417.91725</v>
      </c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3062.27111</v>
      </c>
      <c r="AC27" s="25"/>
      <c r="AD27" s="25">
        <f t="shared" si="13"/>
        <v>5830.26748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35667.16641</v>
      </c>
      <c r="D28" s="27">
        <f>D9+D5</f>
        <v>29204.35842</v>
      </c>
      <c r="E28" s="37">
        <f>E9+E5</f>
        <v>29204.358419999997</v>
      </c>
      <c r="F28" s="29">
        <f t="shared" si="5"/>
        <v>28.32223411621633</v>
      </c>
      <c r="G28" s="29">
        <f t="shared" si="9"/>
        <v>81.88023148318275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4716.67541</v>
      </c>
      <c r="M28" s="37">
        <f>M9+M7</f>
        <v>5411.1714600000005</v>
      </c>
      <c r="N28" s="37">
        <f t="shared" si="14"/>
        <v>13842.978579999999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8157.52356</v>
      </c>
      <c r="AA28" s="37"/>
      <c r="AB28" s="37">
        <f t="shared" si="14"/>
        <v>3934.27711</v>
      </c>
      <c r="AC28" s="37"/>
      <c r="AD28" s="37">
        <f t="shared" si="14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80" t="s">
        <v>49</v>
      </c>
      <c r="C30" s="80"/>
      <c r="D30" s="80"/>
      <c r="E30" s="80"/>
      <c r="F30" s="80"/>
      <c r="G30" s="80"/>
      <c r="H30" s="80"/>
      <c r="I30" s="80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2" t="s">
        <v>40</v>
      </c>
      <c r="C32" s="62"/>
      <c r="D32" s="62"/>
      <c r="E32" s="62"/>
      <c r="F32" s="62"/>
      <c r="G32" s="62"/>
      <c r="H32" s="62"/>
      <c r="I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1">
        <v>42438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AF16:AF18"/>
    <mergeCell ref="AF19:AF21"/>
    <mergeCell ref="AF22:AF24"/>
    <mergeCell ref="AF25:AF27"/>
    <mergeCell ref="B30:I30"/>
    <mergeCell ref="B32:I32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1" zoomScaleNormal="70" zoomScaleSheetLayoutView="71" zoomScalePageLayoutView="0" workbookViewId="0" topLeftCell="A1">
      <pane xSplit="7" ySplit="4" topLeftCell="H2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30" sqref="A30:I3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57</v>
      </c>
      <c r="D2" s="75" t="s">
        <v>58</v>
      </c>
      <c r="E2" s="75" t="s">
        <v>59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46" t="s">
        <v>15</v>
      </c>
      <c r="G3" s="4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3" t="s">
        <v>60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3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3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4"/>
    </row>
    <row r="9" spans="1:32" s="13" customFormat="1" ht="93.75">
      <c r="A9" s="43" t="s">
        <v>33</v>
      </c>
      <c r="B9" s="39">
        <f>B10+B25</f>
        <v>102135.59999999999</v>
      </c>
      <c r="C9" s="39">
        <f>C10+C25</f>
        <v>31050.149999999998</v>
      </c>
      <c r="D9" s="39">
        <f>D10+D25</f>
        <v>23793.18696</v>
      </c>
      <c r="E9" s="39">
        <f>E10+E25</f>
        <v>23793.18696</v>
      </c>
      <c r="F9" s="26">
        <f>D9*100/B9</f>
        <v>23.29568432554369</v>
      </c>
      <c r="G9" s="26">
        <f>D9*100/C9</f>
        <v>76.62825126448665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4738.71</v>
      </c>
      <c r="M9" s="39">
        <f t="shared" si="1"/>
        <v>0</v>
      </c>
      <c r="N9" s="39">
        <f t="shared" si="1"/>
        <v>13902.97858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7877.52356</v>
      </c>
      <c r="AA9" s="39">
        <f t="shared" si="1"/>
        <v>0</v>
      </c>
      <c r="AB9" s="39">
        <f t="shared" si="1"/>
        <v>3603.585</v>
      </c>
      <c r="AC9" s="39">
        <f t="shared" si="1"/>
        <v>0</v>
      </c>
      <c r="AD9" s="39">
        <f t="shared" si="1"/>
        <v>8420.323919999999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23288.000000000004</v>
      </c>
      <c r="C10" s="40">
        <f>C14+C17+C20+C23</f>
        <v>3272.246</v>
      </c>
      <c r="D10" s="40">
        <f>I10+K10</f>
        <v>809.08098</v>
      </c>
      <c r="E10" s="40">
        <f>E14+E17+E20+E23</f>
        <v>809.08098</v>
      </c>
      <c r="F10" s="26">
        <f>D10*100/B10</f>
        <v>3.47423986602542</v>
      </c>
      <c r="G10" s="26">
        <f>D10*100/C10</f>
        <v>24.72555486354021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938.486</v>
      </c>
      <c r="M10" s="40"/>
      <c r="N10" s="40">
        <f t="shared" si="2"/>
        <v>6615.584580000001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1932.44456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23288.000000000004</v>
      </c>
      <c r="C11" s="26">
        <f t="shared" si="3"/>
        <v>3272.246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24.72555486354021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23288.000000000004</v>
      </c>
      <c r="C12" s="26">
        <f t="shared" si="3"/>
        <v>3272.246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24.72555486354021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</f>
        <v>0</v>
      </c>
      <c r="D13" s="26">
        <f>I13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3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/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4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/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5"/>
    </row>
    <row r="16" spans="1:32" s="13" customFormat="1" ht="57" customHeight="1">
      <c r="A16" s="44" t="s">
        <v>36</v>
      </c>
      <c r="B16" s="40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5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3" t="s">
        <v>64</v>
      </c>
    </row>
    <row r="17" spans="1:32" s="13" customFormat="1" ht="18.75">
      <c r="A17" s="41" t="s">
        <v>23</v>
      </c>
      <c r="B17" s="40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5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/>
      <c r="N17" s="26">
        <f t="shared" si="8"/>
        <v>1080.159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4"/>
    </row>
    <row r="18" spans="1:32" s="13" customFormat="1" ht="18.75">
      <c r="A18" s="42" t="s">
        <v>18</v>
      </c>
      <c r="B18" s="40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5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/>
      <c r="N18" s="26">
        <f t="shared" si="8"/>
        <v>1080.159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5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5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3" t="s">
        <v>61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3">
        <f>C21</f>
        <v>2288.052</v>
      </c>
      <c r="D20" s="26">
        <f>I20+K20</f>
        <v>707.8110999999999</v>
      </c>
      <c r="E20" s="26">
        <f>E19</f>
        <v>707.8110999999999</v>
      </c>
      <c r="F20" s="26">
        <f t="shared" si="5"/>
        <v>3.930100499722375</v>
      </c>
      <c r="G20" s="26">
        <f aca="true" t="shared" si="9" ref="G20:G28">D20*100/C20</f>
        <v>30.935096754794028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/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6"/>
    </row>
    <row r="21" spans="1:32" s="13" customFormat="1" ht="24" customHeight="1">
      <c r="A21" s="45" t="s">
        <v>18</v>
      </c>
      <c r="B21" s="40">
        <f>B20</f>
        <v>18010.000000000004</v>
      </c>
      <c r="C21" s="23">
        <f>H21+J21</f>
        <v>2288.052</v>
      </c>
      <c r="D21" s="26">
        <f>D20</f>
        <v>707.8110999999999</v>
      </c>
      <c r="E21" s="26">
        <f>E19</f>
        <v>707.8110999999999</v>
      </c>
      <c r="F21" s="26">
        <f t="shared" si="5"/>
        <v>3.930100499722375</v>
      </c>
      <c r="G21" s="26">
        <f t="shared" si="9"/>
        <v>30.935096754794028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/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67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5"/>
        <v>2.9446682213271145</v>
      </c>
      <c r="G22" s="26">
        <f t="shared" si="9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63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5"/>
        <v>2.9446682213271145</v>
      </c>
      <c r="G23" s="26">
        <f t="shared" si="9"/>
        <v>10.103336743946969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 t="shared" si="11"/>
        <v>0</v>
      </c>
      <c r="M23" s="40"/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571.9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6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5"/>
        <v>2.9446682213271145</v>
      </c>
      <c r="G24" s="26">
        <f t="shared" si="9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67"/>
    </row>
    <row r="25" spans="1:32" s="13" customFormat="1" ht="159.75" customHeight="1">
      <c r="A25" s="44" t="s">
        <v>39</v>
      </c>
      <c r="B25" s="40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5"/>
        <v>29.1500387836789</v>
      </c>
      <c r="G25" s="26">
        <f t="shared" si="9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68" t="s">
        <v>54</v>
      </c>
    </row>
    <row r="26" spans="1:32" s="13" customFormat="1" ht="18.75">
      <c r="A26" s="41" t="s">
        <v>23</v>
      </c>
      <c r="B26" s="40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5"/>
        <v>29.1500387836789</v>
      </c>
      <c r="G26" s="26">
        <f t="shared" si="9"/>
        <v>82.7424055465092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3800.224</v>
      </c>
      <c r="M26" s="26"/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3070.579</v>
      </c>
      <c r="AC26" s="23"/>
      <c r="AD26" s="23">
        <f t="shared" si="12"/>
        <v>5879.925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5"/>
        <v>29.1500387836789</v>
      </c>
      <c r="G27" s="26">
        <f t="shared" si="9"/>
        <v>82.7424055465092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3800.224</v>
      </c>
      <c r="M27" s="40"/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3070.579</v>
      </c>
      <c r="AC27" s="25"/>
      <c r="AD27" s="25">
        <f t="shared" si="13"/>
        <v>5879.925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31050.149999999998</v>
      </c>
      <c r="D28" s="27">
        <f>D9+D5</f>
        <v>23793.18696</v>
      </c>
      <c r="E28" s="37">
        <f>E9+E5</f>
        <v>23793.18696</v>
      </c>
      <c r="F28" s="29">
        <f t="shared" si="5"/>
        <v>23.03875973375835</v>
      </c>
      <c r="G28" s="29">
        <f t="shared" si="9"/>
        <v>76.62825126448665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4738.71</v>
      </c>
      <c r="M28" s="37"/>
      <c r="N28" s="37">
        <f t="shared" si="14"/>
        <v>13902.97858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8177.52356</v>
      </c>
      <c r="AA28" s="37"/>
      <c r="AB28" s="37">
        <f t="shared" si="14"/>
        <v>3942.585</v>
      </c>
      <c r="AC28" s="37"/>
      <c r="AD28" s="37">
        <f t="shared" si="14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2" t="s">
        <v>49</v>
      </c>
      <c r="C30" s="62"/>
      <c r="D30" s="62"/>
      <c r="E30" s="62"/>
      <c r="F30" s="62"/>
      <c r="G30" s="62"/>
      <c r="H30" s="62"/>
      <c r="I30" s="62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2" t="s">
        <v>40</v>
      </c>
      <c r="C32" s="62"/>
      <c r="D32" s="62"/>
      <c r="E32" s="62"/>
      <c r="F32" s="62"/>
      <c r="G32" s="62"/>
      <c r="H32" s="62"/>
      <c r="I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1">
        <v>42438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46</v>
      </c>
      <c r="D2" s="75" t="s">
        <v>47</v>
      </c>
      <c r="E2" s="75" t="s">
        <v>48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58.5" customHeight="1">
      <c r="A3" s="72"/>
      <c r="B3" s="76"/>
      <c r="C3" s="76"/>
      <c r="D3" s="77"/>
      <c r="E3" s="76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81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81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81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82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83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84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85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83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84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85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83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69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70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68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69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70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68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69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2" t="s">
        <v>49</v>
      </c>
      <c r="C30" s="62"/>
      <c r="D30" s="62"/>
      <c r="E30" s="62"/>
      <c r="F30" s="62"/>
      <c r="G30" s="62"/>
      <c r="H30" s="62"/>
      <c r="I30" s="62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2" t="s">
        <v>40</v>
      </c>
      <c r="C32" s="62"/>
      <c r="D32" s="62"/>
      <c r="E32" s="62"/>
      <c r="F32" s="62"/>
      <c r="G32" s="62"/>
      <c r="H32" s="62"/>
      <c r="I32" s="62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1">
        <v>42405</v>
      </c>
      <c r="C33" s="62"/>
      <c r="D33" s="62"/>
      <c r="E33" s="62"/>
      <c r="F33" s="62"/>
      <c r="G33" s="6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2"/>
      <c r="C35" s="62"/>
      <c r="D35" s="62"/>
      <c r="E35" s="62"/>
      <c r="F35" s="62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2" t="s">
        <v>27</v>
      </c>
      <c r="B2" s="75" t="s">
        <v>28</v>
      </c>
      <c r="C2" s="75" t="s">
        <v>43</v>
      </c>
      <c r="D2" s="75" t="s">
        <v>29</v>
      </c>
      <c r="E2" s="75" t="s">
        <v>30</v>
      </c>
      <c r="F2" s="71" t="s">
        <v>13</v>
      </c>
      <c r="G2" s="71"/>
      <c r="H2" s="71" t="s">
        <v>0</v>
      </c>
      <c r="I2" s="71"/>
      <c r="J2" s="71" t="s">
        <v>1</v>
      </c>
      <c r="K2" s="71"/>
      <c r="L2" s="71" t="s">
        <v>2</v>
      </c>
      <c r="M2" s="71"/>
      <c r="N2" s="71" t="s">
        <v>3</v>
      </c>
      <c r="O2" s="71"/>
      <c r="P2" s="71" t="s">
        <v>4</v>
      </c>
      <c r="Q2" s="71"/>
      <c r="R2" s="71" t="s">
        <v>5</v>
      </c>
      <c r="S2" s="71"/>
      <c r="T2" s="71" t="s">
        <v>6</v>
      </c>
      <c r="U2" s="71"/>
      <c r="V2" s="71" t="s">
        <v>7</v>
      </c>
      <c r="W2" s="71"/>
      <c r="X2" s="71" t="s">
        <v>8</v>
      </c>
      <c r="Y2" s="71"/>
      <c r="Z2" s="71" t="s">
        <v>9</v>
      </c>
      <c r="AA2" s="71"/>
      <c r="AB2" s="71" t="s">
        <v>10</v>
      </c>
      <c r="AC2" s="71"/>
      <c r="AD2" s="71" t="s">
        <v>11</v>
      </c>
      <c r="AE2" s="71"/>
      <c r="AF2" s="72" t="s">
        <v>17</v>
      </c>
    </row>
    <row r="3" spans="1:32" s="9" customFormat="1" ht="93" customHeight="1">
      <c r="A3" s="72"/>
      <c r="B3" s="76"/>
      <c r="C3" s="76"/>
      <c r="D3" s="77"/>
      <c r="E3" s="76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2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62" t="s">
        <v>41</v>
      </c>
      <c r="C32" s="62"/>
      <c r="D32" s="62"/>
      <c r="E32" s="62"/>
      <c r="F32" s="62"/>
      <c r="G32" s="62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62" t="s">
        <v>40</v>
      </c>
      <c r="C34" s="62"/>
      <c r="D34" s="62"/>
      <c r="E34" s="62"/>
      <c r="F34" s="62"/>
      <c r="G34" s="62"/>
      <c r="H34" s="62"/>
      <c r="I34" s="62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62" t="s">
        <v>26</v>
      </c>
      <c r="C35" s="62"/>
      <c r="D35" s="62"/>
      <c r="E35" s="62"/>
      <c r="F35" s="62"/>
      <c r="G35" s="6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62"/>
      <c r="C37" s="62"/>
      <c r="D37" s="62"/>
      <c r="E37" s="62"/>
      <c r="F37" s="6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B35:G35"/>
    <mergeCell ref="H2:I2"/>
    <mergeCell ref="E2:E3"/>
    <mergeCell ref="AB2:AC2"/>
    <mergeCell ref="AD2:AE2"/>
    <mergeCell ref="X2:Y2"/>
    <mergeCell ref="V2:W2"/>
    <mergeCell ref="Z2:AA2"/>
    <mergeCell ref="A1:S1"/>
    <mergeCell ref="B37:F37"/>
    <mergeCell ref="B32:G32"/>
    <mergeCell ref="C2:C3"/>
    <mergeCell ref="D2:D3"/>
    <mergeCell ref="A2:A3"/>
    <mergeCell ref="F2:G2"/>
    <mergeCell ref="B34:I34"/>
    <mergeCell ref="J2:K2"/>
    <mergeCell ref="B2:B3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2016-08-11T04:24:50Z</cp:lastPrinted>
  <dcterms:created xsi:type="dcterms:W3CDTF">1996-10-08T23:32:33Z</dcterms:created>
  <dcterms:modified xsi:type="dcterms:W3CDTF">2016-08-11T06:18:04Z</dcterms:modified>
  <cp:category/>
  <cp:version/>
  <cp:contentType/>
  <cp:contentStatus/>
</cp:coreProperties>
</file>