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февраль 2017" sheetId="2" r:id="rId2"/>
    <sheet name="январь 2017" sheetId="3" r:id="rId3"/>
    <sheet name="2017 год " sheetId="4" r:id="rId4"/>
  </sheets>
  <definedNames>
    <definedName name="_xlnm.Print_Titles" localSheetId="3">'2017 год '!$A:$A</definedName>
    <definedName name="_xlnm.Print_Titles" localSheetId="1">'февраль 2017'!$A:$A</definedName>
    <definedName name="_xlnm.Print_Titles" localSheetId="2">'январь 2017'!$A:$A</definedName>
    <definedName name="_xlnm.Print_Area" localSheetId="3">'2017 год '!$A$1:$AF$44</definedName>
    <definedName name="_xlnm.Print_Area" localSheetId="1">'февраль 2017'!$A$1:$AF$43</definedName>
    <definedName name="_xlnm.Print_Area" localSheetId="2">'январь 2017'!$A$1:$AF$43</definedName>
  </definedNames>
  <calcPr fullCalcOnLoad="1"/>
</workbook>
</file>

<file path=xl/sharedStrings.xml><?xml version="1.0" encoding="utf-8"?>
<sst xmlns="http://schemas.openxmlformats.org/spreadsheetml/2006/main" count="259" uniqueCount="68">
  <si>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</si>
  <si>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</si>
  <si>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</si>
  <si>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</si>
  <si>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</si>
  <si>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</si>
  <si>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</si>
  <si>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</si>
  <si>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</si>
  <si>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</si>
  <si>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</si>
  <si>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</si>
  <si>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</si>
  <si>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</si>
  <si>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</si>
  <si>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</si>
  <si>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</si>
  <si>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</si>
  <si>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</si>
  <si>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</si>
  <si>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</si>
  <si>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</si>
  <si>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</si>
  <si>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</si>
  <si>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</si>
  <si>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</si>
  <si>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</si>
  <si>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</si>
  <si>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Профинансировано на 00.00.0000</t>
  </si>
  <si>
    <t>Кассовый расход на  00.00.0000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</si>
  <si>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</si>
  <si>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</si>
  <si>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</si>
  <si>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</si>
  <si>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</si>
  <si>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</si>
  <si>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</si>
  <si>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</si>
  <si>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2017 год</t>
  </si>
  <si>
    <t>План на 2017 год</t>
  </si>
  <si>
    <t>План на 01.01.2017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</si>
  <si>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01.01.2017.</t>
  </si>
  <si>
    <t xml:space="preserve">Подпрограмма 1. Повышение
профессионального уровня муниципальных служащих органов местного самоуправления муниципального образования городской округ город Когалым.
 </t>
  </si>
  <si>
    <t>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</si>
  <si>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Подпрограмма 2. Создание условий для развития муниципальной службы органов местного самоуправления муниципального образования городской округ город Когалым.</t>
  </si>
  <si>
    <t>2.1.Обеспечение полномочий и функций управления по общим вопросам Администрации города Когалыма             (2, 3)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</si>
  <si>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</si>
  <si>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</si>
  <si>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</si>
  <si>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План на 01.02.2017</t>
  </si>
  <si>
    <t>Профинансировано на 01.02.2017</t>
  </si>
  <si>
    <t>Кассовый расход на  01.02.2017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</si>
  <si>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01.02.2017.</t>
  </si>
  <si>
    <t>Ответственный за составление сетевого графика Игошкина М.Ю.тел. 93535                                       06.02.2017</t>
  </si>
  <si>
    <t>Обучение муниципальных служащих в январе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</si>
  <si>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2017</t>
  </si>
  <si>
    <t>Экономия денежных средств сложилась в связи изменением сроков мероприятий, проводимых Администрацией города Когалыма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</si>
  <si>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2017 не происходило.                                                                              2. Получателей пенсии за выслугу лет в январе 2017 года не увеличилось.   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</si>
  <si>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</si>
  <si>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</si>
  <si>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</si>
  <si>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Обучение муниципальных служащих в январе - феврале  2017 года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</si>
  <si>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01.03.2017.</t>
  </si>
  <si>
    <t>План на 01.03.2017</t>
  </si>
  <si>
    <t>Профинансировано на 01.03.2017</t>
  </si>
  <si>
    <t>Кассовый расход на  01.03.2017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</si>
  <si>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2017 не происходило.                                                                              2. Получателей пенсии за выслугу лет в феврале 2017 года не увеличилось.   </t>
  </si>
  <si>
    <t>Ответственный за составление сетевого графика Игошкина М.Ю.тел. 93535                                       06.03.2017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</si>
</sst>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14" fontId="5" fillId="33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top" wrapText="1"/>
    </xf>
    <xf numFmtId="2" fontId="6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62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33" borderId="0" xfId="0" applyNumberFormat="1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horizontal="justify" vertical="center" wrapText="1"/>
    </xf>
    <xf numFmtId="49" fontId="63" fillId="0" borderId="10" xfId="0" applyNumberFormat="1" applyFont="1" applyFill="1" applyBorder="1" applyAlignment="1" applyProtection="1">
      <alignment vertical="center"/>
      <protection locked="0"/>
    </xf>
    <xf numFmtId="2" fontId="3" fillId="33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2" fontId="62" fillId="0" borderId="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7" fillId="33" borderId="11" xfId="0" applyNumberFormat="1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2" fontId="16" fillId="33" borderId="11" xfId="0" applyNumberFormat="1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left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 applyProtection="1">
      <alignment horizontal="left" vertical="center" wrapText="1"/>
      <protection/>
    </xf>
    <xf numFmtId="2" fontId="15" fillId="33" borderId="12" xfId="0" applyNumberFormat="1" applyFont="1" applyFill="1" applyBorder="1" applyAlignment="1" applyProtection="1">
      <alignment horizontal="left" vertical="center" wrapText="1"/>
      <protection/>
    </xf>
    <xf numFmtId="2" fontId="15" fillId="33" borderId="13" xfId="0" applyNumberFormat="1" applyFont="1" applyFill="1" applyBorder="1" applyAlignment="1" applyProtection="1">
      <alignment horizontal="left" vertical="center" wrapText="1"/>
      <protection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65" fillId="0" borderId="0" xfId="0" applyNumberFormat="1" applyFont="1" applyFill="1" applyAlignment="1">
      <alignment horizontal="left" vertical="center" wrapText="1"/>
    </xf>
    <xf numFmtId="2" fontId="66" fillId="0" borderId="0" xfId="0" applyNumberFormat="1" applyFont="1" applyFill="1" applyAlignment="1">
      <alignment vertical="center" wrapText="1"/>
    </xf>
    <xf numFmtId="2" fontId="66" fillId="0" borderId="0" xfId="0" applyNumberFormat="1" applyFont="1" applyFill="1" applyAlignment="1">
      <alignment horizontal="justify" vertical="center" wrapText="1"/>
    </xf>
    <xf numFmtId="2" fontId="65" fillId="33" borderId="0" xfId="0" applyNumberFormat="1" applyFont="1" applyFill="1" applyAlignment="1">
      <alignment horizontal="left" vertical="center" wrapText="1"/>
    </xf>
    <xf numFmtId="2" fontId="66" fillId="33" borderId="0" xfId="0" applyNumberFormat="1" applyFont="1" applyFill="1" applyAlignment="1">
      <alignment vertical="center" wrapText="1"/>
    </xf>
    <xf numFmtId="176" fontId="66" fillId="33" borderId="0" xfId="0" applyNumberFormat="1" applyFont="1" applyFill="1" applyAlignment="1">
      <alignment vertical="center" wrapText="1"/>
    </xf>
    <xf numFmtId="2" fontId="66" fillId="33" borderId="0" xfId="0" applyNumberFormat="1" applyFont="1" applyFill="1" applyAlignment="1">
      <alignment horizontal="justify" vertical="center" wrapText="1"/>
    </xf>
    <xf numFmtId="173" fontId="67" fillId="0" borderId="0" xfId="0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61" sqref="E61"/>
    </sheetView>
  </sheetViews>
  <sheetFormatPr defaultColWidth="9.140625" defaultRowHeight="12.75"/>
  <cols>
    <col min="1" max="16384" width="9.140625" style="15" customWidth="1"/>
  </cols>
  <sheetData>
    <row r="1" spans="1:2" ht="18.75">
      <c r="A1" s="71"/>
      <c r="B1" s="71"/>
    </row>
    <row r="10" spans="1:9" ht="23.25">
      <c r="A10" s="72" t="s">
        <v>25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19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20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21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37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22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38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"/>
  <sheetViews>
    <sheetView showGridLines="0" tabSelected="1" view="pageBreakPreview" zoomScale="79" zoomScaleNormal="70" zoomScaleSheetLayoutView="7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07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AF1" s="7"/>
    </row>
    <row r="2" spans="1:32" s="8" customFormat="1" ht="18.75" customHeight="1">
      <c r="A2" s="90" t="s">
        <v>27</v>
      </c>
      <c r="B2" s="96" t="s">
        <v>39</v>
      </c>
      <c r="C2" s="96" t="s">
        <v>63</v>
      </c>
      <c r="D2" s="96" t="s">
        <v>64</v>
      </c>
      <c r="E2" s="96" t="s">
        <v>65</v>
      </c>
      <c r="F2" s="89" t="s">
        <v>13</v>
      </c>
      <c r="G2" s="89"/>
      <c r="H2" s="89" t="s">
        <v>0</v>
      </c>
      <c r="I2" s="89"/>
      <c r="J2" s="89" t="s">
        <v>1</v>
      </c>
      <c r="K2" s="89"/>
      <c r="L2" s="89" t="s">
        <v>2</v>
      </c>
      <c r="M2" s="89"/>
      <c r="N2" s="89" t="s">
        <v>3</v>
      </c>
      <c r="O2" s="89"/>
      <c r="P2" s="89" t="s">
        <v>4</v>
      </c>
      <c r="Q2" s="89"/>
      <c r="R2" s="89" t="s">
        <v>5</v>
      </c>
      <c r="S2" s="89"/>
      <c r="T2" s="89" t="s">
        <v>6</v>
      </c>
      <c r="U2" s="89"/>
      <c r="V2" s="89" t="s">
        <v>7</v>
      </c>
      <c r="W2" s="89"/>
      <c r="X2" s="89" t="s">
        <v>8</v>
      </c>
      <c r="Y2" s="89"/>
      <c r="Z2" s="89" t="s">
        <v>9</v>
      </c>
      <c r="AA2" s="89"/>
      <c r="AB2" s="89" t="s">
        <v>10</v>
      </c>
      <c r="AC2" s="89"/>
      <c r="AD2" s="89" t="s">
        <v>11</v>
      </c>
      <c r="AE2" s="89"/>
      <c r="AF2" s="90" t="s">
        <v>17</v>
      </c>
    </row>
    <row r="3" spans="1:32" s="9" customFormat="1" ht="93" customHeight="1">
      <c r="A3" s="90"/>
      <c r="B3" s="97"/>
      <c r="C3" s="97"/>
      <c r="D3" s="98"/>
      <c r="E3" s="97"/>
      <c r="F3" s="49" t="s">
        <v>15</v>
      </c>
      <c r="G3" s="49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90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4">
        <f t="shared" si="0"/>
        <v>0</v>
      </c>
      <c r="M6" s="24"/>
      <c r="N6" s="24">
        <f t="shared" si="0"/>
        <v>0</v>
      </c>
      <c r="O6" s="24"/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91" t="s">
        <v>61</v>
      </c>
    </row>
    <row r="7" spans="1:32" s="13" customFormat="1" ht="122.25" customHeight="1">
      <c r="A7" s="63" t="s">
        <v>43</v>
      </c>
      <c r="B7" s="23">
        <f>H7+J7+L7+N7+P7+R7+T7+V7+X7+Z7+AB7+AD7</f>
        <v>674.7</v>
      </c>
      <c r="C7" s="22">
        <f>H7</f>
        <v>0</v>
      </c>
      <c r="D7" s="22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92"/>
    </row>
    <row r="8" spans="1:32" s="13" customFormat="1" ht="18.75">
      <c r="A8" s="3" t="s">
        <v>23</v>
      </c>
      <c r="B8" s="23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1">
        <f t="shared" si="2"/>
        <v>0</v>
      </c>
      <c r="F8" s="21">
        <f t="shared" si="1"/>
        <v>0</v>
      </c>
      <c r="G8" s="21">
        <v>0</v>
      </c>
      <c r="H8" s="21">
        <f>H7</f>
        <v>0</v>
      </c>
      <c r="I8" s="21">
        <f aca="true" t="shared" si="3" ref="I8:AD9">I7</f>
        <v>0</v>
      </c>
      <c r="J8" s="21">
        <f t="shared" si="3"/>
        <v>0</v>
      </c>
      <c r="K8" s="21">
        <v>0</v>
      </c>
      <c r="L8" s="24">
        <f t="shared" si="3"/>
        <v>0</v>
      </c>
      <c r="M8" s="24"/>
      <c r="N8" s="24">
        <f t="shared" si="3"/>
        <v>0</v>
      </c>
      <c r="O8" s="24"/>
      <c r="P8" s="24">
        <f t="shared" si="3"/>
        <v>100</v>
      </c>
      <c r="Q8" s="24"/>
      <c r="R8" s="24">
        <f t="shared" si="3"/>
        <v>286</v>
      </c>
      <c r="S8" s="24"/>
      <c r="T8" s="24">
        <f t="shared" si="3"/>
        <v>0</v>
      </c>
      <c r="U8" s="24"/>
      <c r="V8" s="24">
        <f t="shared" si="3"/>
        <v>0</v>
      </c>
      <c r="W8" s="24"/>
      <c r="X8" s="24">
        <f t="shared" si="3"/>
        <v>0</v>
      </c>
      <c r="Y8" s="24"/>
      <c r="Z8" s="24">
        <f t="shared" si="3"/>
        <v>288.7</v>
      </c>
      <c r="AA8" s="24"/>
      <c r="AB8" s="24">
        <f t="shared" si="3"/>
        <v>0</v>
      </c>
      <c r="AC8" s="24"/>
      <c r="AD8" s="24">
        <f t="shared" si="3"/>
        <v>0</v>
      </c>
      <c r="AE8" s="24"/>
      <c r="AF8" s="92"/>
    </row>
    <row r="9" spans="1:32" s="13" customFormat="1" ht="18.75">
      <c r="A9" s="2" t="s">
        <v>18</v>
      </c>
      <c r="B9" s="23">
        <f t="shared" si="2"/>
        <v>674.7</v>
      </c>
      <c r="C9" s="22">
        <f t="shared" si="2"/>
        <v>0</v>
      </c>
      <c r="D9" s="22">
        <f t="shared" si="2"/>
        <v>0</v>
      </c>
      <c r="E9" s="21">
        <f t="shared" si="2"/>
        <v>0</v>
      </c>
      <c r="F9" s="21">
        <f t="shared" si="1"/>
        <v>0</v>
      </c>
      <c r="G9" s="21">
        <v>0</v>
      </c>
      <c r="H9" s="21">
        <f>H8</f>
        <v>0</v>
      </c>
      <c r="I9" s="21">
        <f t="shared" si="3"/>
        <v>0</v>
      </c>
      <c r="J9" s="21">
        <f t="shared" si="3"/>
        <v>0</v>
      </c>
      <c r="K9" s="21">
        <v>0</v>
      </c>
      <c r="L9" s="24">
        <f t="shared" si="3"/>
        <v>0</v>
      </c>
      <c r="M9" s="24"/>
      <c r="N9" s="24">
        <f t="shared" si="3"/>
        <v>0</v>
      </c>
      <c r="O9" s="24"/>
      <c r="P9" s="24">
        <f t="shared" si="3"/>
        <v>100</v>
      </c>
      <c r="Q9" s="24"/>
      <c r="R9" s="24">
        <f t="shared" si="3"/>
        <v>286</v>
      </c>
      <c r="S9" s="24"/>
      <c r="T9" s="24">
        <f t="shared" si="3"/>
        <v>0</v>
      </c>
      <c r="U9" s="24"/>
      <c r="V9" s="24">
        <f t="shared" si="3"/>
        <v>0</v>
      </c>
      <c r="W9" s="24"/>
      <c r="X9" s="24">
        <f t="shared" si="3"/>
        <v>0</v>
      </c>
      <c r="Y9" s="24"/>
      <c r="Z9" s="24">
        <f t="shared" si="3"/>
        <v>288.7</v>
      </c>
      <c r="AA9" s="24"/>
      <c r="AB9" s="24">
        <f t="shared" si="3"/>
        <v>0</v>
      </c>
      <c r="AC9" s="24"/>
      <c r="AD9" s="24">
        <f t="shared" si="3"/>
        <v>0</v>
      </c>
      <c r="AE9" s="24"/>
      <c r="AF9" s="93"/>
    </row>
    <row r="10" spans="1:32" s="13" customFormat="1" ht="112.5">
      <c r="A10" s="17" t="s">
        <v>44</v>
      </c>
      <c r="B10" s="23">
        <f>B11+B26+B29</f>
        <v>110928.30000000002</v>
      </c>
      <c r="C10" s="22">
        <f>C11+C26+C29</f>
        <v>29561.040660000002</v>
      </c>
      <c r="D10" s="22">
        <f>D12+D27+D30</f>
        <v>24970.279110000003</v>
      </c>
      <c r="E10" s="21">
        <f>E12+E27+E30</f>
        <v>23772.456980000003</v>
      </c>
      <c r="F10" s="21">
        <f t="shared" si="1"/>
        <v>22.510287374817786</v>
      </c>
      <c r="G10" s="21">
        <f aca="true" t="shared" si="4" ref="G10:G36">D10*100/C10</f>
        <v>84.47023025068293</v>
      </c>
      <c r="H10" s="21">
        <f>H11+H26+H29</f>
        <v>19869.182000000004</v>
      </c>
      <c r="I10" s="21">
        <f>I11+I26+I29</f>
        <v>15687.096309999999</v>
      </c>
      <c r="J10" s="21">
        <f>J11+J26+J29</f>
        <v>9691.85866</v>
      </c>
      <c r="K10" s="21">
        <f>K11+K26+K29</f>
        <v>8807.57864</v>
      </c>
      <c r="L10" s="24">
        <f>L11+L26+L29</f>
        <v>5747.06379</v>
      </c>
      <c r="M10" s="24"/>
      <c r="N10" s="24">
        <f>N11+N26+N29</f>
        <v>13004.530789999999</v>
      </c>
      <c r="O10" s="24"/>
      <c r="P10" s="24">
        <f>P11+P26+P29</f>
        <v>6834.030790000001</v>
      </c>
      <c r="Q10" s="24"/>
      <c r="R10" s="24">
        <f>R11+R26+R29</f>
        <v>8471.81179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2" t="s">
        <v>45</v>
      </c>
      <c r="B11" s="23">
        <f>B14+B17+B20+B23</f>
        <v>23003.600000000006</v>
      </c>
      <c r="C11" s="23">
        <f>C15+C18+C21+C24</f>
        <v>1863.7440000000001</v>
      </c>
      <c r="D11" s="22">
        <f>I11+K11+M11+O11+Q11+S11+U11+W11+Y11+AA11+AC11+AE11</f>
        <v>854.8986000000001</v>
      </c>
      <c r="E11" s="23">
        <f>I11+K11+M11+O11+Q11+S11+U11+W11+Y11+AA11+AC11+AE11</f>
        <v>854.8986000000001</v>
      </c>
      <c r="F11" s="21">
        <f t="shared" si="1"/>
        <v>3.7163687422838163</v>
      </c>
      <c r="G11" s="21">
        <f t="shared" si="4"/>
        <v>45.869958535077785</v>
      </c>
      <c r="H11" s="23">
        <f>H14+H17+H20+H23</f>
        <v>923.097</v>
      </c>
      <c r="I11" s="23">
        <f>I14+I17+I20+I23</f>
        <v>432.00053</v>
      </c>
      <c r="J11" s="23">
        <f aca="true" t="shared" si="5" ref="J11:AD11">J14+J17+J20+J23</f>
        <v>940.6469999999999</v>
      </c>
      <c r="K11" s="23">
        <f>K14+K17+K20+K23</f>
        <v>422.8980700000001</v>
      </c>
      <c r="L11" s="40">
        <f t="shared" si="5"/>
        <v>2044.4119999999998</v>
      </c>
      <c r="M11" s="40"/>
      <c r="N11" s="40">
        <f t="shared" si="5"/>
        <v>4618.653</v>
      </c>
      <c r="O11" s="40"/>
      <c r="P11" s="40">
        <f t="shared" si="5"/>
        <v>697.627</v>
      </c>
      <c r="Q11" s="40"/>
      <c r="R11" s="40">
        <f t="shared" si="5"/>
        <v>1982.062</v>
      </c>
      <c r="S11" s="40"/>
      <c r="T11" s="40">
        <f t="shared" si="5"/>
        <v>5962.017</v>
      </c>
      <c r="U11" s="40"/>
      <c r="V11" s="40">
        <f t="shared" si="5"/>
        <v>383.047</v>
      </c>
      <c r="W11" s="40"/>
      <c r="X11" s="40">
        <f t="shared" si="5"/>
        <v>1757.972</v>
      </c>
      <c r="Y11" s="40"/>
      <c r="Z11" s="40">
        <f t="shared" si="5"/>
        <v>1431.3609999999999</v>
      </c>
      <c r="AA11" s="40"/>
      <c r="AB11" s="40">
        <f t="shared" si="5"/>
        <v>503.697</v>
      </c>
      <c r="AC11" s="40"/>
      <c r="AD11" s="40">
        <f t="shared" si="5"/>
        <v>1759.008</v>
      </c>
      <c r="AE11" s="40"/>
      <c r="AF11" s="40"/>
    </row>
    <row r="12" spans="1:32" s="13" customFormat="1" ht="18.75">
      <c r="A12" s="3" t="s">
        <v>23</v>
      </c>
      <c r="B12" s="23">
        <f aca="true" t="shared" si="6" ref="B12:D13">B11</f>
        <v>23003.600000000006</v>
      </c>
      <c r="C12" s="22">
        <f t="shared" si="6"/>
        <v>1863.7440000000001</v>
      </c>
      <c r="D12" s="22">
        <f t="shared" si="6"/>
        <v>854.8986000000001</v>
      </c>
      <c r="E12" s="21">
        <f>E11</f>
        <v>854.8986000000001</v>
      </c>
      <c r="F12" s="21">
        <f t="shared" si="1"/>
        <v>3.7163687422838163</v>
      </c>
      <c r="G12" s="21">
        <f t="shared" si="4"/>
        <v>45.869958535077785</v>
      </c>
      <c r="H12" s="21">
        <f>H11</f>
        <v>923.097</v>
      </c>
      <c r="I12" s="21">
        <f aca="true" t="shared" si="7" ref="I12:AD13">I11</f>
        <v>432.00053</v>
      </c>
      <c r="J12" s="21">
        <f t="shared" si="7"/>
        <v>940.6469999999999</v>
      </c>
      <c r="K12" s="21">
        <f>K11</f>
        <v>422.8980700000001</v>
      </c>
      <c r="L12" s="24">
        <f t="shared" si="7"/>
        <v>2044.4119999999998</v>
      </c>
      <c r="M12" s="24"/>
      <c r="N12" s="24">
        <f t="shared" si="7"/>
        <v>4618.653</v>
      </c>
      <c r="O12" s="24"/>
      <c r="P12" s="24">
        <f t="shared" si="7"/>
        <v>697.627</v>
      </c>
      <c r="Q12" s="24"/>
      <c r="R12" s="24">
        <f t="shared" si="7"/>
        <v>1982.062</v>
      </c>
      <c r="S12" s="24"/>
      <c r="T12" s="24">
        <f t="shared" si="7"/>
        <v>5962.017</v>
      </c>
      <c r="U12" s="24"/>
      <c r="V12" s="24">
        <f t="shared" si="7"/>
        <v>383.047</v>
      </c>
      <c r="W12" s="24"/>
      <c r="X12" s="24">
        <f t="shared" si="7"/>
        <v>1757.972</v>
      </c>
      <c r="Y12" s="24"/>
      <c r="Z12" s="24">
        <f t="shared" si="7"/>
        <v>1431.3609999999999</v>
      </c>
      <c r="AA12" s="24"/>
      <c r="AB12" s="24">
        <f t="shared" si="7"/>
        <v>503.697</v>
      </c>
      <c r="AC12" s="24"/>
      <c r="AD12" s="24">
        <f t="shared" si="7"/>
        <v>1759.008</v>
      </c>
      <c r="AE12" s="24"/>
      <c r="AF12" s="40"/>
    </row>
    <row r="13" spans="1:32" s="13" customFormat="1" ht="18.75">
      <c r="A13" s="2" t="s">
        <v>18</v>
      </c>
      <c r="B13" s="23">
        <f t="shared" si="6"/>
        <v>23003.600000000006</v>
      </c>
      <c r="C13" s="22">
        <f t="shared" si="6"/>
        <v>1863.7440000000001</v>
      </c>
      <c r="D13" s="22">
        <f t="shared" si="6"/>
        <v>854.8986000000001</v>
      </c>
      <c r="E13" s="21">
        <f>E12</f>
        <v>854.8986000000001</v>
      </c>
      <c r="F13" s="21">
        <f t="shared" si="1"/>
        <v>3.7163687422838163</v>
      </c>
      <c r="G13" s="21">
        <f t="shared" si="4"/>
        <v>45.869958535077785</v>
      </c>
      <c r="H13" s="21">
        <f>H12</f>
        <v>923.097</v>
      </c>
      <c r="I13" s="21">
        <f t="shared" si="7"/>
        <v>432.00053</v>
      </c>
      <c r="J13" s="21">
        <f t="shared" si="7"/>
        <v>940.6469999999999</v>
      </c>
      <c r="K13" s="21">
        <f>K12</f>
        <v>422.8980700000001</v>
      </c>
      <c r="L13" s="24">
        <f t="shared" si="7"/>
        <v>2044.4119999999998</v>
      </c>
      <c r="M13" s="24"/>
      <c r="N13" s="24">
        <f t="shared" si="7"/>
        <v>4618.653</v>
      </c>
      <c r="O13" s="24"/>
      <c r="P13" s="24">
        <f t="shared" si="7"/>
        <v>697.627</v>
      </c>
      <c r="Q13" s="24"/>
      <c r="R13" s="24">
        <f t="shared" si="7"/>
        <v>1982.062</v>
      </c>
      <c r="S13" s="24"/>
      <c r="T13" s="24">
        <f t="shared" si="7"/>
        <v>5962.017</v>
      </c>
      <c r="U13" s="24"/>
      <c r="V13" s="24">
        <f t="shared" si="7"/>
        <v>383.047</v>
      </c>
      <c r="W13" s="24"/>
      <c r="X13" s="24">
        <f t="shared" si="7"/>
        <v>1757.972</v>
      </c>
      <c r="Y13" s="24"/>
      <c r="Z13" s="24">
        <f t="shared" si="7"/>
        <v>1431.3609999999999</v>
      </c>
      <c r="AA13" s="24"/>
      <c r="AB13" s="24">
        <f t="shared" si="7"/>
        <v>503.697</v>
      </c>
      <c r="AC13" s="24"/>
      <c r="AD13" s="24">
        <f t="shared" si="7"/>
        <v>1759.008</v>
      </c>
      <c r="AE13" s="24"/>
      <c r="AF13" s="40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77" t="s">
        <v>55</v>
      </c>
    </row>
    <row r="15" spans="1:32" s="13" customFormat="1" ht="18.75">
      <c r="A15" s="3" t="s">
        <v>23</v>
      </c>
      <c r="B15" s="23">
        <f aca="true" t="shared" si="8" ref="B15:E16">B14</f>
        <v>241.3</v>
      </c>
      <c r="C15" s="22">
        <f t="shared" si="8"/>
        <v>0</v>
      </c>
      <c r="D15" s="22">
        <f t="shared" si="8"/>
        <v>0</v>
      </c>
      <c r="E15" s="21">
        <f t="shared" si="8"/>
        <v>0</v>
      </c>
      <c r="F15" s="21">
        <f t="shared" si="1"/>
        <v>0</v>
      </c>
      <c r="G15" s="21">
        <v>0</v>
      </c>
      <c r="H15" s="21">
        <f>H14</f>
        <v>0</v>
      </c>
      <c r="I15" s="21">
        <f aca="true" t="shared" si="9" ref="I15:AD16">I14</f>
        <v>0</v>
      </c>
      <c r="J15" s="21">
        <f t="shared" si="9"/>
        <v>0</v>
      </c>
      <c r="K15" s="21">
        <v>0</v>
      </c>
      <c r="L15" s="24">
        <f t="shared" si="9"/>
        <v>0</v>
      </c>
      <c r="M15" s="24"/>
      <c r="N15" s="24">
        <f t="shared" si="9"/>
        <v>0</v>
      </c>
      <c r="O15" s="24"/>
      <c r="P15" s="24">
        <f t="shared" si="9"/>
        <v>0</v>
      </c>
      <c r="Q15" s="24"/>
      <c r="R15" s="24">
        <f t="shared" si="9"/>
        <v>120.65</v>
      </c>
      <c r="S15" s="24"/>
      <c r="T15" s="24">
        <f t="shared" si="9"/>
        <v>0</v>
      </c>
      <c r="U15" s="24"/>
      <c r="V15" s="24">
        <f t="shared" si="9"/>
        <v>0</v>
      </c>
      <c r="W15" s="24"/>
      <c r="X15" s="24">
        <f t="shared" si="9"/>
        <v>0</v>
      </c>
      <c r="Y15" s="24"/>
      <c r="Z15" s="24">
        <f t="shared" si="9"/>
        <v>0</v>
      </c>
      <c r="AA15" s="24"/>
      <c r="AB15" s="24">
        <f t="shared" si="9"/>
        <v>120.65</v>
      </c>
      <c r="AC15" s="24"/>
      <c r="AD15" s="24">
        <f t="shared" si="9"/>
        <v>0</v>
      </c>
      <c r="AE15" s="24"/>
      <c r="AF15" s="78"/>
    </row>
    <row r="16" spans="1:32" s="13" customFormat="1" ht="18.75">
      <c r="A16" s="2" t="s">
        <v>18</v>
      </c>
      <c r="B16" s="23">
        <f t="shared" si="8"/>
        <v>241.3</v>
      </c>
      <c r="C16" s="22">
        <f t="shared" si="8"/>
        <v>0</v>
      </c>
      <c r="D16" s="22">
        <f t="shared" si="8"/>
        <v>0</v>
      </c>
      <c r="E16" s="21">
        <f t="shared" si="8"/>
        <v>0</v>
      </c>
      <c r="F16" s="21">
        <f t="shared" si="1"/>
        <v>0</v>
      </c>
      <c r="G16" s="21">
        <v>0</v>
      </c>
      <c r="H16" s="21">
        <f>H15</f>
        <v>0</v>
      </c>
      <c r="I16" s="21">
        <f t="shared" si="9"/>
        <v>0</v>
      </c>
      <c r="J16" s="21">
        <f t="shared" si="9"/>
        <v>0</v>
      </c>
      <c r="K16" s="21">
        <v>0</v>
      </c>
      <c r="L16" s="24">
        <f t="shared" si="9"/>
        <v>0</v>
      </c>
      <c r="M16" s="24"/>
      <c r="N16" s="24">
        <f t="shared" si="9"/>
        <v>0</v>
      </c>
      <c r="O16" s="24"/>
      <c r="P16" s="24">
        <f t="shared" si="9"/>
        <v>0</v>
      </c>
      <c r="Q16" s="24"/>
      <c r="R16" s="24">
        <f t="shared" si="9"/>
        <v>120.65</v>
      </c>
      <c r="S16" s="24"/>
      <c r="T16" s="24">
        <f t="shared" si="9"/>
        <v>0</v>
      </c>
      <c r="U16" s="24"/>
      <c r="V16" s="24">
        <f t="shared" si="9"/>
        <v>0</v>
      </c>
      <c r="W16" s="24"/>
      <c r="X16" s="24">
        <f t="shared" si="9"/>
        <v>0</v>
      </c>
      <c r="Y16" s="24"/>
      <c r="Z16" s="24">
        <f t="shared" si="9"/>
        <v>0</v>
      </c>
      <c r="AA16" s="24"/>
      <c r="AB16" s="24">
        <f t="shared" si="9"/>
        <v>120.65</v>
      </c>
      <c r="AC16" s="24"/>
      <c r="AD16" s="24">
        <f t="shared" si="9"/>
        <v>0</v>
      </c>
      <c r="AE16" s="24"/>
      <c r="AF16" s="79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H17+J17</f>
        <v>206.20000000000002</v>
      </c>
      <c r="D17" s="22">
        <f>I17+K17+M17+O17+Q17+S17+U17+W17+Y17+AA17+AC17+AE17</f>
        <v>46.06742</v>
      </c>
      <c r="E17" s="21">
        <f>I17+K17+M17+O17+Q17+S17+U17+W17+Y17+AA17+AC17+AE17</f>
        <v>46.06742</v>
      </c>
      <c r="F17" s="21">
        <f t="shared" si="1"/>
        <v>2.335957608640535</v>
      </c>
      <c r="G17" s="21">
        <f t="shared" si="4"/>
        <v>22.34113482056256</v>
      </c>
      <c r="H17" s="21">
        <v>67.4</v>
      </c>
      <c r="I17" s="21">
        <v>8.42419</v>
      </c>
      <c r="J17" s="21">
        <v>138.8</v>
      </c>
      <c r="K17" s="21">
        <v>37.64323</v>
      </c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77" t="s">
        <v>56</v>
      </c>
    </row>
    <row r="18" spans="1:32" s="13" customFormat="1" ht="18.75">
      <c r="A18" s="3" t="s">
        <v>23</v>
      </c>
      <c r="B18" s="23">
        <f aca="true" t="shared" si="10" ref="B18:E19">B17</f>
        <v>1972.1000000000006</v>
      </c>
      <c r="C18" s="22">
        <f t="shared" si="10"/>
        <v>206.20000000000002</v>
      </c>
      <c r="D18" s="22">
        <f t="shared" si="10"/>
        <v>46.06742</v>
      </c>
      <c r="E18" s="21">
        <f t="shared" si="10"/>
        <v>46.06742</v>
      </c>
      <c r="F18" s="21">
        <f t="shared" si="1"/>
        <v>2.335957608640535</v>
      </c>
      <c r="G18" s="21">
        <f t="shared" si="4"/>
        <v>22.34113482056256</v>
      </c>
      <c r="H18" s="21">
        <f>H17</f>
        <v>67.4</v>
      </c>
      <c r="I18" s="21">
        <f aca="true" t="shared" si="11" ref="I18:AD19">I17</f>
        <v>8.42419</v>
      </c>
      <c r="J18" s="21">
        <f t="shared" si="11"/>
        <v>138.8</v>
      </c>
      <c r="K18" s="21">
        <f>K17</f>
        <v>37.64323</v>
      </c>
      <c r="L18" s="24">
        <f t="shared" si="11"/>
        <v>255.6</v>
      </c>
      <c r="M18" s="24"/>
      <c r="N18" s="24">
        <f t="shared" si="11"/>
        <v>741.1</v>
      </c>
      <c r="O18" s="24"/>
      <c r="P18" s="24">
        <f t="shared" si="11"/>
        <v>296.3</v>
      </c>
      <c r="Q18" s="24"/>
      <c r="R18" s="24">
        <f t="shared" si="11"/>
        <v>67.4</v>
      </c>
      <c r="S18" s="24"/>
      <c r="T18" s="24">
        <f t="shared" si="11"/>
        <v>67.4</v>
      </c>
      <c r="U18" s="24"/>
      <c r="V18" s="24">
        <f t="shared" si="11"/>
        <v>67.4</v>
      </c>
      <c r="W18" s="24"/>
      <c r="X18" s="24">
        <f t="shared" si="11"/>
        <v>67.4</v>
      </c>
      <c r="Y18" s="24"/>
      <c r="Z18" s="24">
        <f t="shared" si="11"/>
        <v>67.4</v>
      </c>
      <c r="AA18" s="24"/>
      <c r="AB18" s="24">
        <f t="shared" si="11"/>
        <v>67.4</v>
      </c>
      <c r="AC18" s="24"/>
      <c r="AD18" s="24">
        <f t="shared" si="11"/>
        <v>68.5</v>
      </c>
      <c r="AE18" s="24"/>
      <c r="AF18" s="78"/>
    </row>
    <row r="19" spans="1:32" s="13" customFormat="1" ht="18.75">
      <c r="A19" s="2" t="s">
        <v>18</v>
      </c>
      <c r="B19" s="23">
        <f t="shared" si="10"/>
        <v>1972.1000000000006</v>
      </c>
      <c r="C19" s="22">
        <f t="shared" si="10"/>
        <v>206.20000000000002</v>
      </c>
      <c r="D19" s="21">
        <f t="shared" si="10"/>
        <v>46.06742</v>
      </c>
      <c r="E19" s="21">
        <f t="shared" si="10"/>
        <v>46.06742</v>
      </c>
      <c r="F19" s="21">
        <f t="shared" si="1"/>
        <v>2.335957608640535</v>
      </c>
      <c r="G19" s="21">
        <f t="shared" si="4"/>
        <v>22.34113482056256</v>
      </c>
      <c r="H19" s="21">
        <f>H18</f>
        <v>67.4</v>
      </c>
      <c r="I19" s="21">
        <f t="shared" si="11"/>
        <v>8.42419</v>
      </c>
      <c r="J19" s="21">
        <f t="shared" si="11"/>
        <v>138.8</v>
      </c>
      <c r="K19" s="21">
        <f>K18</f>
        <v>37.64323</v>
      </c>
      <c r="L19" s="24">
        <f t="shared" si="11"/>
        <v>255.6</v>
      </c>
      <c r="M19" s="24"/>
      <c r="N19" s="24">
        <f t="shared" si="11"/>
        <v>741.1</v>
      </c>
      <c r="O19" s="24"/>
      <c r="P19" s="24">
        <f t="shared" si="11"/>
        <v>296.3</v>
      </c>
      <c r="Q19" s="24"/>
      <c r="R19" s="24">
        <f t="shared" si="11"/>
        <v>67.4</v>
      </c>
      <c r="S19" s="24"/>
      <c r="T19" s="24">
        <f t="shared" si="11"/>
        <v>67.4</v>
      </c>
      <c r="U19" s="24"/>
      <c r="V19" s="24">
        <f t="shared" si="11"/>
        <v>67.4</v>
      </c>
      <c r="W19" s="24"/>
      <c r="X19" s="24">
        <f t="shared" si="11"/>
        <v>67.4</v>
      </c>
      <c r="Y19" s="24"/>
      <c r="Z19" s="24">
        <f t="shared" si="11"/>
        <v>67.4</v>
      </c>
      <c r="AA19" s="24"/>
      <c r="AB19" s="24">
        <f t="shared" si="11"/>
        <v>67.4</v>
      </c>
      <c r="AC19" s="24"/>
      <c r="AD19" s="24">
        <f t="shared" si="11"/>
        <v>68.5</v>
      </c>
      <c r="AE19" s="24"/>
      <c r="AF19" s="79"/>
    </row>
    <row r="20" spans="1:32" s="13" customFormat="1" ht="128.25" customHeight="1">
      <c r="A20" s="19" t="s">
        <v>32</v>
      </c>
      <c r="B20" s="23">
        <f>H20+J20+L20+N20+P20+R20+T20+V20+X20+Z20+AB20+AD20</f>
        <v>18602.000000000004</v>
      </c>
      <c r="C20" s="22">
        <f>H20+J20</f>
        <v>1073.044</v>
      </c>
      <c r="D20" s="22">
        <f>I20+K20+M20+O20+Q20+S20+U20+W20+Y20+AA20+AC20+AE20</f>
        <v>730.01768</v>
      </c>
      <c r="E20" s="21">
        <f>I20+K20+M20+O20+Q20+S20+U20+W20+Y20+AA20+AC20+AE20</f>
        <v>730.01768</v>
      </c>
      <c r="F20" s="21">
        <f t="shared" si="1"/>
        <v>3.924404257606709</v>
      </c>
      <c r="G20" s="21">
        <f t="shared" si="4"/>
        <v>68.03240873626804</v>
      </c>
      <c r="H20" s="21">
        <v>727.397</v>
      </c>
      <c r="I20" s="21">
        <v>390.72784</v>
      </c>
      <c r="J20" s="21">
        <v>345.647</v>
      </c>
      <c r="K20" s="21">
        <v>339.28984</v>
      </c>
      <c r="L20" s="24">
        <v>1788.812</v>
      </c>
      <c r="M20" s="24"/>
      <c r="N20" s="21">
        <v>3284.497</v>
      </c>
      <c r="O20" s="24"/>
      <c r="P20" s="21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80" t="s">
        <v>66</v>
      </c>
    </row>
    <row r="21" spans="1:32" s="13" customFormat="1" ht="18.75">
      <c r="A21" s="3" t="s">
        <v>23</v>
      </c>
      <c r="B21" s="23">
        <f aca="true" t="shared" si="12" ref="B21:E22">B20</f>
        <v>18602.000000000004</v>
      </c>
      <c r="C21" s="22">
        <f t="shared" si="12"/>
        <v>1073.044</v>
      </c>
      <c r="D21" s="22">
        <f>D20</f>
        <v>730.01768</v>
      </c>
      <c r="E21" s="21">
        <f t="shared" si="12"/>
        <v>730.01768</v>
      </c>
      <c r="F21" s="21">
        <f t="shared" si="1"/>
        <v>3.924404257606709</v>
      </c>
      <c r="G21" s="21">
        <f t="shared" si="4"/>
        <v>68.03240873626804</v>
      </c>
      <c r="H21" s="21">
        <f>H20</f>
        <v>727.397</v>
      </c>
      <c r="I21" s="21">
        <f aca="true" t="shared" si="13" ref="I21:AD22">I20</f>
        <v>390.72784</v>
      </c>
      <c r="J21" s="21">
        <f t="shared" si="13"/>
        <v>345.647</v>
      </c>
      <c r="K21" s="21">
        <f>K20</f>
        <v>339.28984</v>
      </c>
      <c r="L21" s="24">
        <f t="shared" si="13"/>
        <v>1788.812</v>
      </c>
      <c r="M21" s="24"/>
      <c r="N21" s="21">
        <f t="shared" si="13"/>
        <v>3284.497</v>
      </c>
      <c r="O21" s="24"/>
      <c r="P21" s="21">
        <f t="shared" si="13"/>
        <v>401.327</v>
      </c>
      <c r="Q21" s="24"/>
      <c r="R21" s="24">
        <f t="shared" si="13"/>
        <v>1794.012</v>
      </c>
      <c r="S21" s="24"/>
      <c r="T21" s="24">
        <f t="shared" si="13"/>
        <v>5372.117</v>
      </c>
      <c r="U21" s="24"/>
      <c r="V21" s="24">
        <f t="shared" si="13"/>
        <v>315.647</v>
      </c>
      <c r="W21" s="24"/>
      <c r="X21" s="24">
        <f t="shared" si="13"/>
        <v>1690.572</v>
      </c>
      <c r="Y21" s="24"/>
      <c r="Z21" s="24">
        <f t="shared" si="13"/>
        <v>875.817</v>
      </c>
      <c r="AA21" s="24"/>
      <c r="AB21" s="24">
        <f t="shared" si="13"/>
        <v>315.647</v>
      </c>
      <c r="AC21" s="24"/>
      <c r="AD21" s="24">
        <f t="shared" si="13"/>
        <v>1690.508</v>
      </c>
      <c r="AE21" s="24"/>
      <c r="AF21" s="81"/>
    </row>
    <row r="22" spans="1:32" s="13" customFormat="1" ht="18.75">
      <c r="A22" s="20" t="s">
        <v>18</v>
      </c>
      <c r="B22" s="23">
        <f t="shared" si="12"/>
        <v>18602.000000000004</v>
      </c>
      <c r="C22" s="22">
        <f t="shared" si="12"/>
        <v>1073.044</v>
      </c>
      <c r="D22" s="22">
        <f t="shared" si="12"/>
        <v>730.01768</v>
      </c>
      <c r="E22" s="21">
        <f>E21</f>
        <v>730.01768</v>
      </c>
      <c r="F22" s="21">
        <f t="shared" si="1"/>
        <v>3.924404257606709</v>
      </c>
      <c r="G22" s="21">
        <f t="shared" si="4"/>
        <v>68.03240873626804</v>
      </c>
      <c r="H22" s="21">
        <f>H21</f>
        <v>727.397</v>
      </c>
      <c r="I22" s="21">
        <f t="shared" si="13"/>
        <v>390.72784</v>
      </c>
      <c r="J22" s="21">
        <f t="shared" si="13"/>
        <v>345.647</v>
      </c>
      <c r="K22" s="21">
        <f>K21</f>
        <v>339.28984</v>
      </c>
      <c r="L22" s="24">
        <f t="shared" si="13"/>
        <v>1788.812</v>
      </c>
      <c r="M22" s="24"/>
      <c r="N22" s="21">
        <f t="shared" si="13"/>
        <v>3284.497</v>
      </c>
      <c r="O22" s="24"/>
      <c r="P22" s="21">
        <f t="shared" si="13"/>
        <v>401.327</v>
      </c>
      <c r="Q22" s="24"/>
      <c r="R22" s="24">
        <f t="shared" si="13"/>
        <v>1794.012</v>
      </c>
      <c r="S22" s="24"/>
      <c r="T22" s="24">
        <f t="shared" si="13"/>
        <v>5372.117</v>
      </c>
      <c r="U22" s="24"/>
      <c r="V22" s="24">
        <f t="shared" si="13"/>
        <v>315.647</v>
      </c>
      <c r="W22" s="24"/>
      <c r="X22" s="24">
        <f t="shared" si="13"/>
        <v>1690.572</v>
      </c>
      <c r="Y22" s="24"/>
      <c r="Z22" s="24">
        <f t="shared" si="13"/>
        <v>875.817</v>
      </c>
      <c r="AA22" s="24"/>
      <c r="AB22" s="53">
        <f t="shared" si="13"/>
        <v>315.647</v>
      </c>
      <c r="AC22" s="24"/>
      <c r="AD22" s="24">
        <f t="shared" si="13"/>
        <v>1690.508</v>
      </c>
      <c r="AE22" s="24"/>
      <c r="AF22" s="82"/>
    </row>
    <row r="23" spans="1:32" s="13" customFormat="1" ht="57" customHeight="1">
      <c r="A23" s="19" t="s">
        <v>33</v>
      </c>
      <c r="B23" s="23">
        <f>H23+J23+L23+N23+R23+T23+V23+X23+Z23+AB23+AD23</f>
        <v>2188.2</v>
      </c>
      <c r="C23" s="22">
        <f>H23+J23</f>
        <v>584.5</v>
      </c>
      <c r="D23" s="22">
        <f>I23+K23+M23+O23+Q23+S23+U23+W23+Y23+AA23+AC23+AE23</f>
        <v>78.8135</v>
      </c>
      <c r="E23" s="21">
        <f>I23+K23+M23+O23+Q23+S23+U23+W23+Y23+AA23+AC23+AE23</f>
        <v>78.8135</v>
      </c>
      <c r="F23" s="21">
        <f t="shared" si="1"/>
        <v>3.6017502970478024</v>
      </c>
      <c r="G23" s="21">
        <f t="shared" si="4"/>
        <v>13.483917878528658</v>
      </c>
      <c r="H23" s="21">
        <v>128.3</v>
      </c>
      <c r="I23" s="21">
        <v>32.8485</v>
      </c>
      <c r="J23" s="21">
        <v>456.2</v>
      </c>
      <c r="K23" s="21">
        <v>45.965</v>
      </c>
      <c r="L23" s="24">
        <v>0</v>
      </c>
      <c r="M23" s="24"/>
      <c r="N23" s="21">
        <v>593.056</v>
      </c>
      <c r="O23" s="24"/>
      <c r="P23" s="21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83" t="s">
        <v>58</v>
      </c>
    </row>
    <row r="24" spans="1:32" s="13" customFormat="1" ht="18.75">
      <c r="A24" s="3" t="s">
        <v>23</v>
      </c>
      <c r="B24" s="23">
        <f aca="true" t="shared" si="14" ref="B24:D25">B23</f>
        <v>2188.2</v>
      </c>
      <c r="C24" s="22">
        <f t="shared" si="14"/>
        <v>584.5</v>
      </c>
      <c r="D24" s="64">
        <f t="shared" si="14"/>
        <v>78.8135</v>
      </c>
      <c r="E24" s="23">
        <f>E23</f>
        <v>78.8135</v>
      </c>
      <c r="F24" s="21">
        <f t="shared" si="1"/>
        <v>3.6017502970478024</v>
      </c>
      <c r="G24" s="21">
        <f t="shared" si="4"/>
        <v>13.483917878528658</v>
      </c>
      <c r="H24" s="23">
        <f>H23</f>
        <v>128.3</v>
      </c>
      <c r="I24" s="23">
        <f aca="true" t="shared" si="15" ref="I24:AD25">I23</f>
        <v>32.8485</v>
      </c>
      <c r="J24" s="23">
        <f t="shared" si="15"/>
        <v>456.2</v>
      </c>
      <c r="K24" s="23">
        <f>K23</f>
        <v>45.965</v>
      </c>
      <c r="L24" s="40">
        <f t="shared" si="15"/>
        <v>0</v>
      </c>
      <c r="M24" s="40"/>
      <c r="N24" s="23">
        <f t="shared" si="15"/>
        <v>593.056</v>
      </c>
      <c r="O24" s="40"/>
      <c r="P24" s="40">
        <f t="shared" si="15"/>
        <v>0</v>
      </c>
      <c r="Q24" s="40"/>
      <c r="R24" s="40">
        <f t="shared" si="15"/>
        <v>0</v>
      </c>
      <c r="S24" s="40"/>
      <c r="T24" s="40">
        <f t="shared" si="15"/>
        <v>522.5</v>
      </c>
      <c r="U24" s="40"/>
      <c r="V24" s="40">
        <f t="shared" si="15"/>
        <v>0</v>
      </c>
      <c r="W24" s="40"/>
      <c r="X24" s="40">
        <f t="shared" si="15"/>
        <v>0</v>
      </c>
      <c r="Y24" s="40"/>
      <c r="Z24" s="40">
        <f t="shared" si="15"/>
        <v>488.144</v>
      </c>
      <c r="AA24" s="40"/>
      <c r="AB24" s="40">
        <f t="shared" si="15"/>
        <v>0</v>
      </c>
      <c r="AC24" s="40"/>
      <c r="AD24" s="40">
        <f t="shared" si="15"/>
        <v>0</v>
      </c>
      <c r="AE24" s="40"/>
      <c r="AF24" s="84"/>
    </row>
    <row r="25" spans="1:32" s="13" customFormat="1" ht="18.75">
      <c r="A25" s="20" t="s">
        <v>18</v>
      </c>
      <c r="B25" s="23">
        <f t="shared" si="14"/>
        <v>2188.2</v>
      </c>
      <c r="C25" s="22">
        <f t="shared" si="14"/>
        <v>584.5</v>
      </c>
      <c r="D25" s="22">
        <f t="shared" si="14"/>
        <v>78.8135</v>
      </c>
      <c r="E25" s="21">
        <f>E24</f>
        <v>78.8135</v>
      </c>
      <c r="F25" s="21">
        <f t="shared" si="1"/>
        <v>3.6017502970478024</v>
      </c>
      <c r="G25" s="21">
        <f t="shared" si="4"/>
        <v>13.483917878528658</v>
      </c>
      <c r="H25" s="21">
        <f>H24</f>
        <v>128.3</v>
      </c>
      <c r="I25" s="21">
        <f t="shared" si="15"/>
        <v>32.8485</v>
      </c>
      <c r="J25" s="21">
        <f t="shared" si="15"/>
        <v>456.2</v>
      </c>
      <c r="K25" s="21">
        <f>K24</f>
        <v>45.965</v>
      </c>
      <c r="L25" s="24">
        <f t="shared" si="15"/>
        <v>0</v>
      </c>
      <c r="M25" s="24"/>
      <c r="N25" s="21">
        <f t="shared" si="15"/>
        <v>593.056</v>
      </c>
      <c r="O25" s="24"/>
      <c r="P25" s="24">
        <f t="shared" si="15"/>
        <v>0</v>
      </c>
      <c r="Q25" s="24"/>
      <c r="R25" s="24">
        <f t="shared" si="15"/>
        <v>0</v>
      </c>
      <c r="S25" s="24"/>
      <c r="T25" s="24">
        <f t="shared" si="15"/>
        <v>522.5</v>
      </c>
      <c r="U25" s="24"/>
      <c r="V25" s="24">
        <f t="shared" si="15"/>
        <v>0</v>
      </c>
      <c r="W25" s="24"/>
      <c r="X25" s="24">
        <f t="shared" si="15"/>
        <v>0</v>
      </c>
      <c r="Y25" s="24"/>
      <c r="Z25" s="24">
        <f t="shared" si="15"/>
        <v>488.144</v>
      </c>
      <c r="AA25" s="24"/>
      <c r="AB25" s="24">
        <f t="shared" si="15"/>
        <v>0</v>
      </c>
      <c r="AC25" s="24"/>
      <c r="AD25" s="24">
        <f t="shared" si="15"/>
        <v>0</v>
      </c>
      <c r="AE25" s="24"/>
      <c r="AF25" s="85"/>
    </row>
    <row r="26" spans="1:32" s="13" customFormat="1" ht="93.75">
      <c r="A26" s="19" t="s">
        <v>34</v>
      </c>
      <c r="B26" s="23">
        <f>H26+J26+L26+N26+P26+R26+T26+V26+X26+Z26+AB26+AD26</f>
        <v>80275.6</v>
      </c>
      <c r="C26" s="22">
        <f>H26+J26</f>
        <v>25350.232000000004</v>
      </c>
      <c r="D26" s="22">
        <f>I26+K26+M26+O26+Q26+S26+U26+W26+Y26+AA26+AC26+AE26</f>
        <v>21736.96051</v>
      </c>
      <c r="E26" s="21">
        <f>I26+K26+M26+O26+Q26+S26+U26+W26+Y26+AA26+AC26+AE26</f>
        <v>21736.96051</v>
      </c>
      <c r="F26" s="21">
        <f t="shared" si="1"/>
        <v>27.07791721270224</v>
      </c>
      <c r="G26" s="21">
        <f t="shared" si="4"/>
        <v>85.74659399566835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4">
        <v>3377.887</v>
      </c>
      <c r="M26" s="24"/>
      <c r="N26" s="21">
        <v>7689.254</v>
      </c>
      <c r="O26" s="24"/>
      <c r="P26" s="24">
        <v>5408.135</v>
      </c>
      <c r="Q26" s="24"/>
      <c r="R26" s="24">
        <v>5863.814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83" t="s">
        <v>59</v>
      </c>
    </row>
    <row r="27" spans="1:32" s="13" customFormat="1" ht="18.75">
      <c r="A27" s="3" t="s">
        <v>23</v>
      </c>
      <c r="B27" s="23">
        <f>B26</f>
        <v>80275.6</v>
      </c>
      <c r="C27" s="22">
        <f>C26</f>
        <v>25350.232000000004</v>
      </c>
      <c r="D27" s="22">
        <f>D26</f>
        <v>21736.96051</v>
      </c>
      <c r="E27" s="21">
        <f>E26</f>
        <v>21736.96051</v>
      </c>
      <c r="F27" s="21">
        <f t="shared" si="1"/>
        <v>27.07791721270224</v>
      </c>
      <c r="G27" s="21">
        <f t="shared" si="4"/>
        <v>85.74659399566835</v>
      </c>
      <c r="H27" s="21">
        <f>H26</f>
        <v>17519.276</v>
      </c>
      <c r="I27" s="21">
        <f aca="true" t="shared" si="16" ref="I27:AD28">I26</f>
        <v>14074.49791</v>
      </c>
      <c r="J27" s="21">
        <f t="shared" si="16"/>
        <v>7830.956</v>
      </c>
      <c r="K27" s="21">
        <f>K26</f>
        <v>7662.4626</v>
      </c>
      <c r="L27" s="24">
        <f t="shared" si="16"/>
        <v>3377.887</v>
      </c>
      <c r="M27" s="24"/>
      <c r="N27" s="21">
        <f t="shared" si="16"/>
        <v>7689.254</v>
      </c>
      <c r="O27" s="24"/>
      <c r="P27" s="24">
        <f t="shared" si="16"/>
        <v>5408.135</v>
      </c>
      <c r="Q27" s="24"/>
      <c r="R27" s="24">
        <f t="shared" si="16"/>
        <v>5863.814</v>
      </c>
      <c r="S27" s="24"/>
      <c r="T27" s="24">
        <f t="shared" si="16"/>
        <v>8574.843</v>
      </c>
      <c r="U27" s="24"/>
      <c r="V27" s="24">
        <f t="shared" si="16"/>
        <v>4145.643</v>
      </c>
      <c r="W27" s="24"/>
      <c r="X27" s="24">
        <f t="shared" si="16"/>
        <v>3605.157</v>
      </c>
      <c r="Y27" s="24"/>
      <c r="Z27" s="24">
        <f t="shared" si="16"/>
        <v>5969.258</v>
      </c>
      <c r="AA27" s="24"/>
      <c r="AB27" s="24">
        <f t="shared" si="16"/>
        <v>3229.974</v>
      </c>
      <c r="AC27" s="24"/>
      <c r="AD27" s="24">
        <f t="shared" si="16"/>
        <v>7061.403</v>
      </c>
      <c r="AE27" s="24"/>
      <c r="AF27" s="86"/>
    </row>
    <row r="28" spans="1:32" s="13" customFormat="1" ht="17.25" customHeight="1">
      <c r="A28" s="2" t="s">
        <v>18</v>
      </c>
      <c r="B28" s="23">
        <f>B27</f>
        <v>80275.6</v>
      </c>
      <c r="C28" s="22">
        <f>C27</f>
        <v>25350.232000000004</v>
      </c>
      <c r="D28" s="23">
        <f>D26</f>
        <v>21736.96051</v>
      </c>
      <c r="E28" s="23">
        <f>E27</f>
        <v>21736.96051</v>
      </c>
      <c r="F28" s="21">
        <f t="shared" si="1"/>
        <v>27.07791721270224</v>
      </c>
      <c r="G28" s="21">
        <f t="shared" si="4"/>
        <v>85.74659399566835</v>
      </c>
      <c r="H28" s="23">
        <f>H27</f>
        <v>17519.276</v>
      </c>
      <c r="I28" s="23">
        <f t="shared" si="16"/>
        <v>14074.49791</v>
      </c>
      <c r="J28" s="23">
        <f t="shared" si="16"/>
        <v>7830.956</v>
      </c>
      <c r="K28" s="23">
        <f>K27</f>
        <v>7662.4626</v>
      </c>
      <c r="L28" s="40">
        <f t="shared" si="16"/>
        <v>3377.887</v>
      </c>
      <c r="M28" s="40"/>
      <c r="N28" s="23">
        <f t="shared" si="16"/>
        <v>7689.254</v>
      </c>
      <c r="O28" s="40"/>
      <c r="P28" s="40">
        <f t="shared" si="16"/>
        <v>5408.135</v>
      </c>
      <c r="Q28" s="40"/>
      <c r="R28" s="40">
        <f t="shared" si="16"/>
        <v>5863.814</v>
      </c>
      <c r="S28" s="40"/>
      <c r="T28" s="40">
        <f t="shared" si="16"/>
        <v>8574.843</v>
      </c>
      <c r="U28" s="40"/>
      <c r="V28" s="40">
        <f t="shared" si="16"/>
        <v>4145.643</v>
      </c>
      <c r="W28" s="40"/>
      <c r="X28" s="40">
        <f t="shared" si="16"/>
        <v>3605.157</v>
      </c>
      <c r="Y28" s="40"/>
      <c r="Z28" s="40">
        <f t="shared" si="16"/>
        <v>5969.258</v>
      </c>
      <c r="AA28" s="40"/>
      <c r="AB28" s="40">
        <f t="shared" si="16"/>
        <v>3229.974</v>
      </c>
      <c r="AC28" s="40"/>
      <c r="AD28" s="40">
        <f t="shared" si="16"/>
        <v>7061.403</v>
      </c>
      <c r="AE28" s="40"/>
      <c r="AF28" s="87"/>
    </row>
    <row r="29" spans="1:32" s="13" customFormat="1" ht="86.25" customHeight="1">
      <c r="A29" s="47" t="s">
        <v>46</v>
      </c>
      <c r="B29" s="40">
        <f>B30</f>
        <v>7649.1</v>
      </c>
      <c r="C29" s="41">
        <f>H29+J29</f>
        <v>2347.06466</v>
      </c>
      <c r="D29" s="40">
        <f>I29+K29+M29+O29+Q29+S29+U29+W29+Y29+AA29+AC29+AE29</f>
        <v>1902.8158400000002</v>
      </c>
      <c r="E29" s="40">
        <f>I29+K29+M29+O29+Q29+S29+U29+W29+Y29+AA29+AC29+AE29</f>
        <v>1902.8158400000002</v>
      </c>
      <c r="F29" s="24">
        <f t="shared" si="1"/>
        <v>24.876336301002734</v>
      </c>
      <c r="G29" s="24">
        <f t="shared" si="4"/>
        <v>81.07215248173011</v>
      </c>
      <c r="H29" s="40">
        <f>H30</f>
        <v>1426.8090000000002</v>
      </c>
      <c r="I29" s="23">
        <f aca="true" t="shared" si="17" ref="I29:AD29">I30</f>
        <v>1180.59787</v>
      </c>
      <c r="J29" s="23">
        <f t="shared" si="17"/>
        <v>920.25566</v>
      </c>
      <c r="K29" s="40">
        <f>K30</f>
        <v>722.21797</v>
      </c>
      <c r="L29" s="40">
        <f t="shared" si="17"/>
        <v>324.76479</v>
      </c>
      <c r="M29" s="40"/>
      <c r="N29" s="23">
        <f t="shared" si="17"/>
        <v>696.62379</v>
      </c>
      <c r="O29" s="40"/>
      <c r="P29" s="40">
        <f t="shared" si="17"/>
        <v>728.2687900000001</v>
      </c>
      <c r="Q29" s="40"/>
      <c r="R29" s="23">
        <f t="shared" si="17"/>
        <v>625.93579</v>
      </c>
      <c r="S29" s="40"/>
      <c r="T29" s="40">
        <f t="shared" si="17"/>
        <v>751.47779</v>
      </c>
      <c r="U29" s="40"/>
      <c r="V29" s="40">
        <f t="shared" si="17"/>
        <v>434.67078999999995</v>
      </c>
      <c r="W29" s="40"/>
      <c r="X29" s="40">
        <f t="shared" si="17"/>
        <v>230.41279</v>
      </c>
      <c r="Y29" s="40"/>
      <c r="Z29" s="40">
        <f t="shared" si="17"/>
        <v>487.04778999999996</v>
      </c>
      <c r="AA29" s="40"/>
      <c r="AB29" s="40">
        <f t="shared" si="17"/>
        <v>325.40079</v>
      </c>
      <c r="AC29" s="40"/>
      <c r="AD29" s="40">
        <f t="shared" si="17"/>
        <v>697.43223</v>
      </c>
      <c r="AE29" s="40"/>
      <c r="AF29" s="77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>H30+J30</f>
        <v>2347.06466</v>
      </c>
      <c r="D30" s="40">
        <f>D32+D31</f>
        <v>2378.42</v>
      </c>
      <c r="E30" s="40">
        <f>E31+E32</f>
        <v>1180.59787</v>
      </c>
      <c r="F30" s="24">
        <f t="shared" si="1"/>
        <v>31.094115647592524</v>
      </c>
      <c r="G30" s="24">
        <f t="shared" si="4"/>
        <v>101.33593848241063</v>
      </c>
      <c r="H30" s="40">
        <f>H31+H32</f>
        <v>1426.8090000000002</v>
      </c>
      <c r="I30" s="23">
        <f>I31+I32</f>
        <v>1180.59787</v>
      </c>
      <c r="J30" s="23">
        <f>J31+J32</f>
        <v>920.25566</v>
      </c>
      <c r="K30" s="40">
        <f>K31+K32</f>
        <v>722.21797</v>
      </c>
      <c r="L30" s="40">
        <f>L31+L32</f>
        <v>324.76479</v>
      </c>
      <c r="M30" s="40"/>
      <c r="N30" s="23">
        <f>N31+N32</f>
        <v>696.62379</v>
      </c>
      <c r="O30" s="40"/>
      <c r="P30" s="40">
        <f>P31+P32</f>
        <v>728.2687900000001</v>
      </c>
      <c r="Q30" s="40"/>
      <c r="R30" s="23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86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H31+J31</f>
        <v>527.43506</v>
      </c>
      <c r="D31" s="40">
        <v>543.62</v>
      </c>
      <c r="E31" s="40">
        <f>I31</f>
        <v>0</v>
      </c>
      <c r="F31" s="24">
        <f t="shared" si="1"/>
        <v>11.277955271565496</v>
      </c>
      <c r="G31" s="24">
        <f t="shared" si="4"/>
        <v>103.06861284496331</v>
      </c>
      <c r="H31" s="40">
        <v>11.91306</v>
      </c>
      <c r="I31" s="23">
        <v>0</v>
      </c>
      <c r="J31" s="23">
        <v>515.522</v>
      </c>
      <c r="K31" s="40">
        <v>113.63939</v>
      </c>
      <c r="L31" s="40">
        <v>305.124</v>
      </c>
      <c r="M31" s="40"/>
      <c r="N31" s="23">
        <v>357.152</v>
      </c>
      <c r="O31" s="40"/>
      <c r="P31" s="40">
        <v>562.17794</v>
      </c>
      <c r="Q31" s="40"/>
      <c r="R31" s="23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86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>H32+J32</f>
        <v>1819.6296000000002</v>
      </c>
      <c r="D32" s="40">
        <v>1834.8</v>
      </c>
      <c r="E32" s="40">
        <f>I32</f>
        <v>1180.59787</v>
      </c>
      <c r="F32" s="24">
        <f t="shared" si="1"/>
        <v>64.85913252500971</v>
      </c>
      <c r="G32" s="24">
        <f t="shared" si="4"/>
        <v>100.83370813488634</v>
      </c>
      <c r="H32" s="40">
        <v>1414.89594</v>
      </c>
      <c r="I32" s="23">
        <v>1180.59787</v>
      </c>
      <c r="J32" s="23">
        <v>404.73366</v>
      </c>
      <c r="K32" s="23">
        <v>608.57858</v>
      </c>
      <c r="L32" s="40">
        <v>19.64079</v>
      </c>
      <c r="M32" s="40"/>
      <c r="N32" s="23">
        <v>339.47179</v>
      </c>
      <c r="O32" s="40"/>
      <c r="P32" s="40">
        <v>166.09085</v>
      </c>
      <c r="Q32" s="40"/>
      <c r="R32" s="23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87"/>
    </row>
    <row r="33" spans="1:32" s="13" customFormat="1" ht="33.75" customHeight="1">
      <c r="A33" s="45" t="s">
        <v>24</v>
      </c>
      <c r="B33" s="67">
        <f>B10+B6</f>
        <v>111603.00000000001</v>
      </c>
      <c r="C33" s="68">
        <f>C6+C10</f>
        <v>29561.040660000002</v>
      </c>
      <c r="D33" s="68">
        <f>D10+D6</f>
        <v>24970.279110000003</v>
      </c>
      <c r="E33" s="69">
        <f>I33</f>
        <v>15687.096309999999</v>
      </c>
      <c r="F33" s="69">
        <f t="shared" si="1"/>
        <v>22.37420061288675</v>
      </c>
      <c r="G33" s="69">
        <f t="shared" si="4"/>
        <v>84.47023025068293</v>
      </c>
      <c r="H33" s="67">
        <f>H6+H10</f>
        <v>19869.182000000004</v>
      </c>
      <c r="I33" s="67">
        <f>I36+I35+I34</f>
        <v>15687.096309999999</v>
      </c>
      <c r="J33" s="67">
        <f>J6+J10</f>
        <v>9691.85866</v>
      </c>
      <c r="K33" s="67">
        <f>K6+K10</f>
        <v>8807.57864</v>
      </c>
      <c r="L33" s="67">
        <f>L6+L10</f>
        <v>5747.06379</v>
      </c>
      <c r="M33" s="67"/>
      <c r="N33" s="67">
        <f>N6+N10</f>
        <v>13004.530789999999</v>
      </c>
      <c r="O33" s="67"/>
      <c r="P33" s="67">
        <f>P6+P10</f>
        <v>6934.030790000001</v>
      </c>
      <c r="Q33" s="67"/>
      <c r="R33" s="67">
        <f>R6+R10</f>
        <v>8757.81179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H34+J34</f>
        <v>527.432</v>
      </c>
      <c r="D34" s="40">
        <f>D31</f>
        <v>543.62</v>
      </c>
      <c r="E34" s="40">
        <f>I34+K34+M34+O34+Q34+S34+U34+W34+Y34+AA34+AC34+AE34</f>
        <v>113.63939</v>
      </c>
      <c r="F34" s="24">
        <f t="shared" si="1"/>
        <v>11.277962431136684</v>
      </c>
      <c r="G34" s="24">
        <f t="shared" si="4"/>
        <v>103.06921081769782</v>
      </c>
      <c r="H34" s="40">
        <v>11.91</v>
      </c>
      <c r="I34" s="23">
        <v>0</v>
      </c>
      <c r="J34" s="40">
        <v>515.522</v>
      </c>
      <c r="K34" s="40">
        <f>K31</f>
        <v>113.63939</v>
      </c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>H35+J35</f>
        <v>1819.6296000000002</v>
      </c>
      <c r="D35" s="40">
        <f>D32</f>
        <v>1834.8</v>
      </c>
      <c r="E35" s="40">
        <f>I35+K35+M35+O35+Q35+S35+U35+W35+Y35+AA35+AC35+AE35</f>
        <v>1789.17645</v>
      </c>
      <c r="F35" s="24">
        <f t="shared" si="1"/>
        <v>64.85913252500971</v>
      </c>
      <c r="G35" s="24">
        <f t="shared" si="4"/>
        <v>100.83370813488634</v>
      </c>
      <c r="H35" s="40">
        <f>H30-H31</f>
        <v>1414.89594</v>
      </c>
      <c r="I35" s="23">
        <f aca="true" t="shared" si="18" ref="I35:AD35">I30-I31</f>
        <v>1180.59787</v>
      </c>
      <c r="J35" s="40">
        <f t="shared" si="18"/>
        <v>404.73366</v>
      </c>
      <c r="K35" s="40">
        <f>K32</f>
        <v>608.57858</v>
      </c>
      <c r="L35" s="40">
        <f t="shared" si="18"/>
        <v>19.64078999999998</v>
      </c>
      <c r="M35" s="40"/>
      <c r="N35" s="40">
        <f t="shared" si="18"/>
        <v>339.47179</v>
      </c>
      <c r="O35" s="40"/>
      <c r="P35" s="40">
        <f t="shared" si="18"/>
        <v>166.09085000000005</v>
      </c>
      <c r="Q35" s="40"/>
      <c r="R35" s="40">
        <f t="shared" si="18"/>
        <v>35.74078999999995</v>
      </c>
      <c r="S35" s="40"/>
      <c r="T35" s="40">
        <f t="shared" si="18"/>
        <v>176.29979000000003</v>
      </c>
      <c r="U35" s="40"/>
      <c r="V35" s="40">
        <f t="shared" si="18"/>
        <v>19.64078999999998</v>
      </c>
      <c r="W35" s="40"/>
      <c r="X35" s="40">
        <f t="shared" si="18"/>
        <v>19.64079000000001</v>
      </c>
      <c r="Y35" s="40"/>
      <c r="Z35" s="40">
        <f t="shared" si="18"/>
        <v>137.74178999999998</v>
      </c>
      <c r="AA35" s="40"/>
      <c r="AB35" s="40">
        <f t="shared" si="18"/>
        <v>19.64078999999998</v>
      </c>
      <c r="AC35" s="40"/>
      <c r="AD35" s="40">
        <f t="shared" si="18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>H36+J36</f>
        <v>27213.976000000002</v>
      </c>
      <c r="D36" s="40">
        <f>D33-D34-D35</f>
        <v>22591.859110000005</v>
      </c>
      <c r="E36" s="40">
        <f>D36</f>
        <v>22591.859110000005</v>
      </c>
      <c r="F36" s="24">
        <f t="shared" si="1"/>
        <v>21.732574833652226</v>
      </c>
      <c r="G36" s="24">
        <f t="shared" si="4"/>
        <v>83.01565015711046</v>
      </c>
      <c r="H36" s="40">
        <f>H7+H11+H26</f>
        <v>18442.373000000003</v>
      </c>
      <c r="I36" s="23">
        <f>I7+I11+I26</f>
        <v>14506.49844</v>
      </c>
      <c r="J36" s="40">
        <f>J7+J11+J26</f>
        <v>8771.603</v>
      </c>
      <c r="K36" s="40">
        <f>K33-K34-K35</f>
        <v>8085.360669999999</v>
      </c>
      <c r="L36" s="40">
        <f>L7+L11+L26</f>
        <v>5422.299</v>
      </c>
      <c r="M36" s="40"/>
      <c r="N36" s="40">
        <f>N7+N11+N26</f>
        <v>12307.907</v>
      </c>
      <c r="O36" s="40"/>
      <c r="P36" s="40">
        <f>P7+P11+P26</f>
        <v>6205.762000000001</v>
      </c>
      <c r="Q36" s="40"/>
      <c r="R36" s="40">
        <f>R7+R11+R26</f>
        <v>8131.876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2" s="43" customFormat="1" ht="12.75" customHeight="1">
      <c r="A37" s="54"/>
      <c r="B37" s="103">
        <f>H37+J37+L37+N37+P37+R37+T37+V37+X37+Z37+AB37+AD37</f>
        <v>111603.00000000001</v>
      </c>
      <c r="C37" s="104"/>
      <c r="D37" s="104"/>
      <c r="E37" s="104"/>
      <c r="F37" s="104"/>
      <c r="G37" s="104"/>
      <c r="H37" s="104">
        <v>19869.182</v>
      </c>
      <c r="I37" s="104"/>
      <c r="J37" s="104">
        <v>9691.85866</v>
      </c>
      <c r="K37" s="104"/>
      <c r="L37" s="105">
        <v>5747.06379</v>
      </c>
      <c r="M37" s="104"/>
      <c r="N37" s="104">
        <v>13004.53079</v>
      </c>
      <c r="O37" s="104"/>
      <c r="P37" s="104">
        <v>6934.03079</v>
      </c>
      <c r="Q37" s="104"/>
      <c r="R37" s="104">
        <v>8757.81179</v>
      </c>
      <c r="S37" s="104"/>
      <c r="T37" s="104">
        <v>15288.33779</v>
      </c>
      <c r="U37" s="104"/>
      <c r="V37" s="104">
        <v>4963.36079</v>
      </c>
      <c r="W37" s="104"/>
      <c r="X37" s="104">
        <v>5593.54179</v>
      </c>
      <c r="Y37" s="104"/>
      <c r="Z37" s="104">
        <v>8176.36679</v>
      </c>
      <c r="AA37" s="104"/>
      <c r="AB37" s="104">
        <v>4059.07179</v>
      </c>
      <c r="AC37" s="104"/>
      <c r="AD37" s="104">
        <v>9517.84323</v>
      </c>
      <c r="AE37" s="104"/>
      <c r="AF37" s="106"/>
    </row>
    <row r="38" spans="1:32" s="13" customFormat="1" ht="18.75" hidden="1">
      <c r="A38" s="55"/>
      <c r="B38" s="88" t="s">
        <v>36</v>
      </c>
      <c r="C38" s="88"/>
      <c r="D38" s="88"/>
      <c r="E38" s="88"/>
      <c r="F38" s="88"/>
      <c r="G38" s="88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75" t="s">
        <v>67</v>
      </c>
      <c r="C40" s="75"/>
      <c r="D40" s="75"/>
      <c r="E40" s="75"/>
      <c r="F40" s="75"/>
      <c r="G40" s="75"/>
      <c r="H40" s="75"/>
      <c r="I40" s="75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76"/>
      <c r="C41" s="75"/>
      <c r="D41" s="75"/>
      <c r="E41" s="75"/>
      <c r="F41" s="75"/>
      <c r="G41" s="75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75"/>
      <c r="C43" s="75"/>
      <c r="D43" s="75"/>
      <c r="E43" s="75"/>
      <c r="F43" s="75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6:AF9"/>
    <mergeCell ref="AF14:AF16"/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Normal="70" zoomScaleSheetLayoutView="100" zoomScalePageLayoutView="0" workbookViewId="0" topLeftCell="A1">
      <pane xSplit="7" ySplit="4" topLeftCell="H2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3" sqref="G33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94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AF1" s="7"/>
    </row>
    <row r="2" spans="1:32" s="8" customFormat="1" ht="18.75" customHeight="1">
      <c r="A2" s="90" t="s">
        <v>27</v>
      </c>
      <c r="B2" s="96" t="s">
        <v>39</v>
      </c>
      <c r="C2" s="96" t="s">
        <v>49</v>
      </c>
      <c r="D2" s="96" t="s">
        <v>50</v>
      </c>
      <c r="E2" s="96" t="s">
        <v>51</v>
      </c>
      <c r="F2" s="89" t="s">
        <v>13</v>
      </c>
      <c r="G2" s="89"/>
      <c r="H2" s="89" t="s">
        <v>0</v>
      </c>
      <c r="I2" s="89"/>
      <c r="J2" s="89" t="s">
        <v>1</v>
      </c>
      <c r="K2" s="89"/>
      <c r="L2" s="89" t="s">
        <v>2</v>
      </c>
      <c r="M2" s="89"/>
      <c r="N2" s="89" t="s">
        <v>3</v>
      </c>
      <c r="O2" s="89"/>
      <c r="P2" s="89" t="s">
        <v>4</v>
      </c>
      <c r="Q2" s="89"/>
      <c r="R2" s="89" t="s">
        <v>5</v>
      </c>
      <c r="S2" s="89"/>
      <c r="T2" s="89" t="s">
        <v>6</v>
      </c>
      <c r="U2" s="89"/>
      <c r="V2" s="89" t="s">
        <v>7</v>
      </c>
      <c r="W2" s="89"/>
      <c r="X2" s="89" t="s">
        <v>8</v>
      </c>
      <c r="Y2" s="89"/>
      <c r="Z2" s="89" t="s">
        <v>9</v>
      </c>
      <c r="AA2" s="89"/>
      <c r="AB2" s="89" t="s">
        <v>10</v>
      </c>
      <c r="AC2" s="89"/>
      <c r="AD2" s="89" t="s">
        <v>11</v>
      </c>
      <c r="AE2" s="89"/>
      <c r="AF2" s="90" t="s">
        <v>17</v>
      </c>
    </row>
    <row r="3" spans="1:32" s="9" customFormat="1" ht="93" customHeight="1">
      <c r="A3" s="90"/>
      <c r="B3" s="97"/>
      <c r="C3" s="97"/>
      <c r="D3" s="98"/>
      <c r="E3" s="97"/>
      <c r="F3" s="38" t="s">
        <v>15</v>
      </c>
      <c r="G3" s="3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90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v>0</v>
      </c>
      <c r="E6" s="24"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/>
      <c r="L6" s="24">
        <f t="shared" si="0"/>
        <v>0</v>
      </c>
      <c r="M6" s="24"/>
      <c r="N6" s="24">
        <f t="shared" si="0"/>
        <v>0</v>
      </c>
      <c r="O6" s="24"/>
      <c r="P6" s="21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91" t="s">
        <v>54</v>
      </c>
    </row>
    <row r="7" spans="1:32" s="13" customFormat="1" ht="122.25" customHeight="1">
      <c r="A7" s="34" t="s">
        <v>43</v>
      </c>
      <c r="B7" s="40">
        <f>H7+J7+L7+N7+P7+R7+T7+V7+X7+Z7+AB7+AD7</f>
        <v>674.7</v>
      </c>
      <c r="C7" s="41">
        <f>H7</f>
        <v>0</v>
      </c>
      <c r="D7" s="41">
        <v>0</v>
      </c>
      <c r="E7" s="24"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/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92"/>
    </row>
    <row r="8" spans="1:32" s="13" customFormat="1" ht="18.75">
      <c r="A8" s="33" t="s">
        <v>23</v>
      </c>
      <c r="B8" s="40">
        <f>B7</f>
        <v>674.7</v>
      </c>
      <c r="C8" s="41">
        <f>C7</f>
        <v>0</v>
      </c>
      <c r="D8" s="41">
        <v>0</v>
      </c>
      <c r="E8" s="24">
        <v>0</v>
      </c>
      <c r="F8" s="24">
        <f t="shared" si="1"/>
        <v>0</v>
      </c>
      <c r="G8" s="24">
        <v>0</v>
      </c>
      <c r="H8" s="24">
        <f>H7</f>
        <v>0</v>
      </c>
      <c r="I8" s="24">
        <f aca="true" t="shared" si="2" ref="I8:AD9">I7</f>
        <v>0</v>
      </c>
      <c r="J8" s="24">
        <f t="shared" si="2"/>
        <v>0</v>
      </c>
      <c r="K8" s="24"/>
      <c r="L8" s="24">
        <f t="shared" si="2"/>
        <v>0</v>
      </c>
      <c r="M8" s="24"/>
      <c r="N8" s="24">
        <f t="shared" si="2"/>
        <v>0</v>
      </c>
      <c r="O8" s="24"/>
      <c r="P8" s="24">
        <f t="shared" si="2"/>
        <v>100</v>
      </c>
      <c r="Q8" s="24"/>
      <c r="R8" s="24">
        <f t="shared" si="2"/>
        <v>286</v>
      </c>
      <c r="S8" s="24"/>
      <c r="T8" s="24">
        <f t="shared" si="2"/>
        <v>0</v>
      </c>
      <c r="U8" s="24"/>
      <c r="V8" s="24">
        <f t="shared" si="2"/>
        <v>0</v>
      </c>
      <c r="W8" s="24"/>
      <c r="X8" s="24">
        <f t="shared" si="2"/>
        <v>0</v>
      </c>
      <c r="Y8" s="24"/>
      <c r="Z8" s="24">
        <f t="shared" si="2"/>
        <v>288.7</v>
      </c>
      <c r="AA8" s="24"/>
      <c r="AB8" s="24">
        <f t="shared" si="2"/>
        <v>0</v>
      </c>
      <c r="AC8" s="24"/>
      <c r="AD8" s="24">
        <f t="shared" si="2"/>
        <v>0</v>
      </c>
      <c r="AE8" s="24"/>
      <c r="AF8" s="92"/>
    </row>
    <row r="9" spans="1:32" s="13" customFormat="1" ht="18.75">
      <c r="A9" s="35" t="s">
        <v>18</v>
      </c>
      <c r="B9" s="40">
        <f>B8</f>
        <v>674.7</v>
      </c>
      <c r="C9" s="41">
        <f>C8</f>
        <v>0</v>
      </c>
      <c r="D9" s="41">
        <v>0</v>
      </c>
      <c r="E9" s="24">
        <v>0</v>
      </c>
      <c r="F9" s="24">
        <f t="shared" si="1"/>
        <v>0</v>
      </c>
      <c r="G9" s="24">
        <v>0</v>
      </c>
      <c r="H9" s="24">
        <f>H8</f>
        <v>0</v>
      </c>
      <c r="I9" s="24">
        <f t="shared" si="2"/>
        <v>0</v>
      </c>
      <c r="J9" s="24">
        <f t="shared" si="2"/>
        <v>0</v>
      </c>
      <c r="K9" s="24"/>
      <c r="L9" s="24">
        <f t="shared" si="2"/>
        <v>0</v>
      </c>
      <c r="M9" s="24"/>
      <c r="N9" s="24">
        <f t="shared" si="2"/>
        <v>0</v>
      </c>
      <c r="O9" s="24"/>
      <c r="P9" s="24">
        <f t="shared" si="2"/>
        <v>100</v>
      </c>
      <c r="Q9" s="24"/>
      <c r="R9" s="24">
        <f t="shared" si="2"/>
        <v>286</v>
      </c>
      <c r="S9" s="24"/>
      <c r="T9" s="24">
        <f t="shared" si="2"/>
        <v>0</v>
      </c>
      <c r="U9" s="24"/>
      <c r="V9" s="24">
        <f t="shared" si="2"/>
        <v>0</v>
      </c>
      <c r="W9" s="24"/>
      <c r="X9" s="24">
        <f t="shared" si="2"/>
        <v>0</v>
      </c>
      <c r="Y9" s="24"/>
      <c r="Z9" s="24">
        <f t="shared" si="2"/>
        <v>288.7</v>
      </c>
      <c r="AA9" s="24"/>
      <c r="AB9" s="24">
        <f t="shared" si="2"/>
        <v>0</v>
      </c>
      <c r="AC9" s="24"/>
      <c r="AD9" s="24">
        <f t="shared" si="2"/>
        <v>0</v>
      </c>
      <c r="AE9" s="24"/>
      <c r="AF9" s="93"/>
    </row>
    <row r="10" spans="1:32" s="13" customFormat="1" ht="112.5">
      <c r="A10" s="46" t="s">
        <v>44</v>
      </c>
      <c r="B10" s="40">
        <f>B11+B26+B29</f>
        <v>110928.30000000002</v>
      </c>
      <c r="C10" s="41">
        <f>C11+C26+C29</f>
        <v>19869.182000000004</v>
      </c>
      <c r="D10" s="41">
        <f>D12+D27+D30</f>
        <v>15969.61203</v>
      </c>
      <c r="E10" s="24">
        <f>E12+E27+E30</f>
        <v>15699.1099</v>
      </c>
      <c r="F10" s="24">
        <f t="shared" si="1"/>
        <v>14.396337120464297</v>
      </c>
      <c r="G10" s="24">
        <f aca="true" t="shared" si="3" ref="G10:G36">D10*100/C10</f>
        <v>80.37377698790014</v>
      </c>
      <c r="H10" s="24">
        <f>H11+H26+H29</f>
        <v>19869.182000000004</v>
      </c>
      <c r="I10" s="24">
        <f>I11+I26+I29</f>
        <v>15699.1099</v>
      </c>
      <c r="J10" s="24">
        <f>J11+J26+J29</f>
        <v>9677.258660000001</v>
      </c>
      <c r="K10" s="24"/>
      <c r="L10" s="24">
        <f>L11+L26+L29</f>
        <v>5747.06379</v>
      </c>
      <c r="M10" s="24"/>
      <c r="N10" s="24">
        <f>N11+N26+N29</f>
        <v>13005.030789999999</v>
      </c>
      <c r="O10" s="24"/>
      <c r="P10" s="24">
        <f>P11+P26+P29</f>
        <v>6834.030790000001</v>
      </c>
      <c r="Q10" s="24"/>
      <c r="R10" s="24">
        <f>R11+R26+R29</f>
        <v>8485.91179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35" t="s">
        <v>45</v>
      </c>
      <c r="B11" s="40">
        <f>B14+B17+B20+B23</f>
        <v>23003.600000000006</v>
      </c>
      <c r="C11" s="40">
        <f>C15+C18+C21+C24</f>
        <v>923.097</v>
      </c>
      <c r="D11" s="41">
        <f>I11+K11+M11+O11+Q11+S11+U11+W11+Y11+AA11+AC11+AE11</f>
        <v>433.63203000000004</v>
      </c>
      <c r="E11" s="40">
        <f>I11</f>
        <v>433.63203000000004</v>
      </c>
      <c r="F11" s="24">
        <f t="shared" si="1"/>
        <v>1.8850615990540607</v>
      </c>
      <c r="G11" s="24">
        <f t="shared" si="3"/>
        <v>46.975781526751796</v>
      </c>
      <c r="H11" s="40">
        <f>H14+H17+H20+H23</f>
        <v>923.097</v>
      </c>
      <c r="I11" s="40">
        <f>I14+I17+I20+I23</f>
        <v>433.63203000000004</v>
      </c>
      <c r="J11" s="40">
        <f aca="true" t="shared" si="4" ref="J11:AD11">J14+J17+J20+J23</f>
        <v>940.1469999999999</v>
      </c>
      <c r="K11" s="40"/>
      <c r="L11" s="40">
        <f t="shared" si="4"/>
        <v>2044.4119999999998</v>
      </c>
      <c r="M11" s="40"/>
      <c r="N11" s="40">
        <f t="shared" si="4"/>
        <v>4619.153</v>
      </c>
      <c r="O11" s="40"/>
      <c r="P11" s="40">
        <f t="shared" si="4"/>
        <v>697.627</v>
      </c>
      <c r="Q11" s="40"/>
      <c r="R11" s="40">
        <f t="shared" si="4"/>
        <v>1982.062</v>
      </c>
      <c r="S11" s="40"/>
      <c r="T11" s="40">
        <f t="shared" si="4"/>
        <v>5962.017</v>
      </c>
      <c r="U11" s="40"/>
      <c r="V11" s="40">
        <f t="shared" si="4"/>
        <v>383.047</v>
      </c>
      <c r="W11" s="40"/>
      <c r="X11" s="40">
        <f t="shared" si="4"/>
        <v>1757.972</v>
      </c>
      <c r="Y11" s="40"/>
      <c r="Z11" s="40">
        <f t="shared" si="4"/>
        <v>1431.3609999999999</v>
      </c>
      <c r="AA11" s="40"/>
      <c r="AB11" s="40">
        <f t="shared" si="4"/>
        <v>503.697</v>
      </c>
      <c r="AC11" s="40"/>
      <c r="AD11" s="40">
        <f t="shared" si="4"/>
        <v>1759.008</v>
      </c>
      <c r="AE11" s="40"/>
      <c r="AF11" s="40"/>
    </row>
    <row r="12" spans="1:32" s="13" customFormat="1" ht="18.75">
      <c r="A12" s="33" t="s">
        <v>23</v>
      </c>
      <c r="B12" s="40">
        <f aca="true" t="shared" si="5" ref="B12:E13">B11</f>
        <v>23003.600000000006</v>
      </c>
      <c r="C12" s="41">
        <f t="shared" si="5"/>
        <v>923.097</v>
      </c>
      <c r="D12" s="41">
        <f t="shared" si="5"/>
        <v>433.63203000000004</v>
      </c>
      <c r="E12" s="24">
        <f t="shared" si="5"/>
        <v>433.63203000000004</v>
      </c>
      <c r="F12" s="24">
        <f t="shared" si="1"/>
        <v>1.8850615990540607</v>
      </c>
      <c r="G12" s="24">
        <f t="shared" si="3"/>
        <v>46.975781526751796</v>
      </c>
      <c r="H12" s="24">
        <f>H11</f>
        <v>923.097</v>
      </c>
      <c r="I12" s="24">
        <f aca="true" t="shared" si="6" ref="I12:AD13">I11</f>
        <v>433.63203000000004</v>
      </c>
      <c r="J12" s="24">
        <f t="shared" si="6"/>
        <v>940.1469999999999</v>
      </c>
      <c r="K12" s="24"/>
      <c r="L12" s="24">
        <f t="shared" si="6"/>
        <v>2044.4119999999998</v>
      </c>
      <c r="M12" s="24"/>
      <c r="N12" s="24">
        <f t="shared" si="6"/>
        <v>4619.153</v>
      </c>
      <c r="O12" s="24"/>
      <c r="P12" s="24">
        <f t="shared" si="6"/>
        <v>697.627</v>
      </c>
      <c r="Q12" s="24"/>
      <c r="R12" s="24">
        <f t="shared" si="6"/>
        <v>1982.062</v>
      </c>
      <c r="S12" s="24"/>
      <c r="T12" s="24">
        <f t="shared" si="6"/>
        <v>5962.017</v>
      </c>
      <c r="U12" s="24"/>
      <c r="V12" s="24">
        <f t="shared" si="6"/>
        <v>383.047</v>
      </c>
      <c r="W12" s="24"/>
      <c r="X12" s="24">
        <f t="shared" si="6"/>
        <v>1757.972</v>
      </c>
      <c r="Y12" s="24"/>
      <c r="Z12" s="24">
        <f t="shared" si="6"/>
        <v>1431.3609999999999</v>
      </c>
      <c r="AA12" s="24"/>
      <c r="AB12" s="24">
        <f t="shared" si="6"/>
        <v>503.697</v>
      </c>
      <c r="AC12" s="24"/>
      <c r="AD12" s="24">
        <f t="shared" si="6"/>
        <v>1759.008</v>
      </c>
      <c r="AE12" s="24"/>
      <c r="AF12" s="40"/>
    </row>
    <row r="13" spans="1:32" s="13" customFormat="1" ht="18.75">
      <c r="A13" s="35" t="s">
        <v>18</v>
      </c>
      <c r="B13" s="40">
        <f t="shared" si="5"/>
        <v>23003.600000000006</v>
      </c>
      <c r="C13" s="41">
        <f t="shared" si="5"/>
        <v>923.097</v>
      </c>
      <c r="D13" s="41">
        <f t="shared" si="5"/>
        <v>433.63203000000004</v>
      </c>
      <c r="E13" s="24">
        <f t="shared" si="5"/>
        <v>433.63203000000004</v>
      </c>
      <c r="F13" s="24">
        <f t="shared" si="1"/>
        <v>1.8850615990540607</v>
      </c>
      <c r="G13" s="24">
        <f t="shared" si="3"/>
        <v>46.975781526751796</v>
      </c>
      <c r="H13" s="24">
        <f>H12</f>
        <v>923.097</v>
      </c>
      <c r="I13" s="24">
        <f t="shared" si="6"/>
        <v>433.63203000000004</v>
      </c>
      <c r="J13" s="24">
        <f t="shared" si="6"/>
        <v>940.1469999999999</v>
      </c>
      <c r="K13" s="24"/>
      <c r="L13" s="24">
        <f t="shared" si="6"/>
        <v>2044.4119999999998</v>
      </c>
      <c r="M13" s="24"/>
      <c r="N13" s="24">
        <f t="shared" si="6"/>
        <v>4619.153</v>
      </c>
      <c r="O13" s="24"/>
      <c r="P13" s="24">
        <f t="shared" si="6"/>
        <v>697.627</v>
      </c>
      <c r="Q13" s="24"/>
      <c r="R13" s="24">
        <f t="shared" si="6"/>
        <v>1982.062</v>
      </c>
      <c r="S13" s="24"/>
      <c r="T13" s="24">
        <f t="shared" si="6"/>
        <v>5962.017</v>
      </c>
      <c r="U13" s="24"/>
      <c r="V13" s="24">
        <f t="shared" si="6"/>
        <v>383.047</v>
      </c>
      <c r="W13" s="24"/>
      <c r="X13" s="24">
        <f t="shared" si="6"/>
        <v>1757.972</v>
      </c>
      <c r="Y13" s="24"/>
      <c r="Z13" s="24">
        <f t="shared" si="6"/>
        <v>1431.3609999999999</v>
      </c>
      <c r="AA13" s="24"/>
      <c r="AB13" s="24">
        <f t="shared" si="6"/>
        <v>503.697</v>
      </c>
      <c r="AC13" s="24"/>
      <c r="AD13" s="24">
        <f t="shared" si="6"/>
        <v>1759.008</v>
      </c>
      <c r="AE13" s="24"/>
      <c r="AF13" s="40"/>
    </row>
    <row r="14" spans="1:32" s="13" customFormat="1" ht="75">
      <c r="A14" s="51" t="s">
        <v>30</v>
      </c>
      <c r="B14" s="40">
        <f>H14+J14+L14+N14+P14+R14+T14+V14+X14+Z14+AB14+AD14</f>
        <v>241.3</v>
      </c>
      <c r="C14" s="41">
        <f>H14</f>
        <v>0</v>
      </c>
      <c r="D14" s="41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77" t="s">
        <v>55</v>
      </c>
    </row>
    <row r="15" spans="1:32" s="13" customFormat="1" ht="18.75">
      <c r="A15" s="33" t="s">
        <v>23</v>
      </c>
      <c r="B15" s="40">
        <f>B14</f>
        <v>241.3</v>
      </c>
      <c r="C15" s="41">
        <f>C14</f>
        <v>0</v>
      </c>
      <c r="D15" s="41">
        <v>0</v>
      </c>
      <c r="E15" s="24">
        <v>0</v>
      </c>
      <c r="F15" s="24">
        <f t="shared" si="1"/>
        <v>0</v>
      </c>
      <c r="G15" s="24">
        <v>0</v>
      </c>
      <c r="H15" s="24">
        <f>H14</f>
        <v>0</v>
      </c>
      <c r="I15" s="24">
        <f aca="true" t="shared" si="7" ref="I15:AD16">I14</f>
        <v>0</v>
      </c>
      <c r="J15" s="24">
        <f t="shared" si="7"/>
        <v>0</v>
      </c>
      <c r="K15" s="24"/>
      <c r="L15" s="24">
        <f t="shared" si="7"/>
        <v>0</v>
      </c>
      <c r="M15" s="24"/>
      <c r="N15" s="24">
        <f t="shared" si="7"/>
        <v>0</v>
      </c>
      <c r="O15" s="24"/>
      <c r="P15" s="24">
        <f t="shared" si="7"/>
        <v>0</v>
      </c>
      <c r="Q15" s="24"/>
      <c r="R15" s="24">
        <f t="shared" si="7"/>
        <v>120.65</v>
      </c>
      <c r="S15" s="24"/>
      <c r="T15" s="24">
        <f t="shared" si="7"/>
        <v>0</v>
      </c>
      <c r="U15" s="24"/>
      <c r="V15" s="24">
        <f t="shared" si="7"/>
        <v>0</v>
      </c>
      <c r="W15" s="24"/>
      <c r="X15" s="24">
        <f t="shared" si="7"/>
        <v>0</v>
      </c>
      <c r="Y15" s="24"/>
      <c r="Z15" s="24">
        <f t="shared" si="7"/>
        <v>0</v>
      </c>
      <c r="AA15" s="24"/>
      <c r="AB15" s="24">
        <f t="shared" si="7"/>
        <v>120.65</v>
      </c>
      <c r="AC15" s="24"/>
      <c r="AD15" s="24">
        <f t="shared" si="7"/>
        <v>0</v>
      </c>
      <c r="AE15" s="24"/>
      <c r="AF15" s="78"/>
    </row>
    <row r="16" spans="1:32" s="13" customFormat="1" ht="18.75">
      <c r="A16" s="35" t="s">
        <v>18</v>
      </c>
      <c r="B16" s="40">
        <f>B15</f>
        <v>241.3</v>
      </c>
      <c r="C16" s="41">
        <f>C15</f>
        <v>0</v>
      </c>
      <c r="D16" s="41">
        <v>0</v>
      </c>
      <c r="E16" s="24">
        <v>0</v>
      </c>
      <c r="F16" s="24">
        <f t="shared" si="1"/>
        <v>0</v>
      </c>
      <c r="G16" s="24">
        <v>0</v>
      </c>
      <c r="H16" s="24">
        <f>H15</f>
        <v>0</v>
      </c>
      <c r="I16" s="24">
        <f t="shared" si="7"/>
        <v>0</v>
      </c>
      <c r="J16" s="24">
        <f t="shared" si="7"/>
        <v>0</v>
      </c>
      <c r="K16" s="24"/>
      <c r="L16" s="24">
        <f t="shared" si="7"/>
        <v>0</v>
      </c>
      <c r="M16" s="24"/>
      <c r="N16" s="24">
        <f t="shared" si="7"/>
        <v>0</v>
      </c>
      <c r="O16" s="24"/>
      <c r="P16" s="24">
        <f t="shared" si="7"/>
        <v>0</v>
      </c>
      <c r="Q16" s="24"/>
      <c r="R16" s="24">
        <f t="shared" si="7"/>
        <v>120.65</v>
      </c>
      <c r="S16" s="24"/>
      <c r="T16" s="24">
        <f t="shared" si="7"/>
        <v>0</v>
      </c>
      <c r="U16" s="24"/>
      <c r="V16" s="24">
        <f t="shared" si="7"/>
        <v>0</v>
      </c>
      <c r="W16" s="24"/>
      <c r="X16" s="24">
        <f t="shared" si="7"/>
        <v>0</v>
      </c>
      <c r="Y16" s="24"/>
      <c r="Z16" s="24">
        <f t="shared" si="7"/>
        <v>0</v>
      </c>
      <c r="AA16" s="24"/>
      <c r="AB16" s="24">
        <f t="shared" si="7"/>
        <v>120.65</v>
      </c>
      <c r="AC16" s="24"/>
      <c r="AD16" s="24">
        <f t="shared" si="7"/>
        <v>0</v>
      </c>
      <c r="AE16" s="24"/>
      <c r="AF16" s="79"/>
    </row>
    <row r="17" spans="1:32" s="13" customFormat="1" ht="75">
      <c r="A17" s="52" t="s">
        <v>31</v>
      </c>
      <c r="B17" s="40">
        <f>H17+J17+L17+N17+P17+R17+T17+V17+X17+Z17+AB17+AD17</f>
        <v>1972.1000000000006</v>
      </c>
      <c r="C17" s="41">
        <f>H17</f>
        <v>67.4</v>
      </c>
      <c r="D17" s="41">
        <f>I17+K17+M17+O17+Q17+S17+U17+W17+Y17+AA17+AC17+AE17</f>
        <v>8.42419</v>
      </c>
      <c r="E17" s="24">
        <f>D17</f>
        <v>8.42419</v>
      </c>
      <c r="F17" s="24">
        <f t="shared" si="1"/>
        <v>0.4271685005831346</v>
      </c>
      <c r="G17" s="24">
        <f t="shared" si="3"/>
        <v>12.498798219584568</v>
      </c>
      <c r="H17" s="24">
        <v>67.4</v>
      </c>
      <c r="I17" s="21">
        <v>8.42419</v>
      </c>
      <c r="J17" s="24">
        <v>138.8</v>
      </c>
      <c r="K17" s="24"/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77" t="s">
        <v>56</v>
      </c>
    </row>
    <row r="18" spans="1:32" s="13" customFormat="1" ht="18.75">
      <c r="A18" s="33" t="s">
        <v>23</v>
      </c>
      <c r="B18" s="40">
        <f aca="true" t="shared" si="8" ref="B18:E19">B17</f>
        <v>1972.1000000000006</v>
      </c>
      <c r="C18" s="41">
        <f t="shared" si="8"/>
        <v>67.4</v>
      </c>
      <c r="D18" s="41">
        <f t="shared" si="8"/>
        <v>8.42419</v>
      </c>
      <c r="E18" s="24">
        <f t="shared" si="8"/>
        <v>8.42419</v>
      </c>
      <c r="F18" s="24">
        <f t="shared" si="1"/>
        <v>0.4271685005831346</v>
      </c>
      <c r="G18" s="24">
        <f t="shared" si="3"/>
        <v>12.498798219584568</v>
      </c>
      <c r="H18" s="24">
        <f>H17</f>
        <v>67.4</v>
      </c>
      <c r="I18" s="24">
        <f aca="true" t="shared" si="9" ref="I18:AD19">I17</f>
        <v>8.42419</v>
      </c>
      <c r="J18" s="24">
        <f t="shared" si="9"/>
        <v>138.8</v>
      </c>
      <c r="K18" s="24"/>
      <c r="L18" s="24">
        <f t="shared" si="9"/>
        <v>255.6</v>
      </c>
      <c r="M18" s="24"/>
      <c r="N18" s="24">
        <f t="shared" si="9"/>
        <v>741.1</v>
      </c>
      <c r="O18" s="24"/>
      <c r="P18" s="24">
        <f t="shared" si="9"/>
        <v>296.3</v>
      </c>
      <c r="Q18" s="24"/>
      <c r="R18" s="24">
        <f t="shared" si="9"/>
        <v>67.4</v>
      </c>
      <c r="S18" s="24"/>
      <c r="T18" s="24">
        <f t="shared" si="9"/>
        <v>67.4</v>
      </c>
      <c r="U18" s="24"/>
      <c r="V18" s="24">
        <f t="shared" si="9"/>
        <v>67.4</v>
      </c>
      <c r="W18" s="24"/>
      <c r="X18" s="24">
        <f t="shared" si="9"/>
        <v>67.4</v>
      </c>
      <c r="Y18" s="24"/>
      <c r="Z18" s="24">
        <f t="shared" si="9"/>
        <v>67.4</v>
      </c>
      <c r="AA18" s="24"/>
      <c r="AB18" s="24">
        <f t="shared" si="9"/>
        <v>67.4</v>
      </c>
      <c r="AC18" s="24"/>
      <c r="AD18" s="24">
        <f t="shared" si="9"/>
        <v>68.5</v>
      </c>
      <c r="AE18" s="24"/>
      <c r="AF18" s="78"/>
    </row>
    <row r="19" spans="1:32" s="13" customFormat="1" ht="18.75">
      <c r="A19" s="35" t="s">
        <v>18</v>
      </c>
      <c r="B19" s="40">
        <f t="shared" si="8"/>
        <v>1972.1000000000006</v>
      </c>
      <c r="C19" s="41">
        <f t="shared" si="8"/>
        <v>67.4</v>
      </c>
      <c r="D19" s="24">
        <f t="shared" si="8"/>
        <v>8.42419</v>
      </c>
      <c r="E19" s="24">
        <f t="shared" si="8"/>
        <v>8.42419</v>
      </c>
      <c r="F19" s="24">
        <f t="shared" si="1"/>
        <v>0.4271685005831346</v>
      </c>
      <c r="G19" s="24">
        <f t="shared" si="3"/>
        <v>12.498798219584568</v>
      </c>
      <c r="H19" s="24">
        <f>H18</f>
        <v>67.4</v>
      </c>
      <c r="I19" s="24">
        <f t="shared" si="9"/>
        <v>8.42419</v>
      </c>
      <c r="J19" s="24">
        <f t="shared" si="9"/>
        <v>138.8</v>
      </c>
      <c r="K19" s="24"/>
      <c r="L19" s="24">
        <f t="shared" si="9"/>
        <v>255.6</v>
      </c>
      <c r="M19" s="24"/>
      <c r="N19" s="24">
        <f t="shared" si="9"/>
        <v>741.1</v>
      </c>
      <c r="O19" s="24"/>
      <c r="P19" s="24">
        <f t="shared" si="9"/>
        <v>296.3</v>
      </c>
      <c r="Q19" s="24"/>
      <c r="R19" s="24">
        <f t="shared" si="9"/>
        <v>67.4</v>
      </c>
      <c r="S19" s="24"/>
      <c r="T19" s="24">
        <f t="shared" si="9"/>
        <v>67.4</v>
      </c>
      <c r="U19" s="24"/>
      <c r="V19" s="24">
        <f t="shared" si="9"/>
        <v>67.4</v>
      </c>
      <c r="W19" s="24"/>
      <c r="X19" s="24">
        <f t="shared" si="9"/>
        <v>67.4</v>
      </c>
      <c r="Y19" s="24"/>
      <c r="Z19" s="24">
        <f t="shared" si="9"/>
        <v>67.4</v>
      </c>
      <c r="AA19" s="24"/>
      <c r="AB19" s="24">
        <f t="shared" si="9"/>
        <v>67.4</v>
      </c>
      <c r="AC19" s="24"/>
      <c r="AD19" s="24">
        <f t="shared" si="9"/>
        <v>68.5</v>
      </c>
      <c r="AE19" s="24"/>
      <c r="AF19" s="79"/>
    </row>
    <row r="20" spans="1:32" s="13" customFormat="1" ht="128.25" customHeight="1">
      <c r="A20" s="52" t="s">
        <v>32</v>
      </c>
      <c r="B20" s="40">
        <f>H20+J20+L20+N20+P20+R20+T20+V20+X20+Z20+AB20+AD20</f>
        <v>18602.000000000004</v>
      </c>
      <c r="C20" s="41">
        <f>H20</f>
        <v>727.397</v>
      </c>
      <c r="D20" s="41">
        <f>I20+K20+M20+O20+Q20+S20+U20+W20+Y20+AA20+AC20+AE20</f>
        <v>390.72784</v>
      </c>
      <c r="E20" s="24">
        <f>D20</f>
        <v>390.72784</v>
      </c>
      <c r="F20" s="24">
        <f t="shared" si="1"/>
        <v>2.100461455757445</v>
      </c>
      <c r="G20" s="24">
        <f t="shared" si="3"/>
        <v>53.71589929570784</v>
      </c>
      <c r="H20" s="24">
        <v>727.397</v>
      </c>
      <c r="I20" s="21">
        <v>390.72784</v>
      </c>
      <c r="J20" s="24">
        <v>345.647</v>
      </c>
      <c r="K20" s="24"/>
      <c r="L20" s="24">
        <v>1788.812</v>
      </c>
      <c r="M20" s="24"/>
      <c r="N20" s="24">
        <v>3284.497</v>
      </c>
      <c r="O20" s="24"/>
      <c r="P20" s="24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80" t="s">
        <v>57</v>
      </c>
    </row>
    <row r="21" spans="1:32" s="13" customFormat="1" ht="18.75">
      <c r="A21" s="33" t="s">
        <v>23</v>
      </c>
      <c r="B21" s="40">
        <f aca="true" t="shared" si="10" ref="B21:E22">B20</f>
        <v>18602.000000000004</v>
      </c>
      <c r="C21" s="41">
        <f t="shared" si="10"/>
        <v>727.397</v>
      </c>
      <c r="D21" s="41">
        <f t="shared" si="10"/>
        <v>390.72784</v>
      </c>
      <c r="E21" s="24">
        <f t="shared" si="10"/>
        <v>390.72784</v>
      </c>
      <c r="F21" s="24">
        <f t="shared" si="1"/>
        <v>2.100461455757445</v>
      </c>
      <c r="G21" s="24">
        <f t="shared" si="3"/>
        <v>53.71589929570784</v>
      </c>
      <c r="H21" s="24">
        <f>H20</f>
        <v>727.397</v>
      </c>
      <c r="I21" s="24">
        <f aca="true" t="shared" si="11" ref="I21:AD22">I20</f>
        <v>390.72784</v>
      </c>
      <c r="J21" s="24">
        <f t="shared" si="11"/>
        <v>345.647</v>
      </c>
      <c r="K21" s="24"/>
      <c r="L21" s="24">
        <f t="shared" si="11"/>
        <v>1788.812</v>
      </c>
      <c r="M21" s="24"/>
      <c r="N21" s="24">
        <f t="shared" si="11"/>
        <v>3284.497</v>
      </c>
      <c r="O21" s="24"/>
      <c r="P21" s="24">
        <f t="shared" si="11"/>
        <v>401.327</v>
      </c>
      <c r="Q21" s="24"/>
      <c r="R21" s="24">
        <f t="shared" si="11"/>
        <v>1794.012</v>
      </c>
      <c r="S21" s="24"/>
      <c r="T21" s="24">
        <f t="shared" si="11"/>
        <v>5372.117</v>
      </c>
      <c r="U21" s="24"/>
      <c r="V21" s="24">
        <f t="shared" si="11"/>
        <v>315.647</v>
      </c>
      <c r="W21" s="24"/>
      <c r="X21" s="24">
        <f t="shared" si="11"/>
        <v>1690.572</v>
      </c>
      <c r="Y21" s="24"/>
      <c r="Z21" s="24">
        <f t="shared" si="11"/>
        <v>875.817</v>
      </c>
      <c r="AA21" s="24"/>
      <c r="AB21" s="24">
        <f t="shared" si="11"/>
        <v>315.647</v>
      </c>
      <c r="AC21" s="24"/>
      <c r="AD21" s="24">
        <f t="shared" si="11"/>
        <v>1690.508</v>
      </c>
      <c r="AE21" s="24"/>
      <c r="AF21" s="81"/>
    </row>
    <row r="22" spans="1:32" s="13" customFormat="1" ht="18.75">
      <c r="A22" s="36" t="s">
        <v>18</v>
      </c>
      <c r="B22" s="40">
        <f t="shared" si="10"/>
        <v>18602.000000000004</v>
      </c>
      <c r="C22" s="41">
        <f t="shared" si="10"/>
        <v>727.397</v>
      </c>
      <c r="D22" s="41">
        <f t="shared" si="10"/>
        <v>390.72784</v>
      </c>
      <c r="E22" s="24">
        <f t="shared" si="10"/>
        <v>390.72784</v>
      </c>
      <c r="F22" s="21">
        <f t="shared" si="1"/>
        <v>2.100461455757445</v>
      </c>
      <c r="G22" s="24">
        <f t="shared" si="3"/>
        <v>53.71589929570784</v>
      </c>
      <c r="H22" s="24">
        <f>H21</f>
        <v>727.397</v>
      </c>
      <c r="I22" s="24">
        <f t="shared" si="11"/>
        <v>390.72784</v>
      </c>
      <c r="J22" s="24">
        <f t="shared" si="11"/>
        <v>345.647</v>
      </c>
      <c r="K22" s="24"/>
      <c r="L22" s="24">
        <f t="shared" si="11"/>
        <v>1788.812</v>
      </c>
      <c r="M22" s="24"/>
      <c r="N22" s="24">
        <f t="shared" si="11"/>
        <v>3284.497</v>
      </c>
      <c r="O22" s="24"/>
      <c r="P22" s="24">
        <f t="shared" si="11"/>
        <v>401.327</v>
      </c>
      <c r="Q22" s="24"/>
      <c r="R22" s="24">
        <f t="shared" si="11"/>
        <v>1794.012</v>
      </c>
      <c r="S22" s="24"/>
      <c r="T22" s="24">
        <f t="shared" si="11"/>
        <v>5372.117</v>
      </c>
      <c r="U22" s="24"/>
      <c r="V22" s="24">
        <f t="shared" si="11"/>
        <v>315.647</v>
      </c>
      <c r="W22" s="24"/>
      <c r="X22" s="24">
        <f t="shared" si="11"/>
        <v>1690.572</v>
      </c>
      <c r="Y22" s="24"/>
      <c r="Z22" s="24">
        <f t="shared" si="11"/>
        <v>875.817</v>
      </c>
      <c r="AA22" s="24"/>
      <c r="AB22" s="53">
        <f t="shared" si="11"/>
        <v>315.647</v>
      </c>
      <c r="AC22" s="24"/>
      <c r="AD22" s="24">
        <f t="shared" si="11"/>
        <v>1690.508</v>
      </c>
      <c r="AE22" s="24"/>
      <c r="AF22" s="82"/>
    </row>
    <row r="23" spans="1:32" s="13" customFormat="1" ht="57" customHeight="1">
      <c r="A23" s="52" t="s">
        <v>33</v>
      </c>
      <c r="B23" s="40">
        <f>H23+J23+L23+N23+R23+T23+V23+X23+Z23+AB23+AD23</f>
        <v>2188.2</v>
      </c>
      <c r="C23" s="41">
        <f>H23</f>
        <v>128.3</v>
      </c>
      <c r="D23" s="41">
        <f>I23+K23+M23+O23+Q23+S23+U23+W23+Y23+AA23+AC23+AE23</f>
        <v>34.48</v>
      </c>
      <c r="E23" s="24">
        <f>D23</f>
        <v>34.48</v>
      </c>
      <c r="F23" s="21">
        <f t="shared" si="1"/>
        <v>1.5757243396398866</v>
      </c>
      <c r="G23" s="24">
        <f t="shared" si="3"/>
        <v>26.874512860483236</v>
      </c>
      <c r="H23" s="24">
        <v>128.3</v>
      </c>
      <c r="I23" s="24">
        <v>34.48</v>
      </c>
      <c r="J23" s="24">
        <v>455.7</v>
      </c>
      <c r="K23" s="24"/>
      <c r="L23" s="24">
        <v>0</v>
      </c>
      <c r="M23" s="24"/>
      <c r="N23" s="24">
        <v>593.556</v>
      </c>
      <c r="O23" s="24"/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83" t="s">
        <v>58</v>
      </c>
    </row>
    <row r="24" spans="1:32" s="13" customFormat="1" ht="18.75">
      <c r="A24" s="33" t="s">
        <v>23</v>
      </c>
      <c r="B24" s="40">
        <f aca="true" t="shared" si="12" ref="B24:E25">B23</f>
        <v>2188.2</v>
      </c>
      <c r="C24" s="41">
        <f t="shared" si="12"/>
        <v>128.3</v>
      </c>
      <c r="D24" s="44">
        <f t="shared" si="12"/>
        <v>34.48</v>
      </c>
      <c r="E24" s="40">
        <f t="shared" si="12"/>
        <v>34.48</v>
      </c>
      <c r="F24" s="24">
        <f t="shared" si="1"/>
        <v>1.5757243396398866</v>
      </c>
      <c r="G24" s="24">
        <f t="shared" si="3"/>
        <v>26.874512860483236</v>
      </c>
      <c r="H24" s="40">
        <f>H23</f>
        <v>128.3</v>
      </c>
      <c r="I24" s="40">
        <f aca="true" t="shared" si="13" ref="I24:AD25">I23</f>
        <v>34.48</v>
      </c>
      <c r="J24" s="40">
        <f t="shared" si="13"/>
        <v>455.7</v>
      </c>
      <c r="K24" s="40"/>
      <c r="L24" s="40">
        <f t="shared" si="13"/>
        <v>0</v>
      </c>
      <c r="M24" s="40"/>
      <c r="N24" s="40">
        <f t="shared" si="13"/>
        <v>593.556</v>
      </c>
      <c r="O24" s="40"/>
      <c r="P24" s="40">
        <f t="shared" si="13"/>
        <v>0</v>
      </c>
      <c r="Q24" s="40"/>
      <c r="R24" s="40">
        <f t="shared" si="13"/>
        <v>0</v>
      </c>
      <c r="S24" s="40"/>
      <c r="T24" s="40">
        <f t="shared" si="13"/>
        <v>522.5</v>
      </c>
      <c r="U24" s="40"/>
      <c r="V24" s="40">
        <f t="shared" si="13"/>
        <v>0</v>
      </c>
      <c r="W24" s="40"/>
      <c r="X24" s="40">
        <f t="shared" si="13"/>
        <v>0</v>
      </c>
      <c r="Y24" s="40"/>
      <c r="Z24" s="40">
        <f t="shared" si="13"/>
        <v>488.144</v>
      </c>
      <c r="AA24" s="40"/>
      <c r="AB24" s="40">
        <f t="shared" si="13"/>
        <v>0</v>
      </c>
      <c r="AC24" s="40"/>
      <c r="AD24" s="40">
        <f t="shared" si="13"/>
        <v>0</v>
      </c>
      <c r="AE24" s="40"/>
      <c r="AF24" s="84"/>
    </row>
    <row r="25" spans="1:32" s="13" customFormat="1" ht="18.75">
      <c r="A25" s="36" t="s">
        <v>18</v>
      </c>
      <c r="B25" s="40">
        <f t="shared" si="12"/>
        <v>2188.2</v>
      </c>
      <c r="C25" s="41">
        <f t="shared" si="12"/>
        <v>128.3</v>
      </c>
      <c r="D25" s="41">
        <f t="shared" si="12"/>
        <v>34.48</v>
      </c>
      <c r="E25" s="24">
        <f t="shared" si="12"/>
        <v>34.48</v>
      </c>
      <c r="F25" s="24">
        <f t="shared" si="1"/>
        <v>1.5757243396398866</v>
      </c>
      <c r="G25" s="24">
        <f t="shared" si="3"/>
        <v>26.874512860483236</v>
      </c>
      <c r="H25" s="24">
        <f>H24</f>
        <v>128.3</v>
      </c>
      <c r="I25" s="24">
        <f t="shared" si="13"/>
        <v>34.48</v>
      </c>
      <c r="J25" s="24">
        <f t="shared" si="13"/>
        <v>455.7</v>
      </c>
      <c r="K25" s="24"/>
      <c r="L25" s="24">
        <f t="shared" si="13"/>
        <v>0</v>
      </c>
      <c r="M25" s="24"/>
      <c r="N25" s="24">
        <f t="shared" si="13"/>
        <v>593.556</v>
      </c>
      <c r="O25" s="24"/>
      <c r="P25" s="24">
        <f t="shared" si="13"/>
        <v>0</v>
      </c>
      <c r="Q25" s="24"/>
      <c r="R25" s="24">
        <f t="shared" si="13"/>
        <v>0</v>
      </c>
      <c r="S25" s="24"/>
      <c r="T25" s="24">
        <f t="shared" si="13"/>
        <v>522.5</v>
      </c>
      <c r="U25" s="24"/>
      <c r="V25" s="24">
        <f t="shared" si="13"/>
        <v>0</v>
      </c>
      <c r="W25" s="24"/>
      <c r="X25" s="24">
        <f t="shared" si="13"/>
        <v>0</v>
      </c>
      <c r="Y25" s="24"/>
      <c r="Z25" s="24">
        <f t="shared" si="13"/>
        <v>488.144</v>
      </c>
      <c r="AA25" s="24"/>
      <c r="AB25" s="24">
        <f t="shared" si="13"/>
        <v>0</v>
      </c>
      <c r="AC25" s="24"/>
      <c r="AD25" s="24">
        <f t="shared" si="13"/>
        <v>0</v>
      </c>
      <c r="AE25" s="24"/>
      <c r="AF25" s="85"/>
    </row>
    <row r="26" spans="1:32" s="13" customFormat="1" ht="93.75">
      <c r="A26" s="52" t="s">
        <v>34</v>
      </c>
      <c r="B26" s="40">
        <f>H26+J26+L26+N26+P26+R26+T26+V26+X26+Z26+AB26+AD26</f>
        <v>80275.6</v>
      </c>
      <c r="C26" s="41">
        <f>H26</f>
        <v>17519.276</v>
      </c>
      <c r="D26" s="41">
        <f>I26+K26+M26+O26+Q26+S26+U26+W26+Y26+AA26+AC26+AE26</f>
        <v>14084.88</v>
      </c>
      <c r="E26" s="24">
        <f>D26</f>
        <v>14084.88</v>
      </c>
      <c r="F26" s="24">
        <f t="shared" si="1"/>
        <v>17.545655217774765</v>
      </c>
      <c r="G26" s="24">
        <f t="shared" si="3"/>
        <v>80.39647300493468</v>
      </c>
      <c r="H26" s="24">
        <v>17519.276</v>
      </c>
      <c r="I26" s="24">
        <v>14084.88</v>
      </c>
      <c r="J26" s="24">
        <v>7816.856</v>
      </c>
      <c r="K26" s="24"/>
      <c r="L26" s="24">
        <v>3377.887</v>
      </c>
      <c r="M26" s="24"/>
      <c r="N26" s="24">
        <v>7689.254</v>
      </c>
      <c r="O26" s="24"/>
      <c r="P26" s="24">
        <v>5408.135</v>
      </c>
      <c r="Q26" s="24"/>
      <c r="R26" s="24">
        <v>5877.914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83" t="s">
        <v>59</v>
      </c>
    </row>
    <row r="27" spans="1:32" s="13" customFormat="1" ht="18.75">
      <c r="A27" s="33" t="s">
        <v>23</v>
      </c>
      <c r="B27" s="40">
        <f>B26</f>
        <v>80275.6</v>
      </c>
      <c r="C27" s="41">
        <f>C26</f>
        <v>17519.276</v>
      </c>
      <c r="D27" s="41">
        <f>D26</f>
        <v>14084.88</v>
      </c>
      <c r="E27" s="24">
        <f>E26</f>
        <v>14084.88</v>
      </c>
      <c r="F27" s="24">
        <f t="shared" si="1"/>
        <v>17.545655217774765</v>
      </c>
      <c r="G27" s="24">
        <f t="shared" si="3"/>
        <v>80.39647300493468</v>
      </c>
      <c r="H27" s="24">
        <f>H26</f>
        <v>17519.276</v>
      </c>
      <c r="I27" s="24">
        <f aca="true" t="shared" si="14" ref="I27:AD28">I26</f>
        <v>14084.88</v>
      </c>
      <c r="J27" s="24">
        <f t="shared" si="14"/>
        <v>7816.856</v>
      </c>
      <c r="K27" s="24"/>
      <c r="L27" s="24">
        <f t="shared" si="14"/>
        <v>3377.887</v>
      </c>
      <c r="M27" s="24"/>
      <c r="N27" s="24">
        <f t="shared" si="14"/>
        <v>7689.254</v>
      </c>
      <c r="O27" s="24"/>
      <c r="P27" s="24">
        <f t="shared" si="14"/>
        <v>5408.135</v>
      </c>
      <c r="Q27" s="24"/>
      <c r="R27" s="24">
        <f t="shared" si="14"/>
        <v>5877.914</v>
      </c>
      <c r="S27" s="24"/>
      <c r="T27" s="24">
        <f t="shared" si="14"/>
        <v>8574.843</v>
      </c>
      <c r="U27" s="24"/>
      <c r="V27" s="24">
        <f t="shared" si="14"/>
        <v>4145.643</v>
      </c>
      <c r="W27" s="24"/>
      <c r="X27" s="24">
        <f t="shared" si="14"/>
        <v>3605.157</v>
      </c>
      <c r="Y27" s="24"/>
      <c r="Z27" s="24">
        <f t="shared" si="14"/>
        <v>5969.258</v>
      </c>
      <c r="AA27" s="24"/>
      <c r="AB27" s="24">
        <f t="shared" si="14"/>
        <v>3229.974</v>
      </c>
      <c r="AC27" s="24"/>
      <c r="AD27" s="24">
        <f t="shared" si="14"/>
        <v>7061.403</v>
      </c>
      <c r="AE27" s="24"/>
      <c r="AF27" s="86"/>
    </row>
    <row r="28" spans="1:32" s="13" customFormat="1" ht="17.25" customHeight="1">
      <c r="A28" s="35" t="s">
        <v>18</v>
      </c>
      <c r="B28" s="40">
        <f>B27</f>
        <v>80275.6</v>
      </c>
      <c r="C28" s="41">
        <f>C27</f>
        <v>17519.276</v>
      </c>
      <c r="D28" s="40">
        <f>D26</f>
        <v>14084.88</v>
      </c>
      <c r="E28" s="40">
        <f>E27</f>
        <v>14084.88</v>
      </c>
      <c r="F28" s="24">
        <f t="shared" si="1"/>
        <v>17.545655217774765</v>
      </c>
      <c r="G28" s="24">
        <f t="shared" si="3"/>
        <v>80.39647300493468</v>
      </c>
      <c r="H28" s="40">
        <f>H27</f>
        <v>17519.276</v>
      </c>
      <c r="I28" s="40">
        <f t="shared" si="14"/>
        <v>14084.88</v>
      </c>
      <c r="J28" s="40">
        <f t="shared" si="14"/>
        <v>7816.856</v>
      </c>
      <c r="K28" s="40"/>
      <c r="L28" s="40">
        <f t="shared" si="14"/>
        <v>3377.887</v>
      </c>
      <c r="M28" s="40"/>
      <c r="N28" s="40">
        <f t="shared" si="14"/>
        <v>7689.254</v>
      </c>
      <c r="O28" s="40"/>
      <c r="P28" s="40">
        <f t="shared" si="14"/>
        <v>5408.135</v>
      </c>
      <c r="Q28" s="40"/>
      <c r="R28" s="40">
        <f t="shared" si="14"/>
        <v>5877.914</v>
      </c>
      <c r="S28" s="40"/>
      <c r="T28" s="40">
        <f t="shared" si="14"/>
        <v>8574.843</v>
      </c>
      <c r="U28" s="40"/>
      <c r="V28" s="40">
        <f t="shared" si="14"/>
        <v>4145.643</v>
      </c>
      <c r="W28" s="40"/>
      <c r="X28" s="40">
        <f t="shared" si="14"/>
        <v>3605.157</v>
      </c>
      <c r="Y28" s="40"/>
      <c r="Z28" s="40">
        <f t="shared" si="14"/>
        <v>5969.258</v>
      </c>
      <c r="AA28" s="40"/>
      <c r="AB28" s="40">
        <f t="shared" si="14"/>
        <v>3229.974</v>
      </c>
      <c r="AC28" s="40"/>
      <c r="AD28" s="40">
        <f t="shared" si="14"/>
        <v>7061.403</v>
      </c>
      <c r="AE28" s="40"/>
      <c r="AF28" s="87"/>
    </row>
    <row r="29" spans="1:32" s="13" customFormat="1" ht="86.25" customHeight="1">
      <c r="A29" s="47" t="s">
        <v>46</v>
      </c>
      <c r="B29" s="40">
        <f>B30</f>
        <v>7649.1</v>
      </c>
      <c r="C29" s="41">
        <f aca="true" t="shared" si="15" ref="C29:C36">H29</f>
        <v>1426.8090000000002</v>
      </c>
      <c r="D29" s="40">
        <f>D30</f>
        <v>1451.1</v>
      </c>
      <c r="E29" s="40">
        <f>E30</f>
        <v>1180.59787</v>
      </c>
      <c r="F29" s="24">
        <f t="shared" si="1"/>
        <v>18.970859316782366</v>
      </c>
      <c r="G29" s="24">
        <f t="shared" si="3"/>
        <v>101.70247033765555</v>
      </c>
      <c r="H29" s="40">
        <f>H30</f>
        <v>1426.8090000000002</v>
      </c>
      <c r="I29" s="23">
        <f aca="true" t="shared" si="16" ref="I29:AD29">I30</f>
        <v>1180.59787</v>
      </c>
      <c r="J29" s="40">
        <f t="shared" si="16"/>
        <v>920.25566</v>
      </c>
      <c r="K29" s="40"/>
      <c r="L29" s="40">
        <f t="shared" si="16"/>
        <v>324.76479</v>
      </c>
      <c r="M29" s="40"/>
      <c r="N29" s="40">
        <f t="shared" si="16"/>
        <v>696.62379</v>
      </c>
      <c r="O29" s="40"/>
      <c r="P29" s="40">
        <f t="shared" si="16"/>
        <v>728.2687900000001</v>
      </c>
      <c r="Q29" s="40"/>
      <c r="R29" s="40">
        <f t="shared" si="16"/>
        <v>625.93579</v>
      </c>
      <c r="S29" s="40"/>
      <c r="T29" s="40">
        <f t="shared" si="16"/>
        <v>751.47779</v>
      </c>
      <c r="U29" s="40"/>
      <c r="V29" s="40">
        <f t="shared" si="16"/>
        <v>434.67078999999995</v>
      </c>
      <c r="W29" s="40"/>
      <c r="X29" s="40">
        <f t="shared" si="16"/>
        <v>230.41279</v>
      </c>
      <c r="Y29" s="40"/>
      <c r="Z29" s="40">
        <f t="shared" si="16"/>
        <v>487.04778999999996</v>
      </c>
      <c r="AA29" s="40"/>
      <c r="AB29" s="40">
        <f t="shared" si="16"/>
        <v>325.40079</v>
      </c>
      <c r="AC29" s="40"/>
      <c r="AD29" s="40">
        <f t="shared" si="16"/>
        <v>697.43223</v>
      </c>
      <c r="AE29" s="40"/>
      <c r="AF29" s="77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 t="shared" si="15"/>
        <v>1426.8090000000002</v>
      </c>
      <c r="D30" s="40">
        <f>D31+D32</f>
        <v>1451.1</v>
      </c>
      <c r="E30" s="40">
        <f>E31+E32</f>
        <v>1180.59787</v>
      </c>
      <c r="F30" s="24">
        <f t="shared" si="1"/>
        <v>18.970859316782366</v>
      </c>
      <c r="G30" s="24">
        <f t="shared" si="3"/>
        <v>101.70247033765555</v>
      </c>
      <c r="H30" s="40">
        <f>H31+H32</f>
        <v>1426.8090000000002</v>
      </c>
      <c r="I30" s="40">
        <f>I31+I32</f>
        <v>1180.59787</v>
      </c>
      <c r="J30" s="40">
        <f>J31+J32</f>
        <v>920.25566</v>
      </c>
      <c r="K30" s="40"/>
      <c r="L30" s="40">
        <f>L31+L32</f>
        <v>324.76479</v>
      </c>
      <c r="M30" s="40"/>
      <c r="N30" s="40">
        <f>N31+N32</f>
        <v>696.62379</v>
      </c>
      <c r="O30" s="40"/>
      <c r="P30" s="40">
        <f>P31+P32</f>
        <v>728.2687900000001</v>
      </c>
      <c r="Q30" s="40"/>
      <c r="R30" s="40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86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</f>
        <v>11.91306</v>
      </c>
      <c r="D31" s="40">
        <v>28.1</v>
      </c>
      <c r="E31" s="40">
        <f>I31</f>
        <v>0</v>
      </c>
      <c r="F31" s="24">
        <f>E31*100/B31</f>
        <v>0</v>
      </c>
      <c r="G31" s="24">
        <f>E31*100/C31</f>
        <v>0</v>
      </c>
      <c r="H31" s="40">
        <v>11.91306</v>
      </c>
      <c r="I31" s="40">
        <v>0</v>
      </c>
      <c r="J31" s="40">
        <v>515.522</v>
      </c>
      <c r="K31" s="40"/>
      <c r="L31" s="40">
        <v>305.124</v>
      </c>
      <c r="M31" s="40"/>
      <c r="N31" s="40">
        <v>357.152</v>
      </c>
      <c r="O31" s="40"/>
      <c r="P31" s="40">
        <v>562.17794</v>
      </c>
      <c r="Q31" s="40"/>
      <c r="R31" s="40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86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 t="shared" si="15"/>
        <v>1414.89594</v>
      </c>
      <c r="D32" s="23">
        <v>1423</v>
      </c>
      <c r="E32" s="40">
        <f>I32</f>
        <v>1180.59787</v>
      </c>
      <c r="F32" s="24">
        <f>E32*100/B32</f>
        <v>41.73346070910955</v>
      </c>
      <c r="G32" s="24">
        <f>E32*100/C32</f>
        <v>83.44061472110805</v>
      </c>
      <c r="H32" s="40">
        <v>1414.89594</v>
      </c>
      <c r="I32" s="40">
        <v>1180.59787</v>
      </c>
      <c r="J32" s="40">
        <v>404.73366</v>
      </c>
      <c r="K32" s="40"/>
      <c r="L32" s="40">
        <v>19.64079</v>
      </c>
      <c r="M32" s="40"/>
      <c r="N32" s="40">
        <v>339.47179</v>
      </c>
      <c r="O32" s="40"/>
      <c r="P32" s="40">
        <v>166.09085</v>
      </c>
      <c r="Q32" s="40"/>
      <c r="R32" s="40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87"/>
    </row>
    <row r="33" spans="1:32" s="13" customFormat="1" ht="33.75" customHeight="1">
      <c r="A33" s="65" t="s">
        <v>24</v>
      </c>
      <c r="B33" s="67">
        <f>B10+B6</f>
        <v>111603.00000000001</v>
      </c>
      <c r="C33" s="68">
        <f>C6+C10</f>
        <v>19869.182000000004</v>
      </c>
      <c r="D33" s="68">
        <f>D10+D6</f>
        <v>15969.61203</v>
      </c>
      <c r="E33" s="69">
        <f>I33</f>
        <v>15699.1099</v>
      </c>
      <c r="F33" s="69">
        <f t="shared" si="1"/>
        <v>14.309303540227411</v>
      </c>
      <c r="G33" s="69">
        <f t="shared" si="3"/>
        <v>80.37377698790014</v>
      </c>
      <c r="H33" s="67">
        <f>H6+H10</f>
        <v>19869.182000000004</v>
      </c>
      <c r="I33" s="67">
        <f>I36+I35+I34</f>
        <v>15699.1099</v>
      </c>
      <c r="J33" s="67">
        <f>J6+J10</f>
        <v>9677.258660000001</v>
      </c>
      <c r="K33" s="67"/>
      <c r="L33" s="67">
        <f>L6+L10</f>
        <v>5747.06379</v>
      </c>
      <c r="M33" s="67"/>
      <c r="N33" s="67">
        <f>N6+N10</f>
        <v>13005.030789999999</v>
      </c>
      <c r="O33" s="67"/>
      <c r="P33" s="67">
        <f>P6+P10</f>
        <v>6934.030790000001</v>
      </c>
      <c r="Q33" s="67"/>
      <c r="R33" s="67">
        <f>R6+R10</f>
        <v>8771.91179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</f>
        <v>11.91</v>
      </c>
      <c r="D34" s="40">
        <f>D31</f>
        <v>28.1</v>
      </c>
      <c r="E34" s="40">
        <f>I34</f>
        <v>0</v>
      </c>
      <c r="F34" s="24">
        <f t="shared" si="1"/>
        <v>0.5829637325980295</v>
      </c>
      <c r="G34" s="24">
        <f t="shared" si="3"/>
        <v>235.93618807724602</v>
      </c>
      <c r="H34" s="40">
        <v>11.91</v>
      </c>
      <c r="I34" s="40">
        <v>0</v>
      </c>
      <c r="J34" s="40">
        <v>515.522</v>
      </c>
      <c r="K34" s="40"/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 t="shared" si="15"/>
        <v>1414.89594</v>
      </c>
      <c r="D35" s="40">
        <f>D32</f>
        <v>1423</v>
      </c>
      <c r="E35" s="40">
        <f>I35</f>
        <v>1180.59787</v>
      </c>
      <c r="F35" s="24">
        <f t="shared" si="1"/>
        <v>50.302237618862456</v>
      </c>
      <c r="G35" s="24">
        <f t="shared" si="3"/>
        <v>100.57276721000414</v>
      </c>
      <c r="H35" s="40">
        <f>H30-H31</f>
        <v>1414.89594</v>
      </c>
      <c r="I35" s="40">
        <f aca="true" t="shared" si="17" ref="I35:AD35">I30-I31</f>
        <v>1180.59787</v>
      </c>
      <c r="J35" s="40">
        <f t="shared" si="17"/>
        <v>404.73366</v>
      </c>
      <c r="K35" s="40"/>
      <c r="L35" s="40">
        <f t="shared" si="17"/>
        <v>19.64078999999998</v>
      </c>
      <c r="M35" s="40"/>
      <c r="N35" s="40">
        <f t="shared" si="17"/>
        <v>339.47179</v>
      </c>
      <c r="O35" s="40"/>
      <c r="P35" s="40">
        <f t="shared" si="17"/>
        <v>166.09085000000005</v>
      </c>
      <c r="Q35" s="40"/>
      <c r="R35" s="40">
        <f t="shared" si="17"/>
        <v>35.74078999999995</v>
      </c>
      <c r="S35" s="40"/>
      <c r="T35" s="40">
        <f t="shared" si="17"/>
        <v>176.29979000000003</v>
      </c>
      <c r="U35" s="40"/>
      <c r="V35" s="40">
        <f t="shared" si="17"/>
        <v>19.64078999999998</v>
      </c>
      <c r="W35" s="40"/>
      <c r="X35" s="40">
        <f t="shared" si="17"/>
        <v>19.64079000000001</v>
      </c>
      <c r="Y35" s="40"/>
      <c r="Z35" s="40">
        <f t="shared" si="17"/>
        <v>137.74178999999998</v>
      </c>
      <c r="AA35" s="40"/>
      <c r="AB35" s="40">
        <f t="shared" si="17"/>
        <v>19.64078999999998</v>
      </c>
      <c r="AC35" s="40"/>
      <c r="AD35" s="40">
        <f t="shared" si="17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 t="shared" si="15"/>
        <v>18442.373000000003</v>
      </c>
      <c r="D36" s="40">
        <f>D33-D34-D35</f>
        <v>14518.51203</v>
      </c>
      <c r="E36" s="40">
        <f>D36</f>
        <v>14518.51203</v>
      </c>
      <c r="F36" s="24">
        <f t="shared" si="1"/>
        <v>13.966298551569492</v>
      </c>
      <c r="G36" s="24">
        <f t="shared" si="3"/>
        <v>78.72366549575804</v>
      </c>
      <c r="H36" s="40">
        <f>H7+H11+H26</f>
        <v>18442.373000000003</v>
      </c>
      <c r="I36" s="40">
        <f>I7+I11+I26</f>
        <v>14518.51203</v>
      </c>
      <c r="J36" s="40">
        <f>J7+J11+J26</f>
        <v>8757.003</v>
      </c>
      <c r="K36" s="40"/>
      <c r="L36" s="40">
        <f>L7+L11+L26</f>
        <v>5422.299</v>
      </c>
      <c r="M36" s="40"/>
      <c r="N36" s="40">
        <f>N7+N11+N26</f>
        <v>12308.407</v>
      </c>
      <c r="O36" s="40"/>
      <c r="P36" s="40">
        <f>P7+P11+P26</f>
        <v>6205.762000000001</v>
      </c>
      <c r="Q36" s="40"/>
      <c r="R36" s="40">
        <f>R7+R11+R26</f>
        <v>8145.976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3" s="43" customFormat="1" ht="15" customHeight="1">
      <c r="A37" s="54"/>
      <c r="B37" s="100">
        <v>111603</v>
      </c>
      <c r="C37" s="101">
        <v>19869.182</v>
      </c>
      <c r="D37" s="101"/>
      <c r="E37" s="101">
        <v>15668.41</v>
      </c>
      <c r="F37" s="101"/>
      <c r="G37" s="101"/>
      <c r="H37" s="101">
        <v>19869.182</v>
      </c>
      <c r="I37" s="101"/>
      <c r="J37" s="101">
        <v>9677.259</v>
      </c>
      <c r="K37" s="101"/>
      <c r="L37" s="101">
        <v>5747.064</v>
      </c>
      <c r="M37" s="101"/>
      <c r="N37" s="101">
        <v>13005.031</v>
      </c>
      <c r="O37" s="101"/>
      <c r="P37" s="101">
        <v>6934.031</v>
      </c>
      <c r="Q37" s="101"/>
      <c r="R37" s="101">
        <v>8771.912</v>
      </c>
      <c r="S37" s="101"/>
      <c r="T37" s="101">
        <v>15288.338</v>
      </c>
      <c r="U37" s="101"/>
      <c r="V37" s="101">
        <v>4963.361</v>
      </c>
      <c r="W37" s="101"/>
      <c r="X37" s="101">
        <v>5593.542</v>
      </c>
      <c r="Y37" s="101"/>
      <c r="Z37" s="101">
        <v>8176.367</v>
      </c>
      <c r="AA37" s="101"/>
      <c r="AB37" s="101">
        <v>4059.072</v>
      </c>
      <c r="AC37" s="101"/>
      <c r="AD37" s="101">
        <v>9517.843</v>
      </c>
      <c r="AE37" s="101"/>
      <c r="AF37" s="102"/>
      <c r="AG37" s="66"/>
    </row>
    <row r="38" spans="1:32" s="13" customFormat="1" ht="18.75" hidden="1">
      <c r="A38" s="55"/>
      <c r="B38" s="88" t="s">
        <v>36</v>
      </c>
      <c r="C38" s="88"/>
      <c r="D38" s="88"/>
      <c r="E38" s="88"/>
      <c r="F38" s="88"/>
      <c r="G38" s="88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75" t="s">
        <v>53</v>
      </c>
      <c r="C40" s="75"/>
      <c r="D40" s="75"/>
      <c r="E40" s="75"/>
      <c r="F40" s="75"/>
      <c r="G40" s="75"/>
      <c r="H40" s="75"/>
      <c r="I40" s="75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76"/>
      <c r="C41" s="75"/>
      <c r="D41" s="75"/>
      <c r="E41" s="75"/>
      <c r="F41" s="75"/>
      <c r="G41" s="75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75"/>
      <c r="C43" s="75"/>
      <c r="D43" s="75"/>
      <c r="E43" s="75"/>
      <c r="F43" s="75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T2:U2"/>
    <mergeCell ref="AF17:AF19"/>
    <mergeCell ref="L2:M2"/>
    <mergeCell ref="J2:K2"/>
    <mergeCell ref="AF23:AF25"/>
    <mergeCell ref="B38:G38"/>
    <mergeCell ref="A1:S1"/>
    <mergeCell ref="A2:A3"/>
    <mergeCell ref="B2:B3"/>
    <mergeCell ref="C2:C3"/>
    <mergeCell ref="D2:D3"/>
    <mergeCell ref="F2:G2"/>
    <mergeCell ref="H2:I2"/>
    <mergeCell ref="AF26:AF28"/>
    <mergeCell ref="AF29:AF32"/>
    <mergeCell ref="AF6:AF9"/>
    <mergeCell ref="N2:O2"/>
    <mergeCell ref="V2:W2"/>
    <mergeCell ref="AF14:AF16"/>
    <mergeCell ref="AF2:AF3"/>
    <mergeCell ref="R2:S2"/>
    <mergeCell ref="P2:Q2"/>
    <mergeCell ref="AF20:AF22"/>
    <mergeCell ref="B43:F43"/>
    <mergeCell ref="Z2:AA2"/>
    <mergeCell ref="AB2:AC2"/>
    <mergeCell ref="AD2:AE2"/>
    <mergeCell ref="B41:G41"/>
    <mergeCell ref="E2:E3"/>
    <mergeCell ref="X2:Y2"/>
    <mergeCell ref="B40:I40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93" zoomScaleNormal="70" zoomScaleSheetLayoutView="93" zoomScalePageLayoutView="0" workbookViewId="0" topLeftCell="A10">
      <selection activeCell="A1" sqref="A1:S1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94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AF1" s="7"/>
    </row>
    <row r="2" spans="1:32" s="8" customFormat="1" ht="18.75" customHeight="1">
      <c r="A2" s="90" t="s">
        <v>27</v>
      </c>
      <c r="B2" s="96" t="s">
        <v>39</v>
      </c>
      <c r="C2" s="96" t="s">
        <v>40</v>
      </c>
      <c r="D2" s="96" t="s">
        <v>28</v>
      </c>
      <c r="E2" s="96" t="s">
        <v>29</v>
      </c>
      <c r="F2" s="89" t="s">
        <v>13</v>
      </c>
      <c r="G2" s="89"/>
      <c r="H2" s="89" t="s">
        <v>0</v>
      </c>
      <c r="I2" s="89"/>
      <c r="J2" s="89" t="s">
        <v>1</v>
      </c>
      <c r="K2" s="89"/>
      <c r="L2" s="89" t="s">
        <v>2</v>
      </c>
      <c r="M2" s="89"/>
      <c r="N2" s="89" t="s">
        <v>3</v>
      </c>
      <c r="O2" s="89"/>
      <c r="P2" s="89" t="s">
        <v>4</v>
      </c>
      <c r="Q2" s="89"/>
      <c r="R2" s="89" t="s">
        <v>5</v>
      </c>
      <c r="S2" s="89"/>
      <c r="T2" s="89" t="s">
        <v>6</v>
      </c>
      <c r="U2" s="89"/>
      <c r="V2" s="89" t="s">
        <v>7</v>
      </c>
      <c r="W2" s="89"/>
      <c r="X2" s="89" t="s">
        <v>8</v>
      </c>
      <c r="Y2" s="89"/>
      <c r="Z2" s="89" t="s">
        <v>9</v>
      </c>
      <c r="AA2" s="89"/>
      <c r="AB2" s="89" t="s">
        <v>10</v>
      </c>
      <c r="AC2" s="89"/>
      <c r="AD2" s="89" t="s">
        <v>11</v>
      </c>
      <c r="AE2" s="89"/>
      <c r="AF2" s="90" t="s">
        <v>17</v>
      </c>
    </row>
    <row r="3" spans="1:32" s="9" customFormat="1" ht="93" customHeight="1">
      <c r="A3" s="90"/>
      <c r="B3" s="97"/>
      <c r="C3" s="97"/>
      <c r="D3" s="98"/>
      <c r="E3" s="97"/>
      <c r="F3" s="28" t="s">
        <v>15</v>
      </c>
      <c r="G3" s="2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90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1">
        <f>B7</f>
        <v>674.7</v>
      </c>
      <c r="C6" s="21">
        <f>C7</f>
        <v>0</v>
      </c>
      <c r="D6" s="21">
        <v>0</v>
      </c>
      <c r="E6" s="21">
        <v>0</v>
      </c>
      <c r="F6" s="21">
        <v>0</v>
      </c>
      <c r="G6" s="21">
        <v>0</v>
      </c>
      <c r="H6" s="21">
        <f>H7</f>
        <v>0</v>
      </c>
      <c r="I6" s="21">
        <f aca="true" t="shared" si="0" ref="I6:AE6">I7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100</v>
      </c>
      <c r="Q6" s="21">
        <f t="shared" si="0"/>
        <v>0</v>
      </c>
      <c r="R6" s="21">
        <f t="shared" si="0"/>
        <v>286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288.7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/>
    </row>
    <row r="7" spans="1:32" s="13" customFormat="1" ht="122.25" customHeight="1">
      <c r="A7" s="34" t="s">
        <v>43</v>
      </c>
      <c r="B7" s="23">
        <f>H7+J7+L7+N7+P7+R7+T7+V7+X7+Z7+AB7+AD7</f>
        <v>674.7</v>
      </c>
      <c r="C7" s="22">
        <f>H7</f>
        <v>0</v>
      </c>
      <c r="D7" s="22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100</v>
      </c>
      <c r="Q7" s="21">
        <v>0</v>
      </c>
      <c r="R7" s="21">
        <v>286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288.7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3"/>
    </row>
    <row r="8" spans="1:32" s="13" customFormat="1" ht="18.75">
      <c r="A8" s="33" t="s">
        <v>23</v>
      </c>
      <c r="B8" s="23">
        <f>B7</f>
        <v>674.7</v>
      </c>
      <c r="C8" s="22">
        <f>C7</f>
        <v>0</v>
      </c>
      <c r="D8" s="22">
        <v>0</v>
      </c>
      <c r="E8" s="21">
        <v>0</v>
      </c>
      <c r="F8" s="21">
        <v>0</v>
      </c>
      <c r="G8" s="21">
        <v>0</v>
      </c>
      <c r="H8" s="21">
        <f>H7</f>
        <v>0</v>
      </c>
      <c r="I8" s="21">
        <f aca="true" t="shared" si="1" ref="I8:AE9">I7</f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100</v>
      </c>
      <c r="Q8" s="21">
        <f t="shared" si="1"/>
        <v>0</v>
      </c>
      <c r="R8" s="21">
        <f t="shared" si="1"/>
        <v>286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288.7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3"/>
    </row>
    <row r="9" spans="1:32" s="13" customFormat="1" ht="18.75">
      <c r="A9" s="35" t="s">
        <v>18</v>
      </c>
      <c r="B9" s="23">
        <f>B8</f>
        <v>674.7</v>
      </c>
      <c r="C9" s="22">
        <f>C8</f>
        <v>0</v>
      </c>
      <c r="D9" s="22">
        <v>0</v>
      </c>
      <c r="E9" s="21">
        <v>0</v>
      </c>
      <c r="F9" s="21">
        <v>0</v>
      </c>
      <c r="G9" s="21">
        <v>0</v>
      </c>
      <c r="H9" s="21">
        <f>H8</f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100</v>
      </c>
      <c r="Q9" s="21">
        <f t="shared" si="1"/>
        <v>0</v>
      </c>
      <c r="R9" s="21">
        <f t="shared" si="1"/>
        <v>286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288.7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3"/>
    </row>
    <row r="10" spans="1:32" s="13" customFormat="1" ht="112.5">
      <c r="A10" s="17" t="s">
        <v>44</v>
      </c>
      <c r="B10" s="23">
        <f>B11+B27+B30</f>
        <v>110928.30000000002</v>
      </c>
      <c r="C10" s="22">
        <f>H10</f>
        <v>19723.782</v>
      </c>
      <c r="D10" s="22">
        <v>0</v>
      </c>
      <c r="E10" s="21">
        <v>0</v>
      </c>
      <c r="F10" s="21">
        <v>0</v>
      </c>
      <c r="G10" s="21">
        <v>0</v>
      </c>
      <c r="H10" s="21">
        <f>H11+H27+H30</f>
        <v>19723.782</v>
      </c>
      <c r="I10" s="21">
        <f aca="true" t="shared" si="2" ref="I10:AE10">I11+I27+I30</f>
        <v>0</v>
      </c>
      <c r="J10" s="21">
        <f t="shared" si="2"/>
        <v>9704.15866</v>
      </c>
      <c r="K10" s="21">
        <f t="shared" si="2"/>
        <v>0</v>
      </c>
      <c r="L10" s="21">
        <f t="shared" si="2"/>
        <v>5865.06379</v>
      </c>
      <c r="M10" s="21">
        <f t="shared" si="2"/>
        <v>0</v>
      </c>
      <c r="N10" s="21">
        <f t="shared" si="2"/>
        <v>13005.530789999999</v>
      </c>
      <c r="O10" s="21">
        <f t="shared" si="2"/>
        <v>0</v>
      </c>
      <c r="P10" s="21">
        <f t="shared" si="2"/>
        <v>6834.030790000001</v>
      </c>
      <c r="Q10" s="21">
        <f t="shared" si="2"/>
        <v>0</v>
      </c>
      <c r="R10" s="21">
        <f t="shared" si="2"/>
        <v>8485.91179</v>
      </c>
      <c r="S10" s="21">
        <f t="shared" si="2"/>
        <v>0</v>
      </c>
      <c r="T10" s="21">
        <f t="shared" si="2"/>
        <v>15288.337790000001</v>
      </c>
      <c r="U10" s="21">
        <f t="shared" si="2"/>
        <v>0</v>
      </c>
      <c r="V10" s="21">
        <f t="shared" si="2"/>
        <v>4963.360790000001</v>
      </c>
      <c r="W10" s="21">
        <f t="shared" si="2"/>
        <v>0</v>
      </c>
      <c r="X10" s="21">
        <f t="shared" si="2"/>
        <v>5593.54179</v>
      </c>
      <c r="Y10" s="21">
        <f t="shared" si="2"/>
        <v>0</v>
      </c>
      <c r="Z10" s="21">
        <f t="shared" si="2"/>
        <v>7887.666789999999</v>
      </c>
      <c r="AA10" s="21">
        <f t="shared" si="2"/>
        <v>0</v>
      </c>
      <c r="AB10" s="21">
        <f t="shared" si="2"/>
        <v>4059.0717900000004</v>
      </c>
      <c r="AC10" s="21">
        <f t="shared" si="2"/>
        <v>0</v>
      </c>
      <c r="AD10" s="21">
        <f t="shared" si="2"/>
        <v>9517.84323</v>
      </c>
      <c r="AE10" s="21">
        <f t="shared" si="2"/>
        <v>0</v>
      </c>
      <c r="AF10" s="23"/>
    </row>
    <row r="11" spans="1:32" s="13" customFormat="1" ht="75">
      <c r="A11" s="2" t="s">
        <v>45</v>
      </c>
      <c r="B11" s="23">
        <f>B14+B17+B20+B23</f>
        <v>23003.600000000006</v>
      </c>
      <c r="C11" s="23">
        <f>H11</f>
        <v>838.197</v>
      </c>
      <c r="D11" s="23">
        <v>0</v>
      </c>
      <c r="E11" s="23">
        <v>0</v>
      </c>
      <c r="F11" s="23">
        <v>0</v>
      </c>
      <c r="G11" s="23">
        <v>0</v>
      </c>
      <c r="H11" s="23">
        <f>H14+H17+H20+H23</f>
        <v>838.197</v>
      </c>
      <c r="I11" s="23">
        <f aca="true" t="shared" si="3" ref="I11:AE11">I14+I17+I20+I23</f>
        <v>0</v>
      </c>
      <c r="J11" s="23">
        <f t="shared" si="3"/>
        <v>959.947</v>
      </c>
      <c r="K11" s="23">
        <f t="shared" si="3"/>
        <v>0</v>
      </c>
      <c r="L11" s="23">
        <f t="shared" si="3"/>
        <v>2109.012</v>
      </c>
      <c r="M11" s="23">
        <f t="shared" si="3"/>
        <v>0</v>
      </c>
      <c r="N11" s="23">
        <f t="shared" si="3"/>
        <v>4619.653</v>
      </c>
      <c r="O11" s="23">
        <f t="shared" si="3"/>
        <v>0</v>
      </c>
      <c r="P11" s="23">
        <f t="shared" si="3"/>
        <v>697.627</v>
      </c>
      <c r="Q11" s="23">
        <f t="shared" si="3"/>
        <v>0</v>
      </c>
      <c r="R11" s="23">
        <f t="shared" si="3"/>
        <v>1982.062</v>
      </c>
      <c r="S11" s="23">
        <f t="shared" si="3"/>
        <v>0</v>
      </c>
      <c r="T11" s="23">
        <f t="shared" si="3"/>
        <v>5962.017</v>
      </c>
      <c r="U11" s="23">
        <f t="shared" si="3"/>
        <v>0</v>
      </c>
      <c r="V11" s="23">
        <f t="shared" si="3"/>
        <v>383.047</v>
      </c>
      <c r="W11" s="23">
        <f t="shared" si="3"/>
        <v>0</v>
      </c>
      <c r="X11" s="23">
        <f t="shared" si="3"/>
        <v>1757.972</v>
      </c>
      <c r="Y11" s="23">
        <f t="shared" si="3"/>
        <v>0</v>
      </c>
      <c r="Z11" s="23">
        <f t="shared" si="3"/>
        <v>1431.3609999999999</v>
      </c>
      <c r="AA11" s="23">
        <f t="shared" si="3"/>
        <v>0</v>
      </c>
      <c r="AB11" s="23">
        <f t="shared" si="3"/>
        <v>503.697</v>
      </c>
      <c r="AC11" s="23">
        <f t="shared" si="3"/>
        <v>0</v>
      </c>
      <c r="AD11" s="23">
        <f t="shared" si="3"/>
        <v>1759.008</v>
      </c>
      <c r="AE11" s="23">
        <f t="shared" si="3"/>
        <v>0</v>
      </c>
      <c r="AF11" s="23"/>
    </row>
    <row r="12" spans="1:32" s="13" customFormat="1" ht="18.75">
      <c r="A12" s="3" t="s">
        <v>23</v>
      </c>
      <c r="B12" s="23">
        <f>B11</f>
        <v>23003.600000000006</v>
      </c>
      <c r="C12" s="22">
        <f>C11</f>
        <v>838.197</v>
      </c>
      <c r="D12" s="22">
        <v>0</v>
      </c>
      <c r="E12" s="21">
        <v>0</v>
      </c>
      <c r="F12" s="21">
        <v>0</v>
      </c>
      <c r="G12" s="21">
        <v>0</v>
      </c>
      <c r="H12" s="21">
        <f>H11</f>
        <v>838.197</v>
      </c>
      <c r="I12" s="21">
        <f aca="true" t="shared" si="4" ref="I12:AE13">I11</f>
        <v>0</v>
      </c>
      <c r="J12" s="21">
        <f t="shared" si="4"/>
        <v>959.947</v>
      </c>
      <c r="K12" s="21">
        <f t="shared" si="4"/>
        <v>0</v>
      </c>
      <c r="L12" s="21">
        <f t="shared" si="4"/>
        <v>2109.012</v>
      </c>
      <c r="M12" s="21">
        <f t="shared" si="4"/>
        <v>0</v>
      </c>
      <c r="N12" s="21">
        <f t="shared" si="4"/>
        <v>4619.653</v>
      </c>
      <c r="O12" s="21">
        <f t="shared" si="4"/>
        <v>0</v>
      </c>
      <c r="P12" s="21">
        <f t="shared" si="4"/>
        <v>697.627</v>
      </c>
      <c r="Q12" s="21">
        <f t="shared" si="4"/>
        <v>0</v>
      </c>
      <c r="R12" s="21">
        <f t="shared" si="4"/>
        <v>1982.062</v>
      </c>
      <c r="S12" s="21">
        <f t="shared" si="4"/>
        <v>0</v>
      </c>
      <c r="T12" s="21">
        <f t="shared" si="4"/>
        <v>5962.017</v>
      </c>
      <c r="U12" s="21">
        <f t="shared" si="4"/>
        <v>0</v>
      </c>
      <c r="V12" s="21">
        <f t="shared" si="4"/>
        <v>383.047</v>
      </c>
      <c r="W12" s="21">
        <f t="shared" si="4"/>
        <v>0</v>
      </c>
      <c r="X12" s="21">
        <f t="shared" si="4"/>
        <v>1757.972</v>
      </c>
      <c r="Y12" s="21">
        <f t="shared" si="4"/>
        <v>0</v>
      </c>
      <c r="Z12" s="21">
        <f t="shared" si="4"/>
        <v>1431.3609999999999</v>
      </c>
      <c r="AA12" s="21">
        <f t="shared" si="4"/>
        <v>0</v>
      </c>
      <c r="AB12" s="21">
        <f t="shared" si="4"/>
        <v>503.697</v>
      </c>
      <c r="AC12" s="21">
        <f t="shared" si="4"/>
        <v>0</v>
      </c>
      <c r="AD12" s="21">
        <f t="shared" si="4"/>
        <v>1759.008</v>
      </c>
      <c r="AE12" s="21">
        <f t="shared" si="4"/>
        <v>0</v>
      </c>
      <c r="AF12" s="23"/>
    </row>
    <row r="13" spans="1:32" s="13" customFormat="1" ht="18.75">
      <c r="A13" s="2" t="s">
        <v>18</v>
      </c>
      <c r="B13" s="23">
        <f>B12</f>
        <v>23003.600000000006</v>
      </c>
      <c r="C13" s="22">
        <f>C12</f>
        <v>838.197</v>
      </c>
      <c r="D13" s="22">
        <v>0</v>
      </c>
      <c r="E13" s="21">
        <v>0</v>
      </c>
      <c r="F13" s="21">
        <v>0</v>
      </c>
      <c r="G13" s="21">
        <v>0</v>
      </c>
      <c r="H13" s="21">
        <f>H12</f>
        <v>838.197</v>
      </c>
      <c r="I13" s="21">
        <f t="shared" si="4"/>
        <v>0</v>
      </c>
      <c r="J13" s="21">
        <f t="shared" si="4"/>
        <v>959.947</v>
      </c>
      <c r="K13" s="21">
        <f t="shared" si="4"/>
        <v>0</v>
      </c>
      <c r="L13" s="21">
        <f t="shared" si="4"/>
        <v>2109.012</v>
      </c>
      <c r="M13" s="21">
        <f t="shared" si="4"/>
        <v>0</v>
      </c>
      <c r="N13" s="21">
        <f t="shared" si="4"/>
        <v>4619.653</v>
      </c>
      <c r="O13" s="21">
        <f t="shared" si="4"/>
        <v>0</v>
      </c>
      <c r="P13" s="21">
        <f t="shared" si="4"/>
        <v>697.627</v>
      </c>
      <c r="Q13" s="21">
        <f t="shared" si="4"/>
        <v>0</v>
      </c>
      <c r="R13" s="21">
        <f t="shared" si="4"/>
        <v>1982.062</v>
      </c>
      <c r="S13" s="21">
        <f t="shared" si="4"/>
        <v>0</v>
      </c>
      <c r="T13" s="21">
        <f t="shared" si="4"/>
        <v>5962.017</v>
      </c>
      <c r="U13" s="21">
        <f t="shared" si="4"/>
        <v>0</v>
      </c>
      <c r="V13" s="21">
        <f t="shared" si="4"/>
        <v>383.047</v>
      </c>
      <c r="W13" s="21">
        <f t="shared" si="4"/>
        <v>0</v>
      </c>
      <c r="X13" s="21">
        <f t="shared" si="4"/>
        <v>1757.972</v>
      </c>
      <c r="Y13" s="21">
        <f t="shared" si="4"/>
        <v>0</v>
      </c>
      <c r="Z13" s="21">
        <f t="shared" si="4"/>
        <v>1431.3609999999999</v>
      </c>
      <c r="AA13" s="21">
        <f t="shared" si="4"/>
        <v>0</v>
      </c>
      <c r="AB13" s="21">
        <f t="shared" si="4"/>
        <v>503.697</v>
      </c>
      <c r="AC13" s="21">
        <f t="shared" si="4"/>
        <v>0</v>
      </c>
      <c r="AD13" s="21">
        <f t="shared" si="4"/>
        <v>1759.008</v>
      </c>
      <c r="AE13" s="21">
        <f t="shared" si="4"/>
        <v>0</v>
      </c>
      <c r="AF13" s="23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120.65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120.65</v>
      </c>
      <c r="AC14" s="21">
        <v>0</v>
      </c>
      <c r="AD14" s="21">
        <v>0</v>
      </c>
      <c r="AE14" s="21">
        <v>0</v>
      </c>
      <c r="AF14" s="23"/>
    </row>
    <row r="15" spans="1:32" s="13" customFormat="1" ht="18.75">
      <c r="A15" s="3" t="s">
        <v>23</v>
      </c>
      <c r="B15" s="23">
        <f>B14</f>
        <v>241.3</v>
      </c>
      <c r="C15" s="22">
        <f>C14</f>
        <v>0</v>
      </c>
      <c r="D15" s="22">
        <v>0</v>
      </c>
      <c r="E15" s="21">
        <v>0</v>
      </c>
      <c r="F15" s="21">
        <v>0</v>
      </c>
      <c r="G15" s="21">
        <v>0</v>
      </c>
      <c r="H15" s="21">
        <f>H14</f>
        <v>0</v>
      </c>
      <c r="I15" s="21">
        <f aca="true" t="shared" si="5" ref="I15:AE16">I14</f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120.65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120.65</v>
      </c>
      <c r="AC15" s="21">
        <f t="shared" si="5"/>
        <v>0</v>
      </c>
      <c r="AD15" s="21">
        <f t="shared" si="5"/>
        <v>0</v>
      </c>
      <c r="AE15" s="21">
        <f t="shared" si="5"/>
        <v>0</v>
      </c>
      <c r="AF15" s="23"/>
    </row>
    <row r="16" spans="1:32" s="13" customFormat="1" ht="18.75">
      <c r="A16" s="2" t="s">
        <v>18</v>
      </c>
      <c r="B16" s="23">
        <f>B15</f>
        <v>241.3</v>
      </c>
      <c r="C16" s="22">
        <f>C15</f>
        <v>0</v>
      </c>
      <c r="D16" s="22">
        <v>0</v>
      </c>
      <c r="E16" s="21">
        <v>0</v>
      </c>
      <c r="F16" s="21">
        <v>0</v>
      </c>
      <c r="G16" s="21">
        <v>0</v>
      </c>
      <c r="H16" s="21">
        <f>H15</f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120.65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120.65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</f>
        <v>67.4</v>
      </c>
      <c r="D17" s="22">
        <v>0</v>
      </c>
      <c r="E17" s="21">
        <v>0</v>
      </c>
      <c r="F17" s="21">
        <v>0</v>
      </c>
      <c r="G17" s="21">
        <v>0</v>
      </c>
      <c r="H17" s="21">
        <v>67.4</v>
      </c>
      <c r="I17" s="21">
        <v>0</v>
      </c>
      <c r="J17" s="21">
        <v>138.8</v>
      </c>
      <c r="K17" s="21">
        <v>0</v>
      </c>
      <c r="L17" s="21">
        <v>255.6</v>
      </c>
      <c r="M17" s="21">
        <v>0</v>
      </c>
      <c r="N17" s="21">
        <v>741.1</v>
      </c>
      <c r="O17" s="21">
        <v>0</v>
      </c>
      <c r="P17" s="21">
        <v>296.3</v>
      </c>
      <c r="Q17" s="21">
        <v>0</v>
      </c>
      <c r="R17" s="21">
        <v>67.4</v>
      </c>
      <c r="S17" s="21">
        <v>0</v>
      </c>
      <c r="T17" s="21">
        <v>67.4</v>
      </c>
      <c r="U17" s="21">
        <v>0</v>
      </c>
      <c r="V17" s="21">
        <v>67.4</v>
      </c>
      <c r="W17" s="21">
        <v>0</v>
      </c>
      <c r="X17" s="21">
        <v>67.4</v>
      </c>
      <c r="Y17" s="21">
        <v>0</v>
      </c>
      <c r="Z17" s="21">
        <v>67.4</v>
      </c>
      <c r="AA17" s="21">
        <v>0</v>
      </c>
      <c r="AB17" s="21">
        <v>67.4</v>
      </c>
      <c r="AC17" s="21">
        <v>0</v>
      </c>
      <c r="AD17" s="21">
        <v>68.5</v>
      </c>
      <c r="AE17" s="21">
        <v>0</v>
      </c>
      <c r="AF17" s="23"/>
    </row>
    <row r="18" spans="1:32" s="13" customFormat="1" ht="18.75">
      <c r="A18" s="3" t="s">
        <v>23</v>
      </c>
      <c r="B18" s="23">
        <f>B17</f>
        <v>1972.1000000000006</v>
      </c>
      <c r="C18" s="22">
        <f>C17</f>
        <v>67.4</v>
      </c>
      <c r="D18" s="22">
        <v>0</v>
      </c>
      <c r="E18" s="21">
        <v>0</v>
      </c>
      <c r="F18" s="21">
        <v>0</v>
      </c>
      <c r="G18" s="21">
        <v>0</v>
      </c>
      <c r="H18" s="21">
        <f>H17</f>
        <v>67.4</v>
      </c>
      <c r="I18" s="21">
        <f aca="true" t="shared" si="6" ref="I18:AE19">I17</f>
        <v>0</v>
      </c>
      <c r="J18" s="21">
        <f t="shared" si="6"/>
        <v>138.8</v>
      </c>
      <c r="K18" s="21">
        <f t="shared" si="6"/>
        <v>0</v>
      </c>
      <c r="L18" s="21">
        <f t="shared" si="6"/>
        <v>255.6</v>
      </c>
      <c r="M18" s="21">
        <f t="shared" si="6"/>
        <v>0</v>
      </c>
      <c r="N18" s="21">
        <f t="shared" si="6"/>
        <v>741.1</v>
      </c>
      <c r="O18" s="21">
        <f t="shared" si="6"/>
        <v>0</v>
      </c>
      <c r="P18" s="21">
        <f t="shared" si="6"/>
        <v>296.3</v>
      </c>
      <c r="Q18" s="21">
        <f t="shared" si="6"/>
        <v>0</v>
      </c>
      <c r="R18" s="21">
        <f t="shared" si="6"/>
        <v>67.4</v>
      </c>
      <c r="S18" s="21">
        <f t="shared" si="6"/>
        <v>0</v>
      </c>
      <c r="T18" s="21">
        <f t="shared" si="6"/>
        <v>67.4</v>
      </c>
      <c r="U18" s="21">
        <f t="shared" si="6"/>
        <v>0</v>
      </c>
      <c r="V18" s="21">
        <f t="shared" si="6"/>
        <v>67.4</v>
      </c>
      <c r="W18" s="21">
        <f t="shared" si="6"/>
        <v>0</v>
      </c>
      <c r="X18" s="21">
        <f t="shared" si="6"/>
        <v>67.4</v>
      </c>
      <c r="Y18" s="21">
        <f t="shared" si="6"/>
        <v>0</v>
      </c>
      <c r="Z18" s="21">
        <f t="shared" si="6"/>
        <v>67.4</v>
      </c>
      <c r="AA18" s="21">
        <f t="shared" si="6"/>
        <v>0</v>
      </c>
      <c r="AB18" s="21">
        <f t="shared" si="6"/>
        <v>67.4</v>
      </c>
      <c r="AC18" s="21">
        <f t="shared" si="6"/>
        <v>0</v>
      </c>
      <c r="AD18" s="21">
        <f t="shared" si="6"/>
        <v>68.5</v>
      </c>
      <c r="AE18" s="21">
        <f t="shared" si="6"/>
        <v>0</v>
      </c>
      <c r="AF18" s="23"/>
    </row>
    <row r="19" spans="1:32" s="13" customFormat="1" ht="18.75">
      <c r="A19" s="2" t="s">
        <v>18</v>
      </c>
      <c r="B19" s="23">
        <f>B18</f>
        <v>1972.1000000000006</v>
      </c>
      <c r="C19" s="22">
        <f>C18</f>
        <v>67.4</v>
      </c>
      <c r="D19" s="21">
        <v>0</v>
      </c>
      <c r="E19" s="21">
        <v>0</v>
      </c>
      <c r="F19" s="21">
        <v>0</v>
      </c>
      <c r="G19" s="21">
        <v>0</v>
      </c>
      <c r="H19" s="21">
        <f>H18</f>
        <v>67.4</v>
      </c>
      <c r="I19" s="21">
        <f t="shared" si="6"/>
        <v>0</v>
      </c>
      <c r="J19" s="21">
        <f t="shared" si="6"/>
        <v>138.8</v>
      </c>
      <c r="K19" s="21">
        <f t="shared" si="6"/>
        <v>0</v>
      </c>
      <c r="L19" s="21">
        <f t="shared" si="6"/>
        <v>255.6</v>
      </c>
      <c r="M19" s="21">
        <f t="shared" si="6"/>
        <v>0</v>
      </c>
      <c r="N19" s="21">
        <f t="shared" si="6"/>
        <v>741.1</v>
      </c>
      <c r="O19" s="21">
        <f t="shared" si="6"/>
        <v>0</v>
      </c>
      <c r="P19" s="21">
        <f t="shared" si="6"/>
        <v>296.3</v>
      </c>
      <c r="Q19" s="21">
        <f t="shared" si="6"/>
        <v>0</v>
      </c>
      <c r="R19" s="21">
        <f t="shared" si="6"/>
        <v>67.4</v>
      </c>
      <c r="S19" s="21">
        <f t="shared" si="6"/>
        <v>0</v>
      </c>
      <c r="T19" s="21">
        <f t="shared" si="6"/>
        <v>67.4</v>
      </c>
      <c r="U19" s="21">
        <f t="shared" si="6"/>
        <v>0</v>
      </c>
      <c r="V19" s="21">
        <f t="shared" si="6"/>
        <v>67.4</v>
      </c>
      <c r="W19" s="21">
        <f t="shared" si="6"/>
        <v>0</v>
      </c>
      <c r="X19" s="21">
        <f t="shared" si="6"/>
        <v>67.4</v>
      </c>
      <c r="Y19" s="21">
        <f t="shared" si="6"/>
        <v>0</v>
      </c>
      <c r="Z19" s="21">
        <f t="shared" si="6"/>
        <v>67.4</v>
      </c>
      <c r="AA19" s="21">
        <f t="shared" si="6"/>
        <v>0</v>
      </c>
      <c r="AB19" s="21">
        <f t="shared" si="6"/>
        <v>67.4</v>
      </c>
      <c r="AC19" s="21">
        <f t="shared" si="6"/>
        <v>0</v>
      </c>
      <c r="AD19" s="21">
        <f t="shared" si="6"/>
        <v>68.5</v>
      </c>
      <c r="AE19" s="21">
        <f t="shared" si="6"/>
        <v>0</v>
      </c>
      <c r="AF19" s="23"/>
    </row>
    <row r="20" spans="1:32" s="13" customFormat="1" ht="93.75">
      <c r="A20" s="19" t="s">
        <v>32</v>
      </c>
      <c r="B20" s="23">
        <f>H20+J20+L20+N20+P20+R20+T20+V20+X20+Z20+AB20+AD20</f>
        <v>18602.000000000004</v>
      </c>
      <c r="C20" s="22">
        <f>H20</f>
        <v>662.797</v>
      </c>
      <c r="D20" s="22">
        <v>0</v>
      </c>
      <c r="E20" s="21">
        <v>0</v>
      </c>
      <c r="F20" s="21">
        <v>0</v>
      </c>
      <c r="G20" s="21">
        <v>0</v>
      </c>
      <c r="H20" s="21">
        <v>662.797</v>
      </c>
      <c r="I20" s="21">
        <v>0</v>
      </c>
      <c r="J20" s="21">
        <v>345.647</v>
      </c>
      <c r="K20" s="21">
        <v>0</v>
      </c>
      <c r="L20" s="21">
        <v>1853.412</v>
      </c>
      <c r="M20" s="21">
        <v>0</v>
      </c>
      <c r="N20" s="21">
        <v>3284.497</v>
      </c>
      <c r="O20" s="21">
        <v>0</v>
      </c>
      <c r="P20" s="21">
        <v>401.327</v>
      </c>
      <c r="Q20" s="21">
        <v>0</v>
      </c>
      <c r="R20" s="21">
        <v>1794.012</v>
      </c>
      <c r="S20" s="21">
        <v>0</v>
      </c>
      <c r="T20" s="21">
        <v>5372.117</v>
      </c>
      <c r="U20" s="21">
        <v>0</v>
      </c>
      <c r="V20" s="21">
        <v>315.647</v>
      </c>
      <c r="W20" s="21">
        <v>0</v>
      </c>
      <c r="X20" s="21">
        <v>1690.572</v>
      </c>
      <c r="Y20" s="21">
        <v>0</v>
      </c>
      <c r="Z20" s="21">
        <v>875.817</v>
      </c>
      <c r="AA20" s="21">
        <v>0</v>
      </c>
      <c r="AB20" s="21">
        <v>315.647</v>
      </c>
      <c r="AC20" s="21">
        <v>0</v>
      </c>
      <c r="AD20" s="21">
        <v>1690.508</v>
      </c>
      <c r="AE20" s="21">
        <v>0</v>
      </c>
      <c r="AF20" s="23"/>
    </row>
    <row r="21" spans="1:32" s="13" customFormat="1" ht="18.75">
      <c r="A21" s="3" t="s">
        <v>23</v>
      </c>
      <c r="B21" s="23">
        <f>B20</f>
        <v>18602.000000000004</v>
      </c>
      <c r="C21" s="22">
        <f>C20</f>
        <v>662.797</v>
      </c>
      <c r="D21" s="22">
        <v>0</v>
      </c>
      <c r="E21" s="21">
        <v>0</v>
      </c>
      <c r="F21" s="21">
        <v>0</v>
      </c>
      <c r="G21" s="21">
        <v>0</v>
      </c>
      <c r="H21" s="21">
        <f>H20</f>
        <v>662.797</v>
      </c>
      <c r="I21" s="21">
        <f aca="true" t="shared" si="7" ref="I21:AE22">I20</f>
        <v>0</v>
      </c>
      <c r="J21" s="21">
        <f t="shared" si="7"/>
        <v>345.647</v>
      </c>
      <c r="K21" s="21">
        <f t="shared" si="7"/>
        <v>0</v>
      </c>
      <c r="L21" s="21">
        <f t="shared" si="7"/>
        <v>1853.412</v>
      </c>
      <c r="M21" s="21">
        <f t="shared" si="7"/>
        <v>0</v>
      </c>
      <c r="N21" s="21">
        <f t="shared" si="7"/>
        <v>3284.497</v>
      </c>
      <c r="O21" s="21">
        <f t="shared" si="7"/>
        <v>0</v>
      </c>
      <c r="P21" s="21">
        <f t="shared" si="7"/>
        <v>401.327</v>
      </c>
      <c r="Q21" s="21">
        <f t="shared" si="7"/>
        <v>0</v>
      </c>
      <c r="R21" s="21">
        <f t="shared" si="7"/>
        <v>1794.012</v>
      </c>
      <c r="S21" s="21">
        <f t="shared" si="7"/>
        <v>0</v>
      </c>
      <c r="T21" s="21">
        <f t="shared" si="7"/>
        <v>5372.117</v>
      </c>
      <c r="U21" s="21">
        <f t="shared" si="7"/>
        <v>0</v>
      </c>
      <c r="V21" s="21">
        <f t="shared" si="7"/>
        <v>315.647</v>
      </c>
      <c r="W21" s="21">
        <f t="shared" si="7"/>
        <v>0</v>
      </c>
      <c r="X21" s="21">
        <f t="shared" si="7"/>
        <v>1690.572</v>
      </c>
      <c r="Y21" s="21">
        <f t="shared" si="7"/>
        <v>0</v>
      </c>
      <c r="Z21" s="21">
        <f t="shared" si="7"/>
        <v>875.817</v>
      </c>
      <c r="AA21" s="21">
        <f t="shared" si="7"/>
        <v>0</v>
      </c>
      <c r="AB21" s="21">
        <f t="shared" si="7"/>
        <v>315.647</v>
      </c>
      <c r="AC21" s="21">
        <f t="shared" si="7"/>
        <v>0</v>
      </c>
      <c r="AD21" s="21">
        <f t="shared" si="7"/>
        <v>1690.508</v>
      </c>
      <c r="AE21" s="21">
        <f t="shared" si="7"/>
        <v>0</v>
      </c>
      <c r="AF21" s="23"/>
    </row>
    <row r="22" spans="1:32" s="13" customFormat="1" ht="18.75">
      <c r="A22" s="20" t="s">
        <v>18</v>
      </c>
      <c r="B22" s="23">
        <f>B21</f>
        <v>18602.000000000004</v>
      </c>
      <c r="C22" s="22">
        <f>C21</f>
        <v>662.797</v>
      </c>
      <c r="D22" s="22">
        <v>0</v>
      </c>
      <c r="E22" s="21">
        <v>0</v>
      </c>
      <c r="F22" s="21">
        <v>0</v>
      </c>
      <c r="G22" s="21">
        <v>0</v>
      </c>
      <c r="H22" s="21">
        <f>H21</f>
        <v>662.797</v>
      </c>
      <c r="I22" s="21">
        <f t="shared" si="7"/>
        <v>0</v>
      </c>
      <c r="J22" s="21">
        <f t="shared" si="7"/>
        <v>345.647</v>
      </c>
      <c r="K22" s="21">
        <f t="shared" si="7"/>
        <v>0</v>
      </c>
      <c r="L22" s="21">
        <f t="shared" si="7"/>
        <v>1853.412</v>
      </c>
      <c r="M22" s="21">
        <f t="shared" si="7"/>
        <v>0</v>
      </c>
      <c r="N22" s="21">
        <f t="shared" si="7"/>
        <v>3284.497</v>
      </c>
      <c r="O22" s="21">
        <f t="shared" si="7"/>
        <v>0</v>
      </c>
      <c r="P22" s="21">
        <f t="shared" si="7"/>
        <v>401.327</v>
      </c>
      <c r="Q22" s="21">
        <f t="shared" si="7"/>
        <v>0</v>
      </c>
      <c r="R22" s="21">
        <f t="shared" si="7"/>
        <v>1794.012</v>
      </c>
      <c r="S22" s="21">
        <f t="shared" si="7"/>
        <v>0</v>
      </c>
      <c r="T22" s="21">
        <f t="shared" si="7"/>
        <v>5372.117</v>
      </c>
      <c r="U22" s="21">
        <f t="shared" si="7"/>
        <v>0</v>
      </c>
      <c r="V22" s="21">
        <f t="shared" si="7"/>
        <v>315.647</v>
      </c>
      <c r="W22" s="21">
        <f t="shared" si="7"/>
        <v>0</v>
      </c>
      <c r="X22" s="21">
        <f t="shared" si="7"/>
        <v>1690.572</v>
      </c>
      <c r="Y22" s="21">
        <f t="shared" si="7"/>
        <v>0</v>
      </c>
      <c r="Z22" s="21">
        <f t="shared" si="7"/>
        <v>875.817</v>
      </c>
      <c r="AA22" s="21">
        <f t="shared" si="7"/>
        <v>0</v>
      </c>
      <c r="AB22" s="21">
        <f t="shared" si="7"/>
        <v>315.647</v>
      </c>
      <c r="AC22" s="21">
        <f t="shared" si="7"/>
        <v>0</v>
      </c>
      <c r="AD22" s="21">
        <f t="shared" si="7"/>
        <v>1690.508</v>
      </c>
      <c r="AE22" s="21">
        <f t="shared" si="7"/>
        <v>0</v>
      </c>
      <c r="AF22" s="23"/>
    </row>
    <row r="23" spans="1:32" s="13" customFormat="1" ht="37.5">
      <c r="A23" s="19" t="s">
        <v>33</v>
      </c>
      <c r="B23" s="23">
        <f>H23+J23+L23+N23+R23+T23+V23+X23+Z23+AB23+AD23</f>
        <v>2188.2</v>
      </c>
      <c r="C23" s="22">
        <f>H23</f>
        <v>108</v>
      </c>
      <c r="D23" s="22">
        <v>0</v>
      </c>
      <c r="E23" s="21">
        <v>0</v>
      </c>
      <c r="F23" s="21">
        <v>0</v>
      </c>
      <c r="G23" s="21">
        <v>0</v>
      </c>
      <c r="H23" s="21">
        <v>108</v>
      </c>
      <c r="I23" s="21">
        <v>0</v>
      </c>
      <c r="J23" s="21">
        <v>475.5</v>
      </c>
      <c r="K23" s="21">
        <v>0</v>
      </c>
      <c r="L23" s="21">
        <v>0</v>
      </c>
      <c r="M23" s="21">
        <v>0</v>
      </c>
      <c r="N23" s="21">
        <v>594.056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522.5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488.144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3"/>
    </row>
    <row r="24" spans="1:32" s="13" customFormat="1" ht="18.75">
      <c r="A24" s="3" t="s">
        <v>23</v>
      </c>
      <c r="B24" s="23">
        <f>B23</f>
        <v>2188.2</v>
      </c>
      <c r="C24" s="22">
        <f>C23</f>
        <v>108</v>
      </c>
      <c r="D24" s="23">
        <v>0</v>
      </c>
      <c r="E24" s="23">
        <v>0</v>
      </c>
      <c r="F24" s="23">
        <v>0</v>
      </c>
      <c r="G24" s="23">
        <v>0</v>
      </c>
      <c r="H24" s="23">
        <f>H23</f>
        <v>108</v>
      </c>
      <c r="I24" s="23">
        <f aca="true" t="shared" si="8" ref="I24:AE25">I23</f>
        <v>0</v>
      </c>
      <c r="J24" s="23">
        <f t="shared" si="8"/>
        <v>475.5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594.056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23">
        <f t="shared" si="8"/>
        <v>0</v>
      </c>
      <c r="S24" s="23">
        <f t="shared" si="8"/>
        <v>0</v>
      </c>
      <c r="T24" s="23">
        <f t="shared" si="8"/>
        <v>522.5</v>
      </c>
      <c r="U24" s="23">
        <f t="shared" si="8"/>
        <v>0</v>
      </c>
      <c r="V24" s="23">
        <f t="shared" si="8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Z24" s="23">
        <f t="shared" si="8"/>
        <v>488.144</v>
      </c>
      <c r="AA24" s="23">
        <f t="shared" si="8"/>
        <v>0</v>
      </c>
      <c r="AB24" s="23">
        <f t="shared" si="8"/>
        <v>0</v>
      </c>
      <c r="AC24" s="23">
        <f t="shared" si="8"/>
        <v>0</v>
      </c>
      <c r="AD24" s="23">
        <f t="shared" si="8"/>
        <v>0</v>
      </c>
      <c r="AE24" s="23">
        <f t="shared" si="8"/>
        <v>0</v>
      </c>
      <c r="AF24" s="23"/>
    </row>
    <row r="25" spans="1:32" s="13" customFormat="1" ht="18.75">
      <c r="A25" s="20" t="s">
        <v>18</v>
      </c>
      <c r="B25" s="23">
        <f>B24</f>
        <v>2188.2</v>
      </c>
      <c r="C25" s="22">
        <f>C24</f>
        <v>108</v>
      </c>
      <c r="D25" s="22">
        <v>0</v>
      </c>
      <c r="E25" s="21">
        <v>0</v>
      </c>
      <c r="F25" s="21">
        <v>0</v>
      </c>
      <c r="G25" s="21">
        <v>0</v>
      </c>
      <c r="H25" s="21">
        <f>H24</f>
        <v>108</v>
      </c>
      <c r="I25" s="21">
        <f t="shared" si="8"/>
        <v>0</v>
      </c>
      <c r="J25" s="21">
        <f t="shared" si="8"/>
        <v>475.5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1">
        <f t="shared" si="8"/>
        <v>594.056</v>
      </c>
      <c r="O25" s="21">
        <f t="shared" si="8"/>
        <v>0</v>
      </c>
      <c r="P25" s="21">
        <f t="shared" si="8"/>
        <v>0</v>
      </c>
      <c r="Q25" s="21">
        <f t="shared" si="8"/>
        <v>0</v>
      </c>
      <c r="R25" s="21">
        <f t="shared" si="8"/>
        <v>0</v>
      </c>
      <c r="S25" s="21">
        <f t="shared" si="8"/>
        <v>0</v>
      </c>
      <c r="T25" s="21">
        <f t="shared" si="8"/>
        <v>522.5</v>
      </c>
      <c r="U25" s="21">
        <f t="shared" si="8"/>
        <v>0</v>
      </c>
      <c r="V25" s="21">
        <f t="shared" si="8"/>
        <v>0</v>
      </c>
      <c r="W25" s="21">
        <f t="shared" si="8"/>
        <v>0</v>
      </c>
      <c r="X25" s="21">
        <f t="shared" si="8"/>
        <v>0</v>
      </c>
      <c r="Y25" s="21">
        <f t="shared" si="8"/>
        <v>0</v>
      </c>
      <c r="Z25" s="21">
        <f t="shared" si="8"/>
        <v>488.144</v>
      </c>
      <c r="AA25" s="21">
        <f t="shared" si="8"/>
        <v>0</v>
      </c>
      <c r="AB25" s="21">
        <f t="shared" si="8"/>
        <v>0</v>
      </c>
      <c r="AC25" s="21">
        <f t="shared" si="8"/>
        <v>0</v>
      </c>
      <c r="AD25" s="21">
        <f t="shared" si="8"/>
        <v>0</v>
      </c>
      <c r="AE25" s="21">
        <f t="shared" si="8"/>
        <v>0</v>
      </c>
      <c r="AF25" s="23"/>
    </row>
    <row r="26" spans="1:32" s="13" customFormat="1" ht="18.75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3"/>
    </row>
    <row r="27" spans="1:32" s="13" customFormat="1" ht="93.75">
      <c r="A27" s="19" t="s">
        <v>34</v>
      </c>
      <c r="B27" s="23">
        <f>H27+J27+L27+N27+P27+R27+T27+V27+X27+Z27+AB27+AD27</f>
        <v>80275.6</v>
      </c>
      <c r="C27" s="22">
        <f>H27</f>
        <v>17465.876</v>
      </c>
      <c r="D27" s="22">
        <v>0</v>
      </c>
      <c r="E27" s="21">
        <v>0</v>
      </c>
      <c r="F27" s="21">
        <v>0</v>
      </c>
      <c r="G27" s="21">
        <v>0</v>
      </c>
      <c r="H27" s="21">
        <v>17465.876</v>
      </c>
      <c r="I27" s="21">
        <v>0</v>
      </c>
      <c r="J27" s="21">
        <v>7816.856</v>
      </c>
      <c r="K27" s="21">
        <v>0</v>
      </c>
      <c r="L27" s="21">
        <v>3431.287</v>
      </c>
      <c r="M27" s="21">
        <v>0</v>
      </c>
      <c r="N27" s="21">
        <v>7689.254</v>
      </c>
      <c r="O27" s="21">
        <v>0</v>
      </c>
      <c r="P27" s="21">
        <v>5408.135</v>
      </c>
      <c r="Q27" s="21">
        <v>0</v>
      </c>
      <c r="R27" s="21">
        <v>5877.914</v>
      </c>
      <c r="S27" s="21">
        <v>0</v>
      </c>
      <c r="T27" s="21">
        <v>8574.843</v>
      </c>
      <c r="U27" s="21">
        <v>0</v>
      </c>
      <c r="V27" s="24">
        <v>4145.643</v>
      </c>
      <c r="W27" s="21">
        <v>0</v>
      </c>
      <c r="X27" s="21">
        <v>3605.157</v>
      </c>
      <c r="Y27" s="21">
        <v>0</v>
      </c>
      <c r="Z27" s="21">
        <v>5969.258</v>
      </c>
      <c r="AA27" s="21">
        <v>0</v>
      </c>
      <c r="AB27" s="21">
        <v>3229.974</v>
      </c>
      <c r="AC27" s="21">
        <v>0</v>
      </c>
      <c r="AD27" s="21">
        <v>7061.403</v>
      </c>
      <c r="AE27" s="21">
        <v>0</v>
      </c>
      <c r="AF27" s="23"/>
    </row>
    <row r="28" spans="1:32" s="13" customFormat="1" ht="18.75">
      <c r="A28" s="3" t="s">
        <v>23</v>
      </c>
      <c r="B28" s="23">
        <f>B27</f>
        <v>80275.6</v>
      </c>
      <c r="C28" s="22">
        <f>C27</f>
        <v>17465.876</v>
      </c>
      <c r="D28" s="22">
        <v>0</v>
      </c>
      <c r="E28" s="21">
        <v>0</v>
      </c>
      <c r="F28" s="21">
        <v>0</v>
      </c>
      <c r="G28" s="21">
        <v>0</v>
      </c>
      <c r="H28" s="21">
        <f>H27</f>
        <v>17465.876</v>
      </c>
      <c r="I28" s="21">
        <f aca="true" t="shared" si="9" ref="I28:AE29">I27</f>
        <v>0</v>
      </c>
      <c r="J28" s="21">
        <f t="shared" si="9"/>
        <v>7816.856</v>
      </c>
      <c r="K28" s="21">
        <f t="shared" si="9"/>
        <v>0</v>
      </c>
      <c r="L28" s="21">
        <f t="shared" si="9"/>
        <v>3431.287</v>
      </c>
      <c r="M28" s="21">
        <f t="shared" si="9"/>
        <v>0</v>
      </c>
      <c r="N28" s="21">
        <f t="shared" si="9"/>
        <v>7689.254</v>
      </c>
      <c r="O28" s="21">
        <f t="shared" si="9"/>
        <v>0</v>
      </c>
      <c r="P28" s="21">
        <f t="shared" si="9"/>
        <v>5408.135</v>
      </c>
      <c r="Q28" s="21">
        <f t="shared" si="9"/>
        <v>0</v>
      </c>
      <c r="R28" s="21">
        <f t="shared" si="9"/>
        <v>5877.914</v>
      </c>
      <c r="S28" s="21">
        <f t="shared" si="9"/>
        <v>0</v>
      </c>
      <c r="T28" s="21">
        <f t="shared" si="9"/>
        <v>8574.843</v>
      </c>
      <c r="U28" s="21">
        <f t="shared" si="9"/>
        <v>0</v>
      </c>
      <c r="V28" s="21">
        <f t="shared" si="9"/>
        <v>4145.643</v>
      </c>
      <c r="W28" s="21">
        <f t="shared" si="9"/>
        <v>0</v>
      </c>
      <c r="X28" s="21">
        <f t="shared" si="9"/>
        <v>3605.157</v>
      </c>
      <c r="Y28" s="21">
        <f t="shared" si="9"/>
        <v>0</v>
      </c>
      <c r="Z28" s="21">
        <f t="shared" si="9"/>
        <v>5969.258</v>
      </c>
      <c r="AA28" s="21">
        <f t="shared" si="9"/>
        <v>0</v>
      </c>
      <c r="AB28" s="21">
        <f t="shared" si="9"/>
        <v>3229.974</v>
      </c>
      <c r="AC28" s="21">
        <f t="shared" si="9"/>
        <v>0</v>
      </c>
      <c r="AD28" s="21">
        <f t="shared" si="9"/>
        <v>7061.403</v>
      </c>
      <c r="AE28" s="21">
        <f t="shared" si="9"/>
        <v>0</v>
      </c>
      <c r="AF28" s="23"/>
    </row>
    <row r="29" spans="1:32" s="13" customFormat="1" ht="17.25" customHeight="1">
      <c r="A29" s="2" t="s">
        <v>18</v>
      </c>
      <c r="B29" s="23">
        <f>B28</f>
        <v>80275.6</v>
      </c>
      <c r="C29" s="22">
        <f>C28</f>
        <v>17465.876</v>
      </c>
      <c r="D29" s="23">
        <v>0</v>
      </c>
      <c r="E29" s="23">
        <v>0</v>
      </c>
      <c r="F29" s="23">
        <v>0</v>
      </c>
      <c r="G29" s="23">
        <v>0</v>
      </c>
      <c r="H29" s="23">
        <f>H28</f>
        <v>17465.876</v>
      </c>
      <c r="I29" s="23">
        <f t="shared" si="9"/>
        <v>0</v>
      </c>
      <c r="J29" s="23">
        <f t="shared" si="9"/>
        <v>7816.856</v>
      </c>
      <c r="K29" s="23">
        <f t="shared" si="9"/>
        <v>0</v>
      </c>
      <c r="L29" s="23">
        <f t="shared" si="9"/>
        <v>3431.287</v>
      </c>
      <c r="M29" s="23">
        <f t="shared" si="9"/>
        <v>0</v>
      </c>
      <c r="N29" s="23">
        <f t="shared" si="9"/>
        <v>7689.254</v>
      </c>
      <c r="O29" s="23">
        <f t="shared" si="9"/>
        <v>0</v>
      </c>
      <c r="P29" s="23">
        <f t="shared" si="9"/>
        <v>5408.135</v>
      </c>
      <c r="Q29" s="23">
        <f t="shared" si="9"/>
        <v>0</v>
      </c>
      <c r="R29" s="23">
        <f t="shared" si="9"/>
        <v>5877.914</v>
      </c>
      <c r="S29" s="23">
        <f t="shared" si="9"/>
        <v>0</v>
      </c>
      <c r="T29" s="23">
        <f t="shared" si="9"/>
        <v>8574.843</v>
      </c>
      <c r="U29" s="23">
        <f t="shared" si="9"/>
        <v>0</v>
      </c>
      <c r="V29" s="23">
        <f t="shared" si="9"/>
        <v>4145.643</v>
      </c>
      <c r="W29" s="23">
        <f t="shared" si="9"/>
        <v>0</v>
      </c>
      <c r="X29" s="23">
        <f t="shared" si="9"/>
        <v>3605.157</v>
      </c>
      <c r="Y29" s="23">
        <f t="shared" si="9"/>
        <v>0</v>
      </c>
      <c r="Z29" s="23">
        <f t="shared" si="9"/>
        <v>5969.258</v>
      </c>
      <c r="AA29" s="23">
        <f t="shared" si="9"/>
        <v>0</v>
      </c>
      <c r="AB29" s="23">
        <f t="shared" si="9"/>
        <v>3229.974</v>
      </c>
      <c r="AC29" s="23">
        <f t="shared" si="9"/>
        <v>0</v>
      </c>
      <c r="AD29" s="23">
        <f t="shared" si="9"/>
        <v>7061.403</v>
      </c>
      <c r="AE29" s="23">
        <f t="shared" si="9"/>
        <v>0</v>
      </c>
      <c r="AF29" s="23"/>
    </row>
    <row r="30" spans="1:32" s="13" customFormat="1" ht="86.25" customHeight="1">
      <c r="A30" s="32" t="s">
        <v>46</v>
      </c>
      <c r="B30" s="23">
        <f>B31</f>
        <v>7649.1</v>
      </c>
      <c r="C30" s="22">
        <f aca="true" t="shared" si="10" ref="C30:C37">H30</f>
        <v>1419.709</v>
      </c>
      <c r="D30" s="23">
        <v>0</v>
      </c>
      <c r="E30" s="23">
        <v>0</v>
      </c>
      <c r="F30" s="23">
        <v>0</v>
      </c>
      <c r="G30" s="23">
        <v>0</v>
      </c>
      <c r="H30" s="23">
        <f>H31</f>
        <v>1419.709</v>
      </c>
      <c r="I30" s="23">
        <f aca="true" t="shared" si="11" ref="I30:AE30">I31</f>
        <v>0</v>
      </c>
      <c r="J30" s="23">
        <f t="shared" si="11"/>
        <v>927.35566</v>
      </c>
      <c r="K30" s="23">
        <f t="shared" si="11"/>
        <v>0</v>
      </c>
      <c r="L30" s="23">
        <f t="shared" si="11"/>
        <v>324.76479</v>
      </c>
      <c r="M30" s="23">
        <f t="shared" si="11"/>
        <v>0</v>
      </c>
      <c r="N30" s="23">
        <f t="shared" si="11"/>
        <v>696.62379</v>
      </c>
      <c r="O30" s="23">
        <f t="shared" si="11"/>
        <v>0</v>
      </c>
      <c r="P30" s="23">
        <f t="shared" si="11"/>
        <v>728.26879</v>
      </c>
      <c r="Q30" s="23">
        <f t="shared" si="11"/>
        <v>0</v>
      </c>
      <c r="R30" s="23">
        <f t="shared" si="11"/>
        <v>625.93579</v>
      </c>
      <c r="S30" s="23">
        <f t="shared" si="11"/>
        <v>0</v>
      </c>
      <c r="T30" s="23">
        <f t="shared" si="11"/>
        <v>751.47779</v>
      </c>
      <c r="U30" s="23">
        <f t="shared" si="11"/>
        <v>0</v>
      </c>
      <c r="V30" s="23">
        <f t="shared" si="11"/>
        <v>434.67079</v>
      </c>
      <c r="W30" s="23">
        <f t="shared" si="11"/>
        <v>0</v>
      </c>
      <c r="X30" s="23">
        <f t="shared" si="11"/>
        <v>230.41279</v>
      </c>
      <c r="Y30" s="23">
        <f t="shared" si="11"/>
        <v>0</v>
      </c>
      <c r="Z30" s="23">
        <f t="shared" si="11"/>
        <v>487.04779</v>
      </c>
      <c r="AA30" s="23">
        <f t="shared" si="11"/>
        <v>0</v>
      </c>
      <c r="AB30" s="23">
        <f t="shared" si="11"/>
        <v>325.40079</v>
      </c>
      <c r="AC30" s="23">
        <f t="shared" si="11"/>
        <v>0</v>
      </c>
      <c r="AD30" s="23">
        <f t="shared" si="11"/>
        <v>697.43223</v>
      </c>
      <c r="AE30" s="23">
        <f t="shared" si="11"/>
        <v>0</v>
      </c>
      <c r="AF30" s="23"/>
    </row>
    <row r="31" spans="1:32" s="13" customFormat="1" ht="20.25" customHeight="1">
      <c r="A31" s="37" t="s">
        <v>23</v>
      </c>
      <c r="B31" s="23">
        <f>H31+J31+L31+N31+P31+R31+T31+V31+X31+Z31+AB31+AD31</f>
        <v>7649.1</v>
      </c>
      <c r="C31" s="22">
        <f t="shared" si="10"/>
        <v>1419.709</v>
      </c>
      <c r="D31" s="23">
        <v>0</v>
      </c>
      <c r="E31" s="23">
        <v>0</v>
      </c>
      <c r="F31" s="23">
        <v>0</v>
      </c>
      <c r="G31" s="23">
        <v>0</v>
      </c>
      <c r="H31" s="23">
        <v>1419.709</v>
      </c>
      <c r="I31" s="23">
        <v>0</v>
      </c>
      <c r="J31" s="23">
        <v>927.35566</v>
      </c>
      <c r="K31" s="23">
        <v>0</v>
      </c>
      <c r="L31" s="23">
        <v>324.76479</v>
      </c>
      <c r="M31" s="23">
        <v>0</v>
      </c>
      <c r="N31" s="23">
        <v>696.62379</v>
      </c>
      <c r="O31" s="23">
        <v>0</v>
      </c>
      <c r="P31" s="23">
        <v>728.26879</v>
      </c>
      <c r="Q31" s="23">
        <v>0</v>
      </c>
      <c r="R31" s="23">
        <v>625.93579</v>
      </c>
      <c r="S31" s="23">
        <v>0</v>
      </c>
      <c r="T31" s="23">
        <v>751.47779</v>
      </c>
      <c r="U31" s="23">
        <v>0</v>
      </c>
      <c r="V31" s="23">
        <v>434.67079</v>
      </c>
      <c r="W31" s="23">
        <v>0</v>
      </c>
      <c r="X31" s="23">
        <v>230.41279</v>
      </c>
      <c r="Y31" s="23">
        <v>0</v>
      </c>
      <c r="Z31" s="23">
        <v>487.04779</v>
      </c>
      <c r="AA31" s="23">
        <v>0</v>
      </c>
      <c r="AB31" s="23">
        <v>325.40079</v>
      </c>
      <c r="AC31" s="23">
        <v>0</v>
      </c>
      <c r="AD31" s="23">
        <v>697.43223</v>
      </c>
      <c r="AE31" s="21">
        <v>0</v>
      </c>
      <c r="AF31" s="23"/>
    </row>
    <row r="32" spans="1:32" s="13" customFormat="1" ht="20.25" customHeight="1">
      <c r="A32" s="35" t="s">
        <v>47</v>
      </c>
      <c r="B32" s="23">
        <f>H32+J32+L32+N32+P32+R32+T32+V32+X32+Z32+AB32+AD32</f>
        <v>4820.2</v>
      </c>
      <c r="C32" s="22">
        <f t="shared" si="10"/>
        <v>28.1</v>
      </c>
      <c r="D32" s="23">
        <v>0</v>
      </c>
      <c r="E32" s="23">
        <v>0</v>
      </c>
      <c r="F32" s="23">
        <v>0</v>
      </c>
      <c r="G32" s="23">
        <v>0</v>
      </c>
      <c r="H32" s="23">
        <v>28.1</v>
      </c>
      <c r="I32" s="23">
        <v>0</v>
      </c>
      <c r="J32" s="23">
        <v>515.522</v>
      </c>
      <c r="K32" s="23">
        <v>0</v>
      </c>
      <c r="L32" s="23">
        <v>305.124</v>
      </c>
      <c r="M32" s="23">
        <v>0</v>
      </c>
      <c r="N32" s="23">
        <v>357.152</v>
      </c>
      <c r="O32" s="23">
        <v>0</v>
      </c>
      <c r="P32" s="23">
        <v>545.991</v>
      </c>
      <c r="Q32" s="23">
        <v>0</v>
      </c>
      <c r="R32" s="23">
        <v>590.195</v>
      </c>
      <c r="S32" s="23">
        <v>0</v>
      </c>
      <c r="T32" s="23">
        <v>575.178</v>
      </c>
      <c r="U32" s="23">
        <v>0</v>
      </c>
      <c r="V32" s="23">
        <v>415.03</v>
      </c>
      <c r="W32" s="23">
        <v>0</v>
      </c>
      <c r="X32" s="23">
        <v>210.772</v>
      </c>
      <c r="Y32" s="23">
        <v>0</v>
      </c>
      <c r="Z32" s="23">
        <v>349.306</v>
      </c>
      <c r="AA32" s="23">
        <v>0</v>
      </c>
      <c r="AB32" s="23">
        <v>305.76</v>
      </c>
      <c r="AC32" s="23">
        <v>0</v>
      </c>
      <c r="AD32" s="23">
        <v>622.07</v>
      </c>
      <c r="AE32" s="21">
        <v>0</v>
      </c>
      <c r="AF32" s="23"/>
    </row>
    <row r="33" spans="1:32" s="13" customFormat="1" ht="27.75" customHeight="1">
      <c r="A33" s="35" t="s">
        <v>48</v>
      </c>
      <c r="B33" s="23">
        <f>B31-B32</f>
        <v>2828.9000000000005</v>
      </c>
      <c r="C33" s="23">
        <f t="shared" si="10"/>
        <v>1391.6090000000002</v>
      </c>
      <c r="D33" s="23">
        <v>0</v>
      </c>
      <c r="E33" s="23">
        <v>0</v>
      </c>
      <c r="F33" s="23">
        <v>0</v>
      </c>
      <c r="G33" s="23">
        <v>0</v>
      </c>
      <c r="H33" s="23">
        <f>H31-H32</f>
        <v>1391.6090000000002</v>
      </c>
      <c r="I33" s="23">
        <f aca="true" t="shared" si="12" ref="I33:AE33">I31-I32</f>
        <v>0</v>
      </c>
      <c r="J33" s="23">
        <f t="shared" si="12"/>
        <v>411.8336599999999</v>
      </c>
      <c r="K33" s="23">
        <f t="shared" si="12"/>
        <v>0</v>
      </c>
      <c r="L33" s="23">
        <f t="shared" si="12"/>
        <v>19.64078999999998</v>
      </c>
      <c r="M33" s="23">
        <f t="shared" si="12"/>
        <v>0</v>
      </c>
      <c r="N33" s="23">
        <f t="shared" si="12"/>
        <v>339.47179</v>
      </c>
      <c r="O33" s="23">
        <f t="shared" si="12"/>
        <v>0</v>
      </c>
      <c r="P33" s="23">
        <f t="shared" si="12"/>
        <v>182.27778999999998</v>
      </c>
      <c r="Q33" s="23">
        <f t="shared" si="12"/>
        <v>0</v>
      </c>
      <c r="R33" s="23">
        <f t="shared" si="12"/>
        <v>35.74078999999995</v>
      </c>
      <c r="S33" s="23">
        <f t="shared" si="12"/>
        <v>0</v>
      </c>
      <c r="T33" s="23">
        <f t="shared" si="12"/>
        <v>176.29979000000003</v>
      </c>
      <c r="U33" s="23">
        <f t="shared" si="12"/>
        <v>0</v>
      </c>
      <c r="V33" s="23">
        <f t="shared" si="12"/>
        <v>19.640790000000038</v>
      </c>
      <c r="W33" s="23">
        <f t="shared" si="12"/>
        <v>0</v>
      </c>
      <c r="X33" s="23">
        <f t="shared" si="12"/>
        <v>19.64079000000001</v>
      </c>
      <c r="Y33" s="23">
        <f t="shared" si="12"/>
        <v>0</v>
      </c>
      <c r="Z33" s="23">
        <f t="shared" si="12"/>
        <v>137.74179000000004</v>
      </c>
      <c r="AA33" s="23">
        <f t="shared" si="12"/>
        <v>0</v>
      </c>
      <c r="AB33" s="23">
        <f t="shared" si="12"/>
        <v>19.64078999999998</v>
      </c>
      <c r="AC33" s="23">
        <f t="shared" si="12"/>
        <v>0</v>
      </c>
      <c r="AD33" s="23">
        <f t="shared" si="12"/>
        <v>75.36222999999995</v>
      </c>
      <c r="AE33" s="23">
        <f t="shared" si="12"/>
        <v>0</v>
      </c>
      <c r="AF33" s="23"/>
    </row>
    <row r="34" spans="1:32" s="13" customFormat="1" ht="33.75" customHeight="1">
      <c r="A34" s="31" t="s">
        <v>24</v>
      </c>
      <c r="B34" s="25">
        <f>B37+B36+B35</f>
        <v>111603</v>
      </c>
      <c r="C34" s="26">
        <f t="shared" si="10"/>
        <v>18304.073</v>
      </c>
      <c r="D34" s="26">
        <v>0</v>
      </c>
      <c r="E34" s="27">
        <v>0</v>
      </c>
      <c r="F34" s="27">
        <v>0</v>
      </c>
      <c r="G34" s="27">
        <v>0</v>
      </c>
      <c r="H34" s="25">
        <f aca="true" t="shared" si="13" ref="H34:AD34">H8+H12+H27</f>
        <v>18304.073</v>
      </c>
      <c r="I34" s="25">
        <v>0</v>
      </c>
      <c r="J34" s="25">
        <f t="shared" si="13"/>
        <v>8776.803</v>
      </c>
      <c r="K34" s="25">
        <v>0</v>
      </c>
      <c r="L34" s="25">
        <f t="shared" si="13"/>
        <v>5540.299</v>
      </c>
      <c r="M34" s="25">
        <v>0</v>
      </c>
      <c r="N34" s="25">
        <f t="shared" si="13"/>
        <v>12308.907</v>
      </c>
      <c r="O34" s="25">
        <v>0</v>
      </c>
      <c r="P34" s="25">
        <f t="shared" si="13"/>
        <v>6205.762000000001</v>
      </c>
      <c r="Q34" s="25">
        <v>0</v>
      </c>
      <c r="R34" s="25">
        <f t="shared" si="13"/>
        <v>8145.976</v>
      </c>
      <c r="S34" s="25">
        <v>0</v>
      </c>
      <c r="T34" s="25">
        <f t="shared" si="13"/>
        <v>14536.86</v>
      </c>
      <c r="U34" s="25">
        <v>0</v>
      </c>
      <c r="V34" s="25">
        <f t="shared" si="13"/>
        <v>4528.6900000000005</v>
      </c>
      <c r="W34" s="25">
        <v>0</v>
      </c>
      <c r="X34" s="25">
        <f t="shared" si="13"/>
        <v>5363.129</v>
      </c>
      <c r="Y34" s="25">
        <v>0</v>
      </c>
      <c r="Z34" s="25">
        <f t="shared" si="13"/>
        <v>7689.3189999999995</v>
      </c>
      <c r="AA34" s="25">
        <v>0</v>
      </c>
      <c r="AB34" s="25">
        <f t="shared" si="13"/>
        <v>3733.6710000000003</v>
      </c>
      <c r="AC34" s="25">
        <v>0</v>
      </c>
      <c r="AD34" s="25">
        <f t="shared" si="13"/>
        <v>8820.411</v>
      </c>
      <c r="AE34" s="27">
        <v>0</v>
      </c>
      <c r="AF34" s="25"/>
    </row>
    <row r="35" spans="1:32" s="13" customFormat="1" ht="18.75">
      <c r="A35" s="35" t="s">
        <v>47</v>
      </c>
      <c r="B35" s="23">
        <f>H35+J35+L35+N35+P35+R35+T35+V35+X35+Z35+AB35+AD35</f>
        <v>4820.2</v>
      </c>
      <c r="C35" s="22">
        <f t="shared" si="10"/>
        <v>28.1</v>
      </c>
      <c r="D35" s="23">
        <v>0</v>
      </c>
      <c r="E35" s="23">
        <v>0</v>
      </c>
      <c r="F35" s="23">
        <v>0</v>
      </c>
      <c r="G35" s="23">
        <v>0</v>
      </c>
      <c r="H35" s="23">
        <v>28.1</v>
      </c>
      <c r="I35" s="23">
        <v>0</v>
      </c>
      <c r="J35" s="23">
        <v>515.522</v>
      </c>
      <c r="K35" s="23">
        <v>0</v>
      </c>
      <c r="L35" s="23">
        <v>305.124</v>
      </c>
      <c r="M35" s="23">
        <v>0</v>
      </c>
      <c r="N35" s="23">
        <v>357.152</v>
      </c>
      <c r="O35" s="23">
        <v>0</v>
      </c>
      <c r="P35" s="23">
        <v>545.991</v>
      </c>
      <c r="Q35" s="23">
        <v>0</v>
      </c>
      <c r="R35" s="23">
        <v>590.195</v>
      </c>
      <c r="S35" s="23">
        <v>0</v>
      </c>
      <c r="T35" s="23">
        <v>575.178</v>
      </c>
      <c r="U35" s="23">
        <v>0</v>
      </c>
      <c r="V35" s="23">
        <v>415.03</v>
      </c>
      <c r="W35" s="23">
        <v>0</v>
      </c>
      <c r="X35" s="23">
        <v>210.772</v>
      </c>
      <c r="Y35" s="23">
        <v>0</v>
      </c>
      <c r="Z35" s="23">
        <v>349.306</v>
      </c>
      <c r="AA35" s="23">
        <v>0</v>
      </c>
      <c r="AB35" s="23">
        <v>305.76</v>
      </c>
      <c r="AC35" s="23">
        <v>0</v>
      </c>
      <c r="AD35" s="23">
        <v>622.07</v>
      </c>
      <c r="AE35" s="21">
        <v>0</v>
      </c>
      <c r="AF35" s="23"/>
    </row>
    <row r="36" spans="1:32" s="13" customFormat="1" ht="18.75">
      <c r="A36" s="35" t="s">
        <v>48</v>
      </c>
      <c r="B36" s="23">
        <f>B31-B32</f>
        <v>2828.9000000000005</v>
      </c>
      <c r="C36" s="23">
        <f t="shared" si="10"/>
        <v>1391.6090000000002</v>
      </c>
      <c r="D36" s="23">
        <v>0</v>
      </c>
      <c r="E36" s="23">
        <v>0</v>
      </c>
      <c r="F36" s="23">
        <v>0</v>
      </c>
      <c r="G36" s="23">
        <v>0</v>
      </c>
      <c r="H36" s="23">
        <f>H31-H32</f>
        <v>1391.6090000000002</v>
      </c>
      <c r="I36" s="23">
        <f aca="true" t="shared" si="14" ref="I36:AE36">I31-I32</f>
        <v>0</v>
      </c>
      <c r="J36" s="23">
        <f t="shared" si="14"/>
        <v>411.8336599999999</v>
      </c>
      <c r="K36" s="23">
        <f t="shared" si="14"/>
        <v>0</v>
      </c>
      <c r="L36" s="23">
        <f t="shared" si="14"/>
        <v>19.64078999999998</v>
      </c>
      <c r="M36" s="23">
        <f t="shared" si="14"/>
        <v>0</v>
      </c>
      <c r="N36" s="23">
        <f t="shared" si="14"/>
        <v>339.47179</v>
      </c>
      <c r="O36" s="23">
        <f t="shared" si="14"/>
        <v>0</v>
      </c>
      <c r="P36" s="23">
        <f t="shared" si="14"/>
        <v>182.27778999999998</v>
      </c>
      <c r="Q36" s="23">
        <f t="shared" si="14"/>
        <v>0</v>
      </c>
      <c r="R36" s="23">
        <f t="shared" si="14"/>
        <v>35.74078999999995</v>
      </c>
      <c r="S36" s="23">
        <f t="shared" si="14"/>
        <v>0</v>
      </c>
      <c r="T36" s="23">
        <f t="shared" si="14"/>
        <v>176.29979000000003</v>
      </c>
      <c r="U36" s="23">
        <f t="shared" si="14"/>
        <v>0</v>
      </c>
      <c r="V36" s="23">
        <f t="shared" si="14"/>
        <v>19.640790000000038</v>
      </c>
      <c r="W36" s="23">
        <f t="shared" si="14"/>
        <v>0</v>
      </c>
      <c r="X36" s="23">
        <f t="shared" si="14"/>
        <v>19.64079000000001</v>
      </c>
      <c r="Y36" s="23">
        <f t="shared" si="14"/>
        <v>0</v>
      </c>
      <c r="Z36" s="23">
        <f t="shared" si="14"/>
        <v>137.74179000000004</v>
      </c>
      <c r="AA36" s="23">
        <f t="shared" si="14"/>
        <v>0</v>
      </c>
      <c r="AB36" s="23">
        <f t="shared" si="14"/>
        <v>19.64078999999998</v>
      </c>
      <c r="AC36" s="23">
        <f t="shared" si="14"/>
        <v>0</v>
      </c>
      <c r="AD36" s="23">
        <f t="shared" si="14"/>
        <v>75.36222999999995</v>
      </c>
      <c r="AE36" s="23">
        <f t="shared" si="14"/>
        <v>0</v>
      </c>
      <c r="AF36" s="23"/>
    </row>
    <row r="37" spans="1:32" ht="18.75" customHeight="1">
      <c r="A37" s="36" t="s">
        <v>18</v>
      </c>
      <c r="B37" s="23">
        <f>B7+B11+B27</f>
        <v>103953.90000000001</v>
      </c>
      <c r="C37" s="23">
        <f t="shared" si="10"/>
        <v>18304.073</v>
      </c>
      <c r="D37" s="23">
        <v>0</v>
      </c>
      <c r="E37" s="23">
        <v>0</v>
      </c>
      <c r="F37" s="23">
        <v>0</v>
      </c>
      <c r="G37" s="23">
        <v>0</v>
      </c>
      <c r="H37" s="23">
        <f>H7+H11+H27</f>
        <v>18304.073</v>
      </c>
      <c r="I37" s="23">
        <f aca="true" t="shared" si="15" ref="I37:AE37">I7+I11+I27</f>
        <v>0</v>
      </c>
      <c r="J37" s="23">
        <f t="shared" si="15"/>
        <v>8776.803</v>
      </c>
      <c r="K37" s="23">
        <f t="shared" si="15"/>
        <v>0</v>
      </c>
      <c r="L37" s="23">
        <f t="shared" si="15"/>
        <v>5540.299</v>
      </c>
      <c r="M37" s="23">
        <f t="shared" si="15"/>
        <v>0</v>
      </c>
      <c r="N37" s="23">
        <f t="shared" si="15"/>
        <v>12308.907</v>
      </c>
      <c r="O37" s="23">
        <f t="shared" si="15"/>
        <v>0</v>
      </c>
      <c r="P37" s="23">
        <f t="shared" si="15"/>
        <v>6205.762000000001</v>
      </c>
      <c r="Q37" s="23">
        <f t="shared" si="15"/>
        <v>0</v>
      </c>
      <c r="R37" s="23">
        <f t="shared" si="15"/>
        <v>8145.976</v>
      </c>
      <c r="S37" s="23">
        <f t="shared" si="15"/>
        <v>0</v>
      </c>
      <c r="T37" s="23">
        <f t="shared" si="15"/>
        <v>14536.86</v>
      </c>
      <c r="U37" s="23">
        <f t="shared" si="15"/>
        <v>0</v>
      </c>
      <c r="V37" s="23">
        <f t="shared" si="15"/>
        <v>4528.6900000000005</v>
      </c>
      <c r="W37" s="23">
        <f t="shared" si="15"/>
        <v>0</v>
      </c>
      <c r="X37" s="23">
        <f t="shared" si="15"/>
        <v>5363.129</v>
      </c>
      <c r="Y37" s="23">
        <f t="shared" si="15"/>
        <v>0</v>
      </c>
      <c r="Z37" s="23">
        <f t="shared" si="15"/>
        <v>7689.3189999999995</v>
      </c>
      <c r="AA37" s="23">
        <f t="shared" si="15"/>
        <v>0</v>
      </c>
      <c r="AB37" s="23">
        <f t="shared" si="15"/>
        <v>3733.6710000000003</v>
      </c>
      <c r="AC37" s="23">
        <f t="shared" si="15"/>
        <v>0</v>
      </c>
      <c r="AD37" s="23">
        <f t="shared" si="15"/>
        <v>8820.411</v>
      </c>
      <c r="AE37" s="23">
        <f t="shared" si="15"/>
        <v>0</v>
      </c>
      <c r="AF37" s="23"/>
    </row>
    <row r="38" spans="1:32" s="13" customFormat="1" ht="18.75">
      <c r="A38" s="4"/>
      <c r="B38" s="1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spans="1:32" s="13" customFormat="1" ht="18.75">
      <c r="A39" s="4"/>
      <c r="B39" s="99" t="s">
        <v>36</v>
      </c>
      <c r="C39" s="99"/>
      <c r="D39" s="99"/>
      <c r="E39" s="99"/>
      <c r="F39" s="99"/>
      <c r="G39" s="99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5.75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32" s="13" customFormat="1" ht="18.75">
      <c r="A41" s="4"/>
      <c r="B41" s="99" t="s">
        <v>35</v>
      </c>
      <c r="C41" s="99"/>
      <c r="D41" s="99"/>
      <c r="E41" s="99"/>
      <c r="F41" s="99"/>
      <c r="G41" s="99"/>
      <c r="H41" s="99"/>
      <c r="I41" s="99"/>
      <c r="J41" s="5"/>
      <c r="K41" s="5"/>
      <c r="L41" s="5"/>
      <c r="M41" s="5"/>
      <c r="N41" s="5"/>
      <c r="O41" s="5"/>
      <c r="P41" s="5"/>
      <c r="Q41" s="6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5"/>
    </row>
    <row r="42" spans="2:7" ht="35.25" customHeight="1">
      <c r="B42" s="99" t="s">
        <v>26</v>
      </c>
      <c r="C42" s="99"/>
      <c r="D42" s="99"/>
      <c r="E42" s="99"/>
      <c r="F42" s="99"/>
      <c r="G42" s="99"/>
    </row>
    <row r="43" spans="3:44" ht="35.25" customHeight="1">
      <c r="C43" s="4"/>
      <c r="D43" s="4"/>
      <c r="E43" s="4"/>
      <c r="F43" s="4"/>
      <c r="G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2:44" ht="19.5" customHeight="1">
      <c r="B44" s="99"/>
      <c r="C44" s="99"/>
      <c r="D44" s="99"/>
      <c r="E44" s="99"/>
      <c r="F44" s="99"/>
      <c r="G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24">
    <mergeCell ref="AF2:AF3"/>
    <mergeCell ref="L2:M2"/>
    <mergeCell ref="N2:O2"/>
    <mergeCell ref="P2:Q2"/>
    <mergeCell ref="R2:S2"/>
    <mergeCell ref="T2:U2"/>
    <mergeCell ref="AD2:AE2"/>
    <mergeCell ref="X2:Y2"/>
    <mergeCell ref="A1:S1"/>
    <mergeCell ref="B44:F44"/>
    <mergeCell ref="B39:G39"/>
    <mergeCell ref="C2:C3"/>
    <mergeCell ref="D2:D3"/>
    <mergeCell ref="A2:A3"/>
    <mergeCell ref="V2:W2"/>
    <mergeCell ref="B2:B3"/>
    <mergeCell ref="F2:G2"/>
    <mergeCell ref="B41:I41"/>
    <mergeCell ref="B42:G42"/>
    <mergeCell ref="H2:I2"/>
    <mergeCell ref="Z2:AA2"/>
    <mergeCell ref="AB2:AC2"/>
    <mergeCell ref="E2:E3"/>
    <mergeCell ref="J2:K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2017-03-16T08:28:12Z</cp:lastPrinted>
  <dcterms:created xsi:type="dcterms:W3CDTF">1996-10-08T23:32:33Z</dcterms:created>
  <dcterms:modified xsi:type="dcterms:W3CDTF">2017-03-16T08:28:40Z</dcterms:modified>
  <cp:category/>
  <cp:version/>
  <cp:contentType/>
  <cp:contentStatus/>
</cp:coreProperties>
</file>