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3040" windowHeight="8295" activeTab="1"/>
  </bookViews>
  <sheets>
    <sheet name="Титульный лист" sheetId="1" r:id="rId1"/>
    <sheet name="ноябрь 2016  " sheetId="2" r:id="rId2"/>
    <sheet name="октябрь 2016 " sheetId="3" r:id="rId3"/>
    <sheet name="сентябрь 2016" sheetId="4" r:id="rId4"/>
    <sheet name="август 2016" sheetId="5" r:id="rId5"/>
    <sheet name="июль 2016" sheetId="6" r:id="rId6"/>
    <sheet name="июнь 2016" sheetId="7" r:id="rId7"/>
    <sheet name="май 2016" sheetId="8" r:id="rId8"/>
    <sheet name="апрель 2016" sheetId="9" r:id="rId9"/>
    <sheet name="март 2016" sheetId="10" r:id="rId10"/>
    <sheet name="февраль 2016 " sheetId="11" r:id="rId11"/>
    <sheet name="январь 2016" sheetId="12" r:id="rId12"/>
    <sheet name="2016 год " sheetId="13" r:id="rId13"/>
  </sheets>
  <definedNames>
    <definedName name="_xlnm.Print_Titles" localSheetId="12">'2016 год '!$A:$A</definedName>
    <definedName name="_xlnm.Print_Titles" localSheetId="4">'август 2016'!$A:$A</definedName>
    <definedName name="_xlnm.Print_Titles" localSheetId="8">'апрель 2016'!$A:$A</definedName>
    <definedName name="_xlnm.Print_Titles" localSheetId="5">'июль 2016'!$A:$A</definedName>
    <definedName name="_xlnm.Print_Titles" localSheetId="6">'июнь 2016'!$A:$A</definedName>
    <definedName name="_xlnm.Print_Titles" localSheetId="7">'май 2016'!$A:$A</definedName>
    <definedName name="_xlnm.Print_Titles" localSheetId="9">'март 2016'!$A:$A</definedName>
    <definedName name="_xlnm.Print_Titles" localSheetId="1">'ноябрь 2016  '!$A:$A</definedName>
    <definedName name="_xlnm.Print_Titles" localSheetId="2">'октябрь 2016 '!$A:$A</definedName>
    <definedName name="_xlnm.Print_Titles" localSheetId="3">'сентябрь 2016'!$A:$A</definedName>
    <definedName name="_xlnm.Print_Titles" localSheetId="10">'февраль 2016 '!$A:$A</definedName>
    <definedName name="_xlnm.Print_Titles" localSheetId="11">'январь 2016'!$A:$A</definedName>
    <definedName name="_xlnm.Print_Area" localSheetId="12">'2016 год '!$A$1:$AF$37</definedName>
    <definedName name="_xlnm.Print_Area" localSheetId="4">'август 2016'!$A$1:$AF$35</definedName>
    <definedName name="_xlnm.Print_Area" localSheetId="8">'апрель 2016'!$A$1:$AF$33</definedName>
    <definedName name="_xlnm.Print_Area" localSheetId="5">'июль 2016'!$A$1:$AF$35</definedName>
    <definedName name="_xlnm.Print_Area" localSheetId="6">'июнь 2016'!$A$1:$AF$33</definedName>
    <definedName name="_xlnm.Print_Area" localSheetId="7">'май 2016'!$A$1:$AF$33</definedName>
    <definedName name="_xlnm.Print_Area" localSheetId="9">'март 2016'!$A$1:$AF$33</definedName>
    <definedName name="_xlnm.Print_Area" localSheetId="1">'ноябрь 2016  '!$A$1:$AF$35</definedName>
    <definedName name="_xlnm.Print_Area" localSheetId="2">'октябрь 2016 '!$A$1:$AF$35</definedName>
    <definedName name="_xlnm.Print_Area" localSheetId="3">'сентябрь 2016'!$A$1:$AF$35</definedName>
    <definedName name="_xlnm.Print_Area" localSheetId="10">'февраль 2016 '!$A$1:$AF$33</definedName>
    <definedName name="_xlnm.Print_Area" localSheetId="11">'январь 2016'!$A$1:$AF$33</definedName>
  </definedNames>
  <calcPr fullCalcOnLoad="1"/>
</workbook>
</file>

<file path=xl/comments6.xml><?xml version="1.0" encoding="utf-8"?>
<comments xmlns="http://schemas.openxmlformats.org/spreadsheetml/2006/main">
  <authors>
    <author>Мороз Ольга Евгеньевна</author>
  </authors>
  <commentList>
    <comment ref="C25" authorId="0">
      <text>
        <r>
          <rPr>
            <b/>
            <sz val="9"/>
            <rFont val="Tahoma"/>
            <family val="2"/>
          </rPr>
          <t>Мороз Ольга Евгеньевна:</t>
        </r>
        <r>
          <rPr>
            <sz val="9"/>
            <rFont val="Tahoma"/>
            <family val="2"/>
          </rPr>
          <t xml:space="preserve">
ошибка в формуле, неверные ячейки складываете
</t>
        </r>
      </text>
    </comment>
  </commentList>
</comments>
</file>

<file path=xl/sharedStrings.xml><?xml version="1.0" encoding="utf-8"?>
<sst xmlns="http://schemas.openxmlformats.org/spreadsheetml/2006/main" count="938" uniqueCount="130">
  <si>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</si>
  <si>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</si>
  <si>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</si>
  <si>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</si>
  <si>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</si>
  <si>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</si>
  <si>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</si>
  <si>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</si>
  <si>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</si>
  <si>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</si>
  <si>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</si>
  <si>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</si>
  <si>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</si>
  <si>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</si>
  <si>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</si>
  <si>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</si>
  <si>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</si>
  <si>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</si>
  <si>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города Когалыма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</si>
  <si>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</si>
  <si>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</si>
  <si>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</si>
  <si>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</si>
  <si>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</si>
  <si>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</si>
  <si>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</si>
  <si>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дата</t>
  </si>
  <si>
    <t>Основные мероприятия программы</t>
  </si>
  <si>
    <t>План на 2016 год</t>
  </si>
  <si>
    <t>Профинансировано на 00.00.0000</t>
  </si>
  <si>
    <t>Кассовый расход на  00.00.0000</t>
  </si>
  <si>
    <t xml:space="preserve">Подпрограмма 1 "Повышение профессионального уровня муниципальных служащих органов местного самоуправления муниципального образования городской округ город Когалым" </t>
  </si>
  <si>
    <t xml:space="preserve">1.1 Дополнительное профессиональное образование муниципальных  служащих  органов местного самоуправления  города Когалыма по приоритетным и иным направлениям деятельности (1) </t>
  </si>
  <si>
    <t xml:space="preserve">Подпрограмма 2 "Создание условий для развития муниципальной службы органов местного самоуправления
 муниципального образования городской округ город Когалым" </t>
  </si>
  <si>
    <t>2.1.Обеспечение полномочий и функций управления по общим вопросам Администрации города Когалыма  (2,3)</t>
  </si>
  <si>
    <t xml:space="preserve">2.1.1. Материально-техническое обеспечение структурных подразделений Администрации города Когалыма </t>
  </si>
  <si>
    <t xml:space="preserve">2.1.2. Организация представительских мероприятий (расходов) Администрацией города Когалыма </t>
  </si>
  <si>
    <t xml:space="preserve">2.1.3.  Обеспечение предоставления муниципальным служащим гарантий, установленных действующим законодательством о муниципальной службе </t>
  </si>
  <si>
    <t xml:space="preserve">2.1.4.  Обеспечение расходов, связанных с командировками </t>
  </si>
  <si>
    <t>2.2. Обеспечение выполнения полномочий и функций, возложенных на органы местного самоуправления Администрации города Когалыма (4)</t>
  </si>
  <si>
    <t>Ответственный за составление сетевого графика Игошкина М.Ю.тел. 93535</t>
  </si>
  <si>
    <t>Начальник управления по общим вопросам ____________И.Н.Чумакова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</si>
  <si>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01.01.2016.</t>
  </si>
  <si>
    <t>План на 01.01.2016</t>
  </si>
  <si>
    <t>"Развитие муниципальной службы и резерва управленческих кадров в муниципальном образовании городской округ город Когалым"</t>
  </si>
  <si>
    <t>2016 год</t>
  </si>
  <si>
    <t>План на 01.02.2016</t>
  </si>
  <si>
    <t>Профинансировано на 01.02.2016</t>
  </si>
  <si>
    <t>Кассовый расход на  01.02.2016</t>
  </si>
  <si>
    <t>Начальник управления по общим вопросам ________________________И.Н.Чумакова</t>
  </si>
  <si>
    <r>
      <rPr>
        <b/>
        <sz val="10"/>
        <rFont val="Times New Roman"/>
        <family val="1"/>
      </rPr>
      <t>Экономия денежных средств сложилась  в связи  с использованием видеоконференцсвязи при проведении совещаний, конференций и других мероприятий</t>
    </r>
    <r>
      <rPr>
        <b/>
        <sz val="14"/>
        <rFont val="Times New Roman"/>
        <family val="1"/>
      </rPr>
      <t xml:space="preserve">. </t>
    </r>
  </si>
  <si>
    <t>Проведение электронного аукциона на заключение муниципального контракта на оказание услуг по подписке на периодические печатные издания заплаировано на май 2016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</si>
  <si>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2. Увольнение муниципальных служащих Администрации города Когалыма в связи с выходом на пенсию в январе 2016 не происходило.                                                                              2. Получателей пенсии за выслугу лет в январе 2016 года не увеличилось.   </t>
  </si>
  <si>
    <t>Экономия денежных средств сложилась в связи изменением сроков проведения электронных торгов на февраль 2016 года</t>
  </si>
  <si>
    <r>
      <rPr>
        <b/>
        <sz val="10"/>
        <rFont val="Times New Roman"/>
        <family val="1"/>
      </rPr>
      <t xml:space="preserve">Экономия денежных средств сложилась
в связи тем, что:                                                                        - муниципальные служащие управления по общим вопросам, юридического управления, специального сектора имеют минимальный стаж работы на  муниципальной службе, поэтому надбавки за выслугу лет, классный чин и надбавка за особые условия труда начислены  в минимальном размере;                                                                       - наличием вакансий в структурных подразделениях Администрации города Когалыма   </t>
    </r>
    <r>
      <rPr>
        <b/>
        <sz val="14"/>
        <rFont val="Times New Roman"/>
        <family val="1"/>
      </rPr>
      <t xml:space="preserve">                                                                      
</t>
    </r>
  </si>
  <si>
    <t>Обучение муниципальных служащих  в январе 2016 года                            не запланировано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</si>
  <si>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01.03.2016.</t>
  </si>
  <si>
    <t>План на 01.03.2016</t>
  </si>
  <si>
    <t>Профинансировано на 01.03.2016</t>
  </si>
  <si>
    <t>Кассовый расход на  01.03.2016</t>
  </si>
  <si>
    <t>Обучение муниципальных служащих  в феврале 2016 года  не запланировано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</si>
  <si>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2. Увольнение муниципальных служащих Администрации города Когалыма в связи с выходом на пенсию в феврале 2016 не происходило.                                                                              2. Получателей пенсии за выслугу лет в феврале 2016 года не увеличилось.   </t>
  </si>
  <si>
    <t>Проведение электронного аукциона на заключение муниципального контракта на оказание услуг по подписке на периодические печатные издания заплаировано на май 2016 года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</si>
  <si>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в других городах</t>
  </si>
  <si>
    <t xml:space="preserve">Экономия денежных средств сложилась в связи изменением сроков проведения мероприятий, запланированных в феврале 2016 года </t>
  </si>
  <si>
    <t>План на 01.04.2016</t>
  </si>
  <si>
    <t>Профинансировано на 01.04.2016</t>
  </si>
  <si>
    <t>Кассовый расход на  01.04.2016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</si>
  <si>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01.04.2016.</t>
  </si>
  <si>
    <t>Обучение муниципальных служащих  в марте 2016 года  не запланировано</t>
  </si>
  <si>
    <t xml:space="preserve">Экономия денежных средств сложилась в связи изменением сроков проведения мероприятий, запланированных в марте 2016 года 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</si>
  <si>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2. Увольнение муниципальных служащих Администрации города Когалыма в связи с выходом на пенсию в марте 2016 не происходило.                                                                              2. Получателей пенсии за выслугу лет в марте 2016 года не увеличилось.   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</si>
  <si>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01.05.2016.</t>
  </si>
  <si>
    <t>План на 01.05.2016</t>
  </si>
  <si>
    <t>Кассовый расход на  01.05.2016</t>
  </si>
  <si>
    <t>Профинан-сировано на 01.05.2016</t>
  </si>
  <si>
    <t>Проведено повышение квалификации одного муниципального служащего по программе Первого всероссийского туристического форума "Россия событийная"</t>
  </si>
  <si>
    <t>Произведена оплата по муниципальным контрактам на поставку цветов, на оказание гостиничных услуг. Экономия денежных средств  сложилась, в связи проведением электронных торгов на поставку корпоративных открыток и сувенирной продукции.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</si>
  <si>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2. Увольнение муниципальных служащих Администрации города Когалыма в связи с выходом на пенсию в апреле 2016 не происходило.                                                                              2. Получателей пенсии за выслугу лет в апреле 2016 года не увеличилось.   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</si>
  <si>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 на 01.06.2016.</t>
  </si>
  <si>
    <t>План на 01.06.2016</t>
  </si>
  <si>
    <t>Профинан-сировано на 01.06.2016</t>
  </si>
  <si>
    <t>Кассовый расход на  01.06.2016</t>
  </si>
  <si>
    <t>Организованы и проведены курсы повышения квалификации 21 муниципального служащего органов местного самоуправления города Когалыма Экономия денежных средств сложилась, в связи проведением электронных торгов на организацию курсов повышения квалификации, а также с поздним предоставлением счета на оплату учебным заведением в Администрацию города Когалыма. Оплата за обучение будет произведена в июне 2016 года.</t>
  </si>
  <si>
    <t xml:space="preserve">
Проведен электронный аукцион на заключение муниципального контракта на оказание услуг по подписке на периодические печатные издания. В связи с поздним предоставлением счета на оплату по данным услугам в Администрацию города Когалыма оплата  будет произведена в июне 2016 года.
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</si>
  <si>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2. Увольнение муниципальных служащих Администрации города Когалыма в связи с выходом на пенсию в мае 2016 не происходило.                                                                              3. Получателей пенсии за выслугу лет в мае 2016 года не увеличилось.                                                                         Экономия средств сложилась в связи неиспользованием муниципальными служащими  Администрации города Когалыма права  выплаты компенсации  на оплату стоимости проезда к месту отдыха и обратно. </t>
  </si>
  <si>
    <t>Произведена оплата по муниципальным контрактам на поставку цветов. Экономия денежных средств  сложилась, в связи проведением электронных торгов на поставку корпоративных открыток и сувенирной продукции.</t>
  </si>
  <si>
    <t>План на 01.07.2016</t>
  </si>
  <si>
    <t>Профинан-сировано на 01.07.2016</t>
  </si>
  <si>
    <t>Кассовый расход на  01.07.2016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</si>
  <si>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 на 01.07.2016.</t>
  </si>
  <si>
    <t xml:space="preserve"> Экономия денежных средств сложилась, в связи проведением электронных торгов на организацию курсов повышения квалификации.</t>
  </si>
  <si>
    <t xml:space="preserve">Экономия денежных средств сложилась, в связи проведением электронных торгов на оказание услуг по подписке на периодические печатные издания.
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</si>
  <si>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 В июне 2016 года были уволены 2 муниципальных служащих  Администрации города Кгалыма в связи с выходом на пенсию.                                                                              2. Получателей пенсии за выслугу лет в июне 2016 года  увеличилось на 2 человека.                                                                         3. Экономия средств сложилась в связи неиспользованием муниципальными служащими  Администрации города Когалыма права  выплаты компенсации  на оплату стоимости проезда к месту отдыха и обратно. </t>
  </si>
  <si>
    <r>
      <rPr>
        <b/>
        <sz val="10"/>
        <rFont val="Times New Roman"/>
        <family val="1"/>
      </rPr>
      <t xml:space="preserve">Экономия денежных средств сложилась
в связи тем, что:                                                                        - муниципальные служащие управления по общим вопросам, юридического управления, специального сектора имеют минимальный стаж работы на  муниципальной службе, поэтому надбавки за выслугу лет, классный чин и надбавка за особые условия труда начислены  в минимальном размере;                                                                       - наличием вакансий в структурных подразделениях Администрации города Когалыма.  </t>
    </r>
    <r>
      <rPr>
        <b/>
        <sz val="14"/>
        <rFont val="Times New Roman"/>
        <family val="1"/>
      </rPr>
      <t xml:space="preserve">                                                                      
</t>
    </r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</si>
  <si>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в других городах.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</si>
  <si>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 на 01.08.2016.</t>
  </si>
  <si>
    <t>План на 01.08.2016</t>
  </si>
  <si>
    <t>Профинан-сировано на 01.08.2016</t>
  </si>
  <si>
    <t>Кассовый расход на  01.08.2016</t>
  </si>
  <si>
    <t xml:space="preserve">Экономия денежных средств сложилась, в связи:                           - с проведением электронных торгов на оказание услуг по подписке на периодические печатные издания;                                                                                       - с длителными конкурсными процедурами по приобретению офисных кресел.
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</si>
  <si>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 В июле 2016 года был уволен  1 муниципальный служащий  Администрации города Кгалыма в связи с выходом на пенсию.                                                                              2. Получателей пенсии за выслугу лет в июле 2016 года  увеличилось на одного человека.                                                                         3. Экономия средств сложилась в связи неиспользованием муниципальными служащими  Администрации города Когалыма права  выплаты компенсации  на оплату стоимости проезда к месту отдыха и обратно. </t>
  </si>
  <si>
    <t>План на 01.09.2016</t>
  </si>
  <si>
    <t>Профинан-сировано на 01.09.2016</t>
  </si>
  <si>
    <t>Кассовый расход на  01.09.2016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</si>
  <si>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 на 01.09.2016.</t>
  </si>
  <si>
    <t xml:space="preserve">Экономия денежных средств сложилась, в связи:                           - с проведением электронных торгов на оказание услуг по подписке на периодические печатные издания;                                                                                       - с длителными конкурсными процедурами по приобретению офисных кресел. Оплата по муниципальному контракту на поставку офисных кресел будет произведена в сентябре 2016 года.
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</si>
  <si>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 2. Увольнение муниципальных служащих Администрации города Когалыма в связи с выходом на пенсию в августе 2016 не происходило.                                                                              3. Получателей пенсии за выслугу лет в августе 2016 года не увеличилось.                                                                            3. Экономия средств сложилась в связи неиспользованием муниципальными служащими  Администрации города Когалыма права  выплаты компенсации  на оплату стоимости проезда к месту отдыха и обратно. </t>
  </si>
  <si>
    <t>План на 01.10.2016</t>
  </si>
  <si>
    <t>Профинан-сировано на 01.10.2016</t>
  </si>
  <si>
    <t>Кассовый расход на  01.10.2016</t>
  </si>
  <si>
    <t xml:space="preserve"> Экономия денежных средств сложилась, в связи проведением электронных торгов на организацию курсов повышения квалификации. Запланированные денежные средства  за сентябрь будут освоены по итогам обучения муниципальных служащих в ноябре 2016 года.</t>
  </si>
  <si>
    <t xml:space="preserve">Экономия денежных средств сложилась, в связи с :                  - проведением электронных торгов на оказание услуг по подписке на периодические печатные издания.                                                                                       - длителной доставкой  офисных кресел, оплата по муниципальному контракту на поставку офисных кресел будет произведена в октябре 2016 года.
</t>
  </si>
  <si>
    <t>Произведена оплата по муниципальному контракту на поставку цветов. Экономия денежных средств  сложилась, в связи проведением электронных торгов на поставку корпоративных открыток и сувенирной продукции.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</si>
  <si>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 2. Увольнение муниципальных служащих Администрации города Когалыма в связи с выходом на пенсию в сентябре 2016 не происходило.                                                                              3. Получателей пенсии за выслугу лет в сентябре 2016 года не увеличилось.                                                                            3. Экономия средств сложилась в связи неиспользованием муниципальными служащими  Администрации города Когалыма права  выплаты компенсации  на оплату стоимости проезда к месту отдыха и обратно. 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</si>
  <si>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 на 01.10.2016.</t>
  </si>
  <si>
    <t>План на 01.11.2016</t>
  </si>
  <si>
    <t>Профинан-сировано на 01.11.2016</t>
  </si>
  <si>
    <t>Кассовый расход на  01.11.2016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</si>
  <si>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 на 01.11.2016.</t>
  </si>
  <si>
    <t xml:space="preserve">Экономия денежных средств сложилась, в связи с :                  - проведением электронных торгов на оказание услуг по подписке на периодические печатные издания;                                                                                       - на поставка офисных кресел.
</t>
  </si>
  <si>
    <t>Произведена оплата по муниципальному контракту на поставку цветов. Экономия денежных средств  сложилась, в связи проведением электронных торгов на поставку корпоративных открыток, сувенирной продукции, фоторамок и ламинированных пакетов.</t>
  </si>
  <si>
    <t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 2. Увольнение муниципальных служащих Администрации города Когалыма в связи с выходом на пенсию в октябре 2016 не происходило.                                                                              3. Получателей пенсии за выслугу лет в октябре 2016 года не увеличилось.                                                                            3. Экономия средств сложилась в связи неиспользованием муниципальными служащими  Администрации города Когалыма права  выплаты компенсации  на оплату стоимости проезда к месту отдыха и обратно и  компенсацией стоимости оздоровительных и санаторно-курортных путёвок.</t>
  </si>
  <si>
    <t xml:space="preserve"> Экономия денежных средств сложилась, в связи проведением электронных торгов на организацию курсов повышения квалификации. Запланированные денежные средства  за октябрь будут освоены по итогам обучения муниципальных служащих в ноябре  2016 года.</t>
  </si>
  <si>
    <t>План на 01.12.2016</t>
  </si>
  <si>
    <t>Профинан-сировано на 01.12.2016</t>
  </si>
  <si>
    <t>Кассовый расход на  01.12.2016</t>
  </si>
  <si>
    <t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 2. Увольнение муниципальных служащих Администрации города Когалыма в связи с выходом на пенсию в ноябре 2016 не происходило.                                                                              3. Получателей пенсии за выслугу лет в ноябре 2016 года не увеличилось.                                                                            3. Экономия средств сложилась в связи неиспользованием муниципальными служащими  Администрации города Когалыма права 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</t>
  </si>
  <si>
    <t xml:space="preserve"> Экономия денежных средств сложилась, в связи проведением электронных торгов на организацию курсов повышения квалификации.                                         В ноябре 2016 организованы и проведены курсы повышения квалификации 30 муниципальных служащих органов местного самоуправления города Когалыма.с поздним предоставлением счета на оплату учебным заведением в Администрацию города Когалыма. Оплата за обучение будет произведена в декабре  2016 года в связи с поздним предоставлением счета на оплату учебным заведением в Администрацию города Когалыма. 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</si>
  <si>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 на 01.12.2016.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</si>
</sst>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6"/>
      <color indexed="9"/>
      <name val="Times New Roman"/>
      <family val="1"/>
    </font>
    <font>
      <b/>
      <sz val="16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6"/>
      <color theme="0"/>
      <name val="Times New Roman"/>
      <family val="1"/>
    </font>
    <font>
      <b/>
      <sz val="16"/>
      <color theme="0"/>
      <name val="Arial"/>
      <family val="2"/>
    </font>
    <font>
      <sz val="14"/>
      <color theme="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2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14" fontId="5" fillId="0" borderId="10" xfId="0" applyNumberFormat="1" applyFont="1" applyFill="1" applyBorder="1" applyAlignment="1">
      <alignment horizontal="justify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8" borderId="10" xfId="0" applyNumberFormat="1" applyFont="1" applyFill="1" applyBorder="1" applyAlignment="1">
      <alignment horizontal="center" vertical="center" wrapText="1"/>
    </xf>
    <xf numFmtId="2" fontId="5" fillId="8" borderId="10" xfId="0" applyNumberFormat="1" applyFont="1" applyFill="1" applyBorder="1" applyAlignment="1" applyProtection="1">
      <alignment horizontal="center" vertical="center" wrapText="1"/>
      <protection/>
    </xf>
    <xf numFmtId="2" fontId="4" fillId="8" borderId="10" xfId="0" applyNumberFormat="1" applyFont="1" applyFill="1" applyBorder="1" applyAlignment="1" applyProtection="1">
      <alignment horizontal="center" vertical="center" wrapText="1"/>
      <protection/>
    </xf>
    <xf numFmtId="173" fontId="4" fillId="10" borderId="10" xfId="0" applyNumberFormat="1" applyFont="1" applyFill="1" applyBorder="1" applyAlignment="1">
      <alignment horizontal="center" vertical="center" wrapText="1"/>
    </xf>
    <xf numFmtId="173" fontId="5" fillId="10" borderId="10" xfId="0" applyNumberFormat="1" applyFont="1" applyFill="1" applyBorder="1" applyAlignment="1">
      <alignment horizontal="center" vertical="center" wrapText="1"/>
    </xf>
    <xf numFmtId="174" fontId="5" fillId="10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justify" vertical="center" wrapText="1"/>
    </xf>
    <xf numFmtId="173" fontId="4" fillId="1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8" borderId="10" xfId="0" applyNumberFormat="1" applyFont="1" applyFill="1" applyBorder="1" applyAlignment="1">
      <alignment horizontal="center" vertical="center" wrapText="1"/>
    </xf>
    <xf numFmtId="173" fontId="4" fillId="10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14" fontId="5" fillId="33" borderId="10" xfId="0" applyNumberFormat="1" applyFont="1" applyFill="1" applyBorder="1" applyAlignment="1">
      <alignment horizontal="justify" wrapText="1"/>
    </xf>
    <xf numFmtId="173" fontId="4" fillId="1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wrapText="1"/>
    </xf>
    <xf numFmtId="173" fontId="4" fillId="10" borderId="10" xfId="0" applyNumberFormat="1" applyFont="1" applyFill="1" applyBorder="1" applyAlignment="1">
      <alignment horizontal="center" vertical="center" wrapText="1"/>
    </xf>
    <xf numFmtId="173" fontId="4" fillId="1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173" fontId="4" fillId="10" borderId="10" xfId="0" applyNumberFormat="1" applyFont="1" applyFill="1" applyBorder="1" applyAlignment="1">
      <alignment horizontal="center" vertical="center" wrapText="1"/>
    </xf>
    <xf numFmtId="173" fontId="4" fillId="10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justify" vertical="center" wrapText="1"/>
    </xf>
    <xf numFmtId="173" fontId="4" fillId="10" borderId="10" xfId="0" applyNumberFormat="1" applyFont="1" applyFill="1" applyBorder="1" applyAlignment="1">
      <alignment horizontal="center" vertical="center" wrapText="1"/>
    </xf>
    <xf numFmtId="173" fontId="4" fillId="10" borderId="10" xfId="0" applyNumberFormat="1" applyFont="1" applyFill="1" applyBorder="1" applyAlignment="1">
      <alignment horizontal="center" vertical="center" wrapText="1"/>
    </xf>
    <xf numFmtId="173" fontId="4" fillId="10" borderId="10" xfId="0" applyNumberFormat="1" applyFont="1" applyFill="1" applyBorder="1" applyAlignment="1">
      <alignment horizontal="center" vertical="center" wrapText="1"/>
    </xf>
    <xf numFmtId="173" fontId="4" fillId="1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justify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4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2" fontId="14" fillId="33" borderId="11" xfId="0" applyNumberFormat="1" applyFont="1" applyFill="1" applyBorder="1" applyAlignment="1">
      <alignment horizontal="left" vertical="center" wrapText="1"/>
    </xf>
    <xf numFmtId="2" fontId="14" fillId="33" borderId="12" xfId="0" applyNumberFormat="1" applyFont="1" applyFill="1" applyBorder="1" applyAlignment="1">
      <alignment horizontal="left" vertical="center" wrapText="1"/>
    </xf>
    <xf numFmtId="2" fontId="14" fillId="33" borderId="13" xfId="0" applyNumberFormat="1" applyFont="1" applyFill="1" applyBorder="1" applyAlignment="1">
      <alignment horizontal="left" vertical="center" wrapText="1"/>
    </xf>
    <xf numFmtId="2" fontId="14" fillId="0" borderId="11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2" fontId="4" fillId="33" borderId="11" xfId="0" applyNumberFormat="1" applyFont="1" applyFill="1" applyBorder="1" applyAlignment="1">
      <alignment horizontal="left" vertical="center" wrapText="1"/>
    </xf>
    <xf numFmtId="2" fontId="4" fillId="33" borderId="12" xfId="0" applyNumberFormat="1" applyFont="1" applyFill="1" applyBorder="1" applyAlignment="1">
      <alignment horizontal="left" vertical="center" wrapText="1"/>
    </xf>
    <xf numFmtId="2" fontId="4" fillId="33" borderId="13" xfId="0" applyNumberFormat="1" applyFont="1" applyFill="1" applyBorder="1" applyAlignment="1">
      <alignment horizontal="left" vertical="center" wrapText="1"/>
    </xf>
    <xf numFmtId="173" fontId="4" fillId="10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49" fontId="14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14" fillId="33" borderId="13" xfId="0" applyNumberFormat="1" applyFont="1" applyFill="1" applyBorder="1" applyAlignment="1" applyProtection="1">
      <alignment horizontal="left" vertical="center" wrapText="1"/>
      <protection locked="0"/>
    </xf>
    <xf numFmtId="173" fontId="59" fillId="33" borderId="0" xfId="0" applyNumberFormat="1" applyFont="1" applyFill="1" applyAlignment="1">
      <alignment horizontal="center" vertical="center" wrapText="1"/>
    </xf>
    <xf numFmtId="0" fontId="60" fillId="33" borderId="0" xfId="0" applyFont="1" applyFill="1" applyAlignment="1">
      <alignment horizontal="center" vertical="center" wrapText="1"/>
    </xf>
    <xf numFmtId="173" fontId="4" fillId="10" borderId="11" xfId="0" applyNumberFormat="1" applyFont="1" applyFill="1" applyBorder="1" applyAlignment="1">
      <alignment horizontal="center" vertical="center" wrapText="1"/>
    </xf>
    <xf numFmtId="173" fontId="4" fillId="10" borderId="13" xfId="0" applyNumberFormat="1" applyFont="1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61" fillId="0" borderId="0" xfId="0" applyFont="1" applyFill="1" applyAlignment="1">
      <alignment horizontal="left" vertical="center" wrapText="1"/>
    </xf>
    <xf numFmtId="173" fontId="12" fillId="33" borderId="0" xfId="0" applyNumberFormat="1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173" fontId="59" fillId="0" borderId="0" xfId="0" applyNumberFormat="1" applyFont="1" applyFill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173" fontId="12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1" fillId="33" borderId="0" xfId="0" applyFont="1" applyFill="1" applyAlignment="1">
      <alignment horizontal="left" vertical="center" wrapText="1"/>
    </xf>
    <xf numFmtId="49" fontId="14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3" xfId="0" applyNumberFormat="1" applyFont="1" applyFill="1" applyBorder="1" applyAlignment="1" applyProtection="1">
      <alignment horizontal="left" vertical="center" wrapText="1"/>
      <protection locked="0"/>
    </xf>
    <xf numFmtId="2" fontId="14" fillId="0" borderId="12" xfId="0" applyNumberFormat="1" applyFont="1" applyFill="1" applyBorder="1" applyAlignment="1">
      <alignment horizontal="left" vertical="center" wrapText="1"/>
    </xf>
    <xf numFmtId="2" fontId="14" fillId="0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6">
      <selection activeCell="E26" sqref="E26"/>
    </sheetView>
  </sheetViews>
  <sheetFormatPr defaultColWidth="9.140625" defaultRowHeight="12.75"/>
  <cols>
    <col min="1" max="16384" width="9.140625" style="15" customWidth="1"/>
  </cols>
  <sheetData>
    <row r="1" spans="1:2" ht="18.75">
      <c r="A1" s="62"/>
      <c r="B1" s="62"/>
    </row>
    <row r="10" spans="1:9" ht="23.25">
      <c r="A10" s="63" t="s">
        <v>25</v>
      </c>
      <c r="B10" s="63"/>
      <c r="C10" s="63"/>
      <c r="D10" s="63"/>
      <c r="E10" s="63"/>
      <c r="F10" s="63"/>
      <c r="G10" s="63"/>
      <c r="H10" s="63"/>
      <c r="I10" s="63"/>
    </row>
    <row r="11" spans="1:9" ht="23.25">
      <c r="A11" s="63" t="s">
        <v>19</v>
      </c>
      <c r="B11" s="63"/>
      <c r="C11" s="63"/>
      <c r="D11" s="63"/>
      <c r="E11" s="63"/>
      <c r="F11" s="63"/>
      <c r="G11" s="63"/>
      <c r="H11" s="63"/>
      <c r="I11" s="63"/>
    </row>
    <row r="13" spans="1:9" ht="27" customHeight="1">
      <c r="A13" s="64" t="s">
        <v>20</v>
      </c>
      <c r="B13" s="64"/>
      <c r="C13" s="64"/>
      <c r="D13" s="64"/>
      <c r="E13" s="64"/>
      <c r="F13" s="64"/>
      <c r="G13" s="64"/>
      <c r="H13" s="64"/>
      <c r="I13" s="64"/>
    </row>
    <row r="14" spans="1:9" ht="27" customHeight="1">
      <c r="A14" s="64" t="s">
        <v>21</v>
      </c>
      <c r="B14" s="64"/>
      <c r="C14" s="64"/>
      <c r="D14" s="64"/>
      <c r="E14" s="64"/>
      <c r="F14" s="64"/>
      <c r="G14" s="64"/>
      <c r="H14" s="64"/>
      <c r="I14" s="64"/>
    </row>
    <row r="15" spans="1:9" ht="78.75" customHeight="1">
      <c r="A15" s="65" t="s">
        <v>44</v>
      </c>
      <c r="B15" s="65"/>
      <c r="C15" s="65"/>
      <c r="D15" s="65"/>
      <c r="E15" s="65"/>
      <c r="F15" s="65"/>
      <c r="G15" s="65"/>
      <c r="H15" s="65"/>
      <c r="I15" s="65"/>
    </row>
    <row r="46" spans="1:9" ht="16.5">
      <c r="A46" s="61" t="s">
        <v>22</v>
      </c>
      <c r="B46" s="61"/>
      <c r="C46" s="61"/>
      <c r="D46" s="61"/>
      <c r="E46" s="61"/>
      <c r="F46" s="61"/>
      <c r="G46" s="61"/>
      <c r="H46" s="61"/>
      <c r="I46" s="61"/>
    </row>
    <row r="47" spans="1:9" ht="16.5">
      <c r="A47" s="61" t="s">
        <v>45</v>
      </c>
      <c r="B47" s="61"/>
      <c r="C47" s="61"/>
      <c r="D47" s="61"/>
      <c r="E47" s="61"/>
      <c r="F47" s="61"/>
      <c r="G47" s="61"/>
      <c r="H47" s="61"/>
      <c r="I47" s="61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40"/>
  <sheetViews>
    <sheetView showGridLines="0" view="pageBreakPreview" zoomScale="75" zoomScaleNormal="70" zoomScaleSheetLayoutView="75" zoomScalePageLayoutView="0" workbookViewId="0" topLeftCell="A1">
      <pane xSplit="7" ySplit="4" topLeftCell="H11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F25" sqref="AF25:AF27"/>
    </sheetView>
  </sheetViews>
  <sheetFormatPr defaultColWidth="9.140625" defaultRowHeight="12.75"/>
  <cols>
    <col min="1" max="1" width="54.421875" style="4" customWidth="1"/>
    <col min="2" max="2" width="15.140625" style="4" customWidth="1"/>
    <col min="3" max="3" width="14.8515625" style="5" customWidth="1"/>
    <col min="4" max="4" width="17.140625" style="5" customWidth="1"/>
    <col min="5" max="5" width="15.140625" style="5" customWidth="1"/>
    <col min="6" max="6" width="14.8515625" style="5" customWidth="1"/>
    <col min="7" max="7" width="14.7109375" style="5" customWidth="1"/>
    <col min="8" max="19" width="16.140625" style="1" customWidth="1"/>
    <col min="20" max="31" width="16.140625" style="5" customWidth="1"/>
    <col min="32" max="32" width="49.28125" style="4" customWidth="1"/>
    <col min="33" max="33" width="12.57421875" style="1" customWidth="1"/>
    <col min="34" max="16384" width="9.140625" style="1" customWidth="1"/>
  </cols>
  <sheetData>
    <row r="1" spans="1:32" ht="42" customHeight="1">
      <c r="A1" s="92" t="s">
        <v>68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AF1" s="7"/>
    </row>
    <row r="2" spans="1:32" s="8" customFormat="1" ht="18.75" customHeight="1">
      <c r="A2" s="78" t="s">
        <v>27</v>
      </c>
      <c r="B2" s="83" t="s">
        <v>28</v>
      </c>
      <c r="C2" s="83" t="s">
        <v>65</v>
      </c>
      <c r="D2" s="83" t="s">
        <v>66</v>
      </c>
      <c r="E2" s="83" t="s">
        <v>67</v>
      </c>
      <c r="F2" s="77" t="s">
        <v>13</v>
      </c>
      <c r="G2" s="77"/>
      <c r="H2" s="77" t="s">
        <v>0</v>
      </c>
      <c r="I2" s="77"/>
      <c r="J2" s="77" t="s">
        <v>1</v>
      </c>
      <c r="K2" s="77"/>
      <c r="L2" s="77" t="s">
        <v>2</v>
      </c>
      <c r="M2" s="77"/>
      <c r="N2" s="77" t="s">
        <v>3</v>
      </c>
      <c r="O2" s="77"/>
      <c r="P2" s="77" t="s">
        <v>4</v>
      </c>
      <c r="Q2" s="77"/>
      <c r="R2" s="77" t="s">
        <v>5</v>
      </c>
      <c r="S2" s="77"/>
      <c r="T2" s="77" t="s">
        <v>6</v>
      </c>
      <c r="U2" s="77"/>
      <c r="V2" s="77" t="s">
        <v>7</v>
      </c>
      <c r="W2" s="77"/>
      <c r="X2" s="77" t="s">
        <v>8</v>
      </c>
      <c r="Y2" s="77"/>
      <c r="Z2" s="77" t="s">
        <v>9</v>
      </c>
      <c r="AA2" s="77"/>
      <c r="AB2" s="77" t="s">
        <v>10</v>
      </c>
      <c r="AC2" s="77"/>
      <c r="AD2" s="77" t="s">
        <v>11</v>
      </c>
      <c r="AE2" s="77"/>
      <c r="AF2" s="78" t="s">
        <v>17</v>
      </c>
    </row>
    <row r="3" spans="1:32" s="9" customFormat="1" ht="58.5" customHeight="1">
      <c r="A3" s="78"/>
      <c r="B3" s="84"/>
      <c r="C3" s="84"/>
      <c r="D3" s="85"/>
      <c r="E3" s="84"/>
      <c r="F3" s="38" t="s">
        <v>15</v>
      </c>
      <c r="G3" s="38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78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3" customFormat="1" ht="120" customHeight="1">
      <c r="A5" s="47" t="s">
        <v>31</v>
      </c>
      <c r="B5" s="39">
        <f>B6</f>
        <v>1139</v>
      </c>
      <c r="C5" s="39">
        <f>H5+J5</f>
        <v>0</v>
      </c>
      <c r="D5" s="39">
        <f>D6</f>
        <v>0</v>
      </c>
      <c r="E5" s="39">
        <f>E6</f>
        <v>0</v>
      </c>
      <c r="F5" s="26">
        <v>0</v>
      </c>
      <c r="G5" s="26">
        <v>0</v>
      </c>
      <c r="H5" s="26">
        <f aca="true" t="shared" si="0" ref="H5:AD5">H6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v>0</v>
      </c>
      <c r="N5" s="26">
        <f t="shared" si="0"/>
        <v>0</v>
      </c>
      <c r="O5" s="26"/>
      <c r="P5" s="26">
        <f t="shared" si="0"/>
        <v>400</v>
      </c>
      <c r="Q5" s="26"/>
      <c r="R5" s="26">
        <f t="shared" si="0"/>
        <v>0</v>
      </c>
      <c r="S5" s="26"/>
      <c r="T5" s="26">
        <f t="shared" si="0"/>
        <v>0</v>
      </c>
      <c r="U5" s="26"/>
      <c r="V5" s="26">
        <f t="shared" si="0"/>
        <v>0</v>
      </c>
      <c r="W5" s="26"/>
      <c r="X5" s="26">
        <f t="shared" si="0"/>
        <v>100</v>
      </c>
      <c r="Y5" s="26"/>
      <c r="Z5" s="26">
        <f t="shared" si="0"/>
        <v>300</v>
      </c>
      <c r="AA5" s="26"/>
      <c r="AB5" s="26">
        <f t="shared" si="0"/>
        <v>339</v>
      </c>
      <c r="AC5" s="26"/>
      <c r="AD5" s="26">
        <f t="shared" si="0"/>
        <v>0</v>
      </c>
      <c r="AE5" s="26"/>
      <c r="AF5" s="79" t="s">
        <v>69</v>
      </c>
    </row>
    <row r="6" spans="1:32" s="13" customFormat="1" ht="93.75">
      <c r="A6" s="48" t="s">
        <v>32</v>
      </c>
      <c r="B6" s="40">
        <f>H6+J6+L6+N6+P6+R6+T6+V6+X6+Z6+AB6+AD6</f>
        <v>1139</v>
      </c>
      <c r="C6" s="26">
        <f>H6</f>
        <v>0</v>
      </c>
      <c r="D6" s="26">
        <f>I6</f>
        <v>0</v>
      </c>
      <c r="E6" s="26">
        <f>I6+K6+M6+O6+Q6+S6+U6+W6+Y6+AA6+AC6+AE6</f>
        <v>0</v>
      </c>
      <c r="F6" s="26">
        <f>D6*100/B6</f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/>
      <c r="P6" s="26">
        <v>400</v>
      </c>
      <c r="Q6" s="26"/>
      <c r="R6" s="26">
        <v>0</v>
      </c>
      <c r="S6" s="26"/>
      <c r="T6" s="26">
        <v>0</v>
      </c>
      <c r="U6" s="26"/>
      <c r="V6" s="26">
        <v>0</v>
      </c>
      <c r="W6" s="26"/>
      <c r="X6" s="26">
        <v>100</v>
      </c>
      <c r="Y6" s="26"/>
      <c r="Z6" s="26">
        <v>300</v>
      </c>
      <c r="AA6" s="26"/>
      <c r="AB6" s="26">
        <v>339</v>
      </c>
      <c r="AC6" s="26"/>
      <c r="AD6" s="26">
        <v>0</v>
      </c>
      <c r="AE6" s="26"/>
      <c r="AF6" s="79"/>
    </row>
    <row r="7" spans="1:32" s="13" customFormat="1" ht="18.75">
      <c r="A7" s="41" t="s">
        <v>23</v>
      </c>
      <c r="B7" s="40">
        <f>B6</f>
        <v>1139</v>
      </c>
      <c r="C7" s="26">
        <v>0</v>
      </c>
      <c r="D7" s="26">
        <v>0</v>
      </c>
      <c r="E7" s="26">
        <f>E6</f>
        <v>0</v>
      </c>
      <c r="F7" s="26">
        <v>0</v>
      </c>
      <c r="G7" s="26">
        <v>0</v>
      </c>
      <c r="H7" s="26">
        <f>H6</f>
        <v>0</v>
      </c>
      <c r="I7" s="26">
        <v>0</v>
      </c>
      <c r="J7" s="26">
        <f>J6</f>
        <v>0</v>
      </c>
      <c r="K7" s="26">
        <v>0</v>
      </c>
      <c r="L7" s="26">
        <f>L6</f>
        <v>0</v>
      </c>
      <c r="M7" s="26">
        <v>0</v>
      </c>
      <c r="N7" s="26">
        <f>N6</f>
        <v>0</v>
      </c>
      <c r="O7" s="26"/>
      <c r="P7" s="26">
        <f>P6</f>
        <v>400</v>
      </c>
      <c r="Q7" s="26"/>
      <c r="R7" s="26">
        <f>R6</f>
        <v>0</v>
      </c>
      <c r="S7" s="26"/>
      <c r="T7" s="26">
        <f>T6</f>
        <v>0</v>
      </c>
      <c r="U7" s="26"/>
      <c r="V7" s="26">
        <f>V6</f>
        <v>0</v>
      </c>
      <c r="W7" s="26"/>
      <c r="X7" s="26">
        <f>X6</f>
        <v>100</v>
      </c>
      <c r="Y7" s="26"/>
      <c r="Z7" s="26">
        <f>Z6</f>
        <v>300</v>
      </c>
      <c r="AA7" s="26"/>
      <c r="AB7" s="26">
        <f>AB6</f>
        <v>339</v>
      </c>
      <c r="AC7" s="26"/>
      <c r="AD7" s="26">
        <f>AD6</f>
        <v>0</v>
      </c>
      <c r="AE7" s="26"/>
      <c r="AF7" s="79"/>
    </row>
    <row r="8" spans="1:32" s="13" customFormat="1" ht="18.75">
      <c r="A8" s="42" t="s">
        <v>18</v>
      </c>
      <c r="B8" s="40">
        <f>B7</f>
        <v>1139</v>
      </c>
      <c r="C8" s="26">
        <v>0</v>
      </c>
      <c r="D8" s="26">
        <v>0</v>
      </c>
      <c r="E8" s="26">
        <f>E6</f>
        <v>0</v>
      </c>
      <c r="F8" s="26">
        <v>0</v>
      </c>
      <c r="G8" s="26">
        <v>0</v>
      </c>
      <c r="H8" s="26">
        <f>H7</f>
        <v>0</v>
      </c>
      <c r="I8" s="26">
        <v>0</v>
      </c>
      <c r="J8" s="26">
        <f>J7</f>
        <v>0</v>
      </c>
      <c r="K8" s="26">
        <v>0</v>
      </c>
      <c r="L8" s="26">
        <f>L7</f>
        <v>0</v>
      </c>
      <c r="M8" s="26">
        <v>0</v>
      </c>
      <c r="N8" s="26">
        <f>N7</f>
        <v>0</v>
      </c>
      <c r="O8" s="26"/>
      <c r="P8" s="26">
        <f>P7</f>
        <v>400</v>
      </c>
      <c r="Q8" s="26"/>
      <c r="R8" s="26">
        <f>R7</f>
        <v>0</v>
      </c>
      <c r="S8" s="26"/>
      <c r="T8" s="26">
        <f>T7</f>
        <v>0</v>
      </c>
      <c r="U8" s="26"/>
      <c r="V8" s="26">
        <f>V7</f>
        <v>0</v>
      </c>
      <c r="W8" s="26"/>
      <c r="X8" s="26">
        <f>X7</f>
        <v>100</v>
      </c>
      <c r="Y8" s="26"/>
      <c r="Z8" s="26">
        <f>Z7</f>
        <v>300</v>
      </c>
      <c r="AA8" s="26"/>
      <c r="AB8" s="26">
        <f>AB7</f>
        <v>339</v>
      </c>
      <c r="AC8" s="26"/>
      <c r="AD8" s="26">
        <f>AD7</f>
        <v>0</v>
      </c>
      <c r="AE8" s="26"/>
      <c r="AF8" s="80"/>
    </row>
    <row r="9" spans="1:32" s="13" customFormat="1" ht="93.75">
      <c r="A9" s="43" t="s">
        <v>33</v>
      </c>
      <c r="B9" s="39">
        <f>B10+B25</f>
        <v>101975.59999999999</v>
      </c>
      <c r="C9" s="39">
        <f>C10+C25</f>
        <v>35667.16641</v>
      </c>
      <c r="D9" s="39">
        <f>D10+D25</f>
        <v>29204.35842</v>
      </c>
      <c r="E9" s="39">
        <f>E10+E25</f>
        <v>29204.358419999997</v>
      </c>
      <c r="F9" s="26">
        <f>D9*100/B9</f>
        <v>28.638574737486227</v>
      </c>
      <c r="G9" s="26">
        <f>D9*100/C9</f>
        <v>81.88023148318275</v>
      </c>
      <c r="H9" s="39">
        <f aca="true" t="shared" si="1" ref="H9:AE9">H10+H25</f>
        <v>19382.72</v>
      </c>
      <c r="I9" s="39">
        <f>I10+I25</f>
        <v>14570.388490000001</v>
      </c>
      <c r="J9" s="39">
        <f t="shared" si="1"/>
        <v>11667.43</v>
      </c>
      <c r="K9" s="39">
        <f t="shared" si="1"/>
        <v>9222.79847</v>
      </c>
      <c r="L9" s="39">
        <f t="shared" si="1"/>
        <v>4716.67541</v>
      </c>
      <c r="M9" s="39">
        <f>M10+M25</f>
        <v>5411.1714600000005</v>
      </c>
      <c r="N9" s="39">
        <f t="shared" si="1"/>
        <v>13842.978579999999</v>
      </c>
      <c r="O9" s="39">
        <f t="shared" si="1"/>
        <v>0</v>
      </c>
      <c r="P9" s="39">
        <f t="shared" si="1"/>
        <v>7009.337</v>
      </c>
      <c r="Q9" s="39">
        <f t="shared" si="1"/>
        <v>0</v>
      </c>
      <c r="R9" s="39">
        <f t="shared" si="1"/>
        <v>5075.272000000001</v>
      </c>
      <c r="S9" s="39">
        <f t="shared" si="1"/>
        <v>0</v>
      </c>
      <c r="T9" s="39">
        <f t="shared" si="1"/>
        <v>13131.289939999999</v>
      </c>
      <c r="U9" s="39">
        <f t="shared" si="1"/>
        <v>0</v>
      </c>
      <c r="V9" s="39">
        <f t="shared" si="1"/>
        <v>4140.093</v>
      </c>
      <c r="W9" s="39">
        <f t="shared" si="1"/>
        <v>0</v>
      </c>
      <c r="X9" s="39">
        <f t="shared" si="1"/>
        <v>3186.337</v>
      </c>
      <c r="Y9" s="39">
        <f t="shared" si="1"/>
        <v>0</v>
      </c>
      <c r="Z9" s="39">
        <f t="shared" si="1"/>
        <v>7857.52356</v>
      </c>
      <c r="AA9" s="39">
        <f t="shared" si="1"/>
        <v>0</v>
      </c>
      <c r="AB9" s="39">
        <f t="shared" si="1"/>
        <v>3595.27711</v>
      </c>
      <c r="AC9" s="39">
        <f t="shared" si="1"/>
        <v>0</v>
      </c>
      <c r="AD9" s="39">
        <f t="shared" si="1"/>
        <v>8370.6664</v>
      </c>
      <c r="AE9" s="39">
        <f t="shared" si="1"/>
        <v>0</v>
      </c>
      <c r="AF9" s="40"/>
    </row>
    <row r="10" spans="1:32" s="13" customFormat="1" ht="56.25">
      <c r="A10" s="42" t="s">
        <v>34</v>
      </c>
      <c r="B10" s="40">
        <f>B13+B16+B19+B22</f>
        <v>23228.000000000004</v>
      </c>
      <c r="C10" s="40">
        <f>C14+C17+C20+C23</f>
        <v>4131.073</v>
      </c>
      <c r="D10" s="40">
        <f>I10+K10+M10</f>
        <v>1802.33519</v>
      </c>
      <c r="E10" s="40">
        <f>E14+E17+E20+E23</f>
        <v>1802.3351899999998</v>
      </c>
      <c r="F10" s="26">
        <f>D10*100/B10</f>
        <v>7.759321465472704</v>
      </c>
      <c r="G10" s="26">
        <f>D10*100/C10</f>
        <v>43.628742217820886</v>
      </c>
      <c r="H10" s="40">
        <f aca="true" t="shared" si="2" ref="H10:AD10">H13+H16+H19+H22</f>
        <v>1088.4560000000001</v>
      </c>
      <c r="I10" s="40">
        <f>I23+I20+I17+I14</f>
        <v>347.03245</v>
      </c>
      <c r="J10" s="40">
        <f t="shared" si="2"/>
        <v>2183.79</v>
      </c>
      <c r="K10" s="40">
        <f>K14+K17+K20+K23</f>
        <v>462.04853</v>
      </c>
      <c r="L10" s="40">
        <f>L13+L16+L19+L22</f>
        <v>958.486</v>
      </c>
      <c r="M10" s="40">
        <f>M13+M16+M19+M22</f>
        <v>993.2542100000001</v>
      </c>
      <c r="N10" s="40">
        <f t="shared" si="2"/>
        <v>6555.58458</v>
      </c>
      <c r="O10" s="40"/>
      <c r="P10" s="40">
        <f t="shared" si="2"/>
        <v>599.006</v>
      </c>
      <c r="Q10" s="40"/>
      <c r="R10" s="40">
        <f t="shared" si="2"/>
        <v>881.306</v>
      </c>
      <c r="S10" s="40"/>
      <c r="T10" s="40">
        <f t="shared" si="2"/>
        <v>4772.40994</v>
      </c>
      <c r="U10" s="40"/>
      <c r="V10" s="40">
        <f t="shared" si="2"/>
        <v>395.306</v>
      </c>
      <c r="W10" s="40"/>
      <c r="X10" s="40">
        <f t="shared" si="2"/>
        <v>807.806</v>
      </c>
      <c r="Y10" s="40"/>
      <c r="Z10" s="40">
        <f t="shared" si="2"/>
        <v>1912.44456</v>
      </c>
      <c r="AA10" s="40"/>
      <c r="AB10" s="40">
        <f t="shared" si="2"/>
        <v>533.006</v>
      </c>
      <c r="AC10" s="40"/>
      <c r="AD10" s="40">
        <f t="shared" si="2"/>
        <v>2540.3989199999996</v>
      </c>
      <c r="AE10" s="26"/>
      <c r="AF10" s="40"/>
    </row>
    <row r="11" spans="1:32" s="13" customFormat="1" ht="18.75">
      <c r="A11" s="41" t="s">
        <v>23</v>
      </c>
      <c r="B11" s="40">
        <f aca="true" t="shared" si="3" ref="B11:E12">B10</f>
        <v>23228.000000000004</v>
      </c>
      <c r="C11" s="26">
        <f t="shared" si="3"/>
        <v>4131.073</v>
      </c>
      <c r="D11" s="26">
        <f>D14+D17+D20+D23</f>
        <v>1802.3351899999998</v>
      </c>
      <c r="E11" s="26">
        <f t="shared" si="3"/>
        <v>1802.3351899999998</v>
      </c>
      <c r="F11" s="26">
        <f>D11*100/B11</f>
        <v>7.759321465472703</v>
      </c>
      <c r="G11" s="26">
        <f>D11*100/C11</f>
        <v>43.62874221782088</v>
      </c>
      <c r="H11" s="26">
        <f aca="true" t="shared" si="4" ref="H11:J12">H10</f>
        <v>1088.4560000000001</v>
      </c>
      <c r="I11" s="26">
        <f t="shared" si="4"/>
        <v>347.03245</v>
      </c>
      <c r="J11" s="26">
        <f t="shared" si="4"/>
        <v>2183.79</v>
      </c>
      <c r="K11" s="26">
        <f>K10</f>
        <v>462.04853</v>
      </c>
      <c r="L11" s="26">
        <f>L10</f>
        <v>958.486</v>
      </c>
      <c r="M11" s="26">
        <f>M15+M18+M21+M24</f>
        <v>993.2542100000001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40"/>
    </row>
    <row r="12" spans="1:32" s="13" customFormat="1" ht="18.75">
      <c r="A12" s="42" t="s">
        <v>18</v>
      </c>
      <c r="B12" s="40">
        <f t="shared" si="3"/>
        <v>23228.000000000004</v>
      </c>
      <c r="C12" s="26">
        <f t="shared" si="3"/>
        <v>4131.073</v>
      </c>
      <c r="D12" s="26">
        <f>D11</f>
        <v>1802.3351899999998</v>
      </c>
      <c r="E12" s="26">
        <f t="shared" si="3"/>
        <v>1802.3351899999998</v>
      </c>
      <c r="F12" s="26">
        <f>D12*100/B12</f>
        <v>7.759321465472703</v>
      </c>
      <c r="G12" s="26">
        <f>D12*100/C12</f>
        <v>43.62874221782088</v>
      </c>
      <c r="H12" s="26">
        <f t="shared" si="4"/>
        <v>1088.4560000000001</v>
      </c>
      <c r="I12" s="26">
        <f t="shared" si="4"/>
        <v>347.03245</v>
      </c>
      <c r="J12" s="26">
        <f t="shared" si="4"/>
        <v>2183.79</v>
      </c>
      <c r="K12" s="26">
        <f>K11</f>
        <v>462.04853</v>
      </c>
      <c r="L12" s="26">
        <f>L11</f>
        <v>958.486</v>
      </c>
      <c r="M12" s="26">
        <f>M11</f>
        <v>993.2542100000001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40"/>
    </row>
    <row r="13" spans="1:32" s="13" customFormat="1" ht="89.25" customHeight="1">
      <c r="A13" s="49" t="s">
        <v>35</v>
      </c>
      <c r="B13" s="40">
        <f>H13+J13+L13+N13+P13+R13+T13+V13+X13+Z13+AB13+AD13</f>
        <v>275.4</v>
      </c>
      <c r="C13" s="26">
        <f>H13+J13+L13</f>
        <v>0</v>
      </c>
      <c r="D13" s="26">
        <f>I13+K13+M13</f>
        <v>0</v>
      </c>
      <c r="E13" s="26">
        <f>I13+K13+M13+O13+Q13+S13+U13+W13+Y13+AA13+AC13+AE13</f>
        <v>0</v>
      </c>
      <c r="F13" s="26">
        <f aca="true" t="shared" si="5" ref="F13:F28">D13*100/B13</f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/>
      <c r="P13" s="26">
        <v>137.7</v>
      </c>
      <c r="Q13" s="26"/>
      <c r="R13" s="26">
        <v>0</v>
      </c>
      <c r="S13" s="26"/>
      <c r="T13" s="26">
        <v>0</v>
      </c>
      <c r="U13" s="26"/>
      <c r="V13" s="26">
        <v>0</v>
      </c>
      <c r="W13" s="26"/>
      <c r="X13" s="26">
        <v>0</v>
      </c>
      <c r="Y13" s="26"/>
      <c r="Z13" s="26">
        <v>0</v>
      </c>
      <c r="AA13" s="26"/>
      <c r="AB13" s="26">
        <v>137.7</v>
      </c>
      <c r="AC13" s="26"/>
      <c r="AD13" s="26">
        <v>0</v>
      </c>
      <c r="AE13" s="26"/>
      <c r="AF13" s="68" t="s">
        <v>62</v>
      </c>
    </row>
    <row r="14" spans="1:32" s="13" customFormat="1" ht="18.75">
      <c r="A14" s="41" t="s">
        <v>23</v>
      </c>
      <c r="B14" s="40">
        <f>B13</f>
        <v>275.4</v>
      </c>
      <c r="C14" s="26">
        <f>H14</f>
        <v>0</v>
      </c>
      <c r="D14" s="26">
        <f>I14</f>
        <v>0</v>
      </c>
      <c r="E14" s="26">
        <f>E13</f>
        <v>0</v>
      </c>
      <c r="F14" s="26">
        <f t="shared" si="5"/>
        <v>0</v>
      </c>
      <c r="G14" s="26">
        <v>0</v>
      </c>
      <c r="H14" s="26">
        <v>0</v>
      </c>
      <c r="I14" s="26">
        <v>0</v>
      </c>
      <c r="J14" s="26">
        <f aca="true" t="shared" si="6" ref="J14:AD14">J13</f>
        <v>0</v>
      </c>
      <c r="K14" s="26">
        <v>0</v>
      </c>
      <c r="L14" s="26">
        <f t="shared" si="6"/>
        <v>0</v>
      </c>
      <c r="M14" s="26">
        <v>0</v>
      </c>
      <c r="N14" s="26">
        <f t="shared" si="6"/>
        <v>0</v>
      </c>
      <c r="O14" s="26"/>
      <c r="P14" s="26">
        <f t="shared" si="6"/>
        <v>137.7</v>
      </c>
      <c r="Q14" s="26"/>
      <c r="R14" s="26">
        <f t="shared" si="6"/>
        <v>0</v>
      </c>
      <c r="S14" s="26"/>
      <c r="T14" s="26">
        <f t="shared" si="6"/>
        <v>0</v>
      </c>
      <c r="U14" s="26"/>
      <c r="V14" s="26">
        <f t="shared" si="6"/>
        <v>0</v>
      </c>
      <c r="W14" s="26"/>
      <c r="X14" s="26">
        <f t="shared" si="6"/>
        <v>0</v>
      </c>
      <c r="Y14" s="26"/>
      <c r="Z14" s="26">
        <f t="shared" si="6"/>
        <v>0</v>
      </c>
      <c r="AA14" s="26"/>
      <c r="AB14" s="26">
        <f t="shared" si="6"/>
        <v>137.7</v>
      </c>
      <c r="AC14" s="26"/>
      <c r="AD14" s="26">
        <f t="shared" si="6"/>
        <v>0</v>
      </c>
      <c r="AE14" s="26"/>
      <c r="AF14" s="69"/>
    </row>
    <row r="15" spans="1:32" s="13" customFormat="1" ht="18.75">
      <c r="A15" s="42" t="s">
        <v>18</v>
      </c>
      <c r="B15" s="40">
        <f>B14</f>
        <v>275.4</v>
      </c>
      <c r="C15" s="26">
        <f>H15</f>
        <v>0</v>
      </c>
      <c r="D15" s="26">
        <f>I15</f>
        <v>0</v>
      </c>
      <c r="E15" s="26">
        <f>E13</f>
        <v>0</v>
      </c>
      <c r="F15" s="26">
        <f t="shared" si="5"/>
        <v>0</v>
      </c>
      <c r="G15" s="26">
        <v>0</v>
      </c>
      <c r="H15" s="26">
        <v>0</v>
      </c>
      <c r="I15" s="26">
        <v>0</v>
      </c>
      <c r="J15" s="26">
        <f aca="true" t="shared" si="7" ref="J15:AD15">J13</f>
        <v>0</v>
      </c>
      <c r="K15" s="26">
        <v>0</v>
      </c>
      <c r="L15" s="26">
        <f t="shared" si="7"/>
        <v>0</v>
      </c>
      <c r="M15" s="26">
        <v>0</v>
      </c>
      <c r="N15" s="26">
        <f t="shared" si="7"/>
        <v>0</v>
      </c>
      <c r="O15" s="26"/>
      <c r="P15" s="26">
        <f t="shared" si="7"/>
        <v>137.7</v>
      </c>
      <c r="Q15" s="26"/>
      <c r="R15" s="26">
        <f t="shared" si="7"/>
        <v>0</v>
      </c>
      <c r="S15" s="26"/>
      <c r="T15" s="26">
        <f t="shared" si="7"/>
        <v>0</v>
      </c>
      <c r="U15" s="26"/>
      <c r="V15" s="26">
        <f t="shared" si="7"/>
        <v>0</v>
      </c>
      <c r="W15" s="26"/>
      <c r="X15" s="26">
        <f t="shared" si="7"/>
        <v>0</v>
      </c>
      <c r="Y15" s="26"/>
      <c r="Z15" s="26">
        <f t="shared" si="7"/>
        <v>0</v>
      </c>
      <c r="AA15" s="26"/>
      <c r="AB15" s="26">
        <f t="shared" si="7"/>
        <v>137.7</v>
      </c>
      <c r="AC15" s="26"/>
      <c r="AD15" s="26">
        <f t="shared" si="7"/>
        <v>0</v>
      </c>
      <c r="AE15" s="26"/>
      <c r="AF15" s="70"/>
    </row>
    <row r="16" spans="1:32" s="13" customFormat="1" ht="57" customHeight="1">
      <c r="A16" s="44" t="s">
        <v>36</v>
      </c>
      <c r="B16" s="40">
        <f>H16+J16+L16+N16+P16+R16+T16+V16+X16+Z16+AB16+AD16</f>
        <v>2112.4000000000005</v>
      </c>
      <c r="C16" s="26">
        <f>H16+J16</f>
        <v>159.318</v>
      </c>
      <c r="D16" s="26">
        <f>I16+K16+M16</f>
        <v>77.56009</v>
      </c>
      <c r="E16" s="26">
        <f>I16+K16+M16+O16+Q16+S16+U16+W16+Y16+AA16+AC16+AE16</f>
        <v>77.56009</v>
      </c>
      <c r="F16" s="26">
        <f t="shared" si="5"/>
        <v>3.6716573565612562</v>
      </c>
      <c r="G16" s="26">
        <f>D16*100/C16</f>
        <v>48.68256568623758</v>
      </c>
      <c r="H16" s="26">
        <v>79.659</v>
      </c>
      <c r="I16" s="26">
        <v>0</v>
      </c>
      <c r="J16" s="26">
        <v>79.659</v>
      </c>
      <c r="K16" s="26">
        <v>17.92988</v>
      </c>
      <c r="L16" s="26">
        <v>79.659</v>
      </c>
      <c r="M16" s="26">
        <v>59.63021</v>
      </c>
      <c r="N16" s="26">
        <v>1020.159</v>
      </c>
      <c r="O16" s="26"/>
      <c r="P16" s="26">
        <v>79.659</v>
      </c>
      <c r="Q16" s="26"/>
      <c r="R16" s="26">
        <v>79.659</v>
      </c>
      <c r="S16" s="26"/>
      <c r="T16" s="26">
        <v>79.659</v>
      </c>
      <c r="U16" s="26"/>
      <c r="V16" s="26">
        <v>79.659</v>
      </c>
      <c r="W16" s="26"/>
      <c r="X16" s="26">
        <v>79.659</v>
      </c>
      <c r="Y16" s="26"/>
      <c r="Z16" s="26">
        <v>295.659</v>
      </c>
      <c r="AA16" s="26"/>
      <c r="AB16" s="26">
        <v>79.659</v>
      </c>
      <c r="AC16" s="26"/>
      <c r="AD16" s="26">
        <v>79.651</v>
      </c>
      <c r="AE16" s="26"/>
      <c r="AF16" s="68" t="s">
        <v>70</v>
      </c>
    </row>
    <row r="17" spans="1:32" s="13" customFormat="1" ht="18.75">
      <c r="A17" s="41" t="s">
        <v>23</v>
      </c>
      <c r="B17" s="40">
        <f>B16</f>
        <v>2112.4000000000005</v>
      </c>
      <c r="C17" s="26">
        <f>C16</f>
        <v>159.318</v>
      </c>
      <c r="D17" s="26">
        <f>D16</f>
        <v>77.56009</v>
      </c>
      <c r="E17" s="26">
        <f>E16</f>
        <v>77.56009</v>
      </c>
      <c r="F17" s="26">
        <f t="shared" si="5"/>
        <v>3.6716573565612562</v>
      </c>
      <c r="G17" s="26">
        <f>D17*100/C17</f>
        <v>48.68256568623758</v>
      </c>
      <c r="H17" s="26">
        <v>79.659</v>
      </c>
      <c r="I17" s="26">
        <v>0</v>
      </c>
      <c r="J17" s="26">
        <f aca="true" t="shared" si="8" ref="J17:AD18">J16</f>
        <v>79.659</v>
      </c>
      <c r="K17" s="26">
        <f>K16</f>
        <v>17.92988</v>
      </c>
      <c r="L17" s="26">
        <f t="shared" si="8"/>
        <v>79.659</v>
      </c>
      <c r="M17" s="26">
        <f>M16</f>
        <v>59.63021</v>
      </c>
      <c r="N17" s="26">
        <f t="shared" si="8"/>
        <v>1020.159</v>
      </c>
      <c r="O17" s="26"/>
      <c r="P17" s="26">
        <f t="shared" si="8"/>
        <v>79.659</v>
      </c>
      <c r="Q17" s="26"/>
      <c r="R17" s="26">
        <f t="shared" si="8"/>
        <v>79.659</v>
      </c>
      <c r="S17" s="26"/>
      <c r="T17" s="26">
        <f t="shared" si="8"/>
        <v>79.659</v>
      </c>
      <c r="U17" s="26"/>
      <c r="V17" s="26">
        <f t="shared" si="8"/>
        <v>79.659</v>
      </c>
      <c r="W17" s="26"/>
      <c r="X17" s="26">
        <f t="shared" si="8"/>
        <v>79.659</v>
      </c>
      <c r="Y17" s="26"/>
      <c r="Z17" s="26">
        <f t="shared" si="8"/>
        <v>295.659</v>
      </c>
      <c r="AA17" s="26"/>
      <c r="AB17" s="26">
        <f t="shared" si="8"/>
        <v>79.659</v>
      </c>
      <c r="AC17" s="26"/>
      <c r="AD17" s="26">
        <f t="shared" si="8"/>
        <v>79.651</v>
      </c>
      <c r="AE17" s="26"/>
      <c r="AF17" s="69"/>
    </row>
    <row r="18" spans="1:32" s="13" customFormat="1" ht="18.75">
      <c r="A18" s="42" t="s">
        <v>18</v>
      </c>
      <c r="B18" s="40">
        <f>B16</f>
        <v>2112.4000000000005</v>
      </c>
      <c r="C18" s="26">
        <f>C17</f>
        <v>159.318</v>
      </c>
      <c r="D18" s="26">
        <f>D17</f>
        <v>77.56009</v>
      </c>
      <c r="E18" s="26">
        <f>E16</f>
        <v>77.56009</v>
      </c>
      <c r="F18" s="26">
        <f t="shared" si="5"/>
        <v>3.6716573565612562</v>
      </c>
      <c r="G18" s="26">
        <f>D18*100/C18</f>
        <v>48.68256568623758</v>
      </c>
      <c r="H18" s="26">
        <v>79.659</v>
      </c>
      <c r="I18" s="26">
        <v>0</v>
      </c>
      <c r="J18" s="26">
        <f t="shared" si="8"/>
        <v>79.659</v>
      </c>
      <c r="K18" s="26">
        <f>K17</f>
        <v>17.92988</v>
      </c>
      <c r="L18" s="26">
        <f t="shared" si="8"/>
        <v>79.659</v>
      </c>
      <c r="M18" s="26">
        <f>M17</f>
        <v>59.63021</v>
      </c>
      <c r="N18" s="26">
        <f t="shared" si="8"/>
        <v>1020.159</v>
      </c>
      <c r="O18" s="26"/>
      <c r="P18" s="26">
        <f t="shared" si="8"/>
        <v>79.659</v>
      </c>
      <c r="Q18" s="26"/>
      <c r="R18" s="26">
        <f t="shared" si="8"/>
        <v>79.659</v>
      </c>
      <c r="S18" s="26"/>
      <c r="T18" s="26">
        <f t="shared" si="8"/>
        <v>79.659</v>
      </c>
      <c r="U18" s="26"/>
      <c r="V18" s="26">
        <f t="shared" si="8"/>
        <v>79.659</v>
      </c>
      <c r="W18" s="26"/>
      <c r="X18" s="26">
        <f t="shared" si="8"/>
        <v>79.659</v>
      </c>
      <c r="Y18" s="26"/>
      <c r="Z18" s="26">
        <f t="shared" si="8"/>
        <v>295.659</v>
      </c>
      <c r="AA18" s="26"/>
      <c r="AB18" s="26">
        <f t="shared" si="8"/>
        <v>79.659</v>
      </c>
      <c r="AC18" s="26"/>
      <c r="AD18" s="26">
        <f t="shared" si="8"/>
        <v>79.651</v>
      </c>
      <c r="AE18" s="26"/>
      <c r="AF18" s="70"/>
    </row>
    <row r="19" spans="1:32" s="13" customFormat="1" ht="103.5" customHeight="1">
      <c r="A19" s="44" t="s">
        <v>37</v>
      </c>
      <c r="B19" s="40">
        <f>H19+J19+L19+N19+P19+R19+T19+V19+X19+Z19+AB19+AD19</f>
        <v>18010.000000000004</v>
      </c>
      <c r="C19" s="26">
        <f>H19+J19+L19</f>
        <v>3146.879</v>
      </c>
      <c r="D19" s="26">
        <f>I19+K19</f>
        <v>707.8110999999999</v>
      </c>
      <c r="E19" s="26">
        <f>I19+K19+M19+O19+Q19+S19+U19+W19+Y19+AA19+AC19+AE19</f>
        <v>1519.2500999999997</v>
      </c>
      <c r="F19" s="26">
        <f t="shared" si="5"/>
        <v>3.930100499722375</v>
      </c>
      <c r="G19" s="26">
        <f>D19*100/C19</f>
        <v>22.492479056233172</v>
      </c>
      <c r="H19" s="26">
        <v>872.797</v>
      </c>
      <c r="I19" s="26">
        <v>312.66245</v>
      </c>
      <c r="J19" s="26">
        <v>1415.255</v>
      </c>
      <c r="K19" s="26">
        <v>395.14865</v>
      </c>
      <c r="L19" s="26">
        <v>858.827</v>
      </c>
      <c r="M19" s="26">
        <v>811.439</v>
      </c>
      <c r="N19" s="26">
        <v>4734.65758</v>
      </c>
      <c r="O19" s="26"/>
      <c r="P19" s="26">
        <v>381.647</v>
      </c>
      <c r="Q19" s="26"/>
      <c r="R19" s="26">
        <v>801.647</v>
      </c>
      <c r="S19" s="26"/>
      <c r="T19" s="26">
        <v>4060.09494</v>
      </c>
      <c r="U19" s="26"/>
      <c r="V19" s="26">
        <v>315.647</v>
      </c>
      <c r="W19" s="26"/>
      <c r="X19" s="26">
        <v>728.147</v>
      </c>
      <c r="Y19" s="26"/>
      <c r="Z19" s="26">
        <v>1064.88556</v>
      </c>
      <c r="AA19" s="26"/>
      <c r="AB19" s="26">
        <v>315.647</v>
      </c>
      <c r="AC19" s="26"/>
      <c r="AD19" s="26">
        <v>2460.74792</v>
      </c>
      <c r="AE19" s="26"/>
      <c r="AF19" s="68" t="s">
        <v>71</v>
      </c>
    </row>
    <row r="20" spans="1:32" s="13" customFormat="1" ht="21.75" customHeight="1">
      <c r="A20" s="41" t="s">
        <v>23</v>
      </c>
      <c r="B20" s="40">
        <f>B19</f>
        <v>18010.000000000004</v>
      </c>
      <c r="C20" s="26">
        <f>C19</f>
        <v>3146.879</v>
      </c>
      <c r="D20" s="26">
        <f>I20+K20+M20</f>
        <v>1519.2500999999997</v>
      </c>
      <c r="E20" s="26">
        <f>E19</f>
        <v>1519.2500999999997</v>
      </c>
      <c r="F20" s="26">
        <f t="shared" si="5"/>
        <v>8.435591893392557</v>
      </c>
      <c r="G20" s="26">
        <f aca="true" t="shared" si="9" ref="G20:G28">D20*100/C20</f>
        <v>48.277995436113045</v>
      </c>
      <c r="H20" s="26">
        <f>H19</f>
        <v>872.797</v>
      </c>
      <c r="I20" s="26">
        <f>I19</f>
        <v>312.66245</v>
      </c>
      <c r="J20" s="26">
        <f aca="true" t="shared" si="10" ref="J20:AD21">J19</f>
        <v>1415.255</v>
      </c>
      <c r="K20" s="26">
        <f>K19</f>
        <v>395.14865</v>
      </c>
      <c r="L20" s="26">
        <f t="shared" si="10"/>
        <v>858.827</v>
      </c>
      <c r="M20" s="26">
        <f>M19</f>
        <v>811.439</v>
      </c>
      <c r="N20" s="26">
        <f t="shared" si="10"/>
        <v>4734.65758</v>
      </c>
      <c r="O20" s="26"/>
      <c r="P20" s="26">
        <f t="shared" si="10"/>
        <v>381.647</v>
      </c>
      <c r="Q20" s="26"/>
      <c r="R20" s="26">
        <f t="shared" si="10"/>
        <v>801.647</v>
      </c>
      <c r="S20" s="26"/>
      <c r="T20" s="26">
        <f t="shared" si="10"/>
        <v>4060.09494</v>
      </c>
      <c r="U20" s="26"/>
      <c r="V20" s="26">
        <f t="shared" si="10"/>
        <v>315.647</v>
      </c>
      <c r="W20" s="26"/>
      <c r="X20" s="26">
        <f t="shared" si="10"/>
        <v>728.147</v>
      </c>
      <c r="Y20" s="26"/>
      <c r="Z20" s="26">
        <f t="shared" si="10"/>
        <v>1064.88556</v>
      </c>
      <c r="AA20" s="26"/>
      <c r="AB20" s="26">
        <f t="shared" si="10"/>
        <v>315.647</v>
      </c>
      <c r="AC20" s="26"/>
      <c r="AD20" s="26">
        <f t="shared" si="10"/>
        <v>2460.74792</v>
      </c>
      <c r="AE20" s="26"/>
      <c r="AF20" s="75"/>
    </row>
    <row r="21" spans="1:32" s="13" customFormat="1" ht="24" customHeight="1">
      <c r="A21" s="45" t="s">
        <v>18</v>
      </c>
      <c r="B21" s="40">
        <f>B20</f>
        <v>18010.000000000004</v>
      </c>
      <c r="C21" s="26">
        <f>C20</f>
        <v>3146.879</v>
      </c>
      <c r="D21" s="26">
        <f>D20</f>
        <v>1519.2500999999997</v>
      </c>
      <c r="E21" s="26">
        <f>E19</f>
        <v>1519.2500999999997</v>
      </c>
      <c r="F21" s="26">
        <f t="shared" si="5"/>
        <v>8.435591893392557</v>
      </c>
      <c r="G21" s="26">
        <f t="shared" si="9"/>
        <v>48.277995436113045</v>
      </c>
      <c r="H21" s="26">
        <f>H20</f>
        <v>872.797</v>
      </c>
      <c r="I21" s="26">
        <f>I20</f>
        <v>312.66245</v>
      </c>
      <c r="J21" s="26">
        <f t="shared" si="10"/>
        <v>1415.255</v>
      </c>
      <c r="K21" s="26">
        <f>K20</f>
        <v>395.14865</v>
      </c>
      <c r="L21" s="26">
        <f t="shared" si="10"/>
        <v>858.827</v>
      </c>
      <c r="M21" s="26">
        <f>M19</f>
        <v>811.439</v>
      </c>
      <c r="N21" s="26">
        <f t="shared" si="10"/>
        <v>4734.65758</v>
      </c>
      <c r="O21" s="26"/>
      <c r="P21" s="26">
        <f t="shared" si="10"/>
        <v>381.647</v>
      </c>
      <c r="Q21" s="26"/>
      <c r="R21" s="26">
        <f t="shared" si="10"/>
        <v>801.647</v>
      </c>
      <c r="S21" s="26"/>
      <c r="T21" s="26">
        <f t="shared" si="10"/>
        <v>4060.09494</v>
      </c>
      <c r="U21" s="26"/>
      <c r="V21" s="26">
        <f t="shared" si="10"/>
        <v>315.647</v>
      </c>
      <c r="W21" s="26"/>
      <c r="X21" s="26">
        <f t="shared" si="10"/>
        <v>728.147</v>
      </c>
      <c r="Y21" s="26"/>
      <c r="Z21" s="26">
        <f t="shared" si="10"/>
        <v>1064.88556</v>
      </c>
      <c r="AA21" s="26"/>
      <c r="AB21" s="26">
        <f t="shared" si="10"/>
        <v>315.647</v>
      </c>
      <c r="AC21" s="26"/>
      <c r="AD21" s="26">
        <f t="shared" si="10"/>
        <v>2460.74792</v>
      </c>
      <c r="AE21" s="26"/>
      <c r="AF21" s="76"/>
    </row>
    <row r="22" spans="1:32" s="13" customFormat="1" ht="53.25" customHeight="1">
      <c r="A22" s="44" t="s">
        <v>38</v>
      </c>
      <c r="B22" s="40">
        <f>H22+J22+L22+N22+P22+R22+T22+V22+X22+Z22+AB22+AD22</f>
        <v>2830.2000000000003</v>
      </c>
      <c r="C22" s="26">
        <f>H22+J22</f>
        <v>824.876</v>
      </c>
      <c r="D22" s="26">
        <f>I22+K22+M22+O22+Q22+S22+U22+W22+Y22+AA22+AC22+AE22</f>
        <v>205.525</v>
      </c>
      <c r="E22" s="26">
        <f>I22+K22+M22+O22+Q22+S22+U22+W22+Y22+AA22+AC22+AE22</f>
        <v>205.525</v>
      </c>
      <c r="F22" s="26">
        <f t="shared" si="5"/>
        <v>7.261854285916189</v>
      </c>
      <c r="G22" s="26">
        <f t="shared" si="9"/>
        <v>24.915866142305028</v>
      </c>
      <c r="H22" s="26">
        <v>136</v>
      </c>
      <c r="I22" s="26">
        <v>34.37</v>
      </c>
      <c r="J22" s="26">
        <v>688.876</v>
      </c>
      <c r="K22" s="26">
        <v>48.97</v>
      </c>
      <c r="L22" s="26">
        <v>20</v>
      </c>
      <c r="M22" s="26">
        <v>122.185</v>
      </c>
      <c r="N22" s="26">
        <v>800.768</v>
      </c>
      <c r="O22" s="26"/>
      <c r="P22" s="26">
        <v>0</v>
      </c>
      <c r="Q22" s="26"/>
      <c r="R22" s="26">
        <v>0</v>
      </c>
      <c r="S22" s="26"/>
      <c r="T22" s="26">
        <v>632.656</v>
      </c>
      <c r="U22" s="26"/>
      <c r="V22" s="26">
        <v>0</v>
      </c>
      <c r="W22" s="26"/>
      <c r="X22" s="26">
        <v>0</v>
      </c>
      <c r="Y22" s="26"/>
      <c r="Z22" s="26">
        <v>551.9</v>
      </c>
      <c r="AA22" s="26"/>
      <c r="AB22" s="26">
        <v>0</v>
      </c>
      <c r="AC22" s="26"/>
      <c r="AD22" s="26">
        <v>0</v>
      </c>
      <c r="AE22" s="26"/>
      <c r="AF22" s="68" t="s">
        <v>63</v>
      </c>
    </row>
    <row r="23" spans="1:32" s="13" customFormat="1" ht="18.75">
      <c r="A23" s="41" t="s">
        <v>23</v>
      </c>
      <c r="B23" s="40">
        <f>B22</f>
        <v>2830.2000000000003</v>
      </c>
      <c r="C23" s="26">
        <f>C22</f>
        <v>824.876</v>
      </c>
      <c r="D23" s="26">
        <f>D22</f>
        <v>205.525</v>
      </c>
      <c r="E23" s="26">
        <f>E22</f>
        <v>205.525</v>
      </c>
      <c r="F23" s="26">
        <f t="shared" si="5"/>
        <v>7.261854285916189</v>
      </c>
      <c r="G23" s="26">
        <f t="shared" si="9"/>
        <v>24.915866142305028</v>
      </c>
      <c r="H23" s="40">
        <f aca="true" t="shared" si="11" ref="H23:AD23">H22</f>
        <v>136</v>
      </c>
      <c r="I23" s="40">
        <f>I22</f>
        <v>34.37</v>
      </c>
      <c r="J23" s="40">
        <f t="shared" si="11"/>
        <v>688.876</v>
      </c>
      <c r="K23" s="40">
        <f>K22</f>
        <v>48.97</v>
      </c>
      <c r="L23" s="40">
        <f>L22</f>
        <v>20</v>
      </c>
      <c r="M23" s="40">
        <f>M22</f>
        <v>122.185</v>
      </c>
      <c r="N23" s="40">
        <f t="shared" si="11"/>
        <v>800.768</v>
      </c>
      <c r="O23" s="40"/>
      <c r="P23" s="40">
        <f t="shared" si="11"/>
        <v>0</v>
      </c>
      <c r="Q23" s="40"/>
      <c r="R23" s="40">
        <f t="shared" si="11"/>
        <v>0</v>
      </c>
      <c r="S23" s="40"/>
      <c r="T23" s="40">
        <f t="shared" si="11"/>
        <v>632.656</v>
      </c>
      <c r="U23" s="40"/>
      <c r="V23" s="40">
        <f t="shared" si="11"/>
        <v>0</v>
      </c>
      <c r="W23" s="40"/>
      <c r="X23" s="40">
        <f t="shared" si="11"/>
        <v>0</v>
      </c>
      <c r="Y23" s="40"/>
      <c r="Z23" s="40">
        <f t="shared" si="11"/>
        <v>551.9</v>
      </c>
      <c r="AA23" s="40"/>
      <c r="AB23" s="40">
        <f t="shared" si="11"/>
        <v>0</v>
      </c>
      <c r="AC23" s="40"/>
      <c r="AD23" s="40">
        <f t="shared" si="11"/>
        <v>0</v>
      </c>
      <c r="AE23" s="26"/>
      <c r="AF23" s="75"/>
    </row>
    <row r="24" spans="1:32" s="13" customFormat="1" ht="18.75">
      <c r="A24" s="45" t="s">
        <v>18</v>
      </c>
      <c r="B24" s="40">
        <f>B23</f>
        <v>2830.2000000000003</v>
      </c>
      <c r="C24" s="26">
        <f>C23</f>
        <v>824.876</v>
      </c>
      <c r="D24" s="26">
        <f>D23</f>
        <v>205.525</v>
      </c>
      <c r="E24" s="26">
        <f>E22</f>
        <v>205.525</v>
      </c>
      <c r="F24" s="26">
        <f t="shared" si="5"/>
        <v>7.261854285916189</v>
      </c>
      <c r="G24" s="26">
        <f t="shared" si="9"/>
        <v>24.915866142305028</v>
      </c>
      <c r="H24" s="26">
        <f>H23</f>
        <v>136</v>
      </c>
      <c r="I24" s="26">
        <f>I23</f>
        <v>34.37</v>
      </c>
      <c r="J24" s="26">
        <f>J23</f>
        <v>688.876</v>
      </c>
      <c r="K24" s="26">
        <f>K22</f>
        <v>48.97</v>
      </c>
      <c r="L24" s="26">
        <f>L23</f>
        <v>20</v>
      </c>
      <c r="M24" s="26">
        <f>M23</f>
        <v>122.185</v>
      </c>
      <c r="N24" s="26">
        <f>N23</f>
        <v>800.768</v>
      </c>
      <c r="O24" s="26"/>
      <c r="P24" s="26">
        <f>P23</f>
        <v>0</v>
      </c>
      <c r="Q24" s="26"/>
      <c r="R24" s="26">
        <f>R23</f>
        <v>0</v>
      </c>
      <c r="S24" s="26"/>
      <c r="T24" s="26">
        <f>T23</f>
        <v>632.656</v>
      </c>
      <c r="U24" s="26"/>
      <c r="V24" s="26">
        <f>V23</f>
        <v>0</v>
      </c>
      <c r="W24" s="26"/>
      <c r="X24" s="26">
        <f>X23</f>
        <v>0</v>
      </c>
      <c r="Y24" s="26"/>
      <c r="Z24" s="26">
        <f>Z23</f>
        <v>551.9</v>
      </c>
      <c r="AA24" s="26"/>
      <c r="AB24" s="26">
        <f>AB23</f>
        <v>0</v>
      </c>
      <c r="AC24" s="26"/>
      <c r="AD24" s="26">
        <f>AD23</f>
        <v>0</v>
      </c>
      <c r="AE24" s="26"/>
      <c r="AF24" s="76"/>
    </row>
    <row r="25" spans="1:32" s="13" customFormat="1" ht="125.25" customHeight="1">
      <c r="A25" s="44" t="s">
        <v>39</v>
      </c>
      <c r="B25" s="40">
        <f>H25+J25+L25+N25+P25+R25+T25+V25+X25+Z25+AB25+AD25</f>
        <v>78747.59999999999</v>
      </c>
      <c r="C25" s="26">
        <f>H25+J25+L25</f>
        <v>31536.093409999998</v>
      </c>
      <c r="D25" s="26">
        <f>I25+K25+M25</f>
        <v>27402.02323</v>
      </c>
      <c r="E25" s="26">
        <f>I25+K25+M25+O25+Q25+S25+U25+W25+Y25+AA25+AC25+AE25</f>
        <v>27402.02323</v>
      </c>
      <c r="F25" s="26">
        <f t="shared" si="5"/>
        <v>34.79728046315063</v>
      </c>
      <c r="G25" s="26">
        <f t="shared" si="9"/>
        <v>86.89098828363726</v>
      </c>
      <c r="H25" s="26">
        <v>18294.264</v>
      </c>
      <c r="I25" s="26">
        <v>14223.35604</v>
      </c>
      <c r="J25" s="26">
        <v>9483.64</v>
      </c>
      <c r="K25" s="26">
        <v>8760.74994</v>
      </c>
      <c r="L25" s="26">
        <v>3758.18941</v>
      </c>
      <c r="M25" s="26">
        <v>4417.91725</v>
      </c>
      <c r="N25" s="26">
        <v>7287.394</v>
      </c>
      <c r="O25" s="26"/>
      <c r="P25" s="26">
        <v>6410.331</v>
      </c>
      <c r="Q25" s="26"/>
      <c r="R25" s="26">
        <v>4193.966</v>
      </c>
      <c r="S25" s="26"/>
      <c r="T25" s="26">
        <v>8358.88</v>
      </c>
      <c r="U25" s="26"/>
      <c r="V25" s="26">
        <v>3744.787</v>
      </c>
      <c r="W25" s="26"/>
      <c r="X25" s="26">
        <v>2378.531</v>
      </c>
      <c r="Y25" s="26"/>
      <c r="Z25" s="23">
        <v>5945.079</v>
      </c>
      <c r="AA25" s="23"/>
      <c r="AB25" s="23">
        <v>3062.27111</v>
      </c>
      <c r="AC25" s="23"/>
      <c r="AD25" s="23">
        <v>5830.26748</v>
      </c>
      <c r="AE25" s="23"/>
      <c r="AF25" s="89" t="s">
        <v>54</v>
      </c>
    </row>
    <row r="26" spans="1:32" s="13" customFormat="1" ht="18.75">
      <c r="A26" s="41" t="s">
        <v>23</v>
      </c>
      <c r="B26" s="40">
        <f>B25</f>
        <v>78747.59999999999</v>
      </c>
      <c r="C26" s="26">
        <f>C25</f>
        <v>31536.093409999998</v>
      </c>
      <c r="D26" s="26">
        <f>I26+K26+M26+O26+Q26+S26+U26+W26+Y26+AA26+AC26+AE26</f>
        <v>27402.02323</v>
      </c>
      <c r="E26" s="26">
        <f>E25</f>
        <v>27402.02323</v>
      </c>
      <c r="F26" s="26">
        <f t="shared" si="5"/>
        <v>34.79728046315063</v>
      </c>
      <c r="G26" s="26">
        <f t="shared" si="9"/>
        <v>86.89098828363726</v>
      </c>
      <c r="H26" s="26">
        <f>H25</f>
        <v>18294.264</v>
      </c>
      <c r="I26" s="26">
        <f>I25</f>
        <v>14223.35604</v>
      </c>
      <c r="J26" s="26">
        <f aca="true" t="shared" si="12" ref="J26:AD26">J25</f>
        <v>9483.64</v>
      </c>
      <c r="K26" s="26">
        <f>K25</f>
        <v>8760.74994</v>
      </c>
      <c r="L26" s="26">
        <f t="shared" si="12"/>
        <v>3758.18941</v>
      </c>
      <c r="M26" s="26">
        <f>M25</f>
        <v>4417.91725</v>
      </c>
      <c r="N26" s="26">
        <f t="shared" si="12"/>
        <v>7287.394</v>
      </c>
      <c r="O26" s="26"/>
      <c r="P26" s="26">
        <f t="shared" si="12"/>
        <v>6410.331</v>
      </c>
      <c r="Q26" s="26"/>
      <c r="R26" s="26">
        <f t="shared" si="12"/>
        <v>4193.966</v>
      </c>
      <c r="S26" s="26"/>
      <c r="T26" s="26">
        <f t="shared" si="12"/>
        <v>8358.88</v>
      </c>
      <c r="U26" s="26"/>
      <c r="V26" s="26">
        <f t="shared" si="12"/>
        <v>3744.787</v>
      </c>
      <c r="W26" s="26"/>
      <c r="X26" s="26">
        <f t="shared" si="12"/>
        <v>2378.531</v>
      </c>
      <c r="Y26" s="26"/>
      <c r="Z26" s="23">
        <f t="shared" si="12"/>
        <v>5945.079</v>
      </c>
      <c r="AA26" s="23"/>
      <c r="AB26" s="23">
        <f t="shared" si="12"/>
        <v>3062.27111</v>
      </c>
      <c r="AC26" s="23"/>
      <c r="AD26" s="23">
        <f t="shared" si="12"/>
        <v>5830.26748</v>
      </c>
      <c r="AE26" s="23"/>
      <c r="AF26" s="72"/>
    </row>
    <row r="27" spans="1:32" s="13" customFormat="1" ht="21.75" customHeight="1">
      <c r="A27" s="42" t="s">
        <v>18</v>
      </c>
      <c r="B27" s="40">
        <f>B25</f>
        <v>78747.59999999999</v>
      </c>
      <c r="C27" s="26">
        <f>C26</f>
        <v>31536.093409999998</v>
      </c>
      <c r="D27" s="26">
        <f>D26</f>
        <v>27402.02323</v>
      </c>
      <c r="E27" s="26">
        <f>E25</f>
        <v>27402.02323</v>
      </c>
      <c r="F27" s="26">
        <f t="shared" si="5"/>
        <v>34.79728046315063</v>
      </c>
      <c r="G27" s="26">
        <f t="shared" si="9"/>
        <v>86.89098828363726</v>
      </c>
      <c r="H27" s="40">
        <f aca="true" t="shared" si="13" ref="H27:AD27">H25</f>
        <v>18294.264</v>
      </c>
      <c r="I27" s="40">
        <f>I26</f>
        <v>14223.35604</v>
      </c>
      <c r="J27" s="40">
        <f t="shared" si="13"/>
        <v>9483.64</v>
      </c>
      <c r="K27" s="40">
        <f>K26</f>
        <v>8760.74994</v>
      </c>
      <c r="L27" s="40">
        <f t="shared" si="13"/>
        <v>3758.18941</v>
      </c>
      <c r="M27" s="40">
        <f>M26</f>
        <v>4417.91725</v>
      </c>
      <c r="N27" s="40">
        <f t="shared" si="13"/>
        <v>7287.394</v>
      </c>
      <c r="O27" s="40"/>
      <c r="P27" s="40">
        <f t="shared" si="13"/>
        <v>6410.331</v>
      </c>
      <c r="Q27" s="40"/>
      <c r="R27" s="40">
        <f t="shared" si="13"/>
        <v>4193.966</v>
      </c>
      <c r="S27" s="40"/>
      <c r="T27" s="40">
        <f t="shared" si="13"/>
        <v>8358.88</v>
      </c>
      <c r="U27" s="40"/>
      <c r="V27" s="40">
        <f t="shared" si="13"/>
        <v>3744.787</v>
      </c>
      <c r="W27" s="40"/>
      <c r="X27" s="40">
        <f t="shared" si="13"/>
        <v>2378.531</v>
      </c>
      <c r="Y27" s="40"/>
      <c r="Z27" s="25">
        <f t="shared" si="13"/>
        <v>5945.079</v>
      </c>
      <c r="AA27" s="25"/>
      <c r="AB27" s="25">
        <f t="shared" si="13"/>
        <v>3062.27111</v>
      </c>
      <c r="AC27" s="25"/>
      <c r="AD27" s="25">
        <f t="shared" si="13"/>
        <v>5830.26748</v>
      </c>
      <c r="AE27" s="23"/>
      <c r="AF27" s="73"/>
    </row>
    <row r="28" spans="1:33" s="13" customFormat="1" ht="33.75" customHeight="1">
      <c r="A28" s="33" t="s">
        <v>24</v>
      </c>
      <c r="B28" s="27">
        <f>B9+B5</f>
        <v>103114.59999999999</v>
      </c>
      <c r="C28" s="27">
        <f>C9+C5</f>
        <v>35667.16641</v>
      </c>
      <c r="D28" s="27">
        <f>D9+D5</f>
        <v>29204.35842</v>
      </c>
      <c r="E28" s="37">
        <f>E9+E5</f>
        <v>29204.358419999997</v>
      </c>
      <c r="F28" s="29">
        <f t="shared" si="5"/>
        <v>28.32223411621633</v>
      </c>
      <c r="G28" s="29">
        <f t="shared" si="9"/>
        <v>81.88023148318275</v>
      </c>
      <c r="H28" s="37">
        <f aca="true" t="shared" si="14" ref="H28:AD28">H9+H5</f>
        <v>19382.72</v>
      </c>
      <c r="I28" s="37">
        <f t="shared" si="14"/>
        <v>14570.388490000001</v>
      </c>
      <c r="J28" s="37">
        <f t="shared" si="14"/>
        <v>11667.43</v>
      </c>
      <c r="K28" s="37">
        <f t="shared" si="14"/>
        <v>9222.79847</v>
      </c>
      <c r="L28" s="37">
        <f t="shared" si="14"/>
        <v>4716.67541</v>
      </c>
      <c r="M28" s="37">
        <f>M9+M7</f>
        <v>5411.1714600000005</v>
      </c>
      <c r="N28" s="37">
        <f t="shared" si="14"/>
        <v>13842.978579999999</v>
      </c>
      <c r="O28" s="37"/>
      <c r="P28" s="37">
        <f t="shared" si="14"/>
        <v>7409.337</v>
      </c>
      <c r="Q28" s="37"/>
      <c r="R28" s="37">
        <f t="shared" si="14"/>
        <v>5075.272000000001</v>
      </c>
      <c r="S28" s="37"/>
      <c r="T28" s="37">
        <f t="shared" si="14"/>
        <v>13131.289939999999</v>
      </c>
      <c r="U28" s="37"/>
      <c r="V28" s="37">
        <f t="shared" si="14"/>
        <v>4140.093</v>
      </c>
      <c r="W28" s="37"/>
      <c r="X28" s="37">
        <f t="shared" si="14"/>
        <v>3286.337</v>
      </c>
      <c r="Y28" s="37"/>
      <c r="Z28" s="37">
        <f t="shared" si="14"/>
        <v>8157.52356</v>
      </c>
      <c r="AA28" s="37"/>
      <c r="AB28" s="37">
        <f t="shared" si="14"/>
        <v>3934.27711</v>
      </c>
      <c r="AC28" s="37"/>
      <c r="AD28" s="37">
        <f t="shared" si="14"/>
        <v>8370.6664</v>
      </c>
      <c r="AE28" s="37"/>
      <c r="AF28" s="27"/>
      <c r="AG28" s="35">
        <f>AD28+AB28+Z28+X28+V28+T28+R28+P28+N28+L28+J28+H28</f>
        <v>103114.59999999998</v>
      </c>
    </row>
    <row r="29" spans="1:32" s="13" customFormat="1" ht="18.75">
      <c r="A29" s="4"/>
      <c r="B29" s="14"/>
      <c r="C29" s="5"/>
      <c r="D29" s="5"/>
      <c r="E29" s="5"/>
      <c r="F29" s="5"/>
      <c r="G29" s="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4"/>
    </row>
    <row r="30" spans="1:32" s="13" customFormat="1" ht="18.75" customHeight="1">
      <c r="A30" s="4"/>
      <c r="B30" s="94" t="s">
        <v>49</v>
      </c>
      <c r="C30" s="94"/>
      <c r="D30" s="94"/>
      <c r="E30" s="94"/>
      <c r="F30" s="94"/>
      <c r="G30" s="94"/>
      <c r="H30" s="94"/>
      <c r="I30" s="94"/>
      <c r="J30" s="5"/>
      <c r="K30" s="5"/>
      <c r="L30" s="5"/>
      <c r="M30" s="5"/>
      <c r="N30" s="5"/>
      <c r="O30" s="5"/>
      <c r="P30" s="5"/>
      <c r="Q30" s="6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</row>
    <row r="31" spans="1:32" s="13" customFormat="1" ht="15.75">
      <c r="A31" s="4"/>
      <c r="B31" s="4"/>
      <c r="C31" s="4"/>
      <c r="D31" s="4"/>
      <c r="E31" s="4"/>
      <c r="F31" s="4"/>
      <c r="G31" s="4"/>
      <c r="H31" s="5"/>
      <c r="I31" s="5"/>
      <c r="J31" s="5"/>
      <c r="K31" s="5"/>
      <c r="L31" s="5"/>
      <c r="M31" s="5"/>
      <c r="N31" s="5"/>
      <c r="O31" s="5"/>
      <c r="P31" s="5"/>
      <c r="Q31" s="6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</row>
    <row r="32" spans="2:32" ht="18.75" customHeight="1">
      <c r="B32" s="67" t="s">
        <v>40</v>
      </c>
      <c r="C32" s="67"/>
      <c r="D32" s="67"/>
      <c r="E32" s="67"/>
      <c r="F32" s="67"/>
      <c r="G32" s="67"/>
      <c r="H32" s="67"/>
      <c r="I32" s="67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8.75">
      <c r="A33" s="4"/>
      <c r="B33" s="66">
        <v>42438</v>
      </c>
      <c r="C33" s="67"/>
      <c r="D33" s="67"/>
      <c r="E33" s="67"/>
      <c r="F33" s="67"/>
      <c r="G33" s="6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1:32" s="13" customFormat="1" ht="15.75">
      <c r="A34" s="4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</row>
    <row r="35" spans="1:32" s="13" customFormat="1" ht="18.75">
      <c r="A35" s="4"/>
      <c r="B35" s="67"/>
      <c r="C35" s="67"/>
      <c r="D35" s="67"/>
      <c r="E35" s="67"/>
      <c r="F35" s="67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ht="35.25" customHeight="1"/>
    <row r="38" spans="33:44" ht="35.25" customHeight="1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</row>
    <row r="39" spans="33:44" ht="19.5" customHeight="1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</row>
    <row r="40" spans="33:44" ht="48.7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ht="19.5" customHeight="1"/>
    <row r="42" ht="48.75" customHeight="1"/>
  </sheetData>
  <sheetProtection/>
  <mergeCells count="30"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F3"/>
    <mergeCell ref="AF5:AF8"/>
    <mergeCell ref="AF13:AF15"/>
    <mergeCell ref="B33:G33"/>
    <mergeCell ref="B35:F35"/>
    <mergeCell ref="AF16:AF18"/>
    <mergeCell ref="AF19:AF21"/>
    <mergeCell ref="AF22:AF24"/>
    <mergeCell ref="AF25:AF27"/>
    <mergeCell ref="B30:I30"/>
    <mergeCell ref="B32:I3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1"/>
  <colBreaks count="1" manualBreakCount="1">
    <brk id="21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R40"/>
  <sheetViews>
    <sheetView showGridLines="0" view="pageBreakPreview" zoomScale="71" zoomScaleNormal="70" zoomScaleSheetLayoutView="71" zoomScalePageLayoutView="0" workbookViewId="0" topLeftCell="A1">
      <pane xSplit="7" ySplit="4" topLeftCell="H20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30" sqref="A30:I33"/>
    </sheetView>
  </sheetViews>
  <sheetFormatPr defaultColWidth="9.140625" defaultRowHeight="12.75"/>
  <cols>
    <col min="1" max="1" width="54.421875" style="4" customWidth="1"/>
    <col min="2" max="2" width="15.140625" style="4" customWidth="1"/>
    <col min="3" max="3" width="14.8515625" style="5" customWidth="1"/>
    <col min="4" max="4" width="17.140625" style="5" customWidth="1"/>
    <col min="5" max="5" width="15.140625" style="5" customWidth="1"/>
    <col min="6" max="6" width="14.8515625" style="5" customWidth="1"/>
    <col min="7" max="7" width="14.7109375" style="5" customWidth="1"/>
    <col min="8" max="19" width="16.140625" style="1" customWidth="1"/>
    <col min="20" max="31" width="16.140625" style="5" customWidth="1"/>
    <col min="32" max="32" width="49.28125" style="4" customWidth="1"/>
    <col min="33" max="33" width="12.57421875" style="1" customWidth="1"/>
    <col min="34" max="16384" width="9.140625" style="1" customWidth="1"/>
  </cols>
  <sheetData>
    <row r="1" spans="1:32" ht="42" customHeight="1">
      <c r="A1" s="92" t="s">
        <v>56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AF1" s="7"/>
    </row>
    <row r="2" spans="1:32" s="8" customFormat="1" ht="18.75" customHeight="1">
      <c r="A2" s="78" t="s">
        <v>27</v>
      </c>
      <c r="B2" s="83" t="s">
        <v>28</v>
      </c>
      <c r="C2" s="83" t="s">
        <v>57</v>
      </c>
      <c r="D2" s="83" t="s">
        <v>58</v>
      </c>
      <c r="E2" s="83" t="s">
        <v>59</v>
      </c>
      <c r="F2" s="77" t="s">
        <v>13</v>
      </c>
      <c r="G2" s="77"/>
      <c r="H2" s="77" t="s">
        <v>0</v>
      </c>
      <c r="I2" s="77"/>
      <c r="J2" s="77" t="s">
        <v>1</v>
      </c>
      <c r="K2" s="77"/>
      <c r="L2" s="77" t="s">
        <v>2</v>
      </c>
      <c r="M2" s="77"/>
      <c r="N2" s="77" t="s">
        <v>3</v>
      </c>
      <c r="O2" s="77"/>
      <c r="P2" s="77" t="s">
        <v>4</v>
      </c>
      <c r="Q2" s="77"/>
      <c r="R2" s="77" t="s">
        <v>5</v>
      </c>
      <c r="S2" s="77"/>
      <c r="T2" s="77" t="s">
        <v>6</v>
      </c>
      <c r="U2" s="77"/>
      <c r="V2" s="77" t="s">
        <v>7</v>
      </c>
      <c r="W2" s="77"/>
      <c r="X2" s="77" t="s">
        <v>8</v>
      </c>
      <c r="Y2" s="77"/>
      <c r="Z2" s="77" t="s">
        <v>9</v>
      </c>
      <c r="AA2" s="77"/>
      <c r="AB2" s="77" t="s">
        <v>10</v>
      </c>
      <c r="AC2" s="77"/>
      <c r="AD2" s="77" t="s">
        <v>11</v>
      </c>
      <c r="AE2" s="77"/>
      <c r="AF2" s="78" t="s">
        <v>17</v>
      </c>
    </row>
    <row r="3" spans="1:32" s="9" customFormat="1" ht="58.5" customHeight="1">
      <c r="A3" s="78"/>
      <c r="B3" s="84"/>
      <c r="C3" s="84"/>
      <c r="D3" s="85"/>
      <c r="E3" s="84"/>
      <c r="F3" s="46" t="s">
        <v>15</v>
      </c>
      <c r="G3" s="46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78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3" customFormat="1" ht="120" customHeight="1">
      <c r="A5" s="47" t="s">
        <v>31</v>
      </c>
      <c r="B5" s="39">
        <f>B6</f>
        <v>1139</v>
      </c>
      <c r="C5" s="39">
        <f>H5+J5</f>
        <v>0</v>
      </c>
      <c r="D5" s="39">
        <f>D6</f>
        <v>0</v>
      </c>
      <c r="E5" s="39">
        <f>E6</f>
        <v>0</v>
      </c>
      <c r="F5" s="26">
        <v>0</v>
      </c>
      <c r="G5" s="26">
        <v>0</v>
      </c>
      <c r="H5" s="26">
        <f aca="true" t="shared" si="0" ref="H5:AD5">H6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/>
      <c r="N5" s="26">
        <f t="shared" si="0"/>
        <v>0</v>
      </c>
      <c r="O5" s="26"/>
      <c r="P5" s="26">
        <f t="shared" si="0"/>
        <v>400</v>
      </c>
      <c r="Q5" s="26"/>
      <c r="R5" s="26">
        <f t="shared" si="0"/>
        <v>0</v>
      </c>
      <c r="S5" s="26"/>
      <c r="T5" s="26">
        <f t="shared" si="0"/>
        <v>0</v>
      </c>
      <c r="U5" s="26"/>
      <c r="V5" s="26">
        <f t="shared" si="0"/>
        <v>0</v>
      </c>
      <c r="W5" s="26"/>
      <c r="X5" s="26">
        <f t="shared" si="0"/>
        <v>100</v>
      </c>
      <c r="Y5" s="26"/>
      <c r="Z5" s="26">
        <f t="shared" si="0"/>
        <v>300</v>
      </c>
      <c r="AA5" s="26"/>
      <c r="AB5" s="26">
        <f t="shared" si="0"/>
        <v>339</v>
      </c>
      <c r="AC5" s="26"/>
      <c r="AD5" s="26">
        <f t="shared" si="0"/>
        <v>0</v>
      </c>
      <c r="AE5" s="26"/>
      <c r="AF5" s="79" t="s">
        <v>60</v>
      </c>
    </row>
    <row r="6" spans="1:32" s="13" customFormat="1" ht="93.75">
      <c r="A6" s="48" t="s">
        <v>32</v>
      </c>
      <c r="B6" s="40">
        <f>H6+J6+L6+N6+P6+R6+T6+V6+X6+Z6+AB6+AD6</f>
        <v>1139</v>
      </c>
      <c r="C6" s="26">
        <f>H6</f>
        <v>0</v>
      </c>
      <c r="D6" s="26">
        <f>I6</f>
        <v>0</v>
      </c>
      <c r="E6" s="26">
        <f>I6+K6+M6+O6+Q6+S6+U6+W6+Y6+AA6+AC6+AE6</f>
        <v>0</v>
      </c>
      <c r="F6" s="26">
        <f>D6*100/B6</f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/>
      <c r="N6" s="26">
        <v>0</v>
      </c>
      <c r="O6" s="26"/>
      <c r="P6" s="26">
        <v>400</v>
      </c>
      <c r="Q6" s="26"/>
      <c r="R6" s="26">
        <v>0</v>
      </c>
      <c r="S6" s="26"/>
      <c r="T6" s="26">
        <v>0</v>
      </c>
      <c r="U6" s="26"/>
      <c r="V6" s="26">
        <v>0</v>
      </c>
      <c r="W6" s="26"/>
      <c r="X6" s="26">
        <v>100</v>
      </c>
      <c r="Y6" s="26"/>
      <c r="Z6" s="26">
        <v>300</v>
      </c>
      <c r="AA6" s="26"/>
      <c r="AB6" s="26">
        <v>339</v>
      </c>
      <c r="AC6" s="26"/>
      <c r="AD6" s="26">
        <v>0</v>
      </c>
      <c r="AE6" s="26"/>
      <c r="AF6" s="79"/>
    </row>
    <row r="7" spans="1:32" s="13" customFormat="1" ht="18.75">
      <c r="A7" s="41" t="s">
        <v>23</v>
      </c>
      <c r="B7" s="40">
        <f>B6</f>
        <v>1139</v>
      </c>
      <c r="C7" s="26">
        <v>0</v>
      </c>
      <c r="D7" s="26">
        <v>0</v>
      </c>
      <c r="E7" s="26">
        <f>E6</f>
        <v>0</v>
      </c>
      <c r="F7" s="26">
        <v>0</v>
      </c>
      <c r="G7" s="26">
        <v>0</v>
      </c>
      <c r="H7" s="26">
        <f>H6</f>
        <v>0</v>
      </c>
      <c r="I7" s="26">
        <v>0</v>
      </c>
      <c r="J7" s="26">
        <f>J6</f>
        <v>0</v>
      </c>
      <c r="K7" s="26">
        <v>0</v>
      </c>
      <c r="L7" s="26">
        <f>L6</f>
        <v>0</v>
      </c>
      <c r="M7" s="26"/>
      <c r="N7" s="26">
        <f>N6</f>
        <v>0</v>
      </c>
      <c r="O7" s="26"/>
      <c r="P7" s="26">
        <f>P6</f>
        <v>400</v>
      </c>
      <c r="Q7" s="26"/>
      <c r="R7" s="26">
        <f>R6</f>
        <v>0</v>
      </c>
      <c r="S7" s="26"/>
      <c r="T7" s="26">
        <f>T6</f>
        <v>0</v>
      </c>
      <c r="U7" s="26"/>
      <c r="V7" s="26">
        <f>V6</f>
        <v>0</v>
      </c>
      <c r="W7" s="26"/>
      <c r="X7" s="26">
        <f>X6</f>
        <v>100</v>
      </c>
      <c r="Y7" s="26"/>
      <c r="Z7" s="26">
        <f>Z6</f>
        <v>300</v>
      </c>
      <c r="AA7" s="26"/>
      <c r="AB7" s="26">
        <f>AB6</f>
        <v>339</v>
      </c>
      <c r="AC7" s="26"/>
      <c r="AD7" s="26">
        <f>AD6</f>
        <v>0</v>
      </c>
      <c r="AE7" s="26"/>
      <c r="AF7" s="79"/>
    </row>
    <row r="8" spans="1:32" s="13" customFormat="1" ht="18.75">
      <c r="A8" s="42" t="s">
        <v>18</v>
      </c>
      <c r="B8" s="40">
        <f>B7</f>
        <v>1139</v>
      </c>
      <c r="C8" s="26">
        <v>0</v>
      </c>
      <c r="D8" s="26">
        <v>0</v>
      </c>
      <c r="E8" s="26">
        <f>E6</f>
        <v>0</v>
      </c>
      <c r="F8" s="26">
        <v>0</v>
      </c>
      <c r="G8" s="26">
        <v>0</v>
      </c>
      <c r="H8" s="26">
        <f>H7</f>
        <v>0</v>
      </c>
      <c r="I8" s="26">
        <v>0</v>
      </c>
      <c r="J8" s="26">
        <f>J7</f>
        <v>0</v>
      </c>
      <c r="K8" s="26">
        <v>0</v>
      </c>
      <c r="L8" s="26">
        <f>L7</f>
        <v>0</v>
      </c>
      <c r="M8" s="26"/>
      <c r="N8" s="26">
        <f>N7</f>
        <v>0</v>
      </c>
      <c r="O8" s="26"/>
      <c r="P8" s="26">
        <f>P7</f>
        <v>400</v>
      </c>
      <c r="Q8" s="26"/>
      <c r="R8" s="26">
        <f>R7</f>
        <v>0</v>
      </c>
      <c r="S8" s="26"/>
      <c r="T8" s="26">
        <f>T7</f>
        <v>0</v>
      </c>
      <c r="U8" s="26"/>
      <c r="V8" s="26">
        <f>V7</f>
        <v>0</v>
      </c>
      <c r="W8" s="26"/>
      <c r="X8" s="26">
        <f>X7</f>
        <v>100</v>
      </c>
      <c r="Y8" s="26"/>
      <c r="Z8" s="26">
        <f>Z7</f>
        <v>300</v>
      </c>
      <c r="AA8" s="26"/>
      <c r="AB8" s="26">
        <f>AB7</f>
        <v>339</v>
      </c>
      <c r="AC8" s="26"/>
      <c r="AD8" s="26">
        <f>AD7</f>
        <v>0</v>
      </c>
      <c r="AE8" s="26"/>
      <c r="AF8" s="80"/>
    </row>
    <row r="9" spans="1:32" s="13" customFormat="1" ht="93.75">
      <c r="A9" s="43" t="s">
        <v>33</v>
      </c>
      <c r="B9" s="39">
        <f>B10+B25</f>
        <v>102135.59999999999</v>
      </c>
      <c r="C9" s="39">
        <f>C10+C25</f>
        <v>31050.149999999998</v>
      </c>
      <c r="D9" s="39">
        <f>D10+D25</f>
        <v>23793.18696</v>
      </c>
      <c r="E9" s="39">
        <f>E10+E25</f>
        <v>23793.18696</v>
      </c>
      <c r="F9" s="26">
        <f>D9*100/B9</f>
        <v>23.29568432554369</v>
      </c>
      <c r="G9" s="26">
        <f>D9*100/C9</f>
        <v>76.62825126448665</v>
      </c>
      <c r="H9" s="39">
        <f aca="true" t="shared" si="1" ref="H9:AE9">H10+H25</f>
        <v>19382.72</v>
      </c>
      <c r="I9" s="39">
        <f>I10+I25</f>
        <v>14570.388490000001</v>
      </c>
      <c r="J9" s="39">
        <f t="shared" si="1"/>
        <v>11667.43</v>
      </c>
      <c r="K9" s="39">
        <f t="shared" si="1"/>
        <v>9222.79847</v>
      </c>
      <c r="L9" s="39">
        <f t="shared" si="1"/>
        <v>4738.71</v>
      </c>
      <c r="M9" s="39">
        <f t="shared" si="1"/>
        <v>0</v>
      </c>
      <c r="N9" s="39">
        <f t="shared" si="1"/>
        <v>13902.97858</v>
      </c>
      <c r="O9" s="39">
        <f t="shared" si="1"/>
        <v>0</v>
      </c>
      <c r="P9" s="39">
        <f t="shared" si="1"/>
        <v>7009.337</v>
      </c>
      <c r="Q9" s="39">
        <f t="shared" si="1"/>
        <v>0</v>
      </c>
      <c r="R9" s="39">
        <f t="shared" si="1"/>
        <v>5075.272000000001</v>
      </c>
      <c r="S9" s="39">
        <f t="shared" si="1"/>
        <v>0</v>
      </c>
      <c r="T9" s="39">
        <f t="shared" si="1"/>
        <v>13131.289939999999</v>
      </c>
      <c r="U9" s="39">
        <f t="shared" si="1"/>
        <v>0</v>
      </c>
      <c r="V9" s="39">
        <f t="shared" si="1"/>
        <v>4140.093</v>
      </c>
      <c r="W9" s="39">
        <f t="shared" si="1"/>
        <v>0</v>
      </c>
      <c r="X9" s="39">
        <f t="shared" si="1"/>
        <v>3186.337</v>
      </c>
      <c r="Y9" s="39">
        <f t="shared" si="1"/>
        <v>0</v>
      </c>
      <c r="Z9" s="39">
        <f t="shared" si="1"/>
        <v>7877.52356</v>
      </c>
      <c r="AA9" s="39">
        <f t="shared" si="1"/>
        <v>0</v>
      </c>
      <c r="AB9" s="39">
        <f t="shared" si="1"/>
        <v>3603.585</v>
      </c>
      <c r="AC9" s="39">
        <f t="shared" si="1"/>
        <v>0</v>
      </c>
      <c r="AD9" s="39">
        <f t="shared" si="1"/>
        <v>8420.323919999999</v>
      </c>
      <c r="AE9" s="39">
        <f t="shared" si="1"/>
        <v>0</v>
      </c>
      <c r="AF9" s="40"/>
    </row>
    <row r="10" spans="1:32" s="13" customFormat="1" ht="56.25">
      <c r="A10" s="42" t="s">
        <v>34</v>
      </c>
      <c r="B10" s="40">
        <f>B13+B16+B19+B22</f>
        <v>23288.000000000004</v>
      </c>
      <c r="C10" s="40">
        <f>C14+C17+C20+C23</f>
        <v>3272.246</v>
      </c>
      <c r="D10" s="40">
        <f>I10+K10</f>
        <v>809.08098</v>
      </c>
      <c r="E10" s="40">
        <f>E14+E17+E20+E23</f>
        <v>809.08098</v>
      </c>
      <c r="F10" s="26">
        <f>D10*100/B10</f>
        <v>3.47423986602542</v>
      </c>
      <c r="G10" s="26">
        <f>D10*100/C10</f>
        <v>24.72555486354021</v>
      </c>
      <c r="H10" s="40">
        <f aca="true" t="shared" si="2" ref="H10:AD10">H13+H16+H19+H22</f>
        <v>1088.4560000000001</v>
      </c>
      <c r="I10" s="40">
        <f>I23+I20+I17+I14</f>
        <v>347.03245</v>
      </c>
      <c r="J10" s="40">
        <f t="shared" si="2"/>
        <v>2183.79</v>
      </c>
      <c r="K10" s="40">
        <f>K14+K17+K20+K23</f>
        <v>462.04853</v>
      </c>
      <c r="L10" s="40">
        <f>L13+L16+L19+L22</f>
        <v>938.486</v>
      </c>
      <c r="M10" s="40"/>
      <c r="N10" s="40">
        <f t="shared" si="2"/>
        <v>6615.584580000001</v>
      </c>
      <c r="O10" s="40"/>
      <c r="P10" s="40">
        <f t="shared" si="2"/>
        <v>599.006</v>
      </c>
      <c r="Q10" s="40"/>
      <c r="R10" s="40">
        <f t="shared" si="2"/>
        <v>881.306</v>
      </c>
      <c r="S10" s="40"/>
      <c r="T10" s="40">
        <f t="shared" si="2"/>
        <v>4772.40994</v>
      </c>
      <c r="U10" s="40"/>
      <c r="V10" s="40">
        <f t="shared" si="2"/>
        <v>395.306</v>
      </c>
      <c r="W10" s="40"/>
      <c r="X10" s="40">
        <f t="shared" si="2"/>
        <v>807.806</v>
      </c>
      <c r="Y10" s="40"/>
      <c r="Z10" s="40">
        <f t="shared" si="2"/>
        <v>1932.44456</v>
      </c>
      <c r="AA10" s="40"/>
      <c r="AB10" s="40">
        <f t="shared" si="2"/>
        <v>533.006</v>
      </c>
      <c r="AC10" s="40"/>
      <c r="AD10" s="40">
        <f t="shared" si="2"/>
        <v>2540.3989199999996</v>
      </c>
      <c r="AE10" s="26"/>
      <c r="AF10" s="40"/>
    </row>
    <row r="11" spans="1:32" s="13" customFormat="1" ht="18.75">
      <c r="A11" s="41" t="s">
        <v>23</v>
      </c>
      <c r="B11" s="40">
        <f aca="true" t="shared" si="3" ref="B11:E12">B10</f>
        <v>23288.000000000004</v>
      </c>
      <c r="C11" s="26">
        <f t="shared" si="3"/>
        <v>3272.246</v>
      </c>
      <c r="D11" s="26">
        <f>D14+D17+D20+D23</f>
        <v>809.08098</v>
      </c>
      <c r="E11" s="26">
        <f t="shared" si="3"/>
        <v>809.08098</v>
      </c>
      <c r="F11" s="26">
        <f>D11*100/B11</f>
        <v>3.47423986602542</v>
      </c>
      <c r="G11" s="26">
        <f>D11*100/C11</f>
        <v>24.72555486354021</v>
      </c>
      <c r="H11" s="26">
        <f aca="true" t="shared" si="4" ref="H11:J12">H10</f>
        <v>1088.4560000000001</v>
      </c>
      <c r="I11" s="26">
        <f t="shared" si="4"/>
        <v>347.03245</v>
      </c>
      <c r="J11" s="26">
        <f t="shared" si="4"/>
        <v>2183.79</v>
      </c>
      <c r="K11" s="26">
        <f>K10</f>
        <v>462.04853</v>
      </c>
      <c r="L11" s="26">
        <f>L10</f>
        <v>938.486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40"/>
    </row>
    <row r="12" spans="1:32" s="13" customFormat="1" ht="18.75">
      <c r="A12" s="42" t="s">
        <v>18</v>
      </c>
      <c r="B12" s="40">
        <f t="shared" si="3"/>
        <v>23288.000000000004</v>
      </c>
      <c r="C12" s="26">
        <f t="shared" si="3"/>
        <v>3272.246</v>
      </c>
      <c r="D12" s="26">
        <f>D11</f>
        <v>809.08098</v>
      </c>
      <c r="E12" s="26">
        <f t="shared" si="3"/>
        <v>809.08098</v>
      </c>
      <c r="F12" s="26">
        <f>D12*100/B12</f>
        <v>3.47423986602542</v>
      </c>
      <c r="G12" s="26">
        <f>D12*100/C12</f>
        <v>24.72555486354021</v>
      </c>
      <c r="H12" s="26">
        <f t="shared" si="4"/>
        <v>1088.4560000000001</v>
      </c>
      <c r="I12" s="26">
        <f t="shared" si="4"/>
        <v>347.03245</v>
      </c>
      <c r="J12" s="26">
        <f t="shared" si="4"/>
        <v>2183.79</v>
      </c>
      <c r="K12" s="26">
        <f>K11</f>
        <v>462.04853</v>
      </c>
      <c r="L12" s="26">
        <f>L11</f>
        <v>938.486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40"/>
    </row>
    <row r="13" spans="1:32" s="13" customFormat="1" ht="89.25" customHeight="1">
      <c r="A13" s="49" t="s">
        <v>35</v>
      </c>
      <c r="B13" s="40">
        <f>H13+J13+L13+N13+P13+R13+T13+V13+X13+Z13+AB13+AD13</f>
        <v>275.4</v>
      </c>
      <c r="C13" s="26">
        <f>H13+J13</f>
        <v>0</v>
      </c>
      <c r="D13" s="26">
        <f>I13</f>
        <v>0</v>
      </c>
      <c r="E13" s="26">
        <f>I13+K13+M13+O13+Q13+S13+U13+W13+Y13+AA13+AC13+AE13</f>
        <v>0</v>
      </c>
      <c r="F13" s="26">
        <f aca="true" t="shared" si="5" ref="F13:F28">D13*100/B13</f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/>
      <c r="N13" s="26">
        <v>0</v>
      </c>
      <c r="O13" s="26"/>
      <c r="P13" s="26">
        <v>137.7</v>
      </c>
      <c r="Q13" s="26"/>
      <c r="R13" s="26">
        <v>0</v>
      </c>
      <c r="S13" s="26"/>
      <c r="T13" s="26">
        <v>0</v>
      </c>
      <c r="U13" s="26"/>
      <c r="V13" s="26">
        <v>0</v>
      </c>
      <c r="W13" s="26"/>
      <c r="X13" s="26">
        <v>0</v>
      </c>
      <c r="Y13" s="26"/>
      <c r="Z13" s="26">
        <v>0</v>
      </c>
      <c r="AA13" s="26"/>
      <c r="AB13" s="26">
        <v>137.7</v>
      </c>
      <c r="AC13" s="26"/>
      <c r="AD13" s="26">
        <v>0</v>
      </c>
      <c r="AE13" s="26"/>
      <c r="AF13" s="68" t="s">
        <v>62</v>
      </c>
    </row>
    <row r="14" spans="1:32" s="13" customFormat="1" ht="18.75">
      <c r="A14" s="41" t="s">
        <v>23</v>
      </c>
      <c r="B14" s="40">
        <f>B13</f>
        <v>275.4</v>
      </c>
      <c r="C14" s="26">
        <f>H14</f>
        <v>0</v>
      </c>
      <c r="D14" s="26">
        <f>I14</f>
        <v>0</v>
      </c>
      <c r="E14" s="26">
        <f>E13</f>
        <v>0</v>
      </c>
      <c r="F14" s="26">
        <f t="shared" si="5"/>
        <v>0</v>
      </c>
      <c r="G14" s="26">
        <v>0</v>
      </c>
      <c r="H14" s="26">
        <v>0</v>
      </c>
      <c r="I14" s="26">
        <v>0</v>
      </c>
      <c r="J14" s="26">
        <f aca="true" t="shared" si="6" ref="J14:AD14">J13</f>
        <v>0</v>
      </c>
      <c r="K14" s="26">
        <v>0</v>
      </c>
      <c r="L14" s="26">
        <f t="shared" si="6"/>
        <v>0</v>
      </c>
      <c r="M14" s="26"/>
      <c r="N14" s="26">
        <f t="shared" si="6"/>
        <v>0</v>
      </c>
      <c r="O14" s="26"/>
      <c r="P14" s="26">
        <f t="shared" si="6"/>
        <v>137.7</v>
      </c>
      <c r="Q14" s="26"/>
      <c r="R14" s="26">
        <f t="shared" si="6"/>
        <v>0</v>
      </c>
      <c r="S14" s="26"/>
      <c r="T14" s="26">
        <f t="shared" si="6"/>
        <v>0</v>
      </c>
      <c r="U14" s="26"/>
      <c r="V14" s="26">
        <f t="shared" si="6"/>
        <v>0</v>
      </c>
      <c r="W14" s="26"/>
      <c r="X14" s="26">
        <f t="shared" si="6"/>
        <v>0</v>
      </c>
      <c r="Y14" s="26"/>
      <c r="Z14" s="26">
        <f t="shared" si="6"/>
        <v>0</v>
      </c>
      <c r="AA14" s="26"/>
      <c r="AB14" s="26">
        <f t="shared" si="6"/>
        <v>137.7</v>
      </c>
      <c r="AC14" s="26"/>
      <c r="AD14" s="26">
        <f t="shared" si="6"/>
        <v>0</v>
      </c>
      <c r="AE14" s="26"/>
      <c r="AF14" s="69"/>
    </row>
    <row r="15" spans="1:32" s="13" customFormat="1" ht="18.75">
      <c r="A15" s="42" t="s">
        <v>18</v>
      </c>
      <c r="B15" s="40">
        <f>B14</f>
        <v>275.4</v>
      </c>
      <c r="C15" s="26">
        <f>H15</f>
        <v>0</v>
      </c>
      <c r="D15" s="26">
        <f>I15</f>
        <v>0</v>
      </c>
      <c r="E15" s="26">
        <f>E13</f>
        <v>0</v>
      </c>
      <c r="F15" s="26">
        <f t="shared" si="5"/>
        <v>0</v>
      </c>
      <c r="G15" s="26">
        <v>0</v>
      </c>
      <c r="H15" s="26">
        <v>0</v>
      </c>
      <c r="I15" s="26">
        <v>0</v>
      </c>
      <c r="J15" s="26">
        <f aca="true" t="shared" si="7" ref="J15:AD15">J13</f>
        <v>0</v>
      </c>
      <c r="K15" s="26">
        <v>0</v>
      </c>
      <c r="L15" s="26">
        <f t="shared" si="7"/>
        <v>0</v>
      </c>
      <c r="M15" s="26"/>
      <c r="N15" s="26">
        <f t="shared" si="7"/>
        <v>0</v>
      </c>
      <c r="O15" s="26"/>
      <c r="P15" s="26">
        <f t="shared" si="7"/>
        <v>137.7</v>
      </c>
      <c r="Q15" s="26"/>
      <c r="R15" s="26">
        <f t="shared" si="7"/>
        <v>0</v>
      </c>
      <c r="S15" s="26"/>
      <c r="T15" s="26">
        <f t="shared" si="7"/>
        <v>0</v>
      </c>
      <c r="U15" s="26"/>
      <c r="V15" s="26">
        <f t="shared" si="7"/>
        <v>0</v>
      </c>
      <c r="W15" s="26"/>
      <c r="X15" s="26">
        <f t="shared" si="7"/>
        <v>0</v>
      </c>
      <c r="Y15" s="26"/>
      <c r="Z15" s="26">
        <f t="shared" si="7"/>
        <v>0</v>
      </c>
      <c r="AA15" s="26"/>
      <c r="AB15" s="26">
        <f t="shared" si="7"/>
        <v>137.7</v>
      </c>
      <c r="AC15" s="26"/>
      <c r="AD15" s="26">
        <f t="shared" si="7"/>
        <v>0</v>
      </c>
      <c r="AE15" s="26"/>
      <c r="AF15" s="70"/>
    </row>
    <row r="16" spans="1:32" s="13" customFormat="1" ht="57" customHeight="1">
      <c r="A16" s="44" t="s">
        <v>36</v>
      </c>
      <c r="B16" s="40">
        <f>H16+J16+L16+N16+P16+R16+T16+V16+X16+Z16+AB16+AD16</f>
        <v>2172.4000000000005</v>
      </c>
      <c r="C16" s="26">
        <f>H16+J16</f>
        <v>159.318</v>
      </c>
      <c r="D16" s="26">
        <f>I16+K16</f>
        <v>17.92988</v>
      </c>
      <c r="E16" s="26">
        <f>I16+K16+M16+O16+Q16+S16+U16+W16+Y16+AA16+AC16+AE16</f>
        <v>17.92988</v>
      </c>
      <c r="F16" s="26">
        <f t="shared" si="5"/>
        <v>0.8253489228503036</v>
      </c>
      <c r="G16" s="26">
        <f>D16*100/C16</f>
        <v>11.254145796457399</v>
      </c>
      <c r="H16" s="26">
        <v>79.659</v>
      </c>
      <c r="I16" s="26">
        <v>0</v>
      </c>
      <c r="J16" s="26">
        <v>79.659</v>
      </c>
      <c r="K16" s="26">
        <v>17.92988</v>
      </c>
      <c r="L16" s="26">
        <v>79.659</v>
      </c>
      <c r="M16" s="26"/>
      <c r="N16" s="26">
        <v>1080.159</v>
      </c>
      <c r="O16" s="26"/>
      <c r="P16" s="26">
        <v>79.659</v>
      </c>
      <c r="Q16" s="26"/>
      <c r="R16" s="26">
        <v>79.659</v>
      </c>
      <c r="S16" s="26"/>
      <c r="T16" s="26">
        <v>79.659</v>
      </c>
      <c r="U16" s="26"/>
      <c r="V16" s="26">
        <v>79.659</v>
      </c>
      <c r="W16" s="26"/>
      <c r="X16" s="26">
        <v>79.659</v>
      </c>
      <c r="Y16" s="26"/>
      <c r="Z16" s="26">
        <v>295.659</v>
      </c>
      <c r="AA16" s="26"/>
      <c r="AB16" s="26">
        <v>79.659</v>
      </c>
      <c r="AC16" s="26"/>
      <c r="AD16" s="26">
        <v>79.651</v>
      </c>
      <c r="AE16" s="26"/>
      <c r="AF16" s="68" t="s">
        <v>64</v>
      </c>
    </row>
    <row r="17" spans="1:32" s="13" customFormat="1" ht="18.75">
      <c r="A17" s="41" t="s">
        <v>23</v>
      </c>
      <c r="B17" s="40">
        <f>B16</f>
        <v>2172.4000000000005</v>
      </c>
      <c r="C17" s="26">
        <f>C16</f>
        <v>159.318</v>
      </c>
      <c r="D17" s="26">
        <f>D16</f>
        <v>17.92988</v>
      </c>
      <c r="E17" s="26">
        <f>E16</f>
        <v>17.92988</v>
      </c>
      <c r="F17" s="26">
        <f t="shared" si="5"/>
        <v>0.8253489228503036</v>
      </c>
      <c r="G17" s="26">
        <f>D17*100/C17</f>
        <v>11.254145796457399</v>
      </c>
      <c r="H17" s="26">
        <v>79.659</v>
      </c>
      <c r="I17" s="26">
        <v>0</v>
      </c>
      <c r="J17" s="26">
        <f aca="true" t="shared" si="8" ref="J17:AD18">J16</f>
        <v>79.659</v>
      </c>
      <c r="K17" s="26">
        <f>K16</f>
        <v>17.92988</v>
      </c>
      <c r="L17" s="26">
        <f t="shared" si="8"/>
        <v>79.659</v>
      </c>
      <c r="M17" s="26"/>
      <c r="N17" s="26">
        <f t="shared" si="8"/>
        <v>1080.159</v>
      </c>
      <c r="O17" s="26"/>
      <c r="P17" s="26">
        <f t="shared" si="8"/>
        <v>79.659</v>
      </c>
      <c r="Q17" s="26"/>
      <c r="R17" s="26">
        <f t="shared" si="8"/>
        <v>79.659</v>
      </c>
      <c r="S17" s="26"/>
      <c r="T17" s="26">
        <f t="shared" si="8"/>
        <v>79.659</v>
      </c>
      <c r="U17" s="26"/>
      <c r="V17" s="26">
        <f t="shared" si="8"/>
        <v>79.659</v>
      </c>
      <c r="W17" s="26"/>
      <c r="X17" s="26">
        <f t="shared" si="8"/>
        <v>79.659</v>
      </c>
      <c r="Y17" s="26"/>
      <c r="Z17" s="26">
        <f t="shared" si="8"/>
        <v>295.659</v>
      </c>
      <c r="AA17" s="26"/>
      <c r="AB17" s="26">
        <f t="shared" si="8"/>
        <v>79.659</v>
      </c>
      <c r="AC17" s="26"/>
      <c r="AD17" s="26">
        <f t="shared" si="8"/>
        <v>79.651</v>
      </c>
      <c r="AE17" s="26"/>
      <c r="AF17" s="69"/>
    </row>
    <row r="18" spans="1:32" s="13" customFormat="1" ht="18.75">
      <c r="A18" s="42" t="s">
        <v>18</v>
      </c>
      <c r="B18" s="40">
        <f>B16</f>
        <v>2172.4000000000005</v>
      </c>
      <c r="C18" s="26">
        <f>C17</f>
        <v>159.318</v>
      </c>
      <c r="D18" s="26">
        <f>D17</f>
        <v>17.92988</v>
      </c>
      <c r="E18" s="26">
        <f>E16</f>
        <v>17.92988</v>
      </c>
      <c r="F18" s="26">
        <f t="shared" si="5"/>
        <v>0.8253489228503036</v>
      </c>
      <c r="G18" s="26">
        <f>D18*100/C18</f>
        <v>11.254145796457399</v>
      </c>
      <c r="H18" s="26">
        <v>79.659</v>
      </c>
      <c r="I18" s="26">
        <v>0</v>
      </c>
      <c r="J18" s="26">
        <f t="shared" si="8"/>
        <v>79.659</v>
      </c>
      <c r="K18" s="26">
        <f>K17</f>
        <v>17.92988</v>
      </c>
      <c r="L18" s="26">
        <f t="shared" si="8"/>
        <v>79.659</v>
      </c>
      <c r="M18" s="26"/>
      <c r="N18" s="26">
        <f t="shared" si="8"/>
        <v>1080.159</v>
      </c>
      <c r="O18" s="26"/>
      <c r="P18" s="26">
        <f t="shared" si="8"/>
        <v>79.659</v>
      </c>
      <c r="Q18" s="26"/>
      <c r="R18" s="26">
        <f t="shared" si="8"/>
        <v>79.659</v>
      </c>
      <c r="S18" s="26"/>
      <c r="T18" s="26">
        <f t="shared" si="8"/>
        <v>79.659</v>
      </c>
      <c r="U18" s="26"/>
      <c r="V18" s="26">
        <f t="shared" si="8"/>
        <v>79.659</v>
      </c>
      <c r="W18" s="26"/>
      <c r="X18" s="26">
        <f t="shared" si="8"/>
        <v>79.659</v>
      </c>
      <c r="Y18" s="26"/>
      <c r="Z18" s="26">
        <f t="shared" si="8"/>
        <v>295.659</v>
      </c>
      <c r="AA18" s="26"/>
      <c r="AB18" s="26">
        <f t="shared" si="8"/>
        <v>79.659</v>
      </c>
      <c r="AC18" s="26"/>
      <c r="AD18" s="26">
        <f t="shared" si="8"/>
        <v>79.651</v>
      </c>
      <c r="AE18" s="26"/>
      <c r="AF18" s="70"/>
    </row>
    <row r="19" spans="1:32" s="13" customFormat="1" ht="103.5" customHeight="1">
      <c r="A19" s="44" t="s">
        <v>37</v>
      </c>
      <c r="B19" s="40">
        <f>H19+J19+L19+N19+P19+R19+T19+V19+X19+Z19+AB19+AD19</f>
        <v>18010.000000000004</v>
      </c>
      <c r="C19" s="26">
        <f>H19+J19</f>
        <v>2288.052</v>
      </c>
      <c r="D19" s="26">
        <f>I19+K19</f>
        <v>707.8110999999999</v>
      </c>
      <c r="E19" s="26">
        <f>I19+K19+M19+O19+Q19+S19+U19+W19+Y19+AA19+AC19+AE19</f>
        <v>707.8110999999999</v>
      </c>
      <c r="F19" s="26">
        <f t="shared" si="5"/>
        <v>3.930100499722375</v>
      </c>
      <c r="G19" s="26">
        <f>D19*100/C19</f>
        <v>30.935096754794028</v>
      </c>
      <c r="H19" s="26">
        <v>872.797</v>
      </c>
      <c r="I19" s="26">
        <v>312.66245</v>
      </c>
      <c r="J19" s="26">
        <v>1415.255</v>
      </c>
      <c r="K19" s="26">
        <v>395.14865</v>
      </c>
      <c r="L19" s="26">
        <v>858.827</v>
      </c>
      <c r="M19" s="26"/>
      <c r="N19" s="26">
        <v>4734.65758</v>
      </c>
      <c r="O19" s="26"/>
      <c r="P19" s="26">
        <v>381.647</v>
      </c>
      <c r="Q19" s="26"/>
      <c r="R19" s="26">
        <v>801.647</v>
      </c>
      <c r="S19" s="26"/>
      <c r="T19" s="26">
        <v>4060.09494</v>
      </c>
      <c r="U19" s="26"/>
      <c r="V19" s="26">
        <v>315.647</v>
      </c>
      <c r="W19" s="26"/>
      <c r="X19" s="26">
        <v>728.147</v>
      </c>
      <c r="Y19" s="26"/>
      <c r="Z19" s="26">
        <v>1064.88556</v>
      </c>
      <c r="AA19" s="26"/>
      <c r="AB19" s="26">
        <v>315.647</v>
      </c>
      <c r="AC19" s="26"/>
      <c r="AD19" s="26">
        <v>2460.74792</v>
      </c>
      <c r="AE19" s="26"/>
      <c r="AF19" s="68" t="s">
        <v>61</v>
      </c>
    </row>
    <row r="20" spans="1:32" s="13" customFormat="1" ht="21.75" customHeight="1">
      <c r="A20" s="41" t="s">
        <v>23</v>
      </c>
      <c r="B20" s="40">
        <f>B19</f>
        <v>18010.000000000004</v>
      </c>
      <c r="C20" s="23">
        <f>C21</f>
        <v>2288.052</v>
      </c>
      <c r="D20" s="26">
        <f>I20+K20</f>
        <v>707.8110999999999</v>
      </c>
      <c r="E20" s="26">
        <f>E19</f>
        <v>707.8110999999999</v>
      </c>
      <c r="F20" s="26">
        <f t="shared" si="5"/>
        <v>3.930100499722375</v>
      </c>
      <c r="G20" s="26">
        <f aca="true" t="shared" si="9" ref="G20:G28">D20*100/C20</f>
        <v>30.935096754794028</v>
      </c>
      <c r="H20" s="26">
        <f>H19</f>
        <v>872.797</v>
      </c>
      <c r="I20" s="26">
        <f>I19</f>
        <v>312.66245</v>
      </c>
      <c r="J20" s="26">
        <f aca="true" t="shared" si="10" ref="J20:AD21">J19</f>
        <v>1415.255</v>
      </c>
      <c r="K20" s="26">
        <f>K19</f>
        <v>395.14865</v>
      </c>
      <c r="L20" s="26">
        <f t="shared" si="10"/>
        <v>858.827</v>
      </c>
      <c r="M20" s="26"/>
      <c r="N20" s="26">
        <f t="shared" si="10"/>
        <v>4734.65758</v>
      </c>
      <c r="O20" s="26"/>
      <c r="P20" s="26">
        <f t="shared" si="10"/>
        <v>381.647</v>
      </c>
      <c r="Q20" s="26"/>
      <c r="R20" s="26">
        <f t="shared" si="10"/>
        <v>801.647</v>
      </c>
      <c r="S20" s="26"/>
      <c r="T20" s="26">
        <f t="shared" si="10"/>
        <v>4060.09494</v>
      </c>
      <c r="U20" s="26"/>
      <c r="V20" s="26">
        <f t="shared" si="10"/>
        <v>315.647</v>
      </c>
      <c r="W20" s="26"/>
      <c r="X20" s="26">
        <f t="shared" si="10"/>
        <v>728.147</v>
      </c>
      <c r="Y20" s="26"/>
      <c r="Z20" s="26">
        <f t="shared" si="10"/>
        <v>1064.88556</v>
      </c>
      <c r="AA20" s="26"/>
      <c r="AB20" s="26">
        <f t="shared" si="10"/>
        <v>315.647</v>
      </c>
      <c r="AC20" s="26"/>
      <c r="AD20" s="26">
        <f t="shared" si="10"/>
        <v>2460.74792</v>
      </c>
      <c r="AE20" s="26"/>
      <c r="AF20" s="75"/>
    </row>
    <row r="21" spans="1:32" s="13" customFormat="1" ht="24" customHeight="1">
      <c r="A21" s="45" t="s">
        <v>18</v>
      </c>
      <c r="B21" s="40">
        <f>B20</f>
        <v>18010.000000000004</v>
      </c>
      <c r="C21" s="23">
        <f>H21+J21</f>
        <v>2288.052</v>
      </c>
      <c r="D21" s="26">
        <f>D20</f>
        <v>707.8110999999999</v>
      </c>
      <c r="E21" s="26">
        <f>E19</f>
        <v>707.8110999999999</v>
      </c>
      <c r="F21" s="26">
        <f t="shared" si="5"/>
        <v>3.930100499722375</v>
      </c>
      <c r="G21" s="26">
        <f t="shared" si="9"/>
        <v>30.935096754794028</v>
      </c>
      <c r="H21" s="26">
        <f>H20</f>
        <v>872.797</v>
      </c>
      <c r="I21" s="26">
        <f>I20</f>
        <v>312.66245</v>
      </c>
      <c r="J21" s="26">
        <f t="shared" si="10"/>
        <v>1415.255</v>
      </c>
      <c r="K21" s="26">
        <f>K20</f>
        <v>395.14865</v>
      </c>
      <c r="L21" s="26">
        <f t="shared" si="10"/>
        <v>858.827</v>
      </c>
      <c r="M21" s="26"/>
      <c r="N21" s="26">
        <f t="shared" si="10"/>
        <v>4734.65758</v>
      </c>
      <c r="O21" s="26"/>
      <c r="P21" s="26">
        <f t="shared" si="10"/>
        <v>381.647</v>
      </c>
      <c r="Q21" s="26"/>
      <c r="R21" s="26">
        <f t="shared" si="10"/>
        <v>801.647</v>
      </c>
      <c r="S21" s="26"/>
      <c r="T21" s="26">
        <f t="shared" si="10"/>
        <v>4060.09494</v>
      </c>
      <c r="U21" s="26"/>
      <c r="V21" s="26">
        <f t="shared" si="10"/>
        <v>315.647</v>
      </c>
      <c r="W21" s="26"/>
      <c r="X21" s="26">
        <f t="shared" si="10"/>
        <v>728.147</v>
      </c>
      <c r="Y21" s="26"/>
      <c r="Z21" s="26">
        <f t="shared" si="10"/>
        <v>1064.88556</v>
      </c>
      <c r="AA21" s="26"/>
      <c r="AB21" s="26">
        <f t="shared" si="10"/>
        <v>315.647</v>
      </c>
      <c r="AC21" s="26"/>
      <c r="AD21" s="26">
        <f t="shared" si="10"/>
        <v>2460.74792</v>
      </c>
      <c r="AE21" s="26"/>
      <c r="AF21" s="76"/>
    </row>
    <row r="22" spans="1:32" s="13" customFormat="1" ht="53.25" customHeight="1">
      <c r="A22" s="44" t="s">
        <v>38</v>
      </c>
      <c r="B22" s="40">
        <f>H22+J22+L22+N22+P22+R22+T22+V22+X22+Z22+AB22+AD22</f>
        <v>2830.2000000000003</v>
      </c>
      <c r="C22" s="26">
        <f>H22+J22</f>
        <v>824.876</v>
      </c>
      <c r="D22" s="26">
        <f>I22+K22+M22+O22+Q22+S22+U22+W22+Y22+AA22+AC22+AE22</f>
        <v>83.34</v>
      </c>
      <c r="E22" s="26">
        <f>I22+K22+M22+O22+Q22+S22+U22+W22+Y22+AA22+AC22+AE22</f>
        <v>83.34</v>
      </c>
      <c r="F22" s="26">
        <f t="shared" si="5"/>
        <v>2.9446682213271145</v>
      </c>
      <c r="G22" s="26">
        <f t="shared" si="9"/>
        <v>10.103336743946969</v>
      </c>
      <c r="H22" s="26">
        <v>136</v>
      </c>
      <c r="I22" s="26">
        <v>34.37</v>
      </c>
      <c r="J22" s="26">
        <v>688.876</v>
      </c>
      <c r="K22" s="26">
        <v>48.97</v>
      </c>
      <c r="L22" s="26">
        <v>0</v>
      </c>
      <c r="M22" s="26"/>
      <c r="N22" s="26">
        <v>800.768</v>
      </c>
      <c r="O22" s="26"/>
      <c r="P22" s="26">
        <v>0</v>
      </c>
      <c r="Q22" s="26"/>
      <c r="R22" s="26">
        <v>0</v>
      </c>
      <c r="S22" s="26"/>
      <c r="T22" s="26">
        <v>632.656</v>
      </c>
      <c r="U22" s="26"/>
      <c r="V22" s="26">
        <v>0</v>
      </c>
      <c r="W22" s="26"/>
      <c r="X22" s="26">
        <v>0</v>
      </c>
      <c r="Y22" s="26"/>
      <c r="Z22" s="26">
        <v>571.9</v>
      </c>
      <c r="AA22" s="26"/>
      <c r="AB22" s="26">
        <v>0</v>
      </c>
      <c r="AC22" s="26"/>
      <c r="AD22" s="26">
        <v>0</v>
      </c>
      <c r="AE22" s="26"/>
      <c r="AF22" s="68" t="s">
        <v>63</v>
      </c>
    </row>
    <row r="23" spans="1:32" s="13" customFormat="1" ht="18.75">
      <c r="A23" s="41" t="s">
        <v>23</v>
      </c>
      <c r="B23" s="40">
        <f>B22</f>
        <v>2830.2000000000003</v>
      </c>
      <c r="C23" s="26">
        <f>C22</f>
        <v>824.876</v>
      </c>
      <c r="D23" s="26">
        <f>D22</f>
        <v>83.34</v>
      </c>
      <c r="E23" s="26">
        <f>E22</f>
        <v>83.34</v>
      </c>
      <c r="F23" s="26">
        <f t="shared" si="5"/>
        <v>2.9446682213271145</v>
      </c>
      <c r="G23" s="26">
        <f t="shared" si="9"/>
        <v>10.103336743946969</v>
      </c>
      <c r="H23" s="40">
        <f aca="true" t="shared" si="11" ref="H23:AD23">H22</f>
        <v>136</v>
      </c>
      <c r="I23" s="40">
        <f>I22</f>
        <v>34.37</v>
      </c>
      <c r="J23" s="40">
        <f t="shared" si="11"/>
        <v>688.876</v>
      </c>
      <c r="K23" s="40">
        <f>K22</f>
        <v>48.97</v>
      </c>
      <c r="L23" s="40">
        <f t="shared" si="11"/>
        <v>0</v>
      </c>
      <c r="M23" s="40"/>
      <c r="N23" s="40">
        <f t="shared" si="11"/>
        <v>800.768</v>
      </c>
      <c r="O23" s="40"/>
      <c r="P23" s="40">
        <f t="shared" si="11"/>
        <v>0</v>
      </c>
      <c r="Q23" s="40"/>
      <c r="R23" s="40">
        <f t="shared" si="11"/>
        <v>0</v>
      </c>
      <c r="S23" s="40"/>
      <c r="T23" s="40">
        <f t="shared" si="11"/>
        <v>632.656</v>
      </c>
      <c r="U23" s="40"/>
      <c r="V23" s="40">
        <f t="shared" si="11"/>
        <v>0</v>
      </c>
      <c r="W23" s="40"/>
      <c r="X23" s="40">
        <f t="shared" si="11"/>
        <v>0</v>
      </c>
      <c r="Y23" s="40"/>
      <c r="Z23" s="40">
        <f t="shared" si="11"/>
        <v>571.9</v>
      </c>
      <c r="AA23" s="40"/>
      <c r="AB23" s="40">
        <f t="shared" si="11"/>
        <v>0</v>
      </c>
      <c r="AC23" s="40"/>
      <c r="AD23" s="40">
        <f t="shared" si="11"/>
        <v>0</v>
      </c>
      <c r="AE23" s="26"/>
      <c r="AF23" s="75"/>
    </row>
    <row r="24" spans="1:32" s="13" customFormat="1" ht="18.75">
      <c r="A24" s="45" t="s">
        <v>18</v>
      </c>
      <c r="B24" s="40">
        <f>B23</f>
        <v>2830.2000000000003</v>
      </c>
      <c r="C24" s="26">
        <f>C23</f>
        <v>824.876</v>
      </c>
      <c r="D24" s="26">
        <f>D23</f>
        <v>83.34</v>
      </c>
      <c r="E24" s="26">
        <f>E22</f>
        <v>83.34</v>
      </c>
      <c r="F24" s="26">
        <f t="shared" si="5"/>
        <v>2.9446682213271145</v>
      </c>
      <c r="G24" s="26">
        <f t="shared" si="9"/>
        <v>10.103336743946969</v>
      </c>
      <c r="H24" s="26">
        <f>H23</f>
        <v>136</v>
      </c>
      <c r="I24" s="26">
        <f>I23</f>
        <v>34.37</v>
      </c>
      <c r="J24" s="26">
        <f>J23</f>
        <v>688.876</v>
      </c>
      <c r="K24" s="26">
        <f>K22</f>
        <v>48.97</v>
      </c>
      <c r="L24" s="26">
        <f>L23</f>
        <v>0</v>
      </c>
      <c r="M24" s="26"/>
      <c r="N24" s="26">
        <f>N23</f>
        <v>800.768</v>
      </c>
      <c r="O24" s="26"/>
      <c r="P24" s="26">
        <f>P23</f>
        <v>0</v>
      </c>
      <c r="Q24" s="26"/>
      <c r="R24" s="26">
        <f>R23</f>
        <v>0</v>
      </c>
      <c r="S24" s="26"/>
      <c r="T24" s="26">
        <f>T23</f>
        <v>632.656</v>
      </c>
      <c r="U24" s="26"/>
      <c r="V24" s="26">
        <f>V23</f>
        <v>0</v>
      </c>
      <c r="W24" s="26"/>
      <c r="X24" s="26">
        <f>X23</f>
        <v>0</v>
      </c>
      <c r="Y24" s="26"/>
      <c r="Z24" s="26">
        <f>Z23</f>
        <v>571.9</v>
      </c>
      <c r="AA24" s="26"/>
      <c r="AB24" s="26">
        <f>AB23</f>
        <v>0</v>
      </c>
      <c r="AC24" s="26"/>
      <c r="AD24" s="26">
        <f>AD23</f>
        <v>0</v>
      </c>
      <c r="AE24" s="26"/>
      <c r="AF24" s="76"/>
    </row>
    <row r="25" spans="1:32" s="13" customFormat="1" ht="159.75" customHeight="1">
      <c r="A25" s="44" t="s">
        <v>39</v>
      </c>
      <c r="B25" s="40">
        <f>H25+J25+L25+N25+P25+R25+T25+V25+X25+Z25+AB25+AD25</f>
        <v>78847.59999999999</v>
      </c>
      <c r="C25" s="26">
        <f>H25+J25</f>
        <v>27777.904</v>
      </c>
      <c r="D25" s="26">
        <f>I25+K25</f>
        <v>22984.10598</v>
      </c>
      <c r="E25" s="26">
        <f>I25+K25+M25+O25+Q25+S25+U25+W25+Y25+AA25+AC25+AE25</f>
        <v>22984.10598</v>
      </c>
      <c r="F25" s="26">
        <f t="shared" si="5"/>
        <v>29.1500387836789</v>
      </c>
      <c r="G25" s="26">
        <f t="shared" si="9"/>
        <v>82.7424055465092</v>
      </c>
      <c r="H25" s="26">
        <v>18294.264</v>
      </c>
      <c r="I25" s="26">
        <v>14223.35604</v>
      </c>
      <c r="J25" s="26">
        <v>9483.64</v>
      </c>
      <c r="K25" s="26">
        <v>8760.74994</v>
      </c>
      <c r="L25" s="26">
        <v>3800.224</v>
      </c>
      <c r="M25" s="26"/>
      <c r="N25" s="26">
        <v>7287.394</v>
      </c>
      <c r="O25" s="26"/>
      <c r="P25" s="26">
        <v>6410.331</v>
      </c>
      <c r="Q25" s="26"/>
      <c r="R25" s="26">
        <v>4193.966</v>
      </c>
      <c r="S25" s="26"/>
      <c r="T25" s="26">
        <v>8358.88</v>
      </c>
      <c r="U25" s="26"/>
      <c r="V25" s="26">
        <v>3744.787</v>
      </c>
      <c r="W25" s="26"/>
      <c r="X25" s="26">
        <v>2378.531</v>
      </c>
      <c r="Y25" s="26"/>
      <c r="Z25" s="23">
        <v>5945.079</v>
      </c>
      <c r="AA25" s="23"/>
      <c r="AB25" s="23">
        <v>3070.579</v>
      </c>
      <c r="AC25" s="23"/>
      <c r="AD25" s="23">
        <v>5879.925</v>
      </c>
      <c r="AE25" s="23"/>
      <c r="AF25" s="89" t="s">
        <v>54</v>
      </c>
    </row>
    <row r="26" spans="1:32" s="13" customFormat="1" ht="18.75">
      <c r="A26" s="41" t="s">
        <v>23</v>
      </c>
      <c r="B26" s="40">
        <f>B25</f>
        <v>78847.59999999999</v>
      </c>
      <c r="C26" s="26">
        <f>C25</f>
        <v>27777.904</v>
      </c>
      <c r="D26" s="26">
        <f>I26+K26+M26+O26+Q26+S26+U26+W26+Y26+AA26+AC26+AE26</f>
        <v>22984.10598</v>
      </c>
      <c r="E26" s="26">
        <f>E25</f>
        <v>22984.10598</v>
      </c>
      <c r="F26" s="26">
        <f t="shared" si="5"/>
        <v>29.1500387836789</v>
      </c>
      <c r="G26" s="26">
        <f t="shared" si="9"/>
        <v>82.7424055465092</v>
      </c>
      <c r="H26" s="26">
        <f>H25</f>
        <v>18294.264</v>
      </c>
      <c r="I26" s="26">
        <f>I25</f>
        <v>14223.35604</v>
      </c>
      <c r="J26" s="26">
        <f aca="true" t="shared" si="12" ref="J26:AD26">J25</f>
        <v>9483.64</v>
      </c>
      <c r="K26" s="26">
        <f>K25</f>
        <v>8760.74994</v>
      </c>
      <c r="L26" s="26">
        <f t="shared" si="12"/>
        <v>3800.224</v>
      </c>
      <c r="M26" s="26"/>
      <c r="N26" s="26">
        <f t="shared" si="12"/>
        <v>7287.394</v>
      </c>
      <c r="O26" s="26"/>
      <c r="P26" s="26">
        <f t="shared" si="12"/>
        <v>6410.331</v>
      </c>
      <c r="Q26" s="26"/>
      <c r="R26" s="26">
        <f t="shared" si="12"/>
        <v>4193.966</v>
      </c>
      <c r="S26" s="26"/>
      <c r="T26" s="26">
        <f t="shared" si="12"/>
        <v>8358.88</v>
      </c>
      <c r="U26" s="26"/>
      <c r="V26" s="26">
        <f t="shared" si="12"/>
        <v>3744.787</v>
      </c>
      <c r="W26" s="26"/>
      <c r="X26" s="26">
        <f t="shared" si="12"/>
        <v>2378.531</v>
      </c>
      <c r="Y26" s="26"/>
      <c r="Z26" s="23">
        <f t="shared" si="12"/>
        <v>5945.079</v>
      </c>
      <c r="AA26" s="23"/>
      <c r="AB26" s="23">
        <f t="shared" si="12"/>
        <v>3070.579</v>
      </c>
      <c r="AC26" s="23"/>
      <c r="AD26" s="23">
        <f t="shared" si="12"/>
        <v>5879.925</v>
      </c>
      <c r="AE26" s="23"/>
      <c r="AF26" s="72"/>
    </row>
    <row r="27" spans="1:32" s="13" customFormat="1" ht="21.75" customHeight="1">
      <c r="A27" s="42" t="s">
        <v>18</v>
      </c>
      <c r="B27" s="40">
        <f>B25</f>
        <v>78847.59999999999</v>
      </c>
      <c r="C27" s="26">
        <f>C26</f>
        <v>27777.904</v>
      </c>
      <c r="D27" s="26">
        <f>D26</f>
        <v>22984.10598</v>
      </c>
      <c r="E27" s="26">
        <f>E25</f>
        <v>22984.10598</v>
      </c>
      <c r="F27" s="26">
        <f t="shared" si="5"/>
        <v>29.1500387836789</v>
      </c>
      <c r="G27" s="26">
        <f t="shared" si="9"/>
        <v>82.7424055465092</v>
      </c>
      <c r="H27" s="40">
        <f aca="true" t="shared" si="13" ref="H27:AD27">H25</f>
        <v>18294.264</v>
      </c>
      <c r="I27" s="40">
        <f>I26</f>
        <v>14223.35604</v>
      </c>
      <c r="J27" s="40">
        <f t="shared" si="13"/>
        <v>9483.64</v>
      </c>
      <c r="K27" s="40">
        <f>K26</f>
        <v>8760.74994</v>
      </c>
      <c r="L27" s="40">
        <f t="shared" si="13"/>
        <v>3800.224</v>
      </c>
      <c r="M27" s="40"/>
      <c r="N27" s="40">
        <f t="shared" si="13"/>
        <v>7287.394</v>
      </c>
      <c r="O27" s="40"/>
      <c r="P27" s="40">
        <f t="shared" si="13"/>
        <v>6410.331</v>
      </c>
      <c r="Q27" s="40"/>
      <c r="R27" s="40">
        <f t="shared" si="13"/>
        <v>4193.966</v>
      </c>
      <c r="S27" s="40"/>
      <c r="T27" s="40">
        <f t="shared" si="13"/>
        <v>8358.88</v>
      </c>
      <c r="U27" s="40"/>
      <c r="V27" s="40">
        <f t="shared" si="13"/>
        <v>3744.787</v>
      </c>
      <c r="W27" s="40"/>
      <c r="X27" s="40">
        <f t="shared" si="13"/>
        <v>2378.531</v>
      </c>
      <c r="Y27" s="40"/>
      <c r="Z27" s="25">
        <f t="shared" si="13"/>
        <v>5945.079</v>
      </c>
      <c r="AA27" s="25"/>
      <c r="AB27" s="25">
        <f t="shared" si="13"/>
        <v>3070.579</v>
      </c>
      <c r="AC27" s="25"/>
      <c r="AD27" s="25">
        <f t="shared" si="13"/>
        <v>5879.925</v>
      </c>
      <c r="AE27" s="23"/>
      <c r="AF27" s="73"/>
    </row>
    <row r="28" spans="1:33" s="13" customFormat="1" ht="33.75" customHeight="1">
      <c r="A28" s="33" t="s">
        <v>24</v>
      </c>
      <c r="B28" s="27">
        <f>B9+B5</f>
        <v>103274.59999999999</v>
      </c>
      <c r="C28" s="27">
        <f>C9+C5</f>
        <v>31050.149999999998</v>
      </c>
      <c r="D28" s="27">
        <f>D9+D5</f>
        <v>23793.18696</v>
      </c>
      <c r="E28" s="37">
        <f>E9+E5</f>
        <v>23793.18696</v>
      </c>
      <c r="F28" s="29">
        <f t="shared" si="5"/>
        <v>23.03875973375835</v>
      </c>
      <c r="G28" s="29">
        <f t="shared" si="9"/>
        <v>76.62825126448665</v>
      </c>
      <c r="H28" s="37">
        <f aca="true" t="shared" si="14" ref="H28:AD28">H9+H5</f>
        <v>19382.72</v>
      </c>
      <c r="I28" s="37">
        <f t="shared" si="14"/>
        <v>14570.388490000001</v>
      </c>
      <c r="J28" s="37">
        <f t="shared" si="14"/>
        <v>11667.43</v>
      </c>
      <c r="K28" s="37">
        <f t="shared" si="14"/>
        <v>9222.79847</v>
      </c>
      <c r="L28" s="37">
        <f t="shared" si="14"/>
        <v>4738.71</v>
      </c>
      <c r="M28" s="37"/>
      <c r="N28" s="37">
        <f t="shared" si="14"/>
        <v>13902.97858</v>
      </c>
      <c r="O28" s="37"/>
      <c r="P28" s="37">
        <f t="shared" si="14"/>
        <v>7409.337</v>
      </c>
      <c r="Q28" s="37"/>
      <c r="R28" s="37">
        <f t="shared" si="14"/>
        <v>5075.272000000001</v>
      </c>
      <c r="S28" s="37"/>
      <c r="T28" s="37">
        <f t="shared" si="14"/>
        <v>13131.289939999999</v>
      </c>
      <c r="U28" s="37"/>
      <c r="V28" s="37">
        <f t="shared" si="14"/>
        <v>4140.093</v>
      </c>
      <c r="W28" s="37"/>
      <c r="X28" s="37">
        <f t="shared" si="14"/>
        <v>3286.337</v>
      </c>
      <c r="Y28" s="37"/>
      <c r="Z28" s="37">
        <f t="shared" si="14"/>
        <v>8177.52356</v>
      </c>
      <c r="AA28" s="37"/>
      <c r="AB28" s="37">
        <f t="shared" si="14"/>
        <v>3942.585</v>
      </c>
      <c r="AC28" s="37"/>
      <c r="AD28" s="37">
        <f t="shared" si="14"/>
        <v>8420.323919999999</v>
      </c>
      <c r="AE28" s="37"/>
      <c r="AF28" s="27"/>
      <c r="AG28" s="35">
        <f>AD28+AB28+Z28+X28+V28+T28+R28+P28+N28+L28+J28+H28</f>
        <v>103274.6</v>
      </c>
    </row>
    <row r="29" spans="1:32" s="13" customFormat="1" ht="18.75">
      <c r="A29" s="4"/>
      <c r="B29" s="14"/>
      <c r="C29" s="5"/>
      <c r="D29" s="5"/>
      <c r="E29" s="5"/>
      <c r="F29" s="5"/>
      <c r="G29" s="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4"/>
    </row>
    <row r="30" spans="1:32" s="13" customFormat="1" ht="18.75" customHeight="1">
      <c r="A30" s="4"/>
      <c r="B30" s="67" t="s">
        <v>49</v>
      </c>
      <c r="C30" s="67"/>
      <c r="D30" s="67"/>
      <c r="E30" s="67"/>
      <c r="F30" s="67"/>
      <c r="G30" s="67"/>
      <c r="H30" s="67"/>
      <c r="I30" s="67"/>
      <c r="J30" s="5"/>
      <c r="K30" s="5"/>
      <c r="L30" s="5"/>
      <c r="M30" s="5"/>
      <c r="N30" s="5"/>
      <c r="O30" s="5"/>
      <c r="P30" s="5"/>
      <c r="Q30" s="6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</row>
    <row r="31" spans="1:32" s="13" customFormat="1" ht="15.75">
      <c r="A31" s="4"/>
      <c r="B31" s="4"/>
      <c r="C31" s="4"/>
      <c r="D31" s="4"/>
      <c r="E31" s="4"/>
      <c r="F31" s="4"/>
      <c r="G31" s="4"/>
      <c r="H31" s="5"/>
      <c r="I31" s="5"/>
      <c r="J31" s="5"/>
      <c r="K31" s="5"/>
      <c r="L31" s="5"/>
      <c r="M31" s="5"/>
      <c r="N31" s="5"/>
      <c r="O31" s="5"/>
      <c r="P31" s="5"/>
      <c r="Q31" s="6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</row>
    <row r="32" spans="2:32" ht="18.75" customHeight="1">
      <c r="B32" s="67" t="s">
        <v>40</v>
      </c>
      <c r="C32" s="67"/>
      <c r="D32" s="67"/>
      <c r="E32" s="67"/>
      <c r="F32" s="67"/>
      <c r="G32" s="67"/>
      <c r="H32" s="67"/>
      <c r="I32" s="67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8.75">
      <c r="A33" s="4"/>
      <c r="B33" s="66">
        <v>42438</v>
      </c>
      <c r="C33" s="67"/>
      <c r="D33" s="67"/>
      <c r="E33" s="67"/>
      <c r="F33" s="67"/>
      <c r="G33" s="6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1:32" s="13" customFormat="1" ht="15.75">
      <c r="A34" s="4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</row>
    <row r="35" spans="1:32" s="13" customFormat="1" ht="18.75">
      <c r="A35" s="4"/>
      <c r="B35" s="67"/>
      <c r="C35" s="67"/>
      <c r="D35" s="67"/>
      <c r="E35" s="67"/>
      <c r="F35" s="67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ht="35.25" customHeight="1"/>
    <row r="38" spans="33:44" ht="35.25" customHeight="1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</row>
    <row r="39" spans="33:44" ht="19.5" customHeight="1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</row>
    <row r="40" spans="33:44" ht="48.7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ht="19.5" customHeight="1"/>
    <row r="42" ht="48.75" customHeight="1"/>
  </sheetData>
  <sheetProtection/>
  <mergeCells count="30">
    <mergeCell ref="B33:G33"/>
    <mergeCell ref="B35:F35"/>
    <mergeCell ref="AF16:AF18"/>
    <mergeCell ref="AF19:AF21"/>
    <mergeCell ref="AF22:AF24"/>
    <mergeCell ref="AF25:AF27"/>
    <mergeCell ref="B30:I30"/>
    <mergeCell ref="B32:I32"/>
    <mergeCell ref="Z2:AA2"/>
    <mergeCell ref="AB2:AC2"/>
    <mergeCell ref="AD2:AE2"/>
    <mergeCell ref="AF2:AF3"/>
    <mergeCell ref="AF5:AF8"/>
    <mergeCell ref="AF13:AF15"/>
    <mergeCell ref="N2:O2"/>
    <mergeCell ref="P2:Q2"/>
    <mergeCell ref="R2:S2"/>
    <mergeCell ref="T2:U2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1"/>
  <colBreaks count="1" manualBreakCount="1">
    <brk id="21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R40"/>
  <sheetViews>
    <sheetView showGridLines="0" view="pageBreakPreview" zoomScale="59" zoomScaleNormal="70" zoomScaleSheetLayoutView="59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T5" sqref="T5"/>
    </sheetView>
  </sheetViews>
  <sheetFormatPr defaultColWidth="9.140625" defaultRowHeight="12.75"/>
  <cols>
    <col min="1" max="1" width="54.421875" style="4" customWidth="1"/>
    <col min="2" max="2" width="15.140625" style="4" customWidth="1"/>
    <col min="3" max="3" width="14.8515625" style="5" customWidth="1"/>
    <col min="4" max="4" width="17.140625" style="5" customWidth="1"/>
    <col min="5" max="5" width="15.140625" style="5" customWidth="1"/>
    <col min="6" max="6" width="14.8515625" style="5" customWidth="1"/>
    <col min="7" max="7" width="14.7109375" style="5" customWidth="1"/>
    <col min="8" max="19" width="16.140625" style="1" customWidth="1"/>
    <col min="20" max="31" width="16.140625" style="5" customWidth="1"/>
    <col min="32" max="32" width="49.28125" style="4" customWidth="1"/>
    <col min="33" max="33" width="12.57421875" style="1" customWidth="1"/>
    <col min="34" max="16384" width="9.140625" style="1" customWidth="1"/>
  </cols>
  <sheetData>
    <row r="1" spans="1:32" ht="42" customHeight="1">
      <c r="A1" s="92" t="s">
        <v>42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AF1" s="7"/>
    </row>
    <row r="2" spans="1:32" s="8" customFormat="1" ht="18.75" customHeight="1">
      <c r="A2" s="78" t="s">
        <v>27</v>
      </c>
      <c r="B2" s="83" t="s">
        <v>28</v>
      </c>
      <c r="C2" s="83" t="s">
        <v>46</v>
      </c>
      <c r="D2" s="83" t="s">
        <v>47</v>
      </c>
      <c r="E2" s="83" t="s">
        <v>48</v>
      </c>
      <c r="F2" s="77" t="s">
        <v>13</v>
      </c>
      <c r="G2" s="77"/>
      <c r="H2" s="77" t="s">
        <v>0</v>
      </c>
      <c r="I2" s="77"/>
      <c r="J2" s="77" t="s">
        <v>1</v>
      </c>
      <c r="K2" s="77"/>
      <c r="L2" s="77" t="s">
        <v>2</v>
      </c>
      <c r="M2" s="77"/>
      <c r="N2" s="77" t="s">
        <v>3</v>
      </c>
      <c r="O2" s="77"/>
      <c r="P2" s="77" t="s">
        <v>4</v>
      </c>
      <c r="Q2" s="77"/>
      <c r="R2" s="77" t="s">
        <v>5</v>
      </c>
      <c r="S2" s="77"/>
      <c r="T2" s="77" t="s">
        <v>6</v>
      </c>
      <c r="U2" s="77"/>
      <c r="V2" s="77" t="s">
        <v>7</v>
      </c>
      <c r="W2" s="77"/>
      <c r="X2" s="77" t="s">
        <v>8</v>
      </c>
      <c r="Y2" s="77"/>
      <c r="Z2" s="77" t="s">
        <v>9</v>
      </c>
      <c r="AA2" s="77"/>
      <c r="AB2" s="77" t="s">
        <v>10</v>
      </c>
      <c r="AC2" s="77"/>
      <c r="AD2" s="77" t="s">
        <v>11</v>
      </c>
      <c r="AE2" s="77"/>
      <c r="AF2" s="78" t="s">
        <v>17</v>
      </c>
    </row>
    <row r="3" spans="1:32" s="9" customFormat="1" ht="58.5" customHeight="1">
      <c r="A3" s="78"/>
      <c r="B3" s="84"/>
      <c r="C3" s="84"/>
      <c r="D3" s="85"/>
      <c r="E3" s="84"/>
      <c r="F3" s="34" t="s">
        <v>15</v>
      </c>
      <c r="G3" s="34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78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3" customFormat="1" ht="120" customHeight="1">
      <c r="A5" s="17" t="s">
        <v>31</v>
      </c>
      <c r="B5" s="36">
        <f>B6</f>
        <v>1139</v>
      </c>
      <c r="C5" s="36">
        <f>C6</f>
        <v>0</v>
      </c>
      <c r="D5" s="36">
        <f>D6</f>
        <v>0</v>
      </c>
      <c r="E5" s="36">
        <f>E6</f>
        <v>0</v>
      </c>
      <c r="F5" s="23">
        <v>0</v>
      </c>
      <c r="G5" s="23">
        <v>0</v>
      </c>
      <c r="H5" s="23">
        <f aca="true" t="shared" si="0" ref="H5:AE5">H6</f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3">
        <f t="shared" si="0"/>
        <v>0</v>
      </c>
      <c r="O5" s="23">
        <f t="shared" si="0"/>
        <v>0</v>
      </c>
      <c r="P5" s="23">
        <f t="shared" si="0"/>
        <v>400</v>
      </c>
      <c r="Q5" s="23">
        <f t="shared" si="0"/>
        <v>0</v>
      </c>
      <c r="R5" s="23">
        <f t="shared" si="0"/>
        <v>0</v>
      </c>
      <c r="S5" s="23">
        <f t="shared" si="0"/>
        <v>0</v>
      </c>
      <c r="T5" s="23">
        <f t="shared" si="0"/>
        <v>0</v>
      </c>
      <c r="U5" s="23">
        <f t="shared" si="0"/>
        <v>0</v>
      </c>
      <c r="V5" s="23">
        <f t="shared" si="0"/>
        <v>0</v>
      </c>
      <c r="W5" s="23">
        <f t="shared" si="0"/>
        <v>0</v>
      </c>
      <c r="X5" s="23">
        <f t="shared" si="0"/>
        <v>100</v>
      </c>
      <c r="Y5" s="23">
        <f t="shared" si="0"/>
        <v>0</v>
      </c>
      <c r="Z5" s="23">
        <f t="shared" si="0"/>
        <v>300</v>
      </c>
      <c r="AA5" s="23">
        <f t="shared" si="0"/>
        <v>0</v>
      </c>
      <c r="AB5" s="23">
        <f t="shared" si="0"/>
        <v>339</v>
      </c>
      <c r="AC5" s="23">
        <f t="shared" si="0"/>
        <v>0</v>
      </c>
      <c r="AD5" s="23">
        <f t="shared" si="0"/>
        <v>0</v>
      </c>
      <c r="AE5" s="23">
        <f t="shared" si="0"/>
        <v>0</v>
      </c>
      <c r="AF5" s="95" t="s">
        <v>55</v>
      </c>
    </row>
    <row r="6" spans="1:32" s="13" customFormat="1" ht="93.75">
      <c r="A6" s="18" t="s">
        <v>32</v>
      </c>
      <c r="B6" s="25">
        <f>H6+J6+L6+N6+P6+R6+T6+V6+X6+Z6+AB6+AD6</f>
        <v>1139</v>
      </c>
      <c r="C6" s="23">
        <f>H6</f>
        <v>0</v>
      </c>
      <c r="D6" s="23">
        <f>I6</f>
        <v>0</v>
      </c>
      <c r="E6" s="23">
        <f>I6+K6+M6+O6+Q6+S6+U6+W6+Y6+AA6+AC6+AE6</f>
        <v>0</v>
      </c>
      <c r="F6" s="23">
        <f>D6*100/B6</f>
        <v>0</v>
      </c>
      <c r="G6" s="23">
        <v>0</v>
      </c>
      <c r="H6" s="23">
        <v>0</v>
      </c>
      <c r="I6" s="23">
        <v>0</v>
      </c>
      <c r="J6" s="23">
        <v>0</v>
      </c>
      <c r="K6" s="23"/>
      <c r="L6" s="23">
        <v>0</v>
      </c>
      <c r="M6" s="23"/>
      <c r="N6" s="23">
        <v>0</v>
      </c>
      <c r="O6" s="23"/>
      <c r="P6" s="23">
        <v>400</v>
      </c>
      <c r="Q6" s="23"/>
      <c r="R6" s="23">
        <v>0</v>
      </c>
      <c r="S6" s="23"/>
      <c r="T6" s="23">
        <v>0</v>
      </c>
      <c r="U6" s="23"/>
      <c r="V6" s="23">
        <v>0</v>
      </c>
      <c r="W6" s="23"/>
      <c r="X6" s="23">
        <v>100</v>
      </c>
      <c r="Y6" s="23"/>
      <c r="Z6" s="23">
        <v>300</v>
      </c>
      <c r="AA6" s="23"/>
      <c r="AB6" s="23">
        <v>339</v>
      </c>
      <c r="AC6" s="23"/>
      <c r="AD6" s="23">
        <v>0</v>
      </c>
      <c r="AE6" s="23"/>
      <c r="AF6" s="95"/>
    </row>
    <row r="7" spans="1:32" s="13" customFormat="1" ht="18.75">
      <c r="A7" s="3" t="s">
        <v>23</v>
      </c>
      <c r="B7" s="25">
        <f>B6</f>
        <v>1139</v>
      </c>
      <c r="C7" s="23">
        <v>0</v>
      </c>
      <c r="D7" s="23">
        <v>0</v>
      </c>
      <c r="E7" s="23">
        <f>E6</f>
        <v>0</v>
      </c>
      <c r="F7" s="23">
        <v>0</v>
      </c>
      <c r="G7" s="23">
        <v>0</v>
      </c>
      <c r="H7" s="23">
        <f>H6</f>
        <v>0</v>
      </c>
      <c r="I7" s="23">
        <v>0</v>
      </c>
      <c r="J7" s="23">
        <f>J6</f>
        <v>0</v>
      </c>
      <c r="K7" s="23"/>
      <c r="L7" s="23">
        <f>L6</f>
        <v>0</v>
      </c>
      <c r="M7" s="23"/>
      <c r="N7" s="23">
        <f>N6</f>
        <v>0</v>
      </c>
      <c r="O7" s="23"/>
      <c r="P7" s="23">
        <f>P6</f>
        <v>400</v>
      </c>
      <c r="Q7" s="23"/>
      <c r="R7" s="23">
        <f>R6</f>
        <v>0</v>
      </c>
      <c r="S7" s="23"/>
      <c r="T7" s="23">
        <f>T6</f>
        <v>0</v>
      </c>
      <c r="U7" s="23"/>
      <c r="V7" s="23">
        <f>V6</f>
        <v>0</v>
      </c>
      <c r="W7" s="23"/>
      <c r="X7" s="23">
        <f>X6</f>
        <v>100</v>
      </c>
      <c r="Y7" s="23"/>
      <c r="Z7" s="23">
        <f>Z6</f>
        <v>300</v>
      </c>
      <c r="AA7" s="23"/>
      <c r="AB7" s="23">
        <f>AB6</f>
        <v>339</v>
      </c>
      <c r="AC7" s="23"/>
      <c r="AD7" s="23">
        <f>AD6</f>
        <v>0</v>
      </c>
      <c r="AE7" s="23"/>
      <c r="AF7" s="95"/>
    </row>
    <row r="8" spans="1:32" s="13" customFormat="1" ht="18.75">
      <c r="A8" s="2" t="s">
        <v>18</v>
      </c>
      <c r="B8" s="25">
        <f>B7</f>
        <v>1139</v>
      </c>
      <c r="C8" s="23">
        <v>0</v>
      </c>
      <c r="D8" s="23">
        <v>0</v>
      </c>
      <c r="E8" s="23">
        <f>E6</f>
        <v>0</v>
      </c>
      <c r="F8" s="23">
        <v>0</v>
      </c>
      <c r="G8" s="23">
        <v>0</v>
      </c>
      <c r="H8" s="23">
        <f>H7</f>
        <v>0</v>
      </c>
      <c r="I8" s="23">
        <v>0</v>
      </c>
      <c r="J8" s="23">
        <f>J7</f>
        <v>0</v>
      </c>
      <c r="K8" s="23"/>
      <c r="L8" s="23">
        <f>L7</f>
        <v>0</v>
      </c>
      <c r="M8" s="23"/>
      <c r="N8" s="23">
        <f>N7</f>
        <v>0</v>
      </c>
      <c r="O8" s="23"/>
      <c r="P8" s="23">
        <f>P7</f>
        <v>400</v>
      </c>
      <c r="Q8" s="23"/>
      <c r="R8" s="23">
        <f>R7</f>
        <v>0</v>
      </c>
      <c r="S8" s="23"/>
      <c r="T8" s="23">
        <f>T7</f>
        <v>0</v>
      </c>
      <c r="U8" s="23"/>
      <c r="V8" s="23">
        <f>V7</f>
        <v>0</v>
      </c>
      <c r="W8" s="23"/>
      <c r="X8" s="23">
        <f>X7</f>
        <v>100</v>
      </c>
      <c r="Y8" s="23"/>
      <c r="Z8" s="23">
        <f>Z7</f>
        <v>300</v>
      </c>
      <c r="AA8" s="23"/>
      <c r="AB8" s="23">
        <f>AB7</f>
        <v>339</v>
      </c>
      <c r="AC8" s="23"/>
      <c r="AD8" s="23">
        <f>AD7</f>
        <v>0</v>
      </c>
      <c r="AE8" s="23"/>
      <c r="AF8" s="96"/>
    </row>
    <row r="9" spans="1:32" s="13" customFormat="1" ht="93.75">
      <c r="A9" s="19" t="s">
        <v>33</v>
      </c>
      <c r="B9" s="36">
        <f>B10+B25</f>
        <v>103171.29999999999</v>
      </c>
      <c r="C9" s="36">
        <f>C10+C25</f>
        <v>20180.019999999997</v>
      </c>
      <c r="D9" s="36">
        <f>D10+D25</f>
        <v>14570.388490000001</v>
      </c>
      <c r="E9" s="36">
        <f>E10+E25</f>
        <v>14570.388490000001</v>
      </c>
      <c r="F9" s="23">
        <f>D9*100/B9</f>
        <v>14.12252098209483</v>
      </c>
      <c r="G9" s="23">
        <f>D9*100/C9</f>
        <v>72.20205178191104</v>
      </c>
      <c r="H9" s="36">
        <f aca="true" t="shared" si="1" ref="H9:AE9">H10+H25</f>
        <v>20180.019999999997</v>
      </c>
      <c r="I9" s="36">
        <f>I10+I25</f>
        <v>14570.388490000001</v>
      </c>
      <c r="J9" s="36">
        <f t="shared" si="1"/>
        <v>11472.241999999998</v>
      </c>
      <c r="K9" s="36">
        <f t="shared" si="1"/>
        <v>0</v>
      </c>
      <c r="L9" s="36">
        <f t="shared" si="1"/>
        <v>4738.71</v>
      </c>
      <c r="M9" s="36">
        <f t="shared" si="1"/>
        <v>0</v>
      </c>
      <c r="N9" s="36">
        <f t="shared" si="1"/>
        <v>13927.041580000001</v>
      </c>
      <c r="O9" s="36">
        <f t="shared" si="1"/>
        <v>0</v>
      </c>
      <c r="P9" s="36">
        <f t="shared" si="1"/>
        <v>7009.337</v>
      </c>
      <c r="Q9" s="36">
        <f t="shared" si="1"/>
        <v>0</v>
      </c>
      <c r="R9" s="36">
        <f t="shared" si="1"/>
        <v>5125.546</v>
      </c>
      <c r="S9" s="36">
        <f t="shared" si="1"/>
        <v>0</v>
      </c>
      <c r="T9" s="36">
        <f t="shared" si="1"/>
        <v>13133.914939999999</v>
      </c>
      <c r="U9" s="36">
        <f t="shared" si="1"/>
        <v>0</v>
      </c>
      <c r="V9" s="36">
        <f t="shared" si="1"/>
        <v>4202.802</v>
      </c>
      <c r="W9" s="36">
        <f t="shared" si="1"/>
        <v>0</v>
      </c>
      <c r="X9" s="36">
        <f t="shared" si="1"/>
        <v>3211.42</v>
      </c>
      <c r="Y9" s="36">
        <f t="shared" si="1"/>
        <v>0</v>
      </c>
      <c r="Z9" s="36">
        <f t="shared" si="1"/>
        <v>7906.60656</v>
      </c>
      <c r="AA9" s="36">
        <f t="shared" si="1"/>
        <v>0</v>
      </c>
      <c r="AB9" s="36">
        <f t="shared" si="1"/>
        <v>3724.808</v>
      </c>
      <c r="AC9" s="36">
        <f t="shared" si="1"/>
        <v>0</v>
      </c>
      <c r="AD9" s="36">
        <f t="shared" si="1"/>
        <v>8538.851920000001</v>
      </c>
      <c r="AE9" s="36">
        <f t="shared" si="1"/>
        <v>0</v>
      </c>
      <c r="AF9" s="25"/>
    </row>
    <row r="10" spans="1:32" s="13" customFormat="1" ht="56.25">
      <c r="A10" s="2" t="s">
        <v>34</v>
      </c>
      <c r="B10" s="25">
        <f>B13+B16+B19+B22</f>
        <v>23288.000000000004</v>
      </c>
      <c r="C10" s="25">
        <f>C14+C17+C20+C23</f>
        <v>1088.4560000000001</v>
      </c>
      <c r="D10" s="25">
        <f>D14+D17+D20+D23</f>
        <v>347.03245</v>
      </c>
      <c r="E10" s="25">
        <f>E14+E17+E20+E23</f>
        <v>347.03245</v>
      </c>
      <c r="F10" s="23">
        <f>D10*100/B10</f>
        <v>1.490177129852284</v>
      </c>
      <c r="G10" s="23">
        <f>D10*100/C10</f>
        <v>31.883002160859043</v>
      </c>
      <c r="H10" s="25">
        <f aca="true" t="shared" si="2" ref="H10:AD10">H13+H16+H19+H22</f>
        <v>1088.4560000000001</v>
      </c>
      <c r="I10" s="25">
        <f>I23+I20+I17+I14</f>
        <v>347.03245</v>
      </c>
      <c r="J10" s="25">
        <f t="shared" si="2"/>
        <v>2153.102</v>
      </c>
      <c r="K10" s="25"/>
      <c r="L10" s="25">
        <f>L13+L16+L19+L22</f>
        <v>938.486</v>
      </c>
      <c r="M10" s="25"/>
      <c r="N10" s="25">
        <f t="shared" si="2"/>
        <v>6639.647580000001</v>
      </c>
      <c r="O10" s="25"/>
      <c r="P10" s="25">
        <f t="shared" si="2"/>
        <v>599.006</v>
      </c>
      <c r="Q10" s="25"/>
      <c r="R10" s="25">
        <f t="shared" si="2"/>
        <v>881.306</v>
      </c>
      <c r="S10" s="25"/>
      <c r="T10" s="25">
        <f t="shared" si="2"/>
        <v>4775.03494</v>
      </c>
      <c r="U10" s="25"/>
      <c r="V10" s="25">
        <f t="shared" si="2"/>
        <v>395.306</v>
      </c>
      <c r="W10" s="25"/>
      <c r="X10" s="25">
        <f t="shared" si="2"/>
        <v>807.806</v>
      </c>
      <c r="Y10" s="25"/>
      <c r="Z10" s="25">
        <f t="shared" si="2"/>
        <v>1936.44456</v>
      </c>
      <c r="AA10" s="25"/>
      <c r="AB10" s="25">
        <f t="shared" si="2"/>
        <v>533.006</v>
      </c>
      <c r="AC10" s="25"/>
      <c r="AD10" s="25">
        <f t="shared" si="2"/>
        <v>2540.3989199999996</v>
      </c>
      <c r="AE10" s="23"/>
      <c r="AF10" s="25"/>
    </row>
    <row r="11" spans="1:32" s="13" customFormat="1" ht="18.75">
      <c r="A11" s="3" t="s">
        <v>23</v>
      </c>
      <c r="B11" s="25">
        <f aca="true" t="shared" si="3" ref="B11:E12">B10</f>
        <v>23288.000000000004</v>
      </c>
      <c r="C11" s="23">
        <f t="shared" si="3"/>
        <v>1088.4560000000001</v>
      </c>
      <c r="D11" s="23">
        <f t="shared" si="3"/>
        <v>347.03245</v>
      </c>
      <c r="E11" s="23">
        <f t="shared" si="3"/>
        <v>347.03245</v>
      </c>
      <c r="F11" s="23">
        <f>D11*100/B11</f>
        <v>1.490177129852284</v>
      </c>
      <c r="G11" s="23">
        <f>D11*100/C11</f>
        <v>31.883002160859043</v>
      </c>
      <c r="H11" s="23">
        <f aca="true" t="shared" si="4" ref="H11:J12">H10</f>
        <v>1088.4560000000001</v>
      </c>
      <c r="I11" s="23">
        <f t="shared" si="4"/>
        <v>347.03245</v>
      </c>
      <c r="J11" s="23">
        <f t="shared" si="4"/>
        <v>2153.102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5"/>
    </row>
    <row r="12" spans="1:32" s="13" customFormat="1" ht="18.75">
      <c r="A12" s="2" t="s">
        <v>18</v>
      </c>
      <c r="B12" s="25">
        <f t="shared" si="3"/>
        <v>23288.000000000004</v>
      </c>
      <c r="C12" s="23">
        <f t="shared" si="3"/>
        <v>1088.4560000000001</v>
      </c>
      <c r="D12" s="23">
        <f t="shared" si="3"/>
        <v>347.03245</v>
      </c>
      <c r="E12" s="23">
        <f t="shared" si="3"/>
        <v>347.03245</v>
      </c>
      <c r="F12" s="23">
        <f>D12*100/B12</f>
        <v>1.490177129852284</v>
      </c>
      <c r="G12" s="23">
        <f>D12*100/C12</f>
        <v>31.883002160859043</v>
      </c>
      <c r="H12" s="23">
        <f t="shared" si="4"/>
        <v>1088.4560000000001</v>
      </c>
      <c r="I12" s="23">
        <f t="shared" si="4"/>
        <v>347.03245</v>
      </c>
      <c r="J12" s="23">
        <f t="shared" si="4"/>
        <v>2153.102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5"/>
    </row>
    <row r="13" spans="1:32" s="13" customFormat="1" ht="89.25" customHeight="1">
      <c r="A13" s="20" t="s">
        <v>35</v>
      </c>
      <c r="B13" s="25">
        <f>H13+J13+L13+N13+P13+R13+T13+V13+X13+Z13+AB13+AD13</f>
        <v>275.4</v>
      </c>
      <c r="C13" s="23">
        <f aca="true" t="shared" si="5" ref="C13:D19">H13</f>
        <v>0</v>
      </c>
      <c r="D13" s="23">
        <f t="shared" si="5"/>
        <v>0</v>
      </c>
      <c r="E13" s="23">
        <f>I13+K13+M13+O13+Q13+S13+U13+W13+Y13+AA13+AC13+AE13</f>
        <v>0</v>
      </c>
      <c r="F13" s="23">
        <f aca="true" t="shared" si="6" ref="F13:F19">D13*100/B13</f>
        <v>0</v>
      </c>
      <c r="G13" s="23">
        <v>0</v>
      </c>
      <c r="H13" s="23">
        <v>0</v>
      </c>
      <c r="I13" s="23">
        <v>0</v>
      </c>
      <c r="J13" s="23">
        <v>0</v>
      </c>
      <c r="K13" s="23"/>
      <c r="L13" s="23">
        <v>0</v>
      </c>
      <c r="M13" s="23"/>
      <c r="N13" s="23">
        <v>0</v>
      </c>
      <c r="O13" s="23"/>
      <c r="P13" s="23">
        <v>137.7</v>
      </c>
      <c r="Q13" s="23"/>
      <c r="R13" s="23">
        <v>0</v>
      </c>
      <c r="S13" s="23"/>
      <c r="T13" s="23">
        <v>0</v>
      </c>
      <c r="U13" s="23"/>
      <c r="V13" s="23">
        <v>0</v>
      </c>
      <c r="W13" s="23"/>
      <c r="X13" s="23">
        <v>0</v>
      </c>
      <c r="Y13" s="23"/>
      <c r="Z13" s="23">
        <v>0</v>
      </c>
      <c r="AA13" s="23"/>
      <c r="AB13" s="23">
        <v>137.7</v>
      </c>
      <c r="AC13" s="23"/>
      <c r="AD13" s="23">
        <v>0</v>
      </c>
      <c r="AE13" s="23"/>
      <c r="AF13" s="71" t="s">
        <v>51</v>
      </c>
    </row>
    <row r="14" spans="1:32" s="13" customFormat="1" ht="18.75">
      <c r="A14" s="3" t="s">
        <v>23</v>
      </c>
      <c r="B14" s="25">
        <f>B13</f>
        <v>275.4</v>
      </c>
      <c r="C14" s="23">
        <f t="shared" si="5"/>
        <v>0</v>
      </c>
      <c r="D14" s="23">
        <f t="shared" si="5"/>
        <v>0</v>
      </c>
      <c r="E14" s="23">
        <f>E13</f>
        <v>0</v>
      </c>
      <c r="F14" s="23">
        <f t="shared" si="6"/>
        <v>0</v>
      </c>
      <c r="G14" s="23">
        <v>0</v>
      </c>
      <c r="H14" s="23">
        <v>0</v>
      </c>
      <c r="I14" s="23">
        <v>0</v>
      </c>
      <c r="J14" s="23">
        <f aca="true" t="shared" si="7" ref="J14:AD14">J13</f>
        <v>0</v>
      </c>
      <c r="K14" s="23"/>
      <c r="L14" s="23">
        <f t="shared" si="7"/>
        <v>0</v>
      </c>
      <c r="M14" s="23"/>
      <c r="N14" s="23">
        <f t="shared" si="7"/>
        <v>0</v>
      </c>
      <c r="O14" s="23"/>
      <c r="P14" s="23">
        <f t="shared" si="7"/>
        <v>137.7</v>
      </c>
      <c r="Q14" s="23"/>
      <c r="R14" s="23">
        <f t="shared" si="7"/>
        <v>0</v>
      </c>
      <c r="S14" s="23"/>
      <c r="T14" s="23">
        <f t="shared" si="7"/>
        <v>0</v>
      </c>
      <c r="U14" s="23"/>
      <c r="V14" s="23">
        <f t="shared" si="7"/>
        <v>0</v>
      </c>
      <c r="W14" s="23"/>
      <c r="X14" s="23">
        <f t="shared" si="7"/>
        <v>0</v>
      </c>
      <c r="Y14" s="23"/>
      <c r="Z14" s="23">
        <f t="shared" si="7"/>
        <v>0</v>
      </c>
      <c r="AA14" s="23"/>
      <c r="AB14" s="23">
        <f t="shared" si="7"/>
        <v>137.7</v>
      </c>
      <c r="AC14" s="23"/>
      <c r="AD14" s="23">
        <f t="shared" si="7"/>
        <v>0</v>
      </c>
      <c r="AE14" s="23"/>
      <c r="AF14" s="97"/>
    </row>
    <row r="15" spans="1:32" s="13" customFormat="1" ht="18.75">
      <c r="A15" s="2" t="s">
        <v>18</v>
      </c>
      <c r="B15" s="25">
        <f>B14</f>
        <v>275.4</v>
      </c>
      <c r="C15" s="23">
        <f t="shared" si="5"/>
        <v>0</v>
      </c>
      <c r="D15" s="23">
        <f t="shared" si="5"/>
        <v>0</v>
      </c>
      <c r="E15" s="23">
        <f>E13</f>
        <v>0</v>
      </c>
      <c r="F15" s="23">
        <f t="shared" si="6"/>
        <v>0</v>
      </c>
      <c r="G15" s="23">
        <v>0</v>
      </c>
      <c r="H15" s="23">
        <v>0</v>
      </c>
      <c r="I15" s="23">
        <v>0</v>
      </c>
      <c r="J15" s="23">
        <f aca="true" t="shared" si="8" ref="J15:AD15">J13</f>
        <v>0</v>
      </c>
      <c r="K15" s="23"/>
      <c r="L15" s="23">
        <f t="shared" si="8"/>
        <v>0</v>
      </c>
      <c r="M15" s="23"/>
      <c r="N15" s="23">
        <f t="shared" si="8"/>
        <v>0</v>
      </c>
      <c r="O15" s="23"/>
      <c r="P15" s="23">
        <f t="shared" si="8"/>
        <v>137.7</v>
      </c>
      <c r="Q15" s="23"/>
      <c r="R15" s="23">
        <f t="shared" si="8"/>
        <v>0</v>
      </c>
      <c r="S15" s="23"/>
      <c r="T15" s="23">
        <f t="shared" si="8"/>
        <v>0</v>
      </c>
      <c r="U15" s="23"/>
      <c r="V15" s="23">
        <f t="shared" si="8"/>
        <v>0</v>
      </c>
      <c r="W15" s="23"/>
      <c r="X15" s="23">
        <f t="shared" si="8"/>
        <v>0</v>
      </c>
      <c r="Y15" s="23"/>
      <c r="Z15" s="23">
        <f t="shared" si="8"/>
        <v>0</v>
      </c>
      <c r="AA15" s="23"/>
      <c r="AB15" s="23">
        <f t="shared" si="8"/>
        <v>137.7</v>
      </c>
      <c r="AC15" s="23"/>
      <c r="AD15" s="23">
        <f t="shared" si="8"/>
        <v>0</v>
      </c>
      <c r="AE15" s="23"/>
      <c r="AF15" s="98"/>
    </row>
    <row r="16" spans="1:32" s="13" customFormat="1" ht="57" customHeight="1">
      <c r="A16" s="21" t="s">
        <v>36</v>
      </c>
      <c r="B16" s="25">
        <f>H16+J16+L16+N16+P16+R16+T16+V16+X16+Z16+AB16+AD16</f>
        <v>2172.4000000000005</v>
      </c>
      <c r="C16" s="23">
        <f t="shared" si="5"/>
        <v>79.659</v>
      </c>
      <c r="D16" s="23">
        <f t="shared" si="5"/>
        <v>0</v>
      </c>
      <c r="E16" s="23">
        <f>I16+K16+M16+O16+Q16+S16+U16+W16+Y16+AA16+AC16+AE16</f>
        <v>0</v>
      </c>
      <c r="F16" s="23">
        <f t="shared" si="6"/>
        <v>0</v>
      </c>
      <c r="G16" s="23">
        <f>D16*100/C16</f>
        <v>0</v>
      </c>
      <c r="H16" s="23">
        <v>79.659</v>
      </c>
      <c r="I16" s="23">
        <v>0</v>
      </c>
      <c r="J16" s="23">
        <v>79.659</v>
      </c>
      <c r="K16" s="23"/>
      <c r="L16" s="23">
        <v>79.659</v>
      </c>
      <c r="M16" s="23"/>
      <c r="N16" s="23">
        <v>1080.159</v>
      </c>
      <c r="O16" s="23"/>
      <c r="P16" s="23">
        <v>79.659</v>
      </c>
      <c r="Q16" s="23"/>
      <c r="R16" s="23">
        <v>79.659</v>
      </c>
      <c r="S16" s="23"/>
      <c r="T16" s="23">
        <v>79.659</v>
      </c>
      <c r="U16" s="23"/>
      <c r="V16" s="23">
        <v>79.659</v>
      </c>
      <c r="W16" s="23"/>
      <c r="X16" s="23">
        <v>79.659</v>
      </c>
      <c r="Y16" s="23"/>
      <c r="Z16" s="23">
        <v>295.659</v>
      </c>
      <c r="AA16" s="23"/>
      <c r="AB16" s="23">
        <v>79.659</v>
      </c>
      <c r="AC16" s="23"/>
      <c r="AD16" s="23">
        <v>79.651</v>
      </c>
      <c r="AE16" s="23"/>
      <c r="AF16" s="71" t="s">
        <v>53</v>
      </c>
    </row>
    <row r="17" spans="1:32" s="13" customFormat="1" ht="18.75">
      <c r="A17" s="3" t="s">
        <v>23</v>
      </c>
      <c r="B17" s="25">
        <f>B16</f>
        <v>2172.4000000000005</v>
      </c>
      <c r="C17" s="23">
        <f t="shared" si="5"/>
        <v>79.659</v>
      </c>
      <c r="D17" s="23">
        <f t="shared" si="5"/>
        <v>0</v>
      </c>
      <c r="E17" s="23">
        <f>E16</f>
        <v>0</v>
      </c>
      <c r="F17" s="23">
        <f t="shared" si="6"/>
        <v>0</v>
      </c>
      <c r="G17" s="23">
        <f>D17*100/C17</f>
        <v>0</v>
      </c>
      <c r="H17" s="23">
        <v>79.659</v>
      </c>
      <c r="I17" s="23">
        <v>0</v>
      </c>
      <c r="J17" s="23">
        <f aca="true" t="shared" si="9" ref="J17:AD18">J16</f>
        <v>79.659</v>
      </c>
      <c r="K17" s="23"/>
      <c r="L17" s="23">
        <f t="shared" si="9"/>
        <v>79.659</v>
      </c>
      <c r="M17" s="23"/>
      <c r="N17" s="23">
        <f t="shared" si="9"/>
        <v>1080.159</v>
      </c>
      <c r="O17" s="23"/>
      <c r="P17" s="23">
        <f t="shared" si="9"/>
        <v>79.659</v>
      </c>
      <c r="Q17" s="23"/>
      <c r="R17" s="23">
        <f t="shared" si="9"/>
        <v>79.659</v>
      </c>
      <c r="S17" s="23"/>
      <c r="T17" s="23">
        <f t="shared" si="9"/>
        <v>79.659</v>
      </c>
      <c r="U17" s="23"/>
      <c r="V17" s="23">
        <f t="shared" si="9"/>
        <v>79.659</v>
      </c>
      <c r="W17" s="23"/>
      <c r="X17" s="23">
        <f t="shared" si="9"/>
        <v>79.659</v>
      </c>
      <c r="Y17" s="23"/>
      <c r="Z17" s="23">
        <f t="shared" si="9"/>
        <v>295.659</v>
      </c>
      <c r="AA17" s="23"/>
      <c r="AB17" s="23">
        <f t="shared" si="9"/>
        <v>79.659</v>
      </c>
      <c r="AC17" s="23"/>
      <c r="AD17" s="23">
        <f t="shared" si="9"/>
        <v>79.651</v>
      </c>
      <c r="AE17" s="23"/>
      <c r="AF17" s="97"/>
    </row>
    <row r="18" spans="1:32" s="13" customFormat="1" ht="18.75">
      <c r="A18" s="2" t="s">
        <v>18</v>
      </c>
      <c r="B18" s="25">
        <f>B16</f>
        <v>2172.4000000000005</v>
      </c>
      <c r="C18" s="23">
        <f t="shared" si="5"/>
        <v>79.659</v>
      </c>
      <c r="D18" s="23">
        <f t="shared" si="5"/>
        <v>0</v>
      </c>
      <c r="E18" s="23">
        <f>E16</f>
        <v>0</v>
      </c>
      <c r="F18" s="23">
        <f t="shared" si="6"/>
        <v>0</v>
      </c>
      <c r="G18" s="23">
        <f>D18*100/C18</f>
        <v>0</v>
      </c>
      <c r="H18" s="23">
        <v>79.659</v>
      </c>
      <c r="I18" s="23">
        <v>0</v>
      </c>
      <c r="J18" s="23">
        <f t="shared" si="9"/>
        <v>79.659</v>
      </c>
      <c r="K18" s="23"/>
      <c r="L18" s="23">
        <f t="shared" si="9"/>
        <v>79.659</v>
      </c>
      <c r="M18" s="23"/>
      <c r="N18" s="23">
        <f t="shared" si="9"/>
        <v>1080.159</v>
      </c>
      <c r="O18" s="23"/>
      <c r="P18" s="23">
        <f t="shared" si="9"/>
        <v>79.659</v>
      </c>
      <c r="Q18" s="23"/>
      <c r="R18" s="23">
        <f t="shared" si="9"/>
        <v>79.659</v>
      </c>
      <c r="S18" s="23"/>
      <c r="T18" s="23">
        <f t="shared" si="9"/>
        <v>79.659</v>
      </c>
      <c r="U18" s="23"/>
      <c r="V18" s="23">
        <f t="shared" si="9"/>
        <v>79.659</v>
      </c>
      <c r="W18" s="23"/>
      <c r="X18" s="23">
        <f t="shared" si="9"/>
        <v>79.659</v>
      </c>
      <c r="Y18" s="23"/>
      <c r="Z18" s="23">
        <f t="shared" si="9"/>
        <v>295.659</v>
      </c>
      <c r="AA18" s="23"/>
      <c r="AB18" s="23">
        <f t="shared" si="9"/>
        <v>79.659</v>
      </c>
      <c r="AC18" s="23"/>
      <c r="AD18" s="23">
        <f t="shared" si="9"/>
        <v>79.651</v>
      </c>
      <c r="AE18" s="23"/>
      <c r="AF18" s="98"/>
    </row>
    <row r="19" spans="1:32" s="13" customFormat="1" ht="130.5" customHeight="1">
      <c r="A19" s="21" t="s">
        <v>37</v>
      </c>
      <c r="B19" s="25">
        <f>H19+J19+L19+N19+P19+R19+T19+V19+X19+Z19+AB19+AD19</f>
        <v>18010.000000000004</v>
      </c>
      <c r="C19" s="23">
        <f t="shared" si="5"/>
        <v>872.797</v>
      </c>
      <c r="D19" s="23">
        <f t="shared" si="5"/>
        <v>312.66245</v>
      </c>
      <c r="E19" s="23">
        <f>I19+K19+M19+O19+Q19+S19+U19+W19+Y19+AA19+AC19+AE19</f>
        <v>312.66245</v>
      </c>
      <c r="F19" s="23">
        <f t="shared" si="6"/>
        <v>1.7360491393670179</v>
      </c>
      <c r="G19" s="23">
        <f>D19*100/C19</f>
        <v>35.82304361724433</v>
      </c>
      <c r="H19" s="23">
        <v>872.797</v>
      </c>
      <c r="I19" s="23">
        <v>312.66245</v>
      </c>
      <c r="J19" s="23">
        <v>1388.567</v>
      </c>
      <c r="K19" s="23"/>
      <c r="L19" s="23">
        <v>858.827</v>
      </c>
      <c r="M19" s="23"/>
      <c r="N19" s="23">
        <v>4758.72058</v>
      </c>
      <c r="O19" s="23"/>
      <c r="P19" s="23">
        <v>381.647</v>
      </c>
      <c r="Q19" s="23"/>
      <c r="R19" s="23">
        <v>801.647</v>
      </c>
      <c r="S19" s="23"/>
      <c r="T19" s="23">
        <v>4062.71994</v>
      </c>
      <c r="U19" s="23"/>
      <c r="V19" s="23">
        <v>315.647</v>
      </c>
      <c r="W19" s="23"/>
      <c r="X19" s="23">
        <v>728.147</v>
      </c>
      <c r="Y19" s="23"/>
      <c r="Z19" s="23">
        <v>1064.88556</v>
      </c>
      <c r="AA19" s="23"/>
      <c r="AB19" s="23">
        <v>315.647</v>
      </c>
      <c r="AC19" s="23"/>
      <c r="AD19" s="23">
        <v>2460.74792</v>
      </c>
      <c r="AE19" s="23"/>
      <c r="AF19" s="71" t="s">
        <v>52</v>
      </c>
    </row>
    <row r="20" spans="1:32" s="13" customFormat="1" ht="21.75" customHeight="1">
      <c r="A20" s="3" t="s">
        <v>23</v>
      </c>
      <c r="B20" s="25">
        <f>B19</f>
        <v>18010.000000000004</v>
      </c>
      <c r="C20" s="23">
        <f aca="true" t="shared" si="10" ref="C20:C27">H20</f>
        <v>872.797</v>
      </c>
      <c r="D20" s="23">
        <f aca="true" t="shared" si="11" ref="D20:D27">I20</f>
        <v>312.66245</v>
      </c>
      <c r="E20" s="23">
        <f>E19</f>
        <v>312.66245</v>
      </c>
      <c r="F20" s="23">
        <f aca="true" t="shared" si="12" ref="F20:F28">D20*100/B20</f>
        <v>1.7360491393670179</v>
      </c>
      <c r="G20" s="23">
        <f aca="true" t="shared" si="13" ref="G20:G28">D20*100/C20</f>
        <v>35.82304361724433</v>
      </c>
      <c r="H20" s="23">
        <f>H19</f>
        <v>872.797</v>
      </c>
      <c r="I20" s="23">
        <f>I19</f>
        <v>312.66245</v>
      </c>
      <c r="J20" s="23">
        <f aca="true" t="shared" si="14" ref="J20:AD21">J19</f>
        <v>1388.567</v>
      </c>
      <c r="K20" s="23"/>
      <c r="L20" s="23">
        <f t="shared" si="14"/>
        <v>858.827</v>
      </c>
      <c r="M20" s="23"/>
      <c r="N20" s="23">
        <f t="shared" si="14"/>
        <v>4758.72058</v>
      </c>
      <c r="O20" s="23"/>
      <c r="P20" s="23">
        <f t="shared" si="14"/>
        <v>381.647</v>
      </c>
      <c r="Q20" s="23"/>
      <c r="R20" s="23">
        <f t="shared" si="14"/>
        <v>801.647</v>
      </c>
      <c r="S20" s="23"/>
      <c r="T20" s="23">
        <f t="shared" si="14"/>
        <v>4062.71994</v>
      </c>
      <c r="U20" s="23"/>
      <c r="V20" s="23">
        <f t="shared" si="14"/>
        <v>315.647</v>
      </c>
      <c r="W20" s="23"/>
      <c r="X20" s="23">
        <f t="shared" si="14"/>
        <v>728.147</v>
      </c>
      <c r="Y20" s="23"/>
      <c r="Z20" s="23">
        <f t="shared" si="14"/>
        <v>1064.88556</v>
      </c>
      <c r="AA20" s="23"/>
      <c r="AB20" s="23">
        <f t="shared" si="14"/>
        <v>315.647</v>
      </c>
      <c r="AC20" s="23"/>
      <c r="AD20" s="23">
        <f t="shared" si="14"/>
        <v>2460.74792</v>
      </c>
      <c r="AE20" s="23"/>
      <c r="AF20" s="72"/>
    </row>
    <row r="21" spans="1:32" s="13" customFormat="1" ht="24" customHeight="1">
      <c r="A21" s="22" t="s">
        <v>18</v>
      </c>
      <c r="B21" s="25">
        <f>B20</f>
        <v>18010.000000000004</v>
      </c>
      <c r="C21" s="23">
        <f t="shared" si="10"/>
        <v>872.797</v>
      </c>
      <c r="D21" s="23">
        <f t="shared" si="11"/>
        <v>312.66245</v>
      </c>
      <c r="E21" s="23">
        <f>E19</f>
        <v>312.66245</v>
      </c>
      <c r="F21" s="23">
        <f t="shared" si="12"/>
        <v>1.7360491393670179</v>
      </c>
      <c r="G21" s="23">
        <f t="shared" si="13"/>
        <v>35.82304361724433</v>
      </c>
      <c r="H21" s="23">
        <f>H20</f>
        <v>872.797</v>
      </c>
      <c r="I21" s="23">
        <f>I20</f>
        <v>312.66245</v>
      </c>
      <c r="J21" s="23">
        <f t="shared" si="14"/>
        <v>1388.567</v>
      </c>
      <c r="K21" s="23"/>
      <c r="L21" s="23">
        <f t="shared" si="14"/>
        <v>858.827</v>
      </c>
      <c r="M21" s="23"/>
      <c r="N21" s="23">
        <f t="shared" si="14"/>
        <v>4758.72058</v>
      </c>
      <c r="O21" s="23"/>
      <c r="P21" s="23">
        <f t="shared" si="14"/>
        <v>381.647</v>
      </c>
      <c r="Q21" s="23"/>
      <c r="R21" s="23">
        <f t="shared" si="14"/>
        <v>801.647</v>
      </c>
      <c r="S21" s="23"/>
      <c r="T21" s="23">
        <f t="shared" si="14"/>
        <v>4062.71994</v>
      </c>
      <c r="U21" s="23"/>
      <c r="V21" s="23">
        <f t="shared" si="14"/>
        <v>315.647</v>
      </c>
      <c r="W21" s="23"/>
      <c r="X21" s="23">
        <f t="shared" si="14"/>
        <v>728.147</v>
      </c>
      <c r="Y21" s="23"/>
      <c r="Z21" s="23">
        <f t="shared" si="14"/>
        <v>1064.88556</v>
      </c>
      <c r="AA21" s="23"/>
      <c r="AB21" s="23">
        <f t="shared" si="14"/>
        <v>315.647</v>
      </c>
      <c r="AC21" s="23"/>
      <c r="AD21" s="23">
        <f t="shared" si="14"/>
        <v>2460.74792</v>
      </c>
      <c r="AE21" s="23"/>
      <c r="AF21" s="73"/>
    </row>
    <row r="22" spans="1:32" s="13" customFormat="1" ht="53.25" customHeight="1">
      <c r="A22" s="21" t="s">
        <v>38</v>
      </c>
      <c r="B22" s="25">
        <f>H22+J22+L22+N22+P22+R22+T22+V22+X22+Z22+AB22+AD22</f>
        <v>2830.2000000000003</v>
      </c>
      <c r="C22" s="23">
        <f t="shared" si="10"/>
        <v>136</v>
      </c>
      <c r="D22" s="23">
        <f t="shared" si="11"/>
        <v>34.37</v>
      </c>
      <c r="E22" s="23">
        <f>I22+K22+M22+O22+Q22+S22+U22+W22+Y22+AA22+AC22+AE22</f>
        <v>34.37</v>
      </c>
      <c r="F22" s="23">
        <f t="shared" si="12"/>
        <v>1.2144018090594302</v>
      </c>
      <c r="G22" s="23">
        <f t="shared" si="13"/>
        <v>25.27205882352941</v>
      </c>
      <c r="H22" s="23">
        <v>136</v>
      </c>
      <c r="I22" s="23">
        <v>34.37</v>
      </c>
      <c r="J22" s="23">
        <v>684.876</v>
      </c>
      <c r="K22" s="23"/>
      <c r="L22" s="23">
        <v>0</v>
      </c>
      <c r="M22" s="23"/>
      <c r="N22" s="23">
        <v>800.768</v>
      </c>
      <c r="O22" s="23"/>
      <c r="P22" s="23">
        <v>0</v>
      </c>
      <c r="Q22" s="23"/>
      <c r="R22" s="23">
        <v>0</v>
      </c>
      <c r="S22" s="23"/>
      <c r="T22" s="23">
        <v>632.656</v>
      </c>
      <c r="U22" s="23"/>
      <c r="V22" s="23">
        <v>0</v>
      </c>
      <c r="W22" s="23"/>
      <c r="X22" s="23">
        <v>0</v>
      </c>
      <c r="Y22" s="23"/>
      <c r="Z22" s="23">
        <v>575.9</v>
      </c>
      <c r="AA22" s="23"/>
      <c r="AB22" s="23">
        <v>0</v>
      </c>
      <c r="AC22" s="23"/>
      <c r="AD22" s="23">
        <v>0</v>
      </c>
      <c r="AE22" s="23"/>
      <c r="AF22" s="89" t="s">
        <v>50</v>
      </c>
    </row>
    <row r="23" spans="1:32" s="13" customFormat="1" ht="18.75">
      <c r="A23" s="3" t="s">
        <v>23</v>
      </c>
      <c r="B23" s="25">
        <f>B22</f>
        <v>2830.2000000000003</v>
      </c>
      <c r="C23" s="23">
        <f t="shared" si="10"/>
        <v>136</v>
      </c>
      <c r="D23" s="23">
        <f t="shared" si="11"/>
        <v>34.37</v>
      </c>
      <c r="E23" s="23">
        <f>E22</f>
        <v>34.37</v>
      </c>
      <c r="F23" s="23">
        <f t="shared" si="12"/>
        <v>1.2144018090594302</v>
      </c>
      <c r="G23" s="23">
        <f t="shared" si="13"/>
        <v>25.27205882352941</v>
      </c>
      <c r="H23" s="25">
        <f aca="true" t="shared" si="15" ref="H23:AD23">H22</f>
        <v>136</v>
      </c>
      <c r="I23" s="25">
        <f>I22</f>
        <v>34.37</v>
      </c>
      <c r="J23" s="25">
        <f t="shared" si="15"/>
        <v>684.876</v>
      </c>
      <c r="K23" s="25"/>
      <c r="L23" s="25">
        <f t="shared" si="15"/>
        <v>0</v>
      </c>
      <c r="M23" s="25"/>
      <c r="N23" s="25">
        <f t="shared" si="15"/>
        <v>800.768</v>
      </c>
      <c r="O23" s="25"/>
      <c r="P23" s="25">
        <f t="shared" si="15"/>
        <v>0</v>
      </c>
      <c r="Q23" s="25"/>
      <c r="R23" s="25">
        <f t="shared" si="15"/>
        <v>0</v>
      </c>
      <c r="S23" s="25"/>
      <c r="T23" s="25">
        <f t="shared" si="15"/>
        <v>632.656</v>
      </c>
      <c r="U23" s="25"/>
      <c r="V23" s="25">
        <f t="shared" si="15"/>
        <v>0</v>
      </c>
      <c r="W23" s="25"/>
      <c r="X23" s="25">
        <f t="shared" si="15"/>
        <v>0</v>
      </c>
      <c r="Y23" s="25"/>
      <c r="Z23" s="25">
        <f t="shared" si="15"/>
        <v>575.9</v>
      </c>
      <c r="AA23" s="25"/>
      <c r="AB23" s="25">
        <f t="shared" si="15"/>
        <v>0</v>
      </c>
      <c r="AC23" s="25"/>
      <c r="AD23" s="25">
        <f t="shared" si="15"/>
        <v>0</v>
      </c>
      <c r="AE23" s="23"/>
      <c r="AF23" s="72"/>
    </row>
    <row r="24" spans="1:32" s="13" customFormat="1" ht="18.75">
      <c r="A24" s="22" t="s">
        <v>18</v>
      </c>
      <c r="B24" s="25">
        <f>B23</f>
        <v>2830.2000000000003</v>
      </c>
      <c r="C24" s="23">
        <f t="shared" si="10"/>
        <v>136</v>
      </c>
      <c r="D24" s="23">
        <f t="shared" si="11"/>
        <v>34.37</v>
      </c>
      <c r="E24" s="23">
        <f>E22</f>
        <v>34.37</v>
      </c>
      <c r="F24" s="23">
        <f t="shared" si="12"/>
        <v>1.2144018090594302</v>
      </c>
      <c r="G24" s="23">
        <f t="shared" si="13"/>
        <v>25.27205882352941</v>
      </c>
      <c r="H24" s="23">
        <f>H23</f>
        <v>136</v>
      </c>
      <c r="I24" s="23">
        <f>I23</f>
        <v>34.37</v>
      </c>
      <c r="J24" s="23">
        <f>J23</f>
        <v>684.876</v>
      </c>
      <c r="K24" s="23"/>
      <c r="L24" s="23">
        <f>L23</f>
        <v>0</v>
      </c>
      <c r="M24" s="23"/>
      <c r="N24" s="23">
        <f>N23</f>
        <v>800.768</v>
      </c>
      <c r="O24" s="23"/>
      <c r="P24" s="23">
        <f>P23</f>
        <v>0</v>
      </c>
      <c r="Q24" s="23"/>
      <c r="R24" s="23">
        <f>R23</f>
        <v>0</v>
      </c>
      <c r="S24" s="23"/>
      <c r="T24" s="23">
        <f>T23</f>
        <v>632.656</v>
      </c>
      <c r="U24" s="23"/>
      <c r="V24" s="23">
        <f>V23</f>
        <v>0</v>
      </c>
      <c r="W24" s="23"/>
      <c r="X24" s="23">
        <f>X23</f>
        <v>0</v>
      </c>
      <c r="Y24" s="23"/>
      <c r="Z24" s="23">
        <f>Z23</f>
        <v>575.9</v>
      </c>
      <c r="AA24" s="23"/>
      <c r="AB24" s="23">
        <f>AB23</f>
        <v>0</v>
      </c>
      <c r="AC24" s="23"/>
      <c r="AD24" s="23">
        <f>AD23</f>
        <v>0</v>
      </c>
      <c r="AE24" s="23"/>
      <c r="AF24" s="73"/>
    </row>
    <row r="25" spans="1:32" s="13" customFormat="1" ht="159.75" customHeight="1">
      <c r="A25" s="21" t="s">
        <v>39</v>
      </c>
      <c r="B25" s="25">
        <f>H25+J25+L25+N25+P25+R25+T25+V25+X25+Z25+AB25+AD25</f>
        <v>79883.29999999999</v>
      </c>
      <c r="C25" s="23">
        <f t="shared" si="10"/>
        <v>19091.564</v>
      </c>
      <c r="D25" s="23">
        <f t="shared" si="11"/>
        <v>14223.35604</v>
      </c>
      <c r="E25" s="23">
        <f>I25+K25+M25+O25+Q25+S25+U25+W25+Y25+AA25+AC25+AE25</f>
        <v>14223.35604</v>
      </c>
      <c r="F25" s="23">
        <f t="shared" si="12"/>
        <v>17.805168339314978</v>
      </c>
      <c r="G25" s="23">
        <f t="shared" si="13"/>
        <v>74.50073781278475</v>
      </c>
      <c r="H25" s="23">
        <v>19091.564</v>
      </c>
      <c r="I25" s="23">
        <v>14223.35604</v>
      </c>
      <c r="J25" s="23">
        <v>9319.14</v>
      </c>
      <c r="K25" s="23"/>
      <c r="L25" s="23">
        <v>3800.224</v>
      </c>
      <c r="M25" s="23"/>
      <c r="N25" s="23">
        <v>7287.394</v>
      </c>
      <c r="O25" s="23"/>
      <c r="P25" s="23">
        <v>6410.331</v>
      </c>
      <c r="Q25" s="23"/>
      <c r="R25" s="23">
        <v>4244.24</v>
      </c>
      <c r="S25" s="23"/>
      <c r="T25" s="23">
        <v>8358.88</v>
      </c>
      <c r="U25" s="23"/>
      <c r="V25" s="26">
        <v>3807.496</v>
      </c>
      <c r="W25" s="23"/>
      <c r="X25" s="23">
        <v>2403.614</v>
      </c>
      <c r="Y25" s="23"/>
      <c r="Z25" s="23">
        <v>5970.162</v>
      </c>
      <c r="AA25" s="23"/>
      <c r="AB25" s="23">
        <v>3191.802</v>
      </c>
      <c r="AC25" s="23"/>
      <c r="AD25" s="23">
        <v>5998.453</v>
      </c>
      <c r="AE25" s="23"/>
      <c r="AF25" s="89" t="s">
        <v>54</v>
      </c>
    </row>
    <row r="26" spans="1:32" s="13" customFormat="1" ht="18.75">
      <c r="A26" s="3" t="s">
        <v>23</v>
      </c>
      <c r="B26" s="25">
        <f>B25</f>
        <v>79883.29999999999</v>
      </c>
      <c r="C26" s="23">
        <f t="shared" si="10"/>
        <v>19091.564</v>
      </c>
      <c r="D26" s="23">
        <f t="shared" si="11"/>
        <v>14223.35604</v>
      </c>
      <c r="E26" s="23">
        <f>E25</f>
        <v>14223.35604</v>
      </c>
      <c r="F26" s="23">
        <f t="shared" si="12"/>
        <v>17.805168339314978</v>
      </c>
      <c r="G26" s="23">
        <f t="shared" si="13"/>
        <v>74.50073781278475</v>
      </c>
      <c r="H26" s="23">
        <f>H25</f>
        <v>19091.564</v>
      </c>
      <c r="I26" s="23">
        <f>I25</f>
        <v>14223.35604</v>
      </c>
      <c r="J26" s="23">
        <f aca="true" t="shared" si="16" ref="J26:AD26">J25</f>
        <v>9319.14</v>
      </c>
      <c r="K26" s="23"/>
      <c r="L26" s="23">
        <f t="shared" si="16"/>
        <v>3800.224</v>
      </c>
      <c r="M26" s="23"/>
      <c r="N26" s="23">
        <f t="shared" si="16"/>
        <v>7287.394</v>
      </c>
      <c r="O26" s="23"/>
      <c r="P26" s="23">
        <f t="shared" si="16"/>
        <v>6410.331</v>
      </c>
      <c r="Q26" s="23"/>
      <c r="R26" s="23">
        <f t="shared" si="16"/>
        <v>4244.24</v>
      </c>
      <c r="S26" s="23"/>
      <c r="T26" s="23">
        <f t="shared" si="16"/>
        <v>8358.88</v>
      </c>
      <c r="U26" s="23"/>
      <c r="V26" s="23">
        <f t="shared" si="16"/>
        <v>3807.496</v>
      </c>
      <c r="W26" s="23"/>
      <c r="X26" s="23">
        <f t="shared" si="16"/>
        <v>2403.614</v>
      </c>
      <c r="Y26" s="23"/>
      <c r="Z26" s="23">
        <f t="shared" si="16"/>
        <v>5970.162</v>
      </c>
      <c r="AA26" s="23"/>
      <c r="AB26" s="23">
        <f t="shared" si="16"/>
        <v>3191.802</v>
      </c>
      <c r="AC26" s="23"/>
      <c r="AD26" s="23">
        <f t="shared" si="16"/>
        <v>5998.453</v>
      </c>
      <c r="AE26" s="23"/>
      <c r="AF26" s="72"/>
    </row>
    <row r="27" spans="1:32" s="13" customFormat="1" ht="21.75" customHeight="1">
      <c r="A27" s="2" t="s">
        <v>18</v>
      </c>
      <c r="B27" s="25">
        <f>B25</f>
        <v>79883.29999999999</v>
      </c>
      <c r="C27" s="23">
        <f t="shared" si="10"/>
        <v>19091.564</v>
      </c>
      <c r="D27" s="23">
        <f t="shared" si="11"/>
        <v>14223.35604</v>
      </c>
      <c r="E27" s="23">
        <f>E25</f>
        <v>14223.35604</v>
      </c>
      <c r="F27" s="23">
        <f t="shared" si="12"/>
        <v>17.805168339314978</v>
      </c>
      <c r="G27" s="23">
        <f t="shared" si="13"/>
        <v>74.50073781278475</v>
      </c>
      <c r="H27" s="25">
        <f aca="true" t="shared" si="17" ref="H27:AD27">H25</f>
        <v>19091.564</v>
      </c>
      <c r="I27" s="25">
        <f>I26</f>
        <v>14223.35604</v>
      </c>
      <c r="J27" s="25">
        <f t="shared" si="17"/>
        <v>9319.14</v>
      </c>
      <c r="K27" s="25"/>
      <c r="L27" s="25">
        <f t="shared" si="17"/>
        <v>3800.224</v>
      </c>
      <c r="M27" s="25"/>
      <c r="N27" s="25">
        <f t="shared" si="17"/>
        <v>7287.394</v>
      </c>
      <c r="O27" s="25"/>
      <c r="P27" s="25">
        <f t="shared" si="17"/>
        <v>6410.331</v>
      </c>
      <c r="Q27" s="25"/>
      <c r="R27" s="25">
        <f t="shared" si="17"/>
        <v>4244.24</v>
      </c>
      <c r="S27" s="25"/>
      <c r="T27" s="25">
        <f t="shared" si="17"/>
        <v>8358.88</v>
      </c>
      <c r="U27" s="25"/>
      <c r="V27" s="25">
        <f t="shared" si="17"/>
        <v>3807.496</v>
      </c>
      <c r="W27" s="25"/>
      <c r="X27" s="25">
        <f t="shared" si="17"/>
        <v>2403.614</v>
      </c>
      <c r="Y27" s="25"/>
      <c r="Z27" s="25">
        <f t="shared" si="17"/>
        <v>5970.162</v>
      </c>
      <c r="AA27" s="25"/>
      <c r="AB27" s="25">
        <f t="shared" si="17"/>
        <v>3191.802</v>
      </c>
      <c r="AC27" s="25"/>
      <c r="AD27" s="25">
        <f t="shared" si="17"/>
        <v>5998.453</v>
      </c>
      <c r="AE27" s="23"/>
      <c r="AF27" s="73"/>
    </row>
    <row r="28" spans="1:33" s="13" customFormat="1" ht="33.75" customHeight="1">
      <c r="A28" s="33" t="s">
        <v>24</v>
      </c>
      <c r="B28" s="27">
        <f>B9+B5</f>
        <v>104310.29999999999</v>
      </c>
      <c r="C28" s="27">
        <f>C9+C5</f>
        <v>20180.019999999997</v>
      </c>
      <c r="D28" s="27">
        <f>D9+D5</f>
        <v>14570.388490000001</v>
      </c>
      <c r="E28" s="37">
        <f>E9+E5</f>
        <v>14570.388490000001</v>
      </c>
      <c r="F28" s="29">
        <f t="shared" si="12"/>
        <v>13.96831232390282</v>
      </c>
      <c r="G28" s="29">
        <f t="shared" si="13"/>
        <v>72.20205178191104</v>
      </c>
      <c r="H28" s="37">
        <f aca="true" t="shared" si="18" ref="H28:AE28">H9+H5</f>
        <v>20180.019999999997</v>
      </c>
      <c r="I28" s="37">
        <f t="shared" si="18"/>
        <v>14570.388490000001</v>
      </c>
      <c r="J28" s="37">
        <f t="shared" si="18"/>
        <v>11472.241999999998</v>
      </c>
      <c r="K28" s="37">
        <f t="shared" si="18"/>
        <v>0</v>
      </c>
      <c r="L28" s="37">
        <f t="shared" si="18"/>
        <v>4738.71</v>
      </c>
      <c r="M28" s="37">
        <f t="shared" si="18"/>
        <v>0</v>
      </c>
      <c r="N28" s="37">
        <f t="shared" si="18"/>
        <v>13927.041580000001</v>
      </c>
      <c r="O28" s="37">
        <f t="shared" si="18"/>
        <v>0</v>
      </c>
      <c r="P28" s="37">
        <f t="shared" si="18"/>
        <v>7409.337</v>
      </c>
      <c r="Q28" s="37">
        <f t="shared" si="18"/>
        <v>0</v>
      </c>
      <c r="R28" s="37">
        <f t="shared" si="18"/>
        <v>5125.546</v>
      </c>
      <c r="S28" s="37">
        <f t="shared" si="18"/>
        <v>0</v>
      </c>
      <c r="T28" s="37">
        <f t="shared" si="18"/>
        <v>13133.914939999999</v>
      </c>
      <c r="U28" s="37">
        <f t="shared" si="18"/>
        <v>0</v>
      </c>
      <c r="V28" s="37">
        <f t="shared" si="18"/>
        <v>4202.802</v>
      </c>
      <c r="W28" s="37">
        <f t="shared" si="18"/>
        <v>0</v>
      </c>
      <c r="X28" s="37">
        <f t="shared" si="18"/>
        <v>3311.42</v>
      </c>
      <c r="Y28" s="37">
        <f t="shared" si="18"/>
        <v>0</v>
      </c>
      <c r="Z28" s="37">
        <f t="shared" si="18"/>
        <v>8206.60656</v>
      </c>
      <c r="AA28" s="37">
        <f t="shared" si="18"/>
        <v>0</v>
      </c>
      <c r="AB28" s="37">
        <f t="shared" si="18"/>
        <v>4063.808</v>
      </c>
      <c r="AC28" s="37">
        <f t="shared" si="18"/>
        <v>0</v>
      </c>
      <c r="AD28" s="37">
        <f t="shared" si="18"/>
        <v>8538.851920000001</v>
      </c>
      <c r="AE28" s="37">
        <f t="shared" si="18"/>
        <v>0</v>
      </c>
      <c r="AF28" s="27"/>
      <c r="AG28" s="35">
        <f>AD28+AB28+Z28+X28+V28+T28+R28+P28+N28+L28+J28+H28</f>
        <v>104310.30000000002</v>
      </c>
    </row>
    <row r="29" spans="1:32" s="13" customFormat="1" ht="18.75">
      <c r="A29" s="4"/>
      <c r="B29" s="14"/>
      <c r="C29" s="5"/>
      <c r="D29" s="5"/>
      <c r="E29" s="5"/>
      <c r="F29" s="5"/>
      <c r="G29" s="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4"/>
    </row>
    <row r="30" spans="1:32" s="13" customFormat="1" ht="18.75" customHeight="1">
      <c r="A30" s="4"/>
      <c r="B30" s="67" t="s">
        <v>49</v>
      </c>
      <c r="C30" s="67"/>
      <c r="D30" s="67"/>
      <c r="E30" s="67"/>
      <c r="F30" s="67"/>
      <c r="G30" s="67"/>
      <c r="H30" s="67"/>
      <c r="I30" s="67"/>
      <c r="J30" s="5"/>
      <c r="K30" s="5"/>
      <c r="L30" s="5"/>
      <c r="M30" s="5"/>
      <c r="N30" s="5"/>
      <c r="O30" s="5"/>
      <c r="P30" s="5"/>
      <c r="Q30" s="6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</row>
    <row r="31" spans="1:32" s="13" customFormat="1" ht="15.75">
      <c r="A31" s="4"/>
      <c r="B31" s="4"/>
      <c r="C31" s="4"/>
      <c r="D31" s="4"/>
      <c r="E31" s="4"/>
      <c r="F31" s="4"/>
      <c r="G31" s="4"/>
      <c r="H31" s="5"/>
      <c r="I31" s="5"/>
      <c r="J31" s="5"/>
      <c r="K31" s="5"/>
      <c r="L31" s="5"/>
      <c r="M31" s="5"/>
      <c r="N31" s="5"/>
      <c r="O31" s="5"/>
      <c r="P31" s="5"/>
      <c r="Q31" s="6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</row>
    <row r="32" spans="2:32" ht="18.75" customHeight="1">
      <c r="B32" s="67" t="s">
        <v>40</v>
      </c>
      <c r="C32" s="67"/>
      <c r="D32" s="67"/>
      <c r="E32" s="67"/>
      <c r="F32" s="67"/>
      <c r="G32" s="67"/>
      <c r="H32" s="67"/>
      <c r="I32" s="67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8.75">
      <c r="A33" s="4"/>
      <c r="B33" s="66">
        <v>42405</v>
      </c>
      <c r="C33" s="67"/>
      <c r="D33" s="67"/>
      <c r="E33" s="67"/>
      <c r="F33" s="67"/>
      <c r="G33" s="6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1:32" s="13" customFormat="1" ht="15.75">
      <c r="A34" s="4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</row>
    <row r="35" spans="1:32" s="13" customFormat="1" ht="18.75">
      <c r="A35" s="4"/>
      <c r="B35" s="67"/>
      <c r="C35" s="67"/>
      <c r="D35" s="67"/>
      <c r="E35" s="67"/>
      <c r="F35" s="67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ht="35.25" customHeight="1"/>
    <row r="38" spans="33:44" ht="35.25" customHeight="1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</row>
    <row r="39" spans="33:44" ht="19.5" customHeight="1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</row>
    <row r="40" spans="33:44" ht="48.7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ht="19.5" customHeight="1"/>
    <row r="42" ht="48.75" customHeight="1"/>
  </sheetData>
  <sheetProtection/>
  <mergeCells count="30">
    <mergeCell ref="B33:G33"/>
    <mergeCell ref="B35:F35"/>
    <mergeCell ref="Z2:AA2"/>
    <mergeCell ref="AB2:AC2"/>
    <mergeCell ref="AD2:AE2"/>
    <mergeCell ref="AF2:AF3"/>
    <mergeCell ref="B32:I32"/>
    <mergeCell ref="N2:O2"/>
    <mergeCell ref="P2:Q2"/>
    <mergeCell ref="AF25:AF27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R2:S2"/>
    <mergeCell ref="T2:U2"/>
    <mergeCell ref="B30:I30"/>
    <mergeCell ref="AF5:AF8"/>
    <mergeCell ref="AF13:AF15"/>
    <mergeCell ref="AF16:AF18"/>
    <mergeCell ref="AF19:AF21"/>
    <mergeCell ref="AF22:AF24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1"/>
  <colBreaks count="1" manualBreakCount="1">
    <brk id="21" max="3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R42"/>
  <sheetViews>
    <sheetView showGridLines="0" view="pageBreakPreview" zoomScale="55" zoomScaleNormal="70" zoomScaleSheetLayoutView="55" zoomScalePageLayoutView="0" workbookViewId="0" topLeftCell="A1">
      <selection activeCell="B35" sqref="B35:G35"/>
    </sheetView>
  </sheetViews>
  <sheetFormatPr defaultColWidth="9.140625" defaultRowHeight="12.75"/>
  <cols>
    <col min="1" max="1" width="45.421875" style="4" customWidth="1"/>
    <col min="2" max="2" width="15.140625" style="4" customWidth="1"/>
    <col min="3" max="3" width="13.8515625" style="5" customWidth="1"/>
    <col min="4" max="4" width="17.140625" style="5" customWidth="1"/>
    <col min="5" max="5" width="15.140625" style="5" customWidth="1"/>
    <col min="6" max="7" width="13.421875" style="5" customWidth="1"/>
    <col min="8" max="19" width="16.140625" style="1" customWidth="1"/>
    <col min="20" max="31" width="16.140625" style="5" customWidth="1"/>
    <col min="32" max="32" width="22.7109375" style="4" customWidth="1"/>
    <col min="33" max="16384" width="9.140625" style="1" customWidth="1"/>
  </cols>
  <sheetData>
    <row r="1" spans="1:32" ht="36.75" customHeight="1">
      <c r="A1" s="92" t="s">
        <v>42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AF1" s="7"/>
    </row>
    <row r="2" spans="1:32" s="8" customFormat="1" ht="18.75" customHeight="1">
      <c r="A2" s="78" t="s">
        <v>27</v>
      </c>
      <c r="B2" s="83" t="s">
        <v>28</v>
      </c>
      <c r="C2" s="83" t="s">
        <v>43</v>
      </c>
      <c r="D2" s="83" t="s">
        <v>29</v>
      </c>
      <c r="E2" s="83" t="s">
        <v>30</v>
      </c>
      <c r="F2" s="77" t="s">
        <v>13</v>
      </c>
      <c r="G2" s="77"/>
      <c r="H2" s="77" t="s">
        <v>0</v>
      </c>
      <c r="I2" s="77"/>
      <c r="J2" s="77" t="s">
        <v>1</v>
      </c>
      <c r="K2" s="77"/>
      <c r="L2" s="77" t="s">
        <v>2</v>
      </c>
      <c r="M2" s="77"/>
      <c r="N2" s="77" t="s">
        <v>3</v>
      </c>
      <c r="O2" s="77"/>
      <c r="P2" s="77" t="s">
        <v>4</v>
      </c>
      <c r="Q2" s="77"/>
      <c r="R2" s="77" t="s">
        <v>5</v>
      </c>
      <c r="S2" s="77"/>
      <c r="T2" s="77" t="s">
        <v>6</v>
      </c>
      <c r="U2" s="77"/>
      <c r="V2" s="77" t="s">
        <v>7</v>
      </c>
      <c r="W2" s="77"/>
      <c r="X2" s="77" t="s">
        <v>8</v>
      </c>
      <c r="Y2" s="77"/>
      <c r="Z2" s="77" t="s">
        <v>9</v>
      </c>
      <c r="AA2" s="77"/>
      <c r="AB2" s="77" t="s">
        <v>10</v>
      </c>
      <c r="AC2" s="77"/>
      <c r="AD2" s="77" t="s">
        <v>11</v>
      </c>
      <c r="AE2" s="77"/>
      <c r="AF2" s="78" t="s">
        <v>17</v>
      </c>
    </row>
    <row r="3" spans="1:32" s="9" customFormat="1" ht="93" customHeight="1">
      <c r="A3" s="78"/>
      <c r="B3" s="84"/>
      <c r="C3" s="84"/>
      <c r="D3" s="85"/>
      <c r="E3" s="84"/>
      <c r="F3" s="30" t="s">
        <v>15</v>
      </c>
      <c r="G3" s="30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78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2" customFormat="1" ht="18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1"/>
      <c r="Y5" s="11"/>
      <c r="Z5" s="11"/>
      <c r="AA5" s="11"/>
      <c r="AB5" s="11"/>
      <c r="AC5" s="11"/>
      <c r="AD5" s="11"/>
      <c r="AE5" s="11"/>
      <c r="AF5" s="11"/>
    </row>
    <row r="6" spans="1:32" s="13" customFormat="1" ht="120" customHeight="1">
      <c r="A6" s="17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s="13" customFormat="1" ht="112.5">
      <c r="A7" s="18" t="s">
        <v>32</v>
      </c>
      <c r="B7" s="25">
        <f>H7+J7+L7+N7+P7+R7+T7+V7+X7+Z7+AB7+AD7</f>
        <v>1139</v>
      </c>
      <c r="C7" s="24"/>
      <c r="D7" s="24"/>
      <c r="E7" s="23"/>
      <c r="F7" s="23"/>
      <c r="G7" s="23"/>
      <c r="H7" s="23">
        <v>0</v>
      </c>
      <c r="I7" s="23"/>
      <c r="J7" s="23">
        <v>0</v>
      </c>
      <c r="K7" s="23"/>
      <c r="L7" s="23">
        <v>0</v>
      </c>
      <c r="M7" s="23"/>
      <c r="N7" s="23">
        <v>0</v>
      </c>
      <c r="O7" s="23"/>
      <c r="P7" s="23">
        <v>400</v>
      </c>
      <c r="Q7" s="23"/>
      <c r="R7" s="23">
        <v>0</v>
      </c>
      <c r="S7" s="23"/>
      <c r="T7" s="23">
        <v>0</v>
      </c>
      <c r="U7" s="23"/>
      <c r="V7" s="23">
        <v>0</v>
      </c>
      <c r="W7" s="23"/>
      <c r="X7" s="23">
        <v>100</v>
      </c>
      <c r="Y7" s="23"/>
      <c r="Z7" s="23">
        <v>300</v>
      </c>
      <c r="AA7" s="23"/>
      <c r="AB7" s="23">
        <v>339</v>
      </c>
      <c r="AC7" s="23"/>
      <c r="AD7" s="23">
        <v>0</v>
      </c>
      <c r="AE7" s="23"/>
      <c r="AF7" s="25"/>
    </row>
    <row r="8" spans="1:32" s="13" customFormat="1" ht="18.75">
      <c r="A8" s="3" t="s">
        <v>23</v>
      </c>
      <c r="B8" s="25">
        <f>B7</f>
        <v>1139</v>
      </c>
      <c r="C8" s="24"/>
      <c r="D8" s="24"/>
      <c r="E8" s="23"/>
      <c r="F8" s="23"/>
      <c r="G8" s="23"/>
      <c r="H8" s="23">
        <f>H7</f>
        <v>0</v>
      </c>
      <c r="I8" s="23"/>
      <c r="J8" s="23">
        <f>J7</f>
        <v>0</v>
      </c>
      <c r="K8" s="23"/>
      <c r="L8" s="23">
        <f>L7</f>
        <v>0</v>
      </c>
      <c r="M8" s="23"/>
      <c r="N8" s="23">
        <f>N7</f>
        <v>0</v>
      </c>
      <c r="O8" s="23"/>
      <c r="P8" s="23">
        <f>P7</f>
        <v>400</v>
      </c>
      <c r="Q8" s="23"/>
      <c r="R8" s="23">
        <f>R7</f>
        <v>0</v>
      </c>
      <c r="S8" s="23"/>
      <c r="T8" s="23">
        <f>T7</f>
        <v>0</v>
      </c>
      <c r="U8" s="23"/>
      <c r="V8" s="23">
        <f>V7</f>
        <v>0</v>
      </c>
      <c r="W8" s="23"/>
      <c r="X8" s="23">
        <f>X7</f>
        <v>100</v>
      </c>
      <c r="Y8" s="23"/>
      <c r="Z8" s="23">
        <f>Z7</f>
        <v>300</v>
      </c>
      <c r="AA8" s="23"/>
      <c r="AB8" s="23">
        <f>AB7</f>
        <v>339</v>
      </c>
      <c r="AC8" s="23"/>
      <c r="AD8" s="23">
        <f>AD7</f>
        <v>0</v>
      </c>
      <c r="AE8" s="23"/>
      <c r="AF8" s="25"/>
    </row>
    <row r="9" spans="1:32" s="13" customFormat="1" ht="18.75">
      <c r="A9" s="2" t="s">
        <v>18</v>
      </c>
      <c r="B9" s="25">
        <f>B8</f>
        <v>1139</v>
      </c>
      <c r="C9" s="24"/>
      <c r="D9" s="24"/>
      <c r="E9" s="23"/>
      <c r="F9" s="23"/>
      <c r="G9" s="23"/>
      <c r="H9" s="23">
        <f>H8</f>
        <v>0</v>
      </c>
      <c r="I9" s="23"/>
      <c r="J9" s="23">
        <f>J8</f>
        <v>0</v>
      </c>
      <c r="K9" s="23"/>
      <c r="L9" s="23">
        <f>L8</f>
        <v>0</v>
      </c>
      <c r="M9" s="23"/>
      <c r="N9" s="23">
        <f>N8</f>
        <v>0</v>
      </c>
      <c r="O9" s="23"/>
      <c r="P9" s="23">
        <f>P8</f>
        <v>400</v>
      </c>
      <c r="Q9" s="23"/>
      <c r="R9" s="23">
        <f>R8</f>
        <v>0</v>
      </c>
      <c r="S9" s="23"/>
      <c r="T9" s="23">
        <f>T8</f>
        <v>0</v>
      </c>
      <c r="U9" s="23"/>
      <c r="V9" s="23">
        <f>V8</f>
        <v>0</v>
      </c>
      <c r="W9" s="23"/>
      <c r="X9" s="23">
        <f>X8</f>
        <v>100</v>
      </c>
      <c r="Y9" s="23"/>
      <c r="Z9" s="23">
        <f>Z8</f>
        <v>300</v>
      </c>
      <c r="AA9" s="23"/>
      <c r="AB9" s="23">
        <f>AB8</f>
        <v>339</v>
      </c>
      <c r="AC9" s="23"/>
      <c r="AD9" s="23">
        <f>AD8</f>
        <v>0</v>
      </c>
      <c r="AE9" s="23"/>
      <c r="AF9" s="25"/>
    </row>
    <row r="10" spans="1:32" s="13" customFormat="1" ht="112.5">
      <c r="A10" s="19" t="s">
        <v>33</v>
      </c>
      <c r="B10" s="25"/>
      <c r="C10" s="24"/>
      <c r="D10" s="24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5"/>
    </row>
    <row r="11" spans="1:32" s="13" customFormat="1" ht="75">
      <c r="A11" s="2" t="s">
        <v>34</v>
      </c>
      <c r="B11" s="25">
        <f>B14+B17+B20+B23</f>
        <v>23288.000000000004</v>
      </c>
      <c r="C11" s="25"/>
      <c r="D11" s="25"/>
      <c r="E11" s="25"/>
      <c r="F11" s="25"/>
      <c r="G11" s="25"/>
      <c r="H11" s="25">
        <f aca="true" t="shared" si="0" ref="H11:AD11">H14+H17+H20+H23</f>
        <v>1088.4560000000001</v>
      </c>
      <c r="I11" s="25"/>
      <c r="J11" s="25">
        <f t="shared" si="0"/>
        <v>2153.102</v>
      </c>
      <c r="K11" s="25"/>
      <c r="L11" s="25">
        <f t="shared" si="0"/>
        <v>938.486</v>
      </c>
      <c r="M11" s="25"/>
      <c r="N11" s="25">
        <f t="shared" si="0"/>
        <v>6639.647580000001</v>
      </c>
      <c r="O11" s="25"/>
      <c r="P11" s="25">
        <f t="shared" si="0"/>
        <v>599.006</v>
      </c>
      <c r="Q11" s="25"/>
      <c r="R11" s="25">
        <f t="shared" si="0"/>
        <v>881.306</v>
      </c>
      <c r="S11" s="25"/>
      <c r="T11" s="25">
        <f t="shared" si="0"/>
        <v>4775.03494</v>
      </c>
      <c r="U11" s="25"/>
      <c r="V11" s="25">
        <f t="shared" si="0"/>
        <v>395.306</v>
      </c>
      <c r="W11" s="25"/>
      <c r="X11" s="25">
        <f t="shared" si="0"/>
        <v>807.806</v>
      </c>
      <c r="Y11" s="25"/>
      <c r="Z11" s="25">
        <f t="shared" si="0"/>
        <v>1936.44456</v>
      </c>
      <c r="AA11" s="25"/>
      <c r="AB11" s="25">
        <f t="shared" si="0"/>
        <v>533.006</v>
      </c>
      <c r="AC11" s="25"/>
      <c r="AD11" s="25">
        <f t="shared" si="0"/>
        <v>2540.3989199999996</v>
      </c>
      <c r="AE11" s="23"/>
      <c r="AF11" s="25"/>
    </row>
    <row r="12" spans="1:32" s="13" customFormat="1" ht="18.75">
      <c r="A12" s="3" t="s">
        <v>23</v>
      </c>
      <c r="B12" s="25">
        <f>B11</f>
        <v>23288.000000000004</v>
      </c>
      <c r="C12" s="24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5"/>
    </row>
    <row r="13" spans="1:32" s="13" customFormat="1" ht="18.75">
      <c r="A13" s="2" t="s">
        <v>18</v>
      </c>
      <c r="B13" s="25">
        <f>B12</f>
        <v>23288.000000000004</v>
      </c>
      <c r="C13" s="24"/>
      <c r="D13" s="24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5"/>
    </row>
    <row r="14" spans="1:32" s="13" customFormat="1" ht="75">
      <c r="A14" s="20" t="s">
        <v>35</v>
      </c>
      <c r="B14" s="25">
        <f>H14+J14+L14+N14+P14+R14+T14+V14+X14+Z14+AB14+AD14</f>
        <v>275.4</v>
      </c>
      <c r="C14" s="24"/>
      <c r="D14" s="24"/>
      <c r="E14" s="23"/>
      <c r="F14" s="23"/>
      <c r="G14" s="23"/>
      <c r="H14" s="23">
        <v>0</v>
      </c>
      <c r="I14" s="23"/>
      <c r="J14" s="23">
        <v>0</v>
      </c>
      <c r="K14" s="23"/>
      <c r="L14" s="23">
        <v>0</v>
      </c>
      <c r="M14" s="23"/>
      <c r="N14" s="23">
        <v>0</v>
      </c>
      <c r="O14" s="23"/>
      <c r="P14" s="23">
        <v>137.7</v>
      </c>
      <c r="Q14" s="23"/>
      <c r="R14" s="23">
        <v>0</v>
      </c>
      <c r="S14" s="23"/>
      <c r="T14" s="23">
        <v>0</v>
      </c>
      <c r="U14" s="23"/>
      <c r="V14" s="23">
        <v>0</v>
      </c>
      <c r="W14" s="23"/>
      <c r="X14" s="23">
        <v>0</v>
      </c>
      <c r="Y14" s="23"/>
      <c r="Z14" s="23">
        <v>0</v>
      </c>
      <c r="AA14" s="23"/>
      <c r="AB14" s="23">
        <v>137.7</v>
      </c>
      <c r="AC14" s="23"/>
      <c r="AD14" s="23">
        <v>0</v>
      </c>
      <c r="AE14" s="23"/>
      <c r="AF14" s="25"/>
    </row>
    <row r="15" spans="1:32" s="13" customFormat="1" ht="18.75">
      <c r="A15" s="3" t="s">
        <v>23</v>
      </c>
      <c r="B15" s="25">
        <f>B14</f>
        <v>275.4</v>
      </c>
      <c r="C15" s="24"/>
      <c r="D15" s="24"/>
      <c r="E15" s="23"/>
      <c r="F15" s="23"/>
      <c r="G15" s="23"/>
      <c r="H15" s="23">
        <f>H14</f>
        <v>0</v>
      </c>
      <c r="I15" s="23"/>
      <c r="J15" s="23">
        <f aca="true" t="shared" si="1" ref="J15:AD15">J14</f>
        <v>0</v>
      </c>
      <c r="K15" s="23"/>
      <c r="L15" s="23">
        <f t="shared" si="1"/>
        <v>0</v>
      </c>
      <c r="M15" s="23"/>
      <c r="N15" s="23">
        <f t="shared" si="1"/>
        <v>0</v>
      </c>
      <c r="O15" s="23"/>
      <c r="P15" s="23">
        <f t="shared" si="1"/>
        <v>137.7</v>
      </c>
      <c r="Q15" s="23"/>
      <c r="R15" s="23">
        <f t="shared" si="1"/>
        <v>0</v>
      </c>
      <c r="S15" s="23"/>
      <c r="T15" s="23">
        <f t="shared" si="1"/>
        <v>0</v>
      </c>
      <c r="U15" s="23"/>
      <c r="V15" s="23">
        <f t="shared" si="1"/>
        <v>0</v>
      </c>
      <c r="W15" s="23"/>
      <c r="X15" s="23">
        <f t="shared" si="1"/>
        <v>0</v>
      </c>
      <c r="Y15" s="23"/>
      <c r="Z15" s="23">
        <f t="shared" si="1"/>
        <v>0</v>
      </c>
      <c r="AA15" s="23"/>
      <c r="AB15" s="23">
        <f t="shared" si="1"/>
        <v>137.7</v>
      </c>
      <c r="AC15" s="23"/>
      <c r="AD15" s="23">
        <f t="shared" si="1"/>
        <v>0</v>
      </c>
      <c r="AE15" s="23"/>
      <c r="AF15" s="25"/>
    </row>
    <row r="16" spans="1:32" s="13" customFormat="1" ht="18.75">
      <c r="A16" s="2" t="s">
        <v>18</v>
      </c>
      <c r="B16" s="25">
        <f>B15</f>
        <v>275.4</v>
      </c>
      <c r="C16" s="24"/>
      <c r="D16" s="24"/>
      <c r="E16" s="23"/>
      <c r="F16" s="23"/>
      <c r="G16" s="23"/>
      <c r="H16" s="23">
        <f>H14</f>
        <v>0</v>
      </c>
      <c r="I16" s="23"/>
      <c r="J16" s="23">
        <f aca="true" t="shared" si="2" ref="J16:AD16">J14</f>
        <v>0</v>
      </c>
      <c r="K16" s="23"/>
      <c r="L16" s="23">
        <f t="shared" si="2"/>
        <v>0</v>
      </c>
      <c r="M16" s="23"/>
      <c r="N16" s="23">
        <f t="shared" si="2"/>
        <v>0</v>
      </c>
      <c r="O16" s="23"/>
      <c r="P16" s="23">
        <f t="shared" si="2"/>
        <v>137.7</v>
      </c>
      <c r="Q16" s="23"/>
      <c r="R16" s="23">
        <f t="shared" si="2"/>
        <v>0</v>
      </c>
      <c r="S16" s="23"/>
      <c r="T16" s="23">
        <f t="shared" si="2"/>
        <v>0</v>
      </c>
      <c r="U16" s="23"/>
      <c r="V16" s="23">
        <f t="shared" si="2"/>
        <v>0</v>
      </c>
      <c r="W16" s="23"/>
      <c r="X16" s="23">
        <f t="shared" si="2"/>
        <v>0</v>
      </c>
      <c r="Y16" s="23"/>
      <c r="Z16" s="23">
        <f t="shared" si="2"/>
        <v>0</v>
      </c>
      <c r="AA16" s="23"/>
      <c r="AB16" s="23">
        <f t="shared" si="2"/>
        <v>137.7</v>
      </c>
      <c r="AC16" s="23"/>
      <c r="AD16" s="23">
        <f t="shared" si="2"/>
        <v>0</v>
      </c>
      <c r="AE16" s="23"/>
      <c r="AF16" s="25"/>
    </row>
    <row r="17" spans="1:32" s="13" customFormat="1" ht="75">
      <c r="A17" s="21" t="s">
        <v>36</v>
      </c>
      <c r="B17" s="25">
        <f>H17+J17+L17+N17+P17+R17+T17+V17+X17+Z17+AB17+AD17</f>
        <v>2172.4000000000005</v>
      </c>
      <c r="C17" s="24"/>
      <c r="D17" s="24"/>
      <c r="E17" s="23"/>
      <c r="F17" s="23"/>
      <c r="G17" s="23"/>
      <c r="H17" s="23">
        <v>79.659</v>
      </c>
      <c r="I17" s="23"/>
      <c r="J17" s="23">
        <v>79.659</v>
      </c>
      <c r="K17" s="23"/>
      <c r="L17" s="23">
        <v>79.659</v>
      </c>
      <c r="M17" s="23"/>
      <c r="N17" s="23">
        <v>1080.159</v>
      </c>
      <c r="O17" s="23"/>
      <c r="P17" s="23">
        <v>79.659</v>
      </c>
      <c r="Q17" s="23"/>
      <c r="R17" s="23">
        <v>79.659</v>
      </c>
      <c r="S17" s="23"/>
      <c r="T17" s="23">
        <v>79.659</v>
      </c>
      <c r="U17" s="23"/>
      <c r="V17" s="23">
        <v>79.659</v>
      </c>
      <c r="W17" s="23"/>
      <c r="X17" s="23">
        <v>79.659</v>
      </c>
      <c r="Y17" s="23"/>
      <c r="Z17" s="23">
        <v>295.659</v>
      </c>
      <c r="AA17" s="23"/>
      <c r="AB17" s="23">
        <v>79.659</v>
      </c>
      <c r="AC17" s="23"/>
      <c r="AD17" s="23">
        <v>79.651</v>
      </c>
      <c r="AE17" s="23"/>
      <c r="AF17" s="25"/>
    </row>
    <row r="18" spans="1:32" s="13" customFormat="1" ht="18.75">
      <c r="A18" s="3" t="s">
        <v>23</v>
      </c>
      <c r="B18" s="25">
        <f>B17</f>
        <v>2172.4000000000005</v>
      </c>
      <c r="C18" s="24"/>
      <c r="D18" s="24"/>
      <c r="E18" s="23"/>
      <c r="F18" s="23"/>
      <c r="G18" s="23"/>
      <c r="H18" s="23">
        <f>H17</f>
        <v>79.659</v>
      </c>
      <c r="I18" s="23"/>
      <c r="J18" s="23">
        <f aca="true" t="shared" si="3" ref="J18:AD19">J17</f>
        <v>79.659</v>
      </c>
      <c r="K18" s="23"/>
      <c r="L18" s="23">
        <f t="shared" si="3"/>
        <v>79.659</v>
      </c>
      <c r="M18" s="23"/>
      <c r="N18" s="23">
        <f t="shared" si="3"/>
        <v>1080.159</v>
      </c>
      <c r="O18" s="23"/>
      <c r="P18" s="23">
        <f t="shared" si="3"/>
        <v>79.659</v>
      </c>
      <c r="Q18" s="23"/>
      <c r="R18" s="23">
        <f t="shared" si="3"/>
        <v>79.659</v>
      </c>
      <c r="S18" s="23"/>
      <c r="T18" s="23">
        <f t="shared" si="3"/>
        <v>79.659</v>
      </c>
      <c r="U18" s="23"/>
      <c r="V18" s="23">
        <f t="shared" si="3"/>
        <v>79.659</v>
      </c>
      <c r="W18" s="23"/>
      <c r="X18" s="23">
        <f t="shared" si="3"/>
        <v>79.659</v>
      </c>
      <c r="Y18" s="23"/>
      <c r="Z18" s="23">
        <f t="shared" si="3"/>
        <v>295.659</v>
      </c>
      <c r="AA18" s="23"/>
      <c r="AB18" s="23">
        <f t="shared" si="3"/>
        <v>79.659</v>
      </c>
      <c r="AC18" s="23"/>
      <c r="AD18" s="23">
        <f t="shared" si="3"/>
        <v>79.651</v>
      </c>
      <c r="AE18" s="23"/>
      <c r="AF18" s="25"/>
    </row>
    <row r="19" spans="1:32" s="13" customFormat="1" ht="18.75">
      <c r="A19" s="2" t="s">
        <v>18</v>
      </c>
      <c r="B19" s="25">
        <f>B17</f>
        <v>2172.4000000000005</v>
      </c>
      <c r="C19" s="23"/>
      <c r="D19" s="23"/>
      <c r="E19" s="23"/>
      <c r="F19" s="23"/>
      <c r="G19" s="23"/>
      <c r="H19" s="23">
        <f>H18</f>
        <v>79.659</v>
      </c>
      <c r="I19" s="23"/>
      <c r="J19" s="23">
        <f t="shared" si="3"/>
        <v>79.659</v>
      </c>
      <c r="K19" s="23"/>
      <c r="L19" s="23">
        <f t="shared" si="3"/>
        <v>79.659</v>
      </c>
      <c r="M19" s="23"/>
      <c r="N19" s="23">
        <f t="shared" si="3"/>
        <v>1080.159</v>
      </c>
      <c r="O19" s="23"/>
      <c r="P19" s="23">
        <f t="shared" si="3"/>
        <v>79.659</v>
      </c>
      <c r="Q19" s="23"/>
      <c r="R19" s="23">
        <f t="shared" si="3"/>
        <v>79.659</v>
      </c>
      <c r="S19" s="23"/>
      <c r="T19" s="23">
        <f t="shared" si="3"/>
        <v>79.659</v>
      </c>
      <c r="U19" s="23"/>
      <c r="V19" s="23">
        <f t="shared" si="3"/>
        <v>79.659</v>
      </c>
      <c r="W19" s="23"/>
      <c r="X19" s="23">
        <f t="shared" si="3"/>
        <v>79.659</v>
      </c>
      <c r="Y19" s="23"/>
      <c r="Z19" s="23">
        <f t="shared" si="3"/>
        <v>295.659</v>
      </c>
      <c r="AA19" s="23"/>
      <c r="AB19" s="23">
        <f t="shared" si="3"/>
        <v>79.659</v>
      </c>
      <c r="AC19" s="23"/>
      <c r="AD19" s="23">
        <f t="shared" si="3"/>
        <v>79.651</v>
      </c>
      <c r="AE19" s="23"/>
      <c r="AF19" s="25"/>
    </row>
    <row r="20" spans="1:32" s="13" customFormat="1" ht="93.75">
      <c r="A20" s="21" t="s">
        <v>37</v>
      </c>
      <c r="B20" s="25">
        <f>H20+J20+L20+N20+P20+R20+T20+V20+X20+Z20+AB20+AD20</f>
        <v>18010.000000000004</v>
      </c>
      <c r="C20" s="24"/>
      <c r="D20" s="24"/>
      <c r="E20" s="23"/>
      <c r="F20" s="23"/>
      <c r="G20" s="23"/>
      <c r="H20" s="23">
        <v>872.797</v>
      </c>
      <c r="I20" s="23"/>
      <c r="J20" s="23">
        <v>1388.567</v>
      </c>
      <c r="K20" s="23"/>
      <c r="L20" s="23">
        <v>858.827</v>
      </c>
      <c r="M20" s="23"/>
      <c r="N20" s="23">
        <v>4758.72058</v>
      </c>
      <c r="O20" s="23"/>
      <c r="P20" s="23">
        <v>381.647</v>
      </c>
      <c r="Q20" s="23"/>
      <c r="R20" s="23">
        <v>801.647</v>
      </c>
      <c r="S20" s="23"/>
      <c r="T20" s="23">
        <v>4062.71994</v>
      </c>
      <c r="U20" s="23"/>
      <c r="V20" s="23">
        <v>315.647</v>
      </c>
      <c r="W20" s="23"/>
      <c r="X20" s="23">
        <v>728.147</v>
      </c>
      <c r="Y20" s="23"/>
      <c r="Z20" s="23">
        <v>1064.88556</v>
      </c>
      <c r="AA20" s="23"/>
      <c r="AB20" s="23">
        <v>315.647</v>
      </c>
      <c r="AC20" s="23"/>
      <c r="AD20" s="23">
        <v>2460.74792</v>
      </c>
      <c r="AE20" s="23"/>
      <c r="AF20" s="25"/>
    </row>
    <row r="21" spans="1:32" s="13" customFormat="1" ht="18.75">
      <c r="A21" s="3" t="s">
        <v>23</v>
      </c>
      <c r="B21" s="25">
        <f>B20</f>
        <v>18010.000000000004</v>
      </c>
      <c r="C21" s="24"/>
      <c r="D21" s="24"/>
      <c r="E21" s="23"/>
      <c r="F21" s="23"/>
      <c r="G21" s="23"/>
      <c r="H21" s="23">
        <f>H20</f>
        <v>872.797</v>
      </c>
      <c r="I21" s="23"/>
      <c r="J21" s="23">
        <f aca="true" t="shared" si="4" ref="J21:AD22">J20</f>
        <v>1388.567</v>
      </c>
      <c r="K21" s="23"/>
      <c r="L21" s="23">
        <f t="shared" si="4"/>
        <v>858.827</v>
      </c>
      <c r="M21" s="23"/>
      <c r="N21" s="23">
        <f t="shared" si="4"/>
        <v>4758.72058</v>
      </c>
      <c r="O21" s="23"/>
      <c r="P21" s="23">
        <f t="shared" si="4"/>
        <v>381.647</v>
      </c>
      <c r="Q21" s="23"/>
      <c r="R21" s="23">
        <f t="shared" si="4"/>
        <v>801.647</v>
      </c>
      <c r="S21" s="23"/>
      <c r="T21" s="23">
        <f t="shared" si="4"/>
        <v>4062.71994</v>
      </c>
      <c r="U21" s="23"/>
      <c r="V21" s="23">
        <f t="shared" si="4"/>
        <v>315.647</v>
      </c>
      <c r="W21" s="23"/>
      <c r="X21" s="23">
        <f t="shared" si="4"/>
        <v>728.147</v>
      </c>
      <c r="Y21" s="23"/>
      <c r="Z21" s="23">
        <f t="shared" si="4"/>
        <v>1064.88556</v>
      </c>
      <c r="AA21" s="23"/>
      <c r="AB21" s="23">
        <f t="shared" si="4"/>
        <v>315.647</v>
      </c>
      <c r="AC21" s="23"/>
      <c r="AD21" s="23">
        <f t="shared" si="4"/>
        <v>2460.74792</v>
      </c>
      <c r="AE21" s="23"/>
      <c r="AF21" s="25"/>
    </row>
    <row r="22" spans="1:32" s="13" customFormat="1" ht="18.75">
      <c r="A22" s="22" t="s">
        <v>18</v>
      </c>
      <c r="B22" s="25">
        <f>B21</f>
        <v>18010.000000000004</v>
      </c>
      <c r="C22" s="24"/>
      <c r="D22" s="24"/>
      <c r="E22" s="23"/>
      <c r="F22" s="23"/>
      <c r="G22" s="23"/>
      <c r="H22" s="23">
        <f>H21</f>
        <v>872.797</v>
      </c>
      <c r="I22" s="23"/>
      <c r="J22" s="23">
        <f t="shared" si="4"/>
        <v>1388.567</v>
      </c>
      <c r="K22" s="23"/>
      <c r="L22" s="23">
        <f t="shared" si="4"/>
        <v>858.827</v>
      </c>
      <c r="M22" s="23"/>
      <c r="N22" s="23">
        <f t="shared" si="4"/>
        <v>4758.72058</v>
      </c>
      <c r="O22" s="23"/>
      <c r="P22" s="23">
        <f t="shared" si="4"/>
        <v>381.647</v>
      </c>
      <c r="Q22" s="23"/>
      <c r="R22" s="23">
        <f t="shared" si="4"/>
        <v>801.647</v>
      </c>
      <c r="S22" s="23"/>
      <c r="T22" s="23">
        <f t="shared" si="4"/>
        <v>4062.71994</v>
      </c>
      <c r="U22" s="23"/>
      <c r="V22" s="23">
        <f t="shared" si="4"/>
        <v>315.647</v>
      </c>
      <c r="W22" s="23"/>
      <c r="X22" s="23">
        <f t="shared" si="4"/>
        <v>728.147</v>
      </c>
      <c r="Y22" s="23"/>
      <c r="Z22" s="23">
        <f t="shared" si="4"/>
        <v>1064.88556</v>
      </c>
      <c r="AA22" s="23"/>
      <c r="AB22" s="23">
        <f t="shared" si="4"/>
        <v>315.647</v>
      </c>
      <c r="AC22" s="23"/>
      <c r="AD22" s="23">
        <f t="shared" si="4"/>
        <v>2460.74792</v>
      </c>
      <c r="AE22" s="23"/>
      <c r="AF22" s="25"/>
    </row>
    <row r="23" spans="1:32" s="13" customFormat="1" ht="37.5">
      <c r="A23" s="21" t="s">
        <v>38</v>
      </c>
      <c r="B23" s="25">
        <f>H23+J23+L23+N23+P23+R23+T23+V23+X23+Z23+AB23+AD23</f>
        <v>2830.2000000000003</v>
      </c>
      <c r="C23" s="24"/>
      <c r="D23" s="24"/>
      <c r="E23" s="23"/>
      <c r="F23" s="23"/>
      <c r="G23" s="23"/>
      <c r="H23" s="23">
        <v>136</v>
      </c>
      <c r="I23" s="23"/>
      <c r="J23" s="23">
        <v>684.876</v>
      </c>
      <c r="K23" s="23"/>
      <c r="L23" s="23">
        <v>0</v>
      </c>
      <c r="M23" s="23"/>
      <c r="N23" s="23">
        <v>800.768</v>
      </c>
      <c r="O23" s="23"/>
      <c r="P23" s="23">
        <v>0</v>
      </c>
      <c r="Q23" s="23"/>
      <c r="R23" s="23">
        <v>0</v>
      </c>
      <c r="S23" s="23"/>
      <c r="T23" s="23">
        <v>632.656</v>
      </c>
      <c r="U23" s="23"/>
      <c r="V23" s="23">
        <v>0</v>
      </c>
      <c r="W23" s="23"/>
      <c r="X23" s="23">
        <v>0</v>
      </c>
      <c r="Y23" s="23"/>
      <c r="Z23" s="23">
        <v>575.9</v>
      </c>
      <c r="AA23" s="23"/>
      <c r="AB23" s="23">
        <v>0</v>
      </c>
      <c r="AC23" s="23"/>
      <c r="AD23" s="23">
        <v>0</v>
      </c>
      <c r="AE23" s="23"/>
      <c r="AF23" s="25"/>
    </row>
    <row r="24" spans="1:32" s="13" customFormat="1" ht="18.75">
      <c r="A24" s="3" t="s">
        <v>23</v>
      </c>
      <c r="B24" s="25">
        <f>B23</f>
        <v>2830.2000000000003</v>
      </c>
      <c r="C24" s="25"/>
      <c r="D24" s="25"/>
      <c r="E24" s="25"/>
      <c r="F24" s="25"/>
      <c r="G24" s="25"/>
      <c r="H24" s="25">
        <f aca="true" t="shared" si="5" ref="H24:AD24">H23</f>
        <v>136</v>
      </c>
      <c r="I24" s="25"/>
      <c r="J24" s="25">
        <f t="shared" si="5"/>
        <v>684.876</v>
      </c>
      <c r="K24" s="25"/>
      <c r="L24" s="25">
        <f t="shared" si="5"/>
        <v>0</v>
      </c>
      <c r="M24" s="25"/>
      <c r="N24" s="25">
        <f t="shared" si="5"/>
        <v>800.768</v>
      </c>
      <c r="O24" s="25"/>
      <c r="P24" s="25">
        <f t="shared" si="5"/>
        <v>0</v>
      </c>
      <c r="Q24" s="25"/>
      <c r="R24" s="25">
        <f t="shared" si="5"/>
        <v>0</v>
      </c>
      <c r="S24" s="25"/>
      <c r="T24" s="25">
        <f t="shared" si="5"/>
        <v>632.656</v>
      </c>
      <c r="U24" s="25"/>
      <c r="V24" s="25">
        <f t="shared" si="5"/>
        <v>0</v>
      </c>
      <c r="W24" s="25"/>
      <c r="X24" s="25">
        <f t="shared" si="5"/>
        <v>0</v>
      </c>
      <c r="Y24" s="25"/>
      <c r="Z24" s="25">
        <f t="shared" si="5"/>
        <v>575.9</v>
      </c>
      <c r="AA24" s="25"/>
      <c r="AB24" s="25">
        <f t="shared" si="5"/>
        <v>0</v>
      </c>
      <c r="AC24" s="25"/>
      <c r="AD24" s="25">
        <f t="shared" si="5"/>
        <v>0</v>
      </c>
      <c r="AE24" s="23"/>
      <c r="AF24" s="25"/>
    </row>
    <row r="25" spans="1:32" s="13" customFormat="1" ht="18.75">
      <c r="A25" s="22" t="s">
        <v>18</v>
      </c>
      <c r="B25" s="25">
        <f>B24</f>
        <v>2830.2000000000003</v>
      </c>
      <c r="C25" s="24"/>
      <c r="D25" s="24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5"/>
    </row>
    <row r="26" spans="1:32" s="13" customFormat="1" ht="18.75">
      <c r="A26" s="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5"/>
    </row>
    <row r="27" spans="1:32" s="13" customFormat="1" ht="93.75">
      <c r="A27" s="21" t="s">
        <v>39</v>
      </c>
      <c r="B27" s="25">
        <f>H27+J27+L27+N27+P27+R27+T27+V27+X27+Z27+AB27+AD27</f>
        <v>79883.29999999999</v>
      </c>
      <c r="C27" s="24"/>
      <c r="D27" s="24"/>
      <c r="E27" s="23"/>
      <c r="F27" s="23"/>
      <c r="G27" s="23"/>
      <c r="H27" s="23">
        <v>19091.564</v>
      </c>
      <c r="I27" s="23"/>
      <c r="J27" s="23">
        <v>9319.14</v>
      </c>
      <c r="K27" s="23"/>
      <c r="L27" s="23">
        <v>3800.224</v>
      </c>
      <c r="M27" s="23"/>
      <c r="N27" s="23">
        <v>7287.394</v>
      </c>
      <c r="O27" s="23"/>
      <c r="P27" s="23">
        <v>6410.331</v>
      </c>
      <c r="Q27" s="23"/>
      <c r="R27" s="23">
        <v>4244.24</v>
      </c>
      <c r="S27" s="23"/>
      <c r="T27" s="23">
        <v>8358.88</v>
      </c>
      <c r="U27" s="23"/>
      <c r="V27" s="26">
        <v>3807.496</v>
      </c>
      <c r="W27" s="23"/>
      <c r="X27" s="23">
        <v>2403.614</v>
      </c>
      <c r="Y27" s="23"/>
      <c r="Z27" s="23">
        <v>5970.162</v>
      </c>
      <c r="AA27" s="23"/>
      <c r="AB27" s="23">
        <v>3191.802</v>
      </c>
      <c r="AC27" s="23"/>
      <c r="AD27" s="23">
        <v>5998.453</v>
      </c>
      <c r="AE27" s="23"/>
      <c r="AF27" s="25"/>
    </row>
    <row r="28" spans="1:32" s="13" customFormat="1" ht="18.75">
      <c r="A28" s="3" t="s">
        <v>23</v>
      </c>
      <c r="B28" s="25">
        <f>B27</f>
        <v>79883.29999999999</v>
      </c>
      <c r="C28" s="24"/>
      <c r="D28" s="24"/>
      <c r="E28" s="23"/>
      <c r="F28" s="23"/>
      <c r="G28" s="23"/>
      <c r="H28" s="23">
        <f>H27</f>
        <v>19091.564</v>
      </c>
      <c r="I28" s="23"/>
      <c r="J28" s="23">
        <f aca="true" t="shared" si="6" ref="J28:AD28">J27</f>
        <v>9319.14</v>
      </c>
      <c r="K28" s="23"/>
      <c r="L28" s="23">
        <f t="shared" si="6"/>
        <v>3800.224</v>
      </c>
      <c r="M28" s="23"/>
      <c r="N28" s="23">
        <f t="shared" si="6"/>
        <v>7287.394</v>
      </c>
      <c r="O28" s="23"/>
      <c r="P28" s="23">
        <f t="shared" si="6"/>
        <v>6410.331</v>
      </c>
      <c r="Q28" s="23"/>
      <c r="R28" s="23">
        <f t="shared" si="6"/>
        <v>4244.24</v>
      </c>
      <c r="S28" s="23"/>
      <c r="T28" s="23">
        <f t="shared" si="6"/>
        <v>8358.88</v>
      </c>
      <c r="U28" s="23"/>
      <c r="V28" s="23">
        <f t="shared" si="6"/>
        <v>3807.496</v>
      </c>
      <c r="W28" s="23"/>
      <c r="X28" s="23">
        <f t="shared" si="6"/>
        <v>2403.614</v>
      </c>
      <c r="Y28" s="23"/>
      <c r="Z28" s="23">
        <f t="shared" si="6"/>
        <v>5970.162</v>
      </c>
      <c r="AA28" s="23"/>
      <c r="AB28" s="23">
        <f t="shared" si="6"/>
        <v>3191.802</v>
      </c>
      <c r="AC28" s="23"/>
      <c r="AD28" s="23">
        <f t="shared" si="6"/>
        <v>5998.453</v>
      </c>
      <c r="AE28" s="23"/>
      <c r="AF28" s="25"/>
    </row>
    <row r="29" spans="1:32" s="13" customFormat="1" ht="17.25" customHeight="1">
      <c r="A29" s="2" t="s">
        <v>18</v>
      </c>
      <c r="B29" s="25">
        <f>B27</f>
        <v>79883.29999999999</v>
      </c>
      <c r="C29" s="25"/>
      <c r="D29" s="25"/>
      <c r="E29" s="25"/>
      <c r="F29" s="25"/>
      <c r="G29" s="25"/>
      <c r="H29" s="25">
        <f aca="true" t="shared" si="7" ref="H29:AD29">H27</f>
        <v>19091.564</v>
      </c>
      <c r="I29" s="25"/>
      <c r="J29" s="25">
        <f t="shared" si="7"/>
        <v>9319.14</v>
      </c>
      <c r="K29" s="25"/>
      <c r="L29" s="25">
        <f t="shared" si="7"/>
        <v>3800.224</v>
      </c>
      <c r="M29" s="25"/>
      <c r="N29" s="25">
        <f t="shared" si="7"/>
        <v>7287.394</v>
      </c>
      <c r="O29" s="25"/>
      <c r="P29" s="25">
        <f t="shared" si="7"/>
        <v>6410.331</v>
      </c>
      <c r="Q29" s="25"/>
      <c r="R29" s="25">
        <f t="shared" si="7"/>
        <v>4244.24</v>
      </c>
      <c r="S29" s="25"/>
      <c r="T29" s="25">
        <f t="shared" si="7"/>
        <v>8358.88</v>
      </c>
      <c r="U29" s="25"/>
      <c r="V29" s="25">
        <f t="shared" si="7"/>
        <v>3807.496</v>
      </c>
      <c r="W29" s="25"/>
      <c r="X29" s="25">
        <f t="shared" si="7"/>
        <v>2403.614</v>
      </c>
      <c r="Y29" s="25"/>
      <c r="Z29" s="25">
        <f t="shared" si="7"/>
        <v>5970.162</v>
      </c>
      <c r="AA29" s="25"/>
      <c r="AB29" s="25">
        <f t="shared" si="7"/>
        <v>3191.802</v>
      </c>
      <c r="AC29" s="25"/>
      <c r="AD29" s="25">
        <f t="shared" si="7"/>
        <v>5998.453</v>
      </c>
      <c r="AE29" s="23"/>
      <c r="AF29" s="25"/>
    </row>
    <row r="30" spans="1:32" s="13" customFormat="1" ht="33.75" customHeight="1">
      <c r="A30" s="33" t="s">
        <v>24</v>
      </c>
      <c r="B30" s="27">
        <f>B8+B12+B27</f>
        <v>104310.29999999999</v>
      </c>
      <c r="C30" s="28"/>
      <c r="D30" s="28"/>
      <c r="E30" s="29"/>
      <c r="F30" s="29"/>
      <c r="G30" s="29"/>
      <c r="H30" s="27">
        <f aca="true" t="shared" si="8" ref="H30:AD30">H8+H12+H27</f>
        <v>19091.564</v>
      </c>
      <c r="I30" s="27"/>
      <c r="J30" s="27">
        <f t="shared" si="8"/>
        <v>9319.14</v>
      </c>
      <c r="K30" s="27"/>
      <c r="L30" s="27">
        <f t="shared" si="8"/>
        <v>3800.224</v>
      </c>
      <c r="M30" s="27"/>
      <c r="N30" s="27">
        <f t="shared" si="8"/>
        <v>7287.394</v>
      </c>
      <c r="O30" s="27"/>
      <c r="P30" s="27">
        <f t="shared" si="8"/>
        <v>6810.331</v>
      </c>
      <c r="Q30" s="27"/>
      <c r="R30" s="27">
        <f t="shared" si="8"/>
        <v>4244.24</v>
      </c>
      <c r="S30" s="27"/>
      <c r="T30" s="27">
        <f t="shared" si="8"/>
        <v>8358.88</v>
      </c>
      <c r="U30" s="27"/>
      <c r="V30" s="27">
        <f t="shared" si="8"/>
        <v>3807.496</v>
      </c>
      <c r="W30" s="27"/>
      <c r="X30" s="27">
        <f t="shared" si="8"/>
        <v>2503.614</v>
      </c>
      <c r="Y30" s="27"/>
      <c r="Z30" s="27">
        <f t="shared" si="8"/>
        <v>6270.162</v>
      </c>
      <c r="AA30" s="27"/>
      <c r="AB30" s="27">
        <f t="shared" si="8"/>
        <v>3530.802</v>
      </c>
      <c r="AC30" s="27"/>
      <c r="AD30" s="27">
        <f t="shared" si="8"/>
        <v>5998.453</v>
      </c>
      <c r="AE30" s="29"/>
      <c r="AF30" s="27"/>
    </row>
    <row r="31" spans="1:32" s="13" customFormat="1" ht="18.75">
      <c r="A31" s="4"/>
      <c r="B31" s="14"/>
      <c r="C31" s="5"/>
      <c r="D31" s="5"/>
      <c r="E31" s="5"/>
      <c r="F31" s="5"/>
      <c r="G31" s="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4"/>
    </row>
    <row r="32" spans="1:32" s="13" customFormat="1" ht="18.75">
      <c r="A32" s="4"/>
      <c r="B32" s="67" t="s">
        <v>41</v>
      </c>
      <c r="C32" s="67"/>
      <c r="D32" s="67"/>
      <c r="E32" s="67"/>
      <c r="F32" s="67"/>
      <c r="G32" s="67"/>
      <c r="H32" s="5"/>
      <c r="I32" s="5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5.75">
      <c r="A33" s="4"/>
      <c r="B33" s="4"/>
      <c r="C33" s="4"/>
      <c r="D33" s="4"/>
      <c r="E33" s="4"/>
      <c r="F33" s="4"/>
      <c r="G33" s="4"/>
      <c r="H33" s="5"/>
      <c r="I33" s="5"/>
      <c r="J33" s="5"/>
      <c r="K33" s="5"/>
      <c r="L33" s="5"/>
      <c r="M33" s="5"/>
      <c r="N33" s="5"/>
      <c r="O33" s="5"/>
      <c r="P33" s="5"/>
      <c r="Q33" s="6"/>
      <c r="R33" s="5"/>
      <c r="S33" s="5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5"/>
    </row>
    <row r="34" spans="2:32" ht="18.75" customHeight="1">
      <c r="B34" s="67" t="s">
        <v>40</v>
      </c>
      <c r="C34" s="67"/>
      <c r="D34" s="67"/>
      <c r="E34" s="67"/>
      <c r="F34" s="67"/>
      <c r="G34" s="67"/>
      <c r="H34" s="67"/>
      <c r="I34" s="67"/>
      <c r="J34" s="5"/>
      <c r="K34" s="5"/>
      <c r="L34" s="5"/>
      <c r="M34" s="5"/>
      <c r="N34" s="5"/>
      <c r="O34" s="5"/>
      <c r="P34" s="5"/>
      <c r="Q34" s="6"/>
      <c r="R34" s="5"/>
      <c r="S34" s="5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5"/>
    </row>
    <row r="35" spans="1:32" s="13" customFormat="1" ht="18.75">
      <c r="A35" s="4"/>
      <c r="B35" s="67" t="s">
        <v>26</v>
      </c>
      <c r="C35" s="67"/>
      <c r="D35" s="67"/>
      <c r="E35" s="67"/>
      <c r="F35" s="67"/>
      <c r="G35" s="6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4"/>
      <c r="D36" s="4"/>
      <c r="E36" s="4"/>
      <c r="F36" s="4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spans="1:32" s="13" customFormat="1" ht="18.75">
      <c r="A37" s="4"/>
      <c r="B37" s="67"/>
      <c r="C37" s="67"/>
      <c r="D37" s="67"/>
      <c r="E37" s="67"/>
      <c r="F37" s="67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4"/>
    </row>
    <row r="38" spans="1:32" s="13" customFormat="1" ht="15.75">
      <c r="A38" s="4"/>
      <c r="B38" s="4"/>
      <c r="C38" s="5"/>
      <c r="D38" s="5"/>
      <c r="E38" s="5"/>
      <c r="F38" s="5"/>
      <c r="G38" s="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4"/>
    </row>
    <row r="39" ht="35.25" customHeight="1"/>
    <row r="40" spans="33:44" ht="35.2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spans="33:44" ht="19.5" customHeight="1"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4"/>
    </row>
    <row r="42" spans="33:44" ht="48.75" customHeight="1"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4"/>
    </row>
    <row r="43" ht="19.5" customHeight="1"/>
    <row r="44" ht="48.75" customHeight="1"/>
  </sheetData>
  <sheetProtection/>
  <mergeCells count="24">
    <mergeCell ref="AF2:AF3"/>
    <mergeCell ref="L2:M2"/>
    <mergeCell ref="N2:O2"/>
    <mergeCell ref="P2:Q2"/>
    <mergeCell ref="R2:S2"/>
    <mergeCell ref="T2:U2"/>
    <mergeCell ref="A1:S1"/>
    <mergeCell ref="B37:F37"/>
    <mergeCell ref="B32:G32"/>
    <mergeCell ref="C2:C3"/>
    <mergeCell ref="D2:D3"/>
    <mergeCell ref="A2:A3"/>
    <mergeCell ref="F2:G2"/>
    <mergeCell ref="B34:I34"/>
    <mergeCell ref="J2:K2"/>
    <mergeCell ref="B2:B3"/>
    <mergeCell ref="B35:G35"/>
    <mergeCell ref="H2:I2"/>
    <mergeCell ref="E2:E3"/>
    <mergeCell ref="AB2:AC2"/>
    <mergeCell ref="AD2:AE2"/>
    <mergeCell ref="X2:Y2"/>
    <mergeCell ref="V2:W2"/>
    <mergeCell ref="Z2:AA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0"/>
  <sheetViews>
    <sheetView showGridLines="0" tabSelected="1" view="pageBreakPreview" zoomScale="84" zoomScaleNormal="70" zoomScaleSheetLayoutView="84" zoomScalePageLayoutView="0" workbookViewId="0" topLeftCell="A1">
      <pane xSplit="7" ySplit="4" topLeftCell="Y11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1" sqref="A1:S1"/>
    </sheetView>
  </sheetViews>
  <sheetFormatPr defaultColWidth="9.140625" defaultRowHeight="12.75"/>
  <cols>
    <col min="1" max="1" width="54.421875" style="4" customWidth="1"/>
    <col min="2" max="2" width="15.140625" style="4" customWidth="1"/>
    <col min="3" max="3" width="14.8515625" style="5" customWidth="1"/>
    <col min="4" max="4" width="17.140625" style="5" customWidth="1"/>
    <col min="5" max="5" width="15.140625" style="5" customWidth="1"/>
    <col min="6" max="6" width="14.8515625" style="5" customWidth="1"/>
    <col min="7" max="7" width="14.7109375" style="5" customWidth="1"/>
    <col min="8" max="19" width="16.140625" style="1" customWidth="1"/>
    <col min="20" max="31" width="16.140625" style="5" customWidth="1"/>
    <col min="32" max="32" width="49.28125" style="4" customWidth="1"/>
    <col min="33" max="33" width="12.57421875" style="1" customWidth="1"/>
    <col min="34" max="16384" width="9.140625" style="1" customWidth="1"/>
  </cols>
  <sheetData>
    <row r="1" spans="1:32" ht="42" customHeight="1">
      <c r="A1" s="81" t="s">
        <v>129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AF1" s="7"/>
    </row>
    <row r="2" spans="1:32" s="8" customFormat="1" ht="18.75" customHeight="1">
      <c r="A2" s="78" t="s">
        <v>27</v>
      </c>
      <c r="B2" s="83" t="s">
        <v>28</v>
      </c>
      <c r="C2" s="83" t="s">
        <v>124</v>
      </c>
      <c r="D2" s="83" t="s">
        <v>125</v>
      </c>
      <c r="E2" s="83" t="s">
        <v>126</v>
      </c>
      <c r="F2" s="77" t="s">
        <v>13</v>
      </c>
      <c r="G2" s="77"/>
      <c r="H2" s="77" t="s">
        <v>0</v>
      </c>
      <c r="I2" s="77"/>
      <c r="J2" s="77" t="s">
        <v>1</v>
      </c>
      <c r="K2" s="77"/>
      <c r="L2" s="77" t="s">
        <v>2</v>
      </c>
      <c r="M2" s="77"/>
      <c r="N2" s="77" t="s">
        <v>3</v>
      </c>
      <c r="O2" s="77"/>
      <c r="P2" s="77" t="s">
        <v>4</v>
      </c>
      <c r="Q2" s="77"/>
      <c r="R2" s="77" t="s">
        <v>5</v>
      </c>
      <c r="S2" s="77"/>
      <c r="T2" s="77" t="s">
        <v>6</v>
      </c>
      <c r="U2" s="77"/>
      <c r="V2" s="77" t="s">
        <v>7</v>
      </c>
      <c r="W2" s="77"/>
      <c r="X2" s="77" t="s">
        <v>8</v>
      </c>
      <c r="Y2" s="77"/>
      <c r="Z2" s="77" t="s">
        <v>9</v>
      </c>
      <c r="AA2" s="77"/>
      <c r="AB2" s="77" t="s">
        <v>10</v>
      </c>
      <c r="AC2" s="77"/>
      <c r="AD2" s="77" t="s">
        <v>11</v>
      </c>
      <c r="AE2" s="77"/>
      <c r="AF2" s="78" t="s">
        <v>17</v>
      </c>
    </row>
    <row r="3" spans="1:32" s="9" customFormat="1" ht="58.5" customHeight="1">
      <c r="A3" s="78"/>
      <c r="B3" s="84"/>
      <c r="C3" s="84"/>
      <c r="D3" s="85"/>
      <c r="E3" s="84"/>
      <c r="F3" s="59" t="s">
        <v>15</v>
      </c>
      <c r="G3" s="59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78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3" customFormat="1" ht="120" customHeight="1">
      <c r="A5" s="47" t="s">
        <v>31</v>
      </c>
      <c r="B5" s="39">
        <f>B6</f>
        <v>1139</v>
      </c>
      <c r="C5" s="39">
        <f>H5+J5+L5+N5+P5+R5+T5+V5+X5+Z5+AB5</f>
        <v>1139</v>
      </c>
      <c r="D5" s="39">
        <f>I5+K5+M5+O5+Q5+S5+U5+W5+Y5+AA5+AC5</f>
        <v>174.92899999999997</v>
      </c>
      <c r="E5" s="39">
        <f>E6</f>
        <v>174.92899999999997</v>
      </c>
      <c r="F5" s="26">
        <f aca="true" t="shared" si="0" ref="F5:F28">D5*100/B5</f>
        <v>15.358121158911324</v>
      </c>
      <c r="G5" s="26">
        <f aca="true" t="shared" si="1" ref="G5:G27">D5*100/C5</f>
        <v>15.358121158911324</v>
      </c>
      <c r="H5" s="26">
        <f>H6</f>
        <v>0</v>
      </c>
      <c r="I5" s="26">
        <f aca="true" t="shared" si="2" ref="I5:AD5">I6</f>
        <v>0</v>
      </c>
      <c r="J5" s="26">
        <f t="shared" si="2"/>
        <v>0</v>
      </c>
      <c r="K5" s="26">
        <f t="shared" si="2"/>
        <v>0</v>
      </c>
      <c r="L5" s="26">
        <f t="shared" si="2"/>
        <v>0</v>
      </c>
      <c r="M5" s="26">
        <v>0</v>
      </c>
      <c r="N5" s="26">
        <v>2</v>
      </c>
      <c r="O5" s="26">
        <f>O6</f>
        <v>2</v>
      </c>
      <c r="P5" s="26">
        <f t="shared" si="2"/>
        <v>398</v>
      </c>
      <c r="Q5" s="26">
        <v>0</v>
      </c>
      <c r="R5" s="26">
        <f t="shared" si="2"/>
        <v>0</v>
      </c>
      <c r="S5" s="26">
        <v>86.085</v>
      </c>
      <c r="T5" s="26">
        <f t="shared" si="2"/>
        <v>0</v>
      </c>
      <c r="U5" s="26">
        <v>0</v>
      </c>
      <c r="V5" s="26">
        <f t="shared" si="2"/>
        <v>0</v>
      </c>
      <c r="W5" s="26">
        <v>0</v>
      </c>
      <c r="X5" s="26">
        <f t="shared" si="2"/>
        <v>100</v>
      </c>
      <c r="Y5" s="26">
        <v>0</v>
      </c>
      <c r="Z5" s="26">
        <f t="shared" si="2"/>
        <v>300</v>
      </c>
      <c r="AA5" s="26">
        <v>76.844</v>
      </c>
      <c r="AB5" s="26">
        <f t="shared" si="2"/>
        <v>339</v>
      </c>
      <c r="AC5" s="26">
        <v>10</v>
      </c>
      <c r="AD5" s="26">
        <f t="shared" si="2"/>
        <v>0</v>
      </c>
      <c r="AE5" s="26"/>
      <c r="AF5" s="79" t="s">
        <v>128</v>
      </c>
    </row>
    <row r="6" spans="1:32" s="13" customFormat="1" ht="93.75">
      <c r="A6" s="48" t="s">
        <v>32</v>
      </c>
      <c r="B6" s="40">
        <f>H6+J6+L6+N6+P6+R6+T6+V6+X6+Z6+AB6+AD6</f>
        <v>1139</v>
      </c>
      <c r="C6" s="39">
        <f>C5</f>
        <v>1139</v>
      </c>
      <c r="D6" s="39">
        <f>I6+K6+M6+O6+Q6+S6+U6+W6+Y6+AA6+AC6</f>
        <v>174.92899999999997</v>
      </c>
      <c r="E6" s="26">
        <f>I6+K6+M6+O6+Q6+S6+U6+W6+Y6+AA6+AC6+AE6</f>
        <v>174.92899999999997</v>
      </c>
      <c r="F6" s="26">
        <f t="shared" si="0"/>
        <v>15.358121158911324</v>
      </c>
      <c r="G6" s="26">
        <f t="shared" si="1"/>
        <v>15.358121158911324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2</v>
      </c>
      <c r="O6" s="26">
        <v>2</v>
      </c>
      <c r="P6" s="26">
        <v>398</v>
      </c>
      <c r="Q6" s="26">
        <v>0</v>
      </c>
      <c r="R6" s="26">
        <v>0</v>
      </c>
      <c r="S6" s="26">
        <f>S5</f>
        <v>86.085</v>
      </c>
      <c r="T6" s="26">
        <v>0</v>
      </c>
      <c r="U6" s="26">
        <v>0</v>
      </c>
      <c r="V6" s="26">
        <v>0</v>
      </c>
      <c r="W6" s="26">
        <v>0</v>
      </c>
      <c r="X6" s="26">
        <v>100</v>
      </c>
      <c r="Y6" s="26">
        <v>0</v>
      </c>
      <c r="Z6" s="26">
        <v>300</v>
      </c>
      <c r="AA6" s="26">
        <f>AA5</f>
        <v>76.844</v>
      </c>
      <c r="AB6" s="26">
        <v>339</v>
      </c>
      <c r="AC6" s="26">
        <f>AC5</f>
        <v>10</v>
      </c>
      <c r="AD6" s="26">
        <v>0</v>
      </c>
      <c r="AE6" s="26"/>
      <c r="AF6" s="79"/>
    </row>
    <row r="7" spans="1:32" s="13" customFormat="1" ht="18.75">
      <c r="A7" s="41" t="s">
        <v>23</v>
      </c>
      <c r="B7" s="40">
        <f>H7+J7+L7+N7+P7+R7+T7+V7+X7+Z7+AB7+AD7</f>
        <v>1139</v>
      </c>
      <c r="C7" s="39">
        <f>C6</f>
        <v>1139</v>
      </c>
      <c r="D7" s="39">
        <f>D6</f>
        <v>174.92899999999997</v>
      </c>
      <c r="E7" s="26">
        <f>I7+K7+M7+O7+Q7+S7+U7+W7+Y7+AA7+AC7+AE7</f>
        <v>174.934</v>
      </c>
      <c r="F7" s="26">
        <f t="shared" si="0"/>
        <v>15.358121158911324</v>
      </c>
      <c r="G7" s="26">
        <f t="shared" si="1"/>
        <v>15.358121158911324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f aca="true" t="shared" si="3" ref="N7:AE7">N8</f>
        <v>2</v>
      </c>
      <c r="O7" s="26">
        <f t="shared" si="3"/>
        <v>2</v>
      </c>
      <c r="P7" s="26">
        <f t="shared" si="3"/>
        <v>398</v>
      </c>
      <c r="Q7" s="26">
        <f t="shared" si="3"/>
        <v>0</v>
      </c>
      <c r="R7" s="26">
        <f t="shared" si="3"/>
        <v>0</v>
      </c>
      <c r="S7" s="26">
        <f t="shared" si="3"/>
        <v>86.09</v>
      </c>
      <c r="T7" s="26">
        <f t="shared" si="3"/>
        <v>0</v>
      </c>
      <c r="U7" s="26">
        <f t="shared" si="3"/>
        <v>0</v>
      </c>
      <c r="V7" s="26">
        <f t="shared" si="3"/>
        <v>0</v>
      </c>
      <c r="W7" s="26">
        <f t="shared" si="3"/>
        <v>0</v>
      </c>
      <c r="X7" s="26">
        <f t="shared" si="3"/>
        <v>100</v>
      </c>
      <c r="Y7" s="26">
        <f t="shared" si="3"/>
        <v>0</v>
      </c>
      <c r="Z7" s="26">
        <f t="shared" si="3"/>
        <v>300</v>
      </c>
      <c r="AA7" s="26">
        <f>AA6</f>
        <v>76.844</v>
      </c>
      <c r="AB7" s="26">
        <f t="shared" si="3"/>
        <v>339</v>
      </c>
      <c r="AC7" s="26">
        <f>AC6</f>
        <v>10</v>
      </c>
      <c r="AD7" s="26">
        <f t="shared" si="3"/>
        <v>0</v>
      </c>
      <c r="AE7" s="26">
        <f t="shared" si="3"/>
        <v>0</v>
      </c>
      <c r="AF7" s="79"/>
    </row>
    <row r="8" spans="1:32" s="13" customFormat="1" ht="18.75">
      <c r="A8" s="42" t="s">
        <v>18</v>
      </c>
      <c r="B8" s="40">
        <f>H8+J8+L8+N8+P8+R8+T8+V8+X8+Z8+AB8+AD8</f>
        <v>1139</v>
      </c>
      <c r="C8" s="39">
        <f>C7</f>
        <v>1139</v>
      </c>
      <c r="D8" s="39">
        <f>D7</f>
        <v>174.92899999999997</v>
      </c>
      <c r="E8" s="26">
        <f>I8+K8+M8+O8+Q8+S8+U8+W8+Y8+AA8+AC8+AE8</f>
        <v>174.934</v>
      </c>
      <c r="F8" s="26">
        <f t="shared" si="0"/>
        <v>15.358121158911324</v>
      </c>
      <c r="G8" s="26">
        <f t="shared" si="1"/>
        <v>15.358121158911324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2</v>
      </c>
      <c r="O8" s="26">
        <v>2</v>
      </c>
      <c r="P8" s="26">
        <v>398</v>
      </c>
      <c r="Q8" s="26">
        <v>0</v>
      </c>
      <c r="R8" s="26">
        <v>0</v>
      </c>
      <c r="S8" s="26">
        <v>86.09</v>
      </c>
      <c r="T8" s="26">
        <v>0</v>
      </c>
      <c r="U8" s="26">
        <v>0</v>
      </c>
      <c r="V8" s="26">
        <v>0</v>
      </c>
      <c r="W8" s="26">
        <v>0</v>
      </c>
      <c r="X8" s="26">
        <v>100</v>
      </c>
      <c r="Y8" s="26">
        <v>0</v>
      </c>
      <c r="Z8" s="26">
        <v>300</v>
      </c>
      <c r="AA8" s="26">
        <f>AA7</f>
        <v>76.844</v>
      </c>
      <c r="AB8" s="26">
        <v>339</v>
      </c>
      <c r="AC8" s="26">
        <f>AC7</f>
        <v>10</v>
      </c>
      <c r="AD8" s="26">
        <v>0</v>
      </c>
      <c r="AE8" s="26"/>
      <c r="AF8" s="80"/>
    </row>
    <row r="9" spans="1:32" s="13" customFormat="1" ht="93.75">
      <c r="A9" s="43" t="s">
        <v>33</v>
      </c>
      <c r="B9" s="39">
        <f>B10+B25</f>
        <v>101475.59999999999</v>
      </c>
      <c r="C9" s="39">
        <f>C10+C25</f>
        <v>93742.651</v>
      </c>
      <c r="D9" s="39">
        <f>D10+D25</f>
        <v>83343.99874</v>
      </c>
      <c r="E9" s="39">
        <f>E10+E25</f>
        <v>83343.99874</v>
      </c>
      <c r="F9" s="26">
        <f t="shared" si="0"/>
        <v>82.13205809081198</v>
      </c>
      <c r="G9" s="26">
        <f t="shared" si="1"/>
        <v>88.90723470152344</v>
      </c>
      <c r="H9" s="39">
        <f aca="true" t="shared" si="4" ref="H9:AD9">H10+H25</f>
        <v>19382.72</v>
      </c>
      <c r="I9" s="39">
        <f>I10+I25</f>
        <v>14570.388490000001</v>
      </c>
      <c r="J9" s="39">
        <f t="shared" si="4"/>
        <v>11667.43</v>
      </c>
      <c r="K9" s="39">
        <f t="shared" si="4"/>
        <v>9222.79847</v>
      </c>
      <c r="L9" s="39">
        <f t="shared" si="4"/>
        <v>4716.67541</v>
      </c>
      <c r="M9" s="39">
        <f>M10+M25</f>
        <v>5411.171560000001</v>
      </c>
      <c r="N9" s="39">
        <f t="shared" si="4"/>
        <v>13848.228579999999</v>
      </c>
      <c r="O9" s="39">
        <f>O10+O27</f>
        <v>8136.835419999999</v>
      </c>
      <c r="P9" s="39">
        <f t="shared" si="4"/>
        <v>7393.747</v>
      </c>
      <c r="Q9" s="39">
        <f>Q10+Q27</f>
        <v>9215.11254</v>
      </c>
      <c r="R9" s="39">
        <f t="shared" si="4"/>
        <v>5180.984399999999</v>
      </c>
      <c r="S9" s="39">
        <f>S10+S27</f>
        <v>5958.338720000001</v>
      </c>
      <c r="T9" s="39">
        <f t="shared" si="4"/>
        <v>13032.88994</v>
      </c>
      <c r="U9" s="39">
        <f>U10+U25</f>
        <v>9341.80434</v>
      </c>
      <c r="V9" s="39">
        <f t="shared" si="4"/>
        <v>4471.735</v>
      </c>
      <c r="W9" s="39">
        <f>W10+W25</f>
        <v>5831.49754</v>
      </c>
      <c r="X9" s="39">
        <f t="shared" si="4"/>
        <v>3119.886</v>
      </c>
      <c r="Y9" s="39">
        <f>Y10+Y25</f>
        <v>4881.38125</v>
      </c>
      <c r="Z9" s="39">
        <f t="shared" si="4"/>
        <v>7601.8535600000005</v>
      </c>
      <c r="AA9" s="39">
        <f>AA10+AA25</f>
        <v>6930.82304</v>
      </c>
      <c r="AB9" s="39">
        <f t="shared" si="4"/>
        <v>3326.5011099999997</v>
      </c>
      <c r="AC9" s="39">
        <f>AC10+AC25</f>
        <v>3843.84737</v>
      </c>
      <c r="AD9" s="39">
        <f t="shared" si="4"/>
        <v>7732.949</v>
      </c>
      <c r="AE9" s="39"/>
      <c r="AF9" s="40"/>
    </row>
    <row r="10" spans="1:32" s="13" customFormat="1" ht="56.25">
      <c r="A10" s="42" t="s">
        <v>34</v>
      </c>
      <c r="B10" s="40">
        <f>B13+B16+B19+B22</f>
        <v>22728.000000000004</v>
      </c>
      <c r="C10" s="40">
        <f>C14+C17+C20+C23</f>
        <v>20610.001080000005</v>
      </c>
      <c r="D10" s="40">
        <f>I10+K10+M10+O10+Q10+S10+U10+W10+Y10+AA10+AC10</f>
        <v>16070.825270000001</v>
      </c>
      <c r="E10" s="40">
        <f>E14+E17+E20+E23</f>
        <v>16070.82527</v>
      </c>
      <c r="F10" s="26">
        <f t="shared" si="0"/>
        <v>70.70936848820837</v>
      </c>
      <c r="G10" s="26">
        <f t="shared" si="1"/>
        <v>77.97585845638392</v>
      </c>
      <c r="H10" s="40">
        <f>H13+H16+H19+H22</f>
        <v>1088.4560000000001</v>
      </c>
      <c r="I10" s="40">
        <f>I23+I20+I17+I14</f>
        <v>347.03245</v>
      </c>
      <c r="J10" s="40">
        <f>J13+J16+J19+J22</f>
        <v>2183.79</v>
      </c>
      <c r="K10" s="40">
        <f>K14+K17+K20+K23</f>
        <v>462.04853</v>
      </c>
      <c r="L10" s="40">
        <f>L13+L16+L19+L22</f>
        <v>958.486</v>
      </c>
      <c r="M10" s="40">
        <f>M13+M16+M19+M22</f>
        <v>993.25431</v>
      </c>
      <c r="N10" s="40">
        <f>N13+N16+N19+N22</f>
        <v>6560.83458</v>
      </c>
      <c r="O10" s="40">
        <f>O14+O17+O20+O23</f>
        <v>1276.38438</v>
      </c>
      <c r="P10" s="40">
        <f>P13+P16+P19+P22</f>
        <v>833.4159999999999</v>
      </c>
      <c r="Q10" s="40">
        <f>Q14+Q17+Q20+Q23</f>
        <v>1855.5326799999998</v>
      </c>
      <c r="R10" s="40">
        <f>R13+R16+R19+R22</f>
        <v>881.306</v>
      </c>
      <c r="S10" s="40">
        <f>S14+S17+S20+S23</f>
        <v>2243.5745800000004</v>
      </c>
      <c r="T10" s="40">
        <f aca="true" t="shared" si="5" ref="T10:AC10">T13+T16+T19+T22</f>
        <v>4674.00994</v>
      </c>
      <c r="U10" s="40">
        <f t="shared" si="5"/>
        <v>2116.84702</v>
      </c>
      <c r="V10" s="40">
        <f t="shared" si="5"/>
        <v>395.306</v>
      </c>
      <c r="W10" s="40">
        <f t="shared" si="5"/>
        <v>2123.09509</v>
      </c>
      <c r="X10" s="40">
        <f t="shared" si="5"/>
        <v>807.806</v>
      </c>
      <c r="Y10" s="40">
        <f t="shared" si="5"/>
        <v>2209.23037</v>
      </c>
      <c r="Z10" s="40">
        <f t="shared" si="5"/>
        <v>1693.58456</v>
      </c>
      <c r="AA10" s="40">
        <f t="shared" si="5"/>
        <v>1292.0533400000002</v>
      </c>
      <c r="AB10" s="40">
        <f>AB13+AB16+AB19+AB22</f>
        <v>533.006</v>
      </c>
      <c r="AC10" s="40">
        <f t="shared" si="5"/>
        <v>1151.77252</v>
      </c>
      <c r="AD10" s="40">
        <f>AD13+AD16+AD19+AD22</f>
        <v>2117.99892</v>
      </c>
      <c r="AE10" s="26"/>
      <c r="AF10" s="40"/>
    </row>
    <row r="11" spans="1:32" s="13" customFormat="1" ht="18.75">
      <c r="A11" s="41" t="s">
        <v>23</v>
      </c>
      <c r="B11" s="40">
        <f aca="true" t="shared" si="6" ref="B11:E12">B10</f>
        <v>22728.000000000004</v>
      </c>
      <c r="C11" s="26">
        <f t="shared" si="6"/>
        <v>20610.001080000005</v>
      </c>
      <c r="D11" s="26">
        <f>D10</f>
        <v>16070.825270000001</v>
      </c>
      <c r="E11" s="26">
        <f t="shared" si="6"/>
        <v>16070.82527</v>
      </c>
      <c r="F11" s="26">
        <f t="shared" si="0"/>
        <v>70.70936848820837</v>
      </c>
      <c r="G11" s="26">
        <f t="shared" si="1"/>
        <v>77.97585845638392</v>
      </c>
      <c r="H11" s="26">
        <f aca="true" t="shared" si="7" ref="H11:J12">H10</f>
        <v>1088.4560000000001</v>
      </c>
      <c r="I11" s="26">
        <f t="shared" si="7"/>
        <v>347.03245</v>
      </c>
      <c r="J11" s="26">
        <f t="shared" si="7"/>
        <v>2183.79</v>
      </c>
      <c r="K11" s="26">
        <f>K10</f>
        <v>462.04853</v>
      </c>
      <c r="L11" s="26">
        <f>L10</f>
        <v>958.486</v>
      </c>
      <c r="M11" s="26">
        <f>M15+M18+M21+M24</f>
        <v>993.25431</v>
      </c>
      <c r="N11" s="26">
        <f>N14+N17+N20+N23</f>
        <v>6560.83458</v>
      </c>
      <c r="O11" s="26">
        <f aca="true" t="shared" si="8" ref="O11:Y12">O10</f>
        <v>1276.38438</v>
      </c>
      <c r="P11" s="26">
        <f t="shared" si="8"/>
        <v>833.4159999999999</v>
      </c>
      <c r="Q11" s="26">
        <f t="shared" si="8"/>
        <v>1855.5326799999998</v>
      </c>
      <c r="R11" s="26">
        <f t="shared" si="8"/>
        <v>881.306</v>
      </c>
      <c r="S11" s="26">
        <f t="shared" si="8"/>
        <v>2243.5745800000004</v>
      </c>
      <c r="T11" s="26">
        <f t="shared" si="8"/>
        <v>4674.00994</v>
      </c>
      <c r="U11" s="26">
        <f t="shared" si="8"/>
        <v>2116.84702</v>
      </c>
      <c r="V11" s="26">
        <f t="shared" si="8"/>
        <v>395.306</v>
      </c>
      <c r="W11" s="26">
        <f t="shared" si="8"/>
        <v>2123.09509</v>
      </c>
      <c r="X11" s="26">
        <f t="shared" si="8"/>
        <v>807.806</v>
      </c>
      <c r="Y11" s="26">
        <f t="shared" si="8"/>
        <v>2209.23037</v>
      </c>
      <c r="Z11" s="26">
        <f aca="true" t="shared" si="9" ref="Z11:AB12">Z10</f>
        <v>1693.58456</v>
      </c>
      <c r="AA11" s="26">
        <f t="shared" si="9"/>
        <v>1292.0533400000002</v>
      </c>
      <c r="AB11" s="26">
        <f t="shared" si="9"/>
        <v>533.006</v>
      </c>
      <c r="AC11" s="26">
        <f>AC10</f>
        <v>1151.77252</v>
      </c>
      <c r="AD11" s="26"/>
      <c r="AE11" s="26"/>
      <c r="AF11" s="40"/>
    </row>
    <row r="12" spans="1:32" s="13" customFormat="1" ht="18.75">
      <c r="A12" s="42" t="s">
        <v>18</v>
      </c>
      <c r="B12" s="40">
        <f t="shared" si="6"/>
        <v>22728.000000000004</v>
      </c>
      <c r="C12" s="26">
        <f t="shared" si="6"/>
        <v>20610.001080000005</v>
      </c>
      <c r="D12" s="26">
        <f>D11</f>
        <v>16070.825270000001</v>
      </c>
      <c r="E12" s="26">
        <f t="shared" si="6"/>
        <v>16070.82527</v>
      </c>
      <c r="F12" s="26">
        <f t="shared" si="0"/>
        <v>70.70936848820837</v>
      </c>
      <c r="G12" s="26">
        <f t="shared" si="1"/>
        <v>77.97585845638392</v>
      </c>
      <c r="H12" s="26">
        <f t="shared" si="7"/>
        <v>1088.4560000000001</v>
      </c>
      <c r="I12" s="26">
        <f t="shared" si="7"/>
        <v>347.03245</v>
      </c>
      <c r="J12" s="26">
        <f t="shared" si="7"/>
        <v>2183.79</v>
      </c>
      <c r="K12" s="26">
        <f>K11</f>
        <v>462.04853</v>
      </c>
      <c r="L12" s="26">
        <f>L11</f>
        <v>958.486</v>
      </c>
      <c r="M12" s="26">
        <f>M11</f>
        <v>993.25431</v>
      </c>
      <c r="N12" s="26">
        <f>N11</f>
        <v>6560.83458</v>
      </c>
      <c r="O12" s="26">
        <f t="shared" si="8"/>
        <v>1276.38438</v>
      </c>
      <c r="P12" s="26">
        <f t="shared" si="8"/>
        <v>833.4159999999999</v>
      </c>
      <c r="Q12" s="26">
        <f t="shared" si="8"/>
        <v>1855.5326799999998</v>
      </c>
      <c r="R12" s="26">
        <f t="shared" si="8"/>
        <v>881.306</v>
      </c>
      <c r="S12" s="26">
        <f t="shared" si="8"/>
        <v>2243.5745800000004</v>
      </c>
      <c r="T12" s="26">
        <f t="shared" si="8"/>
        <v>4674.00994</v>
      </c>
      <c r="U12" s="26">
        <f t="shared" si="8"/>
        <v>2116.84702</v>
      </c>
      <c r="V12" s="26">
        <f t="shared" si="8"/>
        <v>395.306</v>
      </c>
      <c r="W12" s="26">
        <f t="shared" si="8"/>
        <v>2123.09509</v>
      </c>
      <c r="X12" s="26">
        <f t="shared" si="8"/>
        <v>807.806</v>
      </c>
      <c r="Y12" s="26">
        <f t="shared" si="8"/>
        <v>2209.23037</v>
      </c>
      <c r="Z12" s="26">
        <f t="shared" si="9"/>
        <v>1693.58456</v>
      </c>
      <c r="AA12" s="26">
        <f t="shared" si="9"/>
        <v>1292.0533400000002</v>
      </c>
      <c r="AB12" s="26">
        <f t="shared" si="9"/>
        <v>533.006</v>
      </c>
      <c r="AC12" s="26">
        <f>AC11</f>
        <v>1151.77252</v>
      </c>
      <c r="AD12" s="26"/>
      <c r="AE12" s="26"/>
      <c r="AF12" s="40"/>
    </row>
    <row r="13" spans="1:32" s="13" customFormat="1" ht="89.25" customHeight="1">
      <c r="A13" s="49" t="s">
        <v>35</v>
      </c>
      <c r="B13" s="40">
        <f>H13+J13+L13+N13+P13+R13+T13+V13+X13+Z13+AB13+AD13</f>
        <v>386.59999999999997</v>
      </c>
      <c r="C13" s="26">
        <f>H13+J13+L13+N13+P13+R13+T13+V13+X13+Z13+AB13</f>
        <v>386.59999999999997</v>
      </c>
      <c r="D13" s="26">
        <f>I13+K13+M13+O13+Q13+S13+U13+W13+Y13+AA13+AC13</f>
        <v>355.67185000000006</v>
      </c>
      <c r="E13" s="26">
        <f>I13+K13+M13+O13+Q13+S13+U13+W13+Y13+AA13+AC13+AE13</f>
        <v>355.67185000000006</v>
      </c>
      <c r="F13" s="26">
        <f t="shared" si="0"/>
        <v>91.99996120020695</v>
      </c>
      <c r="G13" s="26">
        <f t="shared" si="1"/>
        <v>91.99996120020695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137.7</v>
      </c>
      <c r="Q13" s="26">
        <v>0</v>
      </c>
      <c r="R13" s="26">
        <v>0</v>
      </c>
      <c r="S13" s="26">
        <v>120.66495</v>
      </c>
      <c r="T13" s="26">
        <v>111.2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98.01</v>
      </c>
      <c r="AB13" s="26">
        <v>137.7</v>
      </c>
      <c r="AC13" s="26">
        <v>136.9969</v>
      </c>
      <c r="AD13" s="26">
        <v>0</v>
      </c>
      <c r="AE13" s="26"/>
      <c r="AF13" s="68" t="s">
        <v>120</v>
      </c>
    </row>
    <row r="14" spans="1:32" s="13" customFormat="1" ht="18.75">
      <c r="A14" s="41" t="s">
        <v>23</v>
      </c>
      <c r="B14" s="40">
        <f>B13</f>
        <v>386.59999999999997</v>
      </c>
      <c r="C14" s="26">
        <f>C13</f>
        <v>386.59999999999997</v>
      </c>
      <c r="D14" s="26">
        <f>D13</f>
        <v>355.67185000000006</v>
      </c>
      <c r="E14" s="26">
        <f>E13</f>
        <v>355.67185000000006</v>
      </c>
      <c r="F14" s="26">
        <f t="shared" si="0"/>
        <v>91.99996120020695</v>
      </c>
      <c r="G14" s="26">
        <f t="shared" si="1"/>
        <v>91.99996120020695</v>
      </c>
      <c r="H14" s="26">
        <v>0</v>
      </c>
      <c r="I14" s="26">
        <v>0</v>
      </c>
      <c r="J14" s="26">
        <f aca="true" t="shared" si="10" ref="J14:AD14">J13</f>
        <v>0</v>
      </c>
      <c r="K14" s="26">
        <v>0</v>
      </c>
      <c r="L14" s="26">
        <f t="shared" si="10"/>
        <v>0</v>
      </c>
      <c r="M14" s="26">
        <v>0</v>
      </c>
      <c r="N14" s="26">
        <f t="shared" si="10"/>
        <v>0</v>
      </c>
      <c r="O14" s="26">
        <v>0</v>
      </c>
      <c r="P14" s="26">
        <f t="shared" si="10"/>
        <v>137.7</v>
      </c>
      <c r="Q14" s="26">
        <v>0</v>
      </c>
      <c r="R14" s="26">
        <f t="shared" si="10"/>
        <v>0</v>
      </c>
      <c r="S14" s="26">
        <f>S13</f>
        <v>120.66495</v>
      </c>
      <c r="T14" s="26">
        <f t="shared" si="10"/>
        <v>111.2</v>
      </c>
      <c r="U14" s="26">
        <f>U13</f>
        <v>0</v>
      </c>
      <c r="V14" s="26">
        <f t="shared" si="10"/>
        <v>0</v>
      </c>
      <c r="W14" s="26">
        <v>0</v>
      </c>
      <c r="X14" s="26">
        <f t="shared" si="10"/>
        <v>0</v>
      </c>
      <c r="Y14" s="26">
        <v>0</v>
      </c>
      <c r="Z14" s="26">
        <f t="shared" si="10"/>
        <v>0</v>
      </c>
      <c r="AA14" s="26">
        <f>AA13</f>
        <v>98.01</v>
      </c>
      <c r="AB14" s="26">
        <f t="shared" si="10"/>
        <v>137.7</v>
      </c>
      <c r="AC14" s="26">
        <f>AC13</f>
        <v>136.9969</v>
      </c>
      <c r="AD14" s="26">
        <f t="shared" si="10"/>
        <v>0</v>
      </c>
      <c r="AE14" s="26"/>
      <c r="AF14" s="69"/>
    </row>
    <row r="15" spans="1:32" s="13" customFormat="1" ht="18.75">
      <c r="A15" s="42" t="s">
        <v>18</v>
      </c>
      <c r="B15" s="40">
        <f>B14</f>
        <v>386.59999999999997</v>
      </c>
      <c r="C15" s="26">
        <f>C14</f>
        <v>386.59999999999997</v>
      </c>
      <c r="D15" s="26">
        <f>D14</f>
        <v>355.67185000000006</v>
      </c>
      <c r="E15" s="26">
        <f>E13</f>
        <v>355.67185000000006</v>
      </c>
      <c r="F15" s="26">
        <f t="shared" si="0"/>
        <v>91.99996120020695</v>
      </c>
      <c r="G15" s="26">
        <f t="shared" si="1"/>
        <v>91.99996120020695</v>
      </c>
      <c r="H15" s="26">
        <v>0</v>
      </c>
      <c r="I15" s="26">
        <v>0</v>
      </c>
      <c r="J15" s="26">
        <f aca="true" t="shared" si="11" ref="J15:AD15">J13</f>
        <v>0</v>
      </c>
      <c r="K15" s="26">
        <v>0</v>
      </c>
      <c r="L15" s="26">
        <f t="shared" si="11"/>
        <v>0</v>
      </c>
      <c r="M15" s="26">
        <v>0</v>
      </c>
      <c r="N15" s="26">
        <f t="shared" si="11"/>
        <v>0</v>
      </c>
      <c r="O15" s="26">
        <v>0</v>
      </c>
      <c r="P15" s="26">
        <f t="shared" si="11"/>
        <v>137.7</v>
      </c>
      <c r="Q15" s="26">
        <v>0</v>
      </c>
      <c r="R15" s="26">
        <f t="shared" si="11"/>
        <v>0</v>
      </c>
      <c r="S15" s="26">
        <f>S14</f>
        <v>120.66495</v>
      </c>
      <c r="T15" s="26">
        <f t="shared" si="11"/>
        <v>111.2</v>
      </c>
      <c r="U15" s="26">
        <f>U14</f>
        <v>0</v>
      </c>
      <c r="V15" s="26">
        <f t="shared" si="11"/>
        <v>0</v>
      </c>
      <c r="W15" s="26">
        <v>0</v>
      </c>
      <c r="X15" s="26">
        <f t="shared" si="11"/>
        <v>0</v>
      </c>
      <c r="Y15" s="26">
        <v>0</v>
      </c>
      <c r="Z15" s="26">
        <f t="shared" si="11"/>
        <v>0</v>
      </c>
      <c r="AA15" s="26">
        <f>AA13</f>
        <v>98.01</v>
      </c>
      <c r="AB15" s="26">
        <f t="shared" si="11"/>
        <v>137.7</v>
      </c>
      <c r="AC15" s="26">
        <f>AC14</f>
        <v>136.9969</v>
      </c>
      <c r="AD15" s="26">
        <f t="shared" si="11"/>
        <v>0</v>
      </c>
      <c r="AE15" s="26"/>
      <c r="AF15" s="70"/>
    </row>
    <row r="16" spans="1:32" s="52" customFormat="1" ht="57" customHeight="1">
      <c r="A16" s="44" t="s">
        <v>36</v>
      </c>
      <c r="B16" s="40">
        <f>H16+J16+L16+N16+P16+R16+T16+V16+X16+Z16+AB16+AD16</f>
        <v>2112.4000000000005</v>
      </c>
      <c r="C16" s="26">
        <f>H16+J16+L16+N16+P16+R16+T16+V16+X16+Z16+AB16</f>
        <v>2032.7490000000007</v>
      </c>
      <c r="D16" s="26">
        <f>I16+K16+M16+O16+Q16+S16+U16+W16+Y16+AA16+AC16</f>
        <v>1345.16975</v>
      </c>
      <c r="E16" s="26">
        <f>I16+K16+M16+O16+Q16+S16+U16+W16+Y16+AA16+AC16+AE16</f>
        <v>1345.16975</v>
      </c>
      <c r="F16" s="26">
        <f t="shared" si="0"/>
        <v>63.67968897935996</v>
      </c>
      <c r="G16" s="26">
        <f t="shared" si="1"/>
        <v>66.1749064936202</v>
      </c>
      <c r="H16" s="26">
        <v>79.659</v>
      </c>
      <c r="I16" s="26">
        <v>0</v>
      </c>
      <c r="J16" s="26">
        <v>79.659</v>
      </c>
      <c r="K16" s="26">
        <v>17.92988</v>
      </c>
      <c r="L16" s="26">
        <v>79.659</v>
      </c>
      <c r="M16" s="26">
        <v>59.63021</v>
      </c>
      <c r="N16" s="26">
        <v>1020.159</v>
      </c>
      <c r="O16" s="26">
        <v>388.02942</v>
      </c>
      <c r="P16" s="26">
        <v>295.659</v>
      </c>
      <c r="Q16" s="26">
        <v>300.05955</v>
      </c>
      <c r="R16" s="26">
        <v>79.659</v>
      </c>
      <c r="S16" s="26">
        <v>385.19049</v>
      </c>
      <c r="T16" s="26">
        <v>79.659</v>
      </c>
      <c r="U16" s="26">
        <v>31.81572</v>
      </c>
      <c r="V16" s="26">
        <v>79.659</v>
      </c>
      <c r="W16" s="26">
        <v>23.04897</v>
      </c>
      <c r="X16" s="26">
        <v>79.659</v>
      </c>
      <c r="Y16" s="26">
        <v>55.65716</v>
      </c>
      <c r="Z16" s="26">
        <v>79.659</v>
      </c>
      <c r="AA16" s="26">
        <v>28.59453</v>
      </c>
      <c r="AB16" s="26">
        <v>79.659</v>
      </c>
      <c r="AC16" s="26">
        <v>55.21382</v>
      </c>
      <c r="AD16" s="26">
        <v>79.651</v>
      </c>
      <c r="AE16" s="26"/>
      <c r="AF16" s="68" t="s">
        <v>121</v>
      </c>
    </row>
    <row r="17" spans="1:32" s="52" customFormat="1" ht="18.75">
      <c r="A17" s="41" t="s">
        <v>23</v>
      </c>
      <c r="B17" s="40">
        <f>B16</f>
        <v>2112.4000000000005</v>
      </c>
      <c r="C17" s="26">
        <f>C16</f>
        <v>2032.7490000000007</v>
      </c>
      <c r="D17" s="26">
        <f>D16</f>
        <v>1345.16975</v>
      </c>
      <c r="E17" s="26">
        <f>E16</f>
        <v>1345.16975</v>
      </c>
      <c r="F17" s="26">
        <f t="shared" si="0"/>
        <v>63.67968897935996</v>
      </c>
      <c r="G17" s="26">
        <f t="shared" si="1"/>
        <v>66.1749064936202</v>
      </c>
      <c r="H17" s="26">
        <v>79.659</v>
      </c>
      <c r="I17" s="26">
        <v>0</v>
      </c>
      <c r="J17" s="26">
        <f aca="true" t="shared" si="12" ref="J17:AD18">J16</f>
        <v>79.659</v>
      </c>
      <c r="K17" s="26">
        <f>K16</f>
        <v>17.92988</v>
      </c>
      <c r="L17" s="26">
        <f t="shared" si="12"/>
        <v>79.659</v>
      </c>
      <c r="M17" s="26">
        <f>M16</f>
        <v>59.63021</v>
      </c>
      <c r="N17" s="26">
        <f t="shared" si="12"/>
        <v>1020.159</v>
      </c>
      <c r="O17" s="26">
        <f>O16</f>
        <v>388.02942</v>
      </c>
      <c r="P17" s="26">
        <f t="shared" si="12"/>
        <v>295.659</v>
      </c>
      <c r="Q17" s="26">
        <f>Q16</f>
        <v>300.05955</v>
      </c>
      <c r="R17" s="26">
        <f t="shared" si="12"/>
        <v>79.659</v>
      </c>
      <c r="S17" s="26">
        <f>S16</f>
        <v>385.19049</v>
      </c>
      <c r="T17" s="26">
        <f t="shared" si="12"/>
        <v>79.659</v>
      </c>
      <c r="U17" s="26">
        <f>U16</f>
        <v>31.81572</v>
      </c>
      <c r="V17" s="26">
        <f t="shared" si="12"/>
        <v>79.659</v>
      </c>
      <c r="W17" s="26">
        <f>W16</f>
        <v>23.04897</v>
      </c>
      <c r="X17" s="26">
        <f t="shared" si="12"/>
        <v>79.659</v>
      </c>
      <c r="Y17" s="26">
        <f>Y16</f>
        <v>55.65716</v>
      </c>
      <c r="Z17" s="26">
        <f t="shared" si="12"/>
        <v>79.659</v>
      </c>
      <c r="AA17" s="26">
        <f>AA16</f>
        <v>28.59453</v>
      </c>
      <c r="AB17" s="26">
        <f t="shared" si="12"/>
        <v>79.659</v>
      </c>
      <c r="AC17" s="26">
        <f>AC16</f>
        <v>55.21382</v>
      </c>
      <c r="AD17" s="26">
        <f t="shared" si="12"/>
        <v>79.651</v>
      </c>
      <c r="AE17" s="26"/>
      <c r="AF17" s="69"/>
    </row>
    <row r="18" spans="1:32" s="13" customFormat="1" ht="18.75">
      <c r="A18" s="42" t="s">
        <v>18</v>
      </c>
      <c r="B18" s="40">
        <f>B16</f>
        <v>2112.4000000000005</v>
      </c>
      <c r="C18" s="26">
        <f>C17</f>
        <v>2032.7490000000007</v>
      </c>
      <c r="D18" s="26">
        <f>D17</f>
        <v>1345.16975</v>
      </c>
      <c r="E18" s="26">
        <f>E16</f>
        <v>1345.16975</v>
      </c>
      <c r="F18" s="26">
        <f t="shared" si="0"/>
        <v>63.67968897935996</v>
      </c>
      <c r="G18" s="26">
        <f t="shared" si="1"/>
        <v>66.1749064936202</v>
      </c>
      <c r="H18" s="26">
        <v>79.659</v>
      </c>
      <c r="I18" s="26">
        <v>0</v>
      </c>
      <c r="J18" s="26">
        <f t="shared" si="12"/>
        <v>79.659</v>
      </c>
      <c r="K18" s="26">
        <f>K17</f>
        <v>17.92988</v>
      </c>
      <c r="L18" s="26">
        <f t="shared" si="12"/>
        <v>79.659</v>
      </c>
      <c r="M18" s="26">
        <f>M17</f>
        <v>59.63021</v>
      </c>
      <c r="N18" s="26">
        <f t="shared" si="12"/>
        <v>1020.159</v>
      </c>
      <c r="O18" s="26">
        <f>O17</f>
        <v>388.02942</v>
      </c>
      <c r="P18" s="26">
        <f t="shared" si="12"/>
        <v>295.659</v>
      </c>
      <c r="Q18" s="26">
        <f>Q17</f>
        <v>300.05955</v>
      </c>
      <c r="R18" s="26">
        <f t="shared" si="12"/>
        <v>79.659</v>
      </c>
      <c r="S18" s="26">
        <f>S17</f>
        <v>385.19049</v>
      </c>
      <c r="T18" s="26">
        <f t="shared" si="12"/>
        <v>79.659</v>
      </c>
      <c r="U18" s="26">
        <f>U17</f>
        <v>31.81572</v>
      </c>
      <c r="V18" s="26">
        <f t="shared" si="12"/>
        <v>79.659</v>
      </c>
      <c r="W18" s="26">
        <f>W17</f>
        <v>23.04897</v>
      </c>
      <c r="X18" s="26">
        <f t="shared" si="12"/>
        <v>79.659</v>
      </c>
      <c r="Y18" s="26">
        <f>Y17</f>
        <v>55.65716</v>
      </c>
      <c r="Z18" s="26">
        <f t="shared" si="12"/>
        <v>79.659</v>
      </c>
      <c r="AA18" s="26">
        <f>AA16</f>
        <v>28.59453</v>
      </c>
      <c r="AB18" s="26">
        <f t="shared" si="12"/>
        <v>79.659</v>
      </c>
      <c r="AC18" s="26">
        <f>AC17</f>
        <v>55.21382</v>
      </c>
      <c r="AD18" s="26">
        <f t="shared" si="12"/>
        <v>79.651</v>
      </c>
      <c r="AE18" s="26"/>
      <c r="AF18" s="70"/>
    </row>
    <row r="19" spans="1:32" s="13" customFormat="1" ht="149.25" customHeight="1">
      <c r="A19" s="44" t="s">
        <v>37</v>
      </c>
      <c r="B19" s="40">
        <f>H19+J19+L19+N19+P19+R19+T19+V19+X19+Z19+AB19+AD19</f>
        <v>17398.800000000003</v>
      </c>
      <c r="C19" s="26">
        <f>H19+J19+L19+N19+P19+R19+T19+V19+X19+Z19+AB19</f>
        <v>15360.452080000005</v>
      </c>
      <c r="D19" s="26">
        <f>I19+K19+M19+O19+Q19+S19+U19+W19+Y19+AA19+AC19</f>
        <v>13228.44487</v>
      </c>
      <c r="E19" s="26">
        <f>I19+K19+M19+O19+Q19+S19+U19+W19+Y19+AA19+AC19+AE19</f>
        <v>13228.44487</v>
      </c>
      <c r="F19" s="26">
        <f t="shared" si="0"/>
        <v>76.03078873255626</v>
      </c>
      <c r="G19" s="26">
        <f t="shared" si="1"/>
        <v>86.12015324226053</v>
      </c>
      <c r="H19" s="26">
        <v>872.797</v>
      </c>
      <c r="I19" s="26">
        <v>312.66245</v>
      </c>
      <c r="J19" s="26">
        <v>1415.255</v>
      </c>
      <c r="K19" s="26">
        <v>395.14865</v>
      </c>
      <c r="L19" s="26">
        <v>858.827</v>
      </c>
      <c r="M19" s="26">
        <v>811.4391</v>
      </c>
      <c r="N19" s="26">
        <v>4739.90758</v>
      </c>
      <c r="O19" s="26">
        <v>799.91496</v>
      </c>
      <c r="P19" s="26">
        <v>397.557</v>
      </c>
      <c r="Q19" s="26">
        <v>1393.09853</v>
      </c>
      <c r="R19" s="26">
        <v>801.647</v>
      </c>
      <c r="S19" s="26">
        <v>1665.21094</v>
      </c>
      <c r="T19" s="26">
        <v>3850.13494</v>
      </c>
      <c r="U19" s="26">
        <v>2013.3013</v>
      </c>
      <c r="V19" s="26">
        <v>315.647</v>
      </c>
      <c r="W19" s="26">
        <v>2094.04612</v>
      </c>
      <c r="X19" s="26">
        <v>728.147</v>
      </c>
      <c r="Y19" s="26">
        <v>2004.40821</v>
      </c>
      <c r="Z19" s="26">
        <v>1064.88556</v>
      </c>
      <c r="AA19" s="26">
        <v>1055.23881</v>
      </c>
      <c r="AB19" s="26">
        <v>315.647</v>
      </c>
      <c r="AC19" s="26">
        <v>683.9758</v>
      </c>
      <c r="AD19" s="26">
        <v>2038.34792</v>
      </c>
      <c r="AE19" s="26"/>
      <c r="AF19" s="68" t="s">
        <v>127</v>
      </c>
    </row>
    <row r="20" spans="1:32" s="13" customFormat="1" ht="21.75" customHeight="1">
      <c r="A20" s="41" t="s">
        <v>23</v>
      </c>
      <c r="B20" s="40">
        <f>B19</f>
        <v>17398.800000000003</v>
      </c>
      <c r="C20" s="26">
        <f>C19</f>
        <v>15360.452080000005</v>
      </c>
      <c r="D20" s="26">
        <f>D19</f>
        <v>13228.44487</v>
      </c>
      <c r="E20" s="26">
        <f>E19</f>
        <v>13228.44487</v>
      </c>
      <c r="F20" s="26">
        <f t="shared" si="0"/>
        <v>76.03078873255626</v>
      </c>
      <c r="G20" s="26">
        <f t="shared" si="1"/>
        <v>86.12015324226053</v>
      </c>
      <c r="H20" s="26">
        <f>H19</f>
        <v>872.797</v>
      </c>
      <c r="I20" s="26">
        <f>I19</f>
        <v>312.66245</v>
      </c>
      <c r="J20" s="26">
        <f aca="true" t="shared" si="13" ref="J20:AD21">J19</f>
        <v>1415.255</v>
      </c>
      <c r="K20" s="26">
        <f>K19</f>
        <v>395.14865</v>
      </c>
      <c r="L20" s="26">
        <f t="shared" si="13"/>
        <v>858.827</v>
      </c>
      <c r="M20" s="26">
        <f>M19</f>
        <v>811.4391</v>
      </c>
      <c r="N20" s="26">
        <f t="shared" si="13"/>
        <v>4739.90758</v>
      </c>
      <c r="O20" s="26">
        <f>O19</f>
        <v>799.91496</v>
      </c>
      <c r="P20" s="26">
        <f t="shared" si="13"/>
        <v>397.557</v>
      </c>
      <c r="Q20" s="26">
        <f>Q19</f>
        <v>1393.09853</v>
      </c>
      <c r="R20" s="26">
        <f t="shared" si="13"/>
        <v>801.647</v>
      </c>
      <c r="S20" s="26">
        <f>S19</f>
        <v>1665.21094</v>
      </c>
      <c r="T20" s="26">
        <f t="shared" si="13"/>
        <v>3850.13494</v>
      </c>
      <c r="U20" s="26">
        <f>U19</f>
        <v>2013.3013</v>
      </c>
      <c r="V20" s="26">
        <f t="shared" si="13"/>
        <v>315.647</v>
      </c>
      <c r="W20" s="26">
        <f>W19</f>
        <v>2094.04612</v>
      </c>
      <c r="X20" s="26">
        <f t="shared" si="13"/>
        <v>728.147</v>
      </c>
      <c r="Y20" s="26">
        <f>Y19</f>
        <v>2004.40821</v>
      </c>
      <c r="Z20" s="26">
        <f t="shared" si="13"/>
        <v>1064.88556</v>
      </c>
      <c r="AA20" s="26">
        <f>AA19</f>
        <v>1055.23881</v>
      </c>
      <c r="AB20" s="26">
        <f t="shared" si="13"/>
        <v>315.647</v>
      </c>
      <c r="AC20" s="26">
        <f>AC19</f>
        <v>683.9758</v>
      </c>
      <c r="AD20" s="26">
        <f t="shared" si="13"/>
        <v>2038.34792</v>
      </c>
      <c r="AE20" s="26"/>
      <c r="AF20" s="75"/>
    </row>
    <row r="21" spans="1:32" s="13" customFormat="1" ht="36.75" customHeight="1">
      <c r="A21" s="45" t="s">
        <v>18</v>
      </c>
      <c r="B21" s="40">
        <f>B20</f>
        <v>17398.800000000003</v>
      </c>
      <c r="C21" s="26">
        <f>C20</f>
        <v>15360.452080000005</v>
      </c>
      <c r="D21" s="26">
        <f>D20</f>
        <v>13228.44487</v>
      </c>
      <c r="E21" s="26">
        <f>E19</f>
        <v>13228.44487</v>
      </c>
      <c r="F21" s="26">
        <f t="shared" si="0"/>
        <v>76.03078873255626</v>
      </c>
      <c r="G21" s="26">
        <f t="shared" si="1"/>
        <v>86.12015324226053</v>
      </c>
      <c r="H21" s="26">
        <f>H20</f>
        <v>872.797</v>
      </c>
      <c r="I21" s="26">
        <f>I20</f>
        <v>312.66245</v>
      </c>
      <c r="J21" s="26">
        <f t="shared" si="13"/>
        <v>1415.255</v>
      </c>
      <c r="K21" s="26">
        <f>K20</f>
        <v>395.14865</v>
      </c>
      <c r="L21" s="26">
        <f t="shared" si="13"/>
        <v>858.827</v>
      </c>
      <c r="M21" s="26">
        <f>M19</f>
        <v>811.4391</v>
      </c>
      <c r="N21" s="26">
        <f t="shared" si="13"/>
        <v>4739.90758</v>
      </c>
      <c r="O21" s="26">
        <f>O20</f>
        <v>799.91496</v>
      </c>
      <c r="P21" s="26">
        <f t="shared" si="13"/>
        <v>397.557</v>
      </c>
      <c r="Q21" s="26">
        <f>Q20</f>
        <v>1393.09853</v>
      </c>
      <c r="R21" s="26">
        <f t="shared" si="13"/>
        <v>801.647</v>
      </c>
      <c r="S21" s="26">
        <f>S20</f>
        <v>1665.21094</v>
      </c>
      <c r="T21" s="26">
        <f t="shared" si="13"/>
        <v>3850.13494</v>
      </c>
      <c r="U21" s="26">
        <f>U20</f>
        <v>2013.3013</v>
      </c>
      <c r="V21" s="26">
        <f t="shared" si="13"/>
        <v>315.647</v>
      </c>
      <c r="W21" s="26">
        <f>W20</f>
        <v>2094.04612</v>
      </c>
      <c r="X21" s="26">
        <f t="shared" si="13"/>
        <v>728.147</v>
      </c>
      <c r="Y21" s="26">
        <f>Y20</f>
        <v>2004.40821</v>
      </c>
      <c r="Z21" s="26">
        <f t="shared" si="13"/>
        <v>1064.88556</v>
      </c>
      <c r="AA21" s="26">
        <f>AA20</f>
        <v>1055.23881</v>
      </c>
      <c r="AB21" s="26">
        <f t="shared" si="13"/>
        <v>315.647</v>
      </c>
      <c r="AC21" s="26">
        <f>AC20</f>
        <v>683.9758</v>
      </c>
      <c r="AD21" s="26">
        <f t="shared" si="13"/>
        <v>2038.34792</v>
      </c>
      <c r="AE21" s="26"/>
      <c r="AF21" s="76"/>
    </row>
    <row r="22" spans="1:32" s="13" customFormat="1" ht="53.25" customHeight="1">
      <c r="A22" s="44" t="s">
        <v>38</v>
      </c>
      <c r="B22" s="40">
        <f>H22+J22+L22+N22+P22+R22+T22+V22+X22+Z22+AB22+AD22</f>
        <v>2830.2</v>
      </c>
      <c r="C22" s="26">
        <f>H22+J22+L22+N22+P22+R22+T22+V22+X22+Z22+AB22</f>
        <v>2830.2</v>
      </c>
      <c r="D22" s="26">
        <f>I22+K22+M22+O22+Q22+S22+U22+W22+Y22+AA22+AC22+AE22</f>
        <v>1141.5388</v>
      </c>
      <c r="E22" s="26">
        <f>I22+K22+M22+O22+Q22+S22+U22+W22+Y22+AA22+AC22+AE22</f>
        <v>1141.5388</v>
      </c>
      <c r="F22" s="26">
        <f t="shared" si="0"/>
        <v>40.33420959649495</v>
      </c>
      <c r="G22" s="26">
        <f t="shared" si="1"/>
        <v>40.33420959649495</v>
      </c>
      <c r="H22" s="26">
        <v>136</v>
      </c>
      <c r="I22" s="26">
        <v>34.37</v>
      </c>
      <c r="J22" s="26">
        <v>688.876</v>
      </c>
      <c r="K22" s="26">
        <v>48.97</v>
      </c>
      <c r="L22" s="26">
        <v>20</v>
      </c>
      <c r="M22" s="26">
        <v>122.185</v>
      </c>
      <c r="N22" s="26">
        <v>800.768</v>
      </c>
      <c r="O22" s="26">
        <v>88.44</v>
      </c>
      <c r="P22" s="26">
        <v>2.5</v>
      </c>
      <c r="Q22" s="26">
        <v>162.3746</v>
      </c>
      <c r="R22" s="26">
        <v>0</v>
      </c>
      <c r="S22" s="26">
        <v>72.5082</v>
      </c>
      <c r="T22" s="26">
        <v>633.016</v>
      </c>
      <c r="U22" s="26">
        <v>71.73</v>
      </c>
      <c r="V22" s="26">
        <v>0</v>
      </c>
      <c r="W22" s="26">
        <v>6</v>
      </c>
      <c r="X22" s="26">
        <v>0</v>
      </c>
      <c r="Y22" s="26">
        <v>149.165</v>
      </c>
      <c r="Z22" s="26">
        <v>549.04</v>
      </c>
      <c r="AA22" s="26">
        <v>110.21</v>
      </c>
      <c r="AB22" s="26">
        <v>0</v>
      </c>
      <c r="AC22" s="26">
        <v>275.586</v>
      </c>
      <c r="AD22" s="26">
        <v>0</v>
      </c>
      <c r="AE22" s="26"/>
      <c r="AF22" s="68" t="s">
        <v>95</v>
      </c>
    </row>
    <row r="23" spans="1:32" s="13" customFormat="1" ht="18.75">
      <c r="A23" s="41" t="s">
        <v>23</v>
      </c>
      <c r="B23" s="40">
        <f>B22</f>
        <v>2830.2</v>
      </c>
      <c r="C23" s="26">
        <f>C22</f>
        <v>2830.2</v>
      </c>
      <c r="D23" s="26">
        <f>D22</f>
        <v>1141.5388</v>
      </c>
      <c r="E23" s="26">
        <f>E22</f>
        <v>1141.5388</v>
      </c>
      <c r="F23" s="26">
        <f t="shared" si="0"/>
        <v>40.33420959649495</v>
      </c>
      <c r="G23" s="26">
        <f t="shared" si="1"/>
        <v>40.33420959649495</v>
      </c>
      <c r="H23" s="40">
        <f aca="true" t="shared" si="14" ref="H23:AD23">H22</f>
        <v>136</v>
      </c>
      <c r="I23" s="40">
        <f>I22</f>
        <v>34.37</v>
      </c>
      <c r="J23" s="40">
        <f t="shared" si="14"/>
        <v>688.876</v>
      </c>
      <c r="K23" s="40">
        <f>K22</f>
        <v>48.97</v>
      </c>
      <c r="L23" s="40">
        <f>L22</f>
        <v>20</v>
      </c>
      <c r="M23" s="40">
        <f>M22</f>
        <v>122.185</v>
      </c>
      <c r="N23" s="40">
        <f t="shared" si="14"/>
        <v>800.768</v>
      </c>
      <c r="O23" s="40">
        <f>O22</f>
        <v>88.44</v>
      </c>
      <c r="P23" s="40">
        <f t="shared" si="14"/>
        <v>2.5</v>
      </c>
      <c r="Q23" s="40">
        <f>Q22</f>
        <v>162.3746</v>
      </c>
      <c r="R23" s="40">
        <f t="shared" si="14"/>
        <v>0</v>
      </c>
      <c r="S23" s="40">
        <f>S22</f>
        <v>72.5082</v>
      </c>
      <c r="T23" s="40">
        <f t="shared" si="14"/>
        <v>633.016</v>
      </c>
      <c r="U23" s="40">
        <f>U22</f>
        <v>71.73</v>
      </c>
      <c r="V23" s="40">
        <f t="shared" si="14"/>
        <v>0</v>
      </c>
      <c r="W23" s="40">
        <f>W22</f>
        <v>6</v>
      </c>
      <c r="X23" s="40">
        <f t="shared" si="14"/>
        <v>0</v>
      </c>
      <c r="Y23" s="40">
        <f>Y22</f>
        <v>149.165</v>
      </c>
      <c r="Z23" s="40">
        <f t="shared" si="14"/>
        <v>549.04</v>
      </c>
      <c r="AA23" s="40">
        <f>AA22</f>
        <v>110.21</v>
      </c>
      <c r="AB23" s="40">
        <f t="shared" si="14"/>
        <v>0</v>
      </c>
      <c r="AC23" s="40">
        <f>AC22</f>
        <v>275.586</v>
      </c>
      <c r="AD23" s="40">
        <f t="shared" si="14"/>
        <v>0</v>
      </c>
      <c r="AE23" s="26"/>
      <c r="AF23" s="75"/>
    </row>
    <row r="24" spans="1:32" s="13" customFormat="1" ht="18.75">
      <c r="A24" s="45" t="s">
        <v>18</v>
      </c>
      <c r="B24" s="40">
        <f>B23</f>
        <v>2830.2</v>
      </c>
      <c r="C24" s="26">
        <f>C23</f>
        <v>2830.2</v>
      </c>
      <c r="D24" s="26">
        <f>D23</f>
        <v>1141.5388</v>
      </c>
      <c r="E24" s="26">
        <f>E22</f>
        <v>1141.5388</v>
      </c>
      <c r="F24" s="26">
        <f t="shared" si="0"/>
        <v>40.33420959649495</v>
      </c>
      <c r="G24" s="26">
        <f t="shared" si="1"/>
        <v>40.33420959649495</v>
      </c>
      <c r="H24" s="26">
        <f>H23</f>
        <v>136</v>
      </c>
      <c r="I24" s="26">
        <f>I23</f>
        <v>34.37</v>
      </c>
      <c r="J24" s="26">
        <f>J23</f>
        <v>688.876</v>
      </c>
      <c r="K24" s="26">
        <f>K22</f>
        <v>48.97</v>
      </c>
      <c r="L24" s="26">
        <f>L23</f>
        <v>20</v>
      </c>
      <c r="M24" s="26">
        <f>M23</f>
        <v>122.185</v>
      </c>
      <c r="N24" s="26">
        <f>N23</f>
        <v>800.768</v>
      </c>
      <c r="O24" s="26">
        <f>O23</f>
        <v>88.44</v>
      </c>
      <c r="P24" s="26">
        <f>P23</f>
        <v>2.5</v>
      </c>
      <c r="Q24" s="26">
        <f>Q23</f>
        <v>162.3746</v>
      </c>
      <c r="R24" s="26">
        <f>R23</f>
        <v>0</v>
      </c>
      <c r="S24" s="26">
        <f>S23</f>
        <v>72.5082</v>
      </c>
      <c r="T24" s="26">
        <f>T23</f>
        <v>633.016</v>
      </c>
      <c r="U24" s="26">
        <f>U23</f>
        <v>71.73</v>
      </c>
      <c r="V24" s="26">
        <f>V23</f>
        <v>0</v>
      </c>
      <c r="W24" s="26">
        <f>W23</f>
        <v>6</v>
      </c>
      <c r="X24" s="26">
        <f>X23</f>
        <v>0</v>
      </c>
      <c r="Y24" s="26">
        <f>Y23</f>
        <v>149.165</v>
      </c>
      <c r="Z24" s="26">
        <f>Z23</f>
        <v>549.04</v>
      </c>
      <c r="AA24" s="26">
        <f>AA23</f>
        <v>110.21</v>
      </c>
      <c r="AB24" s="26">
        <f>AB23</f>
        <v>0</v>
      </c>
      <c r="AC24" s="26">
        <f>AC23</f>
        <v>275.586</v>
      </c>
      <c r="AD24" s="26">
        <f>AD23</f>
        <v>0</v>
      </c>
      <c r="AE24" s="26"/>
      <c r="AF24" s="76"/>
    </row>
    <row r="25" spans="1:32" s="13" customFormat="1" ht="125.25" customHeight="1">
      <c r="A25" s="44" t="s">
        <v>39</v>
      </c>
      <c r="B25" s="40">
        <f>H25+J25+L25+N25+P25+R25+T25+V25+X25+Z25+AB25+AD25</f>
        <v>78747.59999999999</v>
      </c>
      <c r="C25" s="26">
        <f>H25+J25+L25+N25+P25+R25+T25+V25+X25+Z25+AB25</f>
        <v>73132.64992</v>
      </c>
      <c r="D25" s="26">
        <f>I25+K25+M25+O25+Q25+S25+U25+W25+Y25+AA25+AC25</f>
        <v>67273.17347</v>
      </c>
      <c r="E25" s="26">
        <f>I25+K25+M25+O25+Q25+S25+U25+W25+Y25+AA25+AC25+AE25</f>
        <v>67273.17347</v>
      </c>
      <c r="F25" s="26">
        <f t="shared" si="0"/>
        <v>85.42885557147139</v>
      </c>
      <c r="G25" s="26">
        <f t="shared" si="1"/>
        <v>91.9878789344982</v>
      </c>
      <c r="H25" s="26">
        <v>18294.264</v>
      </c>
      <c r="I25" s="26">
        <v>14223.35604</v>
      </c>
      <c r="J25" s="26">
        <v>9483.64</v>
      </c>
      <c r="K25" s="26">
        <v>8760.74994</v>
      </c>
      <c r="L25" s="26">
        <v>3758.18941</v>
      </c>
      <c r="M25" s="26">
        <v>4417.91725</v>
      </c>
      <c r="N25" s="26">
        <v>7287.394</v>
      </c>
      <c r="O25" s="26">
        <v>6860.45104</v>
      </c>
      <c r="P25" s="26">
        <v>6560.331</v>
      </c>
      <c r="Q25" s="26">
        <v>7359.57986</v>
      </c>
      <c r="R25" s="26">
        <v>4299.6784</v>
      </c>
      <c r="S25" s="26">
        <v>3714.76414</v>
      </c>
      <c r="T25" s="26">
        <v>8358.88</v>
      </c>
      <c r="U25" s="26">
        <v>7224.95732</v>
      </c>
      <c r="V25" s="26">
        <v>4076.429</v>
      </c>
      <c r="W25" s="26">
        <v>3708.40245</v>
      </c>
      <c r="X25" s="26">
        <v>2312.08</v>
      </c>
      <c r="Y25" s="26">
        <v>2672.15088</v>
      </c>
      <c r="Z25" s="26">
        <v>5908.269</v>
      </c>
      <c r="AA25" s="26">
        <v>5638.7697</v>
      </c>
      <c r="AB25" s="26">
        <v>2793.49511</v>
      </c>
      <c r="AC25" s="23">
        <v>2692.07485</v>
      </c>
      <c r="AD25" s="23">
        <v>5614.95008</v>
      </c>
      <c r="AE25" s="23"/>
      <c r="AF25" s="74" t="s">
        <v>94</v>
      </c>
    </row>
    <row r="26" spans="1:32" s="13" customFormat="1" ht="18.75">
      <c r="A26" s="41" t="s">
        <v>23</v>
      </c>
      <c r="B26" s="40">
        <f>B25</f>
        <v>78747.59999999999</v>
      </c>
      <c r="C26" s="26">
        <f>C25</f>
        <v>73132.64992</v>
      </c>
      <c r="D26" s="26">
        <f>I26+K26+M26+O26+Q26+S26+U26+W26+Y26+AA26+AC26+AE26</f>
        <v>67273.17347</v>
      </c>
      <c r="E26" s="26">
        <f>E25</f>
        <v>67273.17347</v>
      </c>
      <c r="F26" s="26">
        <f t="shared" si="0"/>
        <v>85.42885557147139</v>
      </c>
      <c r="G26" s="26">
        <f t="shared" si="1"/>
        <v>91.9878789344982</v>
      </c>
      <c r="H26" s="26">
        <f>H25</f>
        <v>18294.264</v>
      </c>
      <c r="I26" s="26">
        <f>I25</f>
        <v>14223.35604</v>
      </c>
      <c r="J26" s="26">
        <f aca="true" t="shared" si="15" ref="J26:AD26">J25</f>
        <v>9483.64</v>
      </c>
      <c r="K26" s="26">
        <f>K25</f>
        <v>8760.74994</v>
      </c>
      <c r="L26" s="26">
        <f t="shared" si="15"/>
        <v>3758.18941</v>
      </c>
      <c r="M26" s="26">
        <f>M25</f>
        <v>4417.91725</v>
      </c>
      <c r="N26" s="26">
        <f t="shared" si="15"/>
        <v>7287.394</v>
      </c>
      <c r="O26" s="26">
        <f>O25</f>
        <v>6860.45104</v>
      </c>
      <c r="P26" s="26">
        <f t="shared" si="15"/>
        <v>6560.331</v>
      </c>
      <c r="Q26" s="26">
        <f>Q25</f>
        <v>7359.57986</v>
      </c>
      <c r="R26" s="26">
        <f t="shared" si="15"/>
        <v>4299.6784</v>
      </c>
      <c r="S26" s="26">
        <f>S25</f>
        <v>3714.76414</v>
      </c>
      <c r="T26" s="26">
        <f t="shared" si="15"/>
        <v>8358.88</v>
      </c>
      <c r="U26" s="26">
        <f>U25</f>
        <v>7224.95732</v>
      </c>
      <c r="V26" s="26">
        <f t="shared" si="15"/>
        <v>4076.429</v>
      </c>
      <c r="W26" s="26">
        <f>W25</f>
        <v>3708.40245</v>
      </c>
      <c r="X26" s="26">
        <f t="shared" si="15"/>
        <v>2312.08</v>
      </c>
      <c r="Y26" s="26">
        <f>Y25</f>
        <v>2672.15088</v>
      </c>
      <c r="Z26" s="26">
        <f t="shared" si="15"/>
        <v>5908.269</v>
      </c>
      <c r="AA26" s="26">
        <f>AA25</f>
        <v>5638.7697</v>
      </c>
      <c r="AB26" s="26">
        <f t="shared" si="15"/>
        <v>2793.49511</v>
      </c>
      <c r="AC26" s="23">
        <f>AC25</f>
        <v>2692.07485</v>
      </c>
      <c r="AD26" s="23">
        <f t="shared" si="15"/>
        <v>5614.95008</v>
      </c>
      <c r="AE26" s="23"/>
      <c r="AF26" s="75"/>
    </row>
    <row r="27" spans="1:32" s="13" customFormat="1" ht="21.75" customHeight="1">
      <c r="A27" s="42" t="s">
        <v>18</v>
      </c>
      <c r="B27" s="40">
        <f>B25</f>
        <v>78747.59999999999</v>
      </c>
      <c r="C27" s="26">
        <f>C26</f>
        <v>73132.64992</v>
      </c>
      <c r="D27" s="26">
        <f>D26</f>
        <v>67273.17347</v>
      </c>
      <c r="E27" s="26">
        <f>E25</f>
        <v>67273.17347</v>
      </c>
      <c r="F27" s="26">
        <f t="shared" si="0"/>
        <v>85.42885557147139</v>
      </c>
      <c r="G27" s="26">
        <f t="shared" si="1"/>
        <v>91.9878789344982</v>
      </c>
      <c r="H27" s="40">
        <f>H25</f>
        <v>18294.264</v>
      </c>
      <c r="I27" s="40">
        <f>I26</f>
        <v>14223.35604</v>
      </c>
      <c r="J27" s="40">
        <f aca="true" t="shared" si="16" ref="J27:AD27">J25</f>
        <v>9483.64</v>
      </c>
      <c r="K27" s="40">
        <f>K26</f>
        <v>8760.74994</v>
      </c>
      <c r="L27" s="40">
        <f t="shared" si="16"/>
        <v>3758.18941</v>
      </c>
      <c r="M27" s="40">
        <f>M26</f>
        <v>4417.91725</v>
      </c>
      <c r="N27" s="40">
        <f t="shared" si="16"/>
        <v>7287.394</v>
      </c>
      <c r="O27" s="40">
        <f>O26</f>
        <v>6860.45104</v>
      </c>
      <c r="P27" s="40">
        <f t="shared" si="16"/>
        <v>6560.331</v>
      </c>
      <c r="Q27" s="40">
        <f>Q26</f>
        <v>7359.57986</v>
      </c>
      <c r="R27" s="40">
        <f t="shared" si="16"/>
        <v>4299.6784</v>
      </c>
      <c r="S27" s="40">
        <f>S26</f>
        <v>3714.76414</v>
      </c>
      <c r="T27" s="40">
        <f t="shared" si="16"/>
        <v>8358.88</v>
      </c>
      <c r="U27" s="40">
        <f>U26</f>
        <v>7224.95732</v>
      </c>
      <c r="V27" s="40">
        <f t="shared" si="16"/>
        <v>4076.429</v>
      </c>
      <c r="W27" s="40">
        <f>W26</f>
        <v>3708.40245</v>
      </c>
      <c r="X27" s="40">
        <f t="shared" si="16"/>
        <v>2312.08</v>
      </c>
      <c r="Y27" s="40">
        <f>Y26</f>
        <v>2672.15088</v>
      </c>
      <c r="Z27" s="40">
        <f t="shared" si="16"/>
        <v>5908.269</v>
      </c>
      <c r="AA27" s="40">
        <f>AA26</f>
        <v>5638.7697</v>
      </c>
      <c r="AB27" s="40">
        <f t="shared" si="16"/>
        <v>2793.49511</v>
      </c>
      <c r="AC27" s="25">
        <f>AC26</f>
        <v>2692.07485</v>
      </c>
      <c r="AD27" s="25">
        <f t="shared" si="16"/>
        <v>5614.95008</v>
      </c>
      <c r="AE27" s="23"/>
      <c r="AF27" s="76"/>
    </row>
    <row r="28" spans="1:33" s="13" customFormat="1" ht="33.75" customHeight="1">
      <c r="A28" s="33" t="s">
        <v>24</v>
      </c>
      <c r="B28" s="27">
        <f>B9+B5</f>
        <v>102614.59999999999</v>
      </c>
      <c r="C28" s="27">
        <f>C9+C5</f>
        <v>94881.651</v>
      </c>
      <c r="D28" s="27">
        <f>D9+D5</f>
        <v>83518.92774</v>
      </c>
      <c r="E28" s="37">
        <f>E9+E5</f>
        <v>83518.92774</v>
      </c>
      <c r="F28" s="29">
        <f t="shared" si="0"/>
        <v>81.39088174587243</v>
      </c>
      <c r="G28" s="29">
        <f>D28*100/C28</f>
        <v>88.02431962319037</v>
      </c>
      <c r="H28" s="37">
        <f aca="true" t="shared" si="17" ref="H28:AD28">H9+H5</f>
        <v>19382.72</v>
      </c>
      <c r="I28" s="37">
        <f t="shared" si="17"/>
        <v>14570.388490000001</v>
      </c>
      <c r="J28" s="37">
        <f t="shared" si="17"/>
        <v>11667.43</v>
      </c>
      <c r="K28" s="37">
        <f t="shared" si="17"/>
        <v>9222.79847</v>
      </c>
      <c r="L28" s="37">
        <f t="shared" si="17"/>
        <v>4716.67541</v>
      </c>
      <c r="M28" s="37">
        <f>M9+M7</f>
        <v>5411.171560000001</v>
      </c>
      <c r="N28" s="37">
        <f t="shared" si="17"/>
        <v>13850.228579999999</v>
      </c>
      <c r="O28" s="37">
        <f>O7+O9</f>
        <v>8138.835419999999</v>
      </c>
      <c r="P28" s="37">
        <f t="shared" si="17"/>
        <v>7791.747</v>
      </c>
      <c r="Q28" s="37">
        <f t="shared" si="17"/>
        <v>9215.11254</v>
      </c>
      <c r="R28" s="37">
        <f t="shared" si="17"/>
        <v>5180.984399999999</v>
      </c>
      <c r="S28" s="37">
        <f t="shared" si="17"/>
        <v>6044.423720000001</v>
      </c>
      <c r="T28" s="37">
        <f t="shared" si="17"/>
        <v>13032.88994</v>
      </c>
      <c r="U28" s="37">
        <f>U5+U9</f>
        <v>9341.80434</v>
      </c>
      <c r="V28" s="37">
        <f t="shared" si="17"/>
        <v>4471.735</v>
      </c>
      <c r="W28" s="37">
        <f>W5+W9</f>
        <v>5831.49754</v>
      </c>
      <c r="X28" s="37">
        <f t="shared" si="17"/>
        <v>3219.886</v>
      </c>
      <c r="Y28" s="37">
        <f>Y5+Y9</f>
        <v>4881.38125</v>
      </c>
      <c r="Z28" s="37">
        <f t="shared" si="17"/>
        <v>7901.8535600000005</v>
      </c>
      <c r="AA28" s="37">
        <f>AA5+AA9</f>
        <v>7007.66704</v>
      </c>
      <c r="AB28" s="37">
        <f t="shared" si="17"/>
        <v>3665.5011099999997</v>
      </c>
      <c r="AC28" s="37">
        <f>AC5+AC9</f>
        <v>3853.84737</v>
      </c>
      <c r="AD28" s="37">
        <f t="shared" si="17"/>
        <v>7732.949</v>
      </c>
      <c r="AE28" s="37"/>
      <c r="AF28" s="27"/>
      <c r="AG28" s="35"/>
    </row>
    <row r="29" spans="1:32" s="13" customFormat="1" ht="46.5" customHeight="1">
      <c r="A29" s="4"/>
      <c r="B29" s="67" t="s">
        <v>49</v>
      </c>
      <c r="C29" s="67"/>
      <c r="D29" s="67"/>
      <c r="E29" s="67"/>
      <c r="F29" s="67"/>
      <c r="G29" s="67"/>
      <c r="H29" s="67"/>
      <c r="I29" s="67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4"/>
    </row>
    <row r="30" spans="1:32" s="13" customFormat="1" ht="60.75" customHeight="1" hidden="1">
      <c r="A30" s="4"/>
      <c r="B30" s="4"/>
      <c r="C30" s="4"/>
      <c r="D30" s="4"/>
      <c r="E30" s="4"/>
      <c r="F30" s="4"/>
      <c r="G30" s="4"/>
      <c r="H30" s="5"/>
      <c r="I30" s="5"/>
      <c r="J30" s="5"/>
      <c r="K30" s="5"/>
      <c r="L30" s="5"/>
      <c r="M30" s="5"/>
      <c r="N30" s="5"/>
      <c r="O30" s="5"/>
      <c r="P30" s="5"/>
      <c r="Q30" s="6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</row>
    <row r="31" spans="1:32" s="13" customFormat="1" ht="20.25" customHeight="1">
      <c r="A31" s="4"/>
      <c r="B31" s="67" t="s">
        <v>40</v>
      </c>
      <c r="C31" s="67"/>
      <c r="D31" s="67"/>
      <c r="E31" s="67"/>
      <c r="F31" s="67"/>
      <c r="G31" s="67"/>
      <c r="H31" s="67"/>
      <c r="I31" s="67"/>
      <c r="J31" s="5"/>
      <c r="K31" s="5"/>
      <c r="L31" s="5"/>
      <c r="M31" s="5"/>
      <c r="N31" s="5"/>
      <c r="O31" s="5"/>
      <c r="P31" s="5"/>
      <c r="Q31" s="6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</row>
    <row r="32" spans="2:32" ht="8.25" customHeight="1">
      <c r="B32" s="66"/>
      <c r="C32" s="67"/>
      <c r="D32" s="67"/>
      <c r="E32" s="67"/>
      <c r="F32" s="67"/>
      <c r="G32" s="67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8.75" hidden="1">
      <c r="A33" s="4"/>
      <c r="B33" s="66">
        <v>42500</v>
      </c>
      <c r="C33" s="67"/>
      <c r="D33" s="67"/>
      <c r="E33" s="67"/>
      <c r="F33" s="67"/>
      <c r="G33" s="6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1:32" s="13" customFormat="1" ht="24" customHeight="1">
      <c r="A34" s="60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</row>
    <row r="35" spans="1:32" s="13" customFormat="1" ht="18.75">
      <c r="A35" s="55"/>
      <c r="B35" s="67"/>
      <c r="C35" s="67"/>
      <c r="D35" s="67"/>
      <c r="E35" s="67"/>
      <c r="F35" s="67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ht="35.25" customHeight="1"/>
    <row r="38" spans="33:44" ht="35.25" customHeight="1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</row>
    <row r="39" spans="33:44" ht="19.5" customHeight="1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</row>
    <row r="40" spans="33:44" ht="48.7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ht="19.5" customHeight="1"/>
    <row r="42" ht="48.75" customHeight="1"/>
  </sheetData>
  <sheetProtection/>
  <mergeCells count="31"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F3"/>
    <mergeCell ref="AF5:AF8"/>
    <mergeCell ref="AF13:AF15"/>
    <mergeCell ref="B32:G32"/>
    <mergeCell ref="B33:G33"/>
    <mergeCell ref="B35:F35"/>
    <mergeCell ref="AF16:AF18"/>
    <mergeCell ref="AF19:AF21"/>
    <mergeCell ref="AF22:AF24"/>
    <mergeCell ref="AF25:AF27"/>
    <mergeCell ref="B29:I29"/>
    <mergeCell ref="B31:I31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1"/>
  <colBreaks count="1" manualBreakCount="1">
    <brk id="21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40"/>
  <sheetViews>
    <sheetView showGridLines="0" view="pageBreakPreview" zoomScale="84" zoomScaleNormal="70" zoomScaleSheetLayoutView="84" zoomScalePageLayoutView="0" workbookViewId="0" topLeftCell="A1">
      <pane xSplit="7" ySplit="4" topLeftCell="Z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1" sqref="A1:S1"/>
    </sheetView>
  </sheetViews>
  <sheetFormatPr defaultColWidth="9.140625" defaultRowHeight="12.75"/>
  <cols>
    <col min="1" max="1" width="54.421875" style="4" customWidth="1"/>
    <col min="2" max="2" width="15.140625" style="4" customWidth="1"/>
    <col min="3" max="3" width="14.8515625" style="5" customWidth="1"/>
    <col min="4" max="4" width="17.140625" style="5" customWidth="1"/>
    <col min="5" max="5" width="15.140625" style="5" customWidth="1"/>
    <col min="6" max="6" width="14.8515625" style="5" customWidth="1"/>
    <col min="7" max="7" width="14.7109375" style="5" customWidth="1"/>
    <col min="8" max="19" width="16.140625" style="1" customWidth="1"/>
    <col min="20" max="31" width="16.140625" style="5" customWidth="1"/>
    <col min="32" max="32" width="49.28125" style="4" customWidth="1"/>
    <col min="33" max="33" width="12.57421875" style="1" customWidth="1"/>
    <col min="34" max="16384" width="9.140625" style="1" customWidth="1"/>
  </cols>
  <sheetData>
    <row r="1" spans="1:32" ht="42" customHeight="1">
      <c r="A1" s="81" t="s">
        <v>119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AF1" s="7"/>
    </row>
    <row r="2" spans="1:32" s="8" customFormat="1" ht="18.75" customHeight="1">
      <c r="A2" s="78" t="s">
        <v>27</v>
      </c>
      <c r="B2" s="83" t="s">
        <v>28</v>
      </c>
      <c r="C2" s="83" t="s">
        <v>116</v>
      </c>
      <c r="D2" s="83" t="s">
        <v>117</v>
      </c>
      <c r="E2" s="83" t="s">
        <v>118</v>
      </c>
      <c r="F2" s="77" t="s">
        <v>13</v>
      </c>
      <c r="G2" s="77"/>
      <c r="H2" s="77" t="s">
        <v>0</v>
      </c>
      <c r="I2" s="77"/>
      <c r="J2" s="77" t="s">
        <v>1</v>
      </c>
      <c r="K2" s="77"/>
      <c r="L2" s="77" t="s">
        <v>2</v>
      </c>
      <c r="M2" s="77"/>
      <c r="N2" s="77" t="s">
        <v>3</v>
      </c>
      <c r="O2" s="77"/>
      <c r="P2" s="77" t="s">
        <v>4</v>
      </c>
      <c r="Q2" s="77"/>
      <c r="R2" s="77" t="s">
        <v>5</v>
      </c>
      <c r="S2" s="77"/>
      <c r="T2" s="77" t="s">
        <v>6</v>
      </c>
      <c r="U2" s="77"/>
      <c r="V2" s="77" t="s">
        <v>7</v>
      </c>
      <c r="W2" s="77"/>
      <c r="X2" s="77" t="s">
        <v>8</v>
      </c>
      <c r="Y2" s="77"/>
      <c r="Z2" s="77" t="s">
        <v>9</v>
      </c>
      <c r="AA2" s="77"/>
      <c r="AB2" s="77" t="s">
        <v>10</v>
      </c>
      <c r="AC2" s="77"/>
      <c r="AD2" s="77" t="s">
        <v>11</v>
      </c>
      <c r="AE2" s="77"/>
      <c r="AF2" s="78" t="s">
        <v>17</v>
      </c>
    </row>
    <row r="3" spans="1:32" s="9" customFormat="1" ht="58.5" customHeight="1">
      <c r="A3" s="78"/>
      <c r="B3" s="84"/>
      <c r="C3" s="84"/>
      <c r="D3" s="85"/>
      <c r="E3" s="84"/>
      <c r="F3" s="58" t="s">
        <v>15</v>
      </c>
      <c r="G3" s="58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78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3" customFormat="1" ht="120" customHeight="1">
      <c r="A5" s="47" t="s">
        <v>31</v>
      </c>
      <c r="B5" s="39">
        <f>B6</f>
        <v>1139</v>
      </c>
      <c r="C5" s="39">
        <f>H5+J5+L5+N5+P5+R5+T5+V5+X5+Z5</f>
        <v>800</v>
      </c>
      <c r="D5" s="39">
        <f>I5+K5+M5+O5+Q5+S5+U5+W5+Y5+AA5</f>
        <v>164.92899999999997</v>
      </c>
      <c r="E5" s="39">
        <f>E6</f>
        <v>164.92899999999997</v>
      </c>
      <c r="F5" s="26">
        <f aca="true" t="shared" si="0" ref="F5:F28">D5*100/B5</f>
        <v>14.480158033362597</v>
      </c>
      <c r="G5" s="26">
        <f aca="true" t="shared" si="1" ref="G5:G27">D5*100/C5</f>
        <v>20.616124999999997</v>
      </c>
      <c r="H5" s="26">
        <f>H6</f>
        <v>0</v>
      </c>
      <c r="I5" s="26">
        <f aca="true" t="shared" si="2" ref="I5:AD5">I6</f>
        <v>0</v>
      </c>
      <c r="J5" s="26">
        <f t="shared" si="2"/>
        <v>0</v>
      </c>
      <c r="K5" s="26">
        <f t="shared" si="2"/>
        <v>0</v>
      </c>
      <c r="L5" s="26">
        <f t="shared" si="2"/>
        <v>0</v>
      </c>
      <c r="M5" s="26">
        <v>0</v>
      </c>
      <c r="N5" s="26">
        <v>2</v>
      </c>
      <c r="O5" s="26">
        <f>O6</f>
        <v>2</v>
      </c>
      <c r="P5" s="26">
        <f t="shared" si="2"/>
        <v>398</v>
      </c>
      <c r="Q5" s="26">
        <v>0</v>
      </c>
      <c r="R5" s="26">
        <f t="shared" si="2"/>
        <v>0</v>
      </c>
      <c r="S5" s="26">
        <v>86.085</v>
      </c>
      <c r="T5" s="26">
        <f t="shared" si="2"/>
        <v>0</v>
      </c>
      <c r="U5" s="26">
        <v>0</v>
      </c>
      <c r="V5" s="26">
        <f t="shared" si="2"/>
        <v>0</v>
      </c>
      <c r="W5" s="26">
        <v>0</v>
      </c>
      <c r="X5" s="26">
        <f t="shared" si="2"/>
        <v>100</v>
      </c>
      <c r="Y5" s="26">
        <v>0</v>
      </c>
      <c r="Z5" s="26">
        <f t="shared" si="2"/>
        <v>300</v>
      </c>
      <c r="AA5" s="26">
        <v>76.844</v>
      </c>
      <c r="AB5" s="26">
        <f t="shared" si="2"/>
        <v>339</v>
      </c>
      <c r="AC5" s="26"/>
      <c r="AD5" s="26">
        <f t="shared" si="2"/>
        <v>0</v>
      </c>
      <c r="AE5" s="26"/>
      <c r="AF5" s="79" t="s">
        <v>123</v>
      </c>
    </row>
    <row r="6" spans="1:32" s="13" customFormat="1" ht="93.75">
      <c r="A6" s="48" t="s">
        <v>32</v>
      </c>
      <c r="B6" s="40">
        <f>H6+J6+L6+N6+P6+R6+T6+V6+X6+Z6+AB6+AD6</f>
        <v>1139</v>
      </c>
      <c r="C6" s="39">
        <f>C5</f>
        <v>800</v>
      </c>
      <c r="D6" s="39">
        <f>I6+K6+M6+O6+Q6+S6+U6+W6+Y6+AA6</f>
        <v>164.92899999999997</v>
      </c>
      <c r="E6" s="26">
        <f>I6+K6+M6+O6+Q6+S6+U6+W6+Y6+AA6+AC6+AE6</f>
        <v>164.92899999999997</v>
      </c>
      <c r="F6" s="26">
        <f t="shared" si="0"/>
        <v>14.480158033362597</v>
      </c>
      <c r="G6" s="26">
        <f t="shared" si="1"/>
        <v>20.616124999999997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2</v>
      </c>
      <c r="O6" s="26">
        <v>2</v>
      </c>
      <c r="P6" s="26">
        <v>398</v>
      </c>
      <c r="Q6" s="26">
        <v>0</v>
      </c>
      <c r="R6" s="26">
        <v>0</v>
      </c>
      <c r="S6" s="26">
        <f>S5</f>
        <v>86.085</v>
      </c>
      <c r="T6" s="26">
        <v>0</v>
      </c>
      <c r="U6" s="26">
        <v>0</v>
      </c>
      <c r="V6" s="26">
        <v>0</v>
      </c>
      <c r="W6" s="26">
        <v>0</v>
      </c>
      <c r="X6" s="26">
        <v>100</v>
      </c>
      <c r="Y6" s="26">
        <v>0</v>
      </c>
      <c r="Z6" s="26">
        <v>300</v>
      </c>
      <c r="AA6" s="26">
        <f>AA5</f>
        <v>76.844</v>
      </c>
      <c r="AB6" s="26">
        <v>339</v>
      </c>
      <c r="AC6" s="26"/>
      <c r="AD6" s="26">
        <v>0</v>
      </c>
      <c r="AE6" s="26"/>
      <c r="AF6" s="79"/>
    </row>
    <row r="7" spans="1:32" s="13" customFormat="1" ht="18.75">
      <c r="A7" s="41" t="s">
        <v>23</v>
      </c>
      <c r="B7" s="40">
        <f>H7+J7+L7+N7+P7+R7+T7+V7+X7+Z7+AB7+AD7</f>
        <v>1139</v>
      </c>
      <c r="C7" s="39">
        <f>C6</f>
        <v>800</v>
      </c>
      <c r="D7" s="39">
        <f>D6</f>
        <v>164.92899999999997</v>
      </c>
      <c r="E7" s="26">
        <f>I7+K7+M7+O7+Q7+S7+U7+W7+Y7+AA7+AC7+AE7</f>
        <v>164.934</v>
      </c>
      <c r="F7" s="26">
        <f t="shared" si="0"/>
        <v>14.480158033362597</v>
      </c>
      <c r="G7" s="26">
        <f t="shared" si="1"/>
        <v>20.616124999999997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f aca="true" t="shared" si="3" ref="N7:AE7">N8</f>
        <v>2</v>
      </c>
      <c r="O7" s="26">
        <f t="shared" si="3"/>
        <v>2</v>
      </c>
      <c r="P7" s="26">
        <f t="shared" si="3"/>
        <v>398</v>
      </c>
      <c r="Q7" s="26">
        <f t="shared" si="3"/>
        <v>0</v>
      </c>
      <c r="R7" s="26">
        <f t="shared" si="3"/>
        <v>0</v>
      </c>
      <c r="S7" s="26">
        <f t="shared" si="3"/>
        <v>86.09</v>
      </c>
      <c r="T7" s="26">
        <f t="shared" si="3"/>
        <v>0</v>
      </c>
      <c r="U7" s="26">
        <f t="shared" si="3"/>
        <v>0</v>
      </c>
      <c r="V7" s="26">
        <f t="shared" si="3"/>
        <v>0</v>
      </c>
      <c r="W7" s="26">
        <f t="shared" si="3"/>
        <v>0</v>
      </c>
      <c r="X7" s="26">
        <f t="shared" si="3"/>
        <v>100</v>
      </c>
      <c r="Y7" s="26">
        <f t="shared" si="3"/>
        <v>0</v>
      </c>
      <c r="Z7" s="26">
        <f t="shared" si="3"/>
        <v>300</v>
      </c>
      <c r="AA7" s="26">
        <f>AA6</f>
        <v>76.844</v>
      </c>
      <c r="AB7" s="26">
        <f t="shared" si="3"/>
        <v>339</v>
      </c>
      <c r="AC7" s="26">
        <f t="shared" si="3"/>
        <v>0</v>
      </c>
      <c r="AD7" s="26">
        <f t="shared" si="3"/>
        <v>0</v>
      </c>
      <c r="AE7" s="26">
        <f t="shared" si="3"/>
        <v>0</v>
      </c>
      <c r="AF7" s="79"/>
    </row>
    <row r="8" spans="1:32" s="13" customFormat="1" ht="18.75">
      <c r="A8" s="42" t="s">
        <v>18</v>
      </c>
      <c r="B8" s="40">
        <f>H8+J8+L8+N8+P8+R8+T8+V8+X8+Z8+AB8+AD8</f>
        <v>1139</v>
      </c>
      <c r="C8" s="39">
        <f>C7</f>
        <v>800</v>
      </c>
      <c r="D8" s="39">
        <f>D7</f>
        <v>164.92899999999997</v>
      </c>
      <c r="E8" s="26">
        <f>I8+K8+M8+O8+Q8+S8+U8+W8+Y8+AA8+AC8+AE8</f>
        <v>164.934</v>
      </c>
      <c r="F8" s="26">
        <f t="shared" si="0"/>
        <v>14.480158033362597</v>
      </c>
      <c r="G8" s="26">
        <f t="shared" si="1"/>
        <v>20.616124999999997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2</v>
      </c>
      <c r="O8" s="26">
        <v>2</v>
      </c>
      <c r="P8" s="26">
        <v>398</v>
      </c>
      <c r="Q8" s="26">
        <v>0</v>
      </c>
      <c r="R8" s="26">
        <v>0</v>
      </c>
      <c r="S8" s="26">
        <v>86.09</v>
      </c>
      <c r="T8" s="26">
        <v>0</v>
      </c>
      <c r="U8" s="26">
        <v>0</v>
      </c>
      <c r="V8" s="26">
        <v>0</v>
      </c>
      <c r="W8" s="26">
        <v>0</v>
      </c>
      <c r="X8" s="26">
        <v>100</v>
      </c>
      <c r="Y8" s="26">
        <v>0</v>
      </c>
      <c r="Z8" s="26">
        <v>300</v>
      </c>
      <c r="AA8" s="26">
        <f>AA7</f>
        <v>76.844</v>
      </c>
      <c r="AB8" s="26">
        <v>339</v>
      </c>
      <c r="AC8" s="26"/>
      <c r="AD8" s="26">
        <v>0</v>
      </c>
      <c r="AE8" s="26"/>
      <c r="AF8" s="80"/>
    </row>
    <row r="9" spans="1:32" s="13" customFormat="1" ht="93.75">
      <c r="A9" s="43" t="s">
        <v>33</v>
      </c>
      <c r="B9" s="39">
        <f>B10+B25</f>
        <v>101475.59999999999</v>
      </c>
      <c r="C9" s="39">
        <f>C10+C25</f>
        <v>90416.14989</v>
      </c>
      <c r="D9" s="39">
        <f>D10+D25</f>
        <v>79500.15136999999</v>
      </c>
      <c r="E9" s="39">
        <f>E10+E25</f>
        <v>79500.15136999999</v>
      </c>
      <c r="F9" s="26">
        <f t="shared" si="0"/>
        <v>78.34410574561767</v>
      </c>
      <c r="G9" s="26">
        <f t="shared" si="1"/>
        <v>87.92693724154327</v>
      </c>
      <c r="H9" s="39">
        <f aca="true" t="shared" si="4" ref="H9:AD9">H10+H25</f>
        <v>19382.72</v>
      </c>
      <c r="I9" s="39">
        <f>I10+I25</f>
        <v>14570.388490000001</v>
      </c>
      <c r="J9" s="39">
        <f t="shared" si="4"/>
        <v>11667.43</v>
      </c>
      <c r="K9" s="39">
        <f t="shared" si="4"/>
        <v>9222.79847</v>
      </c>
      <c r="L9" s="39">
        <f t="shared" si="4"/>
        <v>4716.67541</v>
      </c>
      <c r="M9" s="39">
        <f>M10+M25</f>
        <v>5411.171560000001</v>
      </c>
      <c r="N9" s="39">
        <f t="shared" si="4"/>
        <v>13848.228579999999</v>
      </c>
      <c r="O9" s="39">
        <f>O10+O27</f>
        <v>8136.835419999999</v>
      </c>
      <c r="P9" s="39">
        <f t="shared" si="4"/>
        <v>7393.747</v>
      </c>
      <c r="Q9" s="39">
        <f>Q10+Q27</f>
        <v>9215.11254</v>
      </c>
      <c r="R9" s="39">
        <f t="shared" si="4"/>
        <v>5180.984399999999</v>
      </c>
      <c r="S9" s="39">
        <f>S10+S27</f>
        <v>5958.338720000001</v>
      </c>
      <c r="T9" s="39">
        <f t="shared" si="4"/>
        <v>13032.88994</v>
      </c>
      <c r="U9" s="39">
        <f>U10+U25</f>
        <v>9341.80434</v>
      </c>
      <c r="V9" s="39">
        <f t="shared" si="4"/>
        <v>4471.735</v>
      </c>
      <c r="W9" s="39">
        <f>W10+W25</f>
        <v>5831.49754</v>
      </c>
      <c r="X9" s="39">
        <f t="shared" si="4"/>
        <v>3119.886</v>
      </c>
      <c r="Y9" s="39">
        <f>Y10+Y25</f>
        <v>4881.38125</v>
      </c>
      <c r="Z9" s="39">
        <f t="shared" si="4"/>
        <v>7601.8535600000005</v>
      </c>
      <c r="AA9" s="39">
        <f>AA10+AA25</f>
        <v>6930.82304</v>
      </c>
      <c r="AB9" s="39">
        <f t="shared" si="4"/>
        <v>3319.90111</v>
      </c>
      <c r="AC9" s="39"/>
      <c r="AD9" s="39">
        <f t="shared" si="4"/>
        <v>7739.549</v>
      </c>
      <c r="AE9" s="39"/>
      <c r="AF9" s="40"/>
    </row>
    <row r="10" spans="1:32" s="13" customFormat="1" ht="56.25">
      <c r="A10" s="42" t="s">
        <v>34</v>
      </c>
      <c r="B10" s="40">
        <f>B13+B16+B19+B22</f>
        <v>22728.000000000004</v>
      </c>
      <c r="C10" s="40">
        <f>C14+C17+C20+C23</f>
        <v>20076.995080000004</v>
      </c>
      <c r="D10" s="40">
        <f>I10+K10+M10+O10+Q10+S10+U10+W10+Y10+AA10</f>
        <v>14919.05275</v>
      </c>
      <c r="E10" s="40">
        <f>E14+E17+E20+E23</f>
        <v>14919.052749999999</v>
      </c>
      <c r="F10" s="26">
        <f t="shared" si="0"/>
        <v>65.64173156458993</v>
      </c>
      <c r="G10" s="26">
        <f t="shared" si="1"/>
        <v>74.30919164223852</v>
      </c>
      <c r="H10" s="40">
        <f>H13+H16+H19+H22</f>
        <v>1088.4560000000001</v>
      </c>
      <c r="I10" s="40">
        <f>I23+I20+I17+I14</f>
        <v>347.03245</v>
      </c>
      <c r="J10" s="40">
        <f>J13+J16+J19+J22</f>
        <v>2183.79</v>
      </c>
      <c r="K10" s="40">
        <f>K14+K17+K20+K23</f>
        <v>462.04853</v>
      </c>
      <c r="L10" s="40">
        <f>L13+L16+L19+L22</f>
        <v>958.486</v>
      </c>
      <c r="M10" s="40">
        <f>M13+M16+M19+M22</f>
        <v>993.25431</v>
      </c>
      <c r="N10" s="40">
        <f>N13+N16+N19+N22</f>
        <v>6560.83458</v>
      </c>
      <c r="O10" s="40">
        <f>O14+O17+O20+O23</f>
        <v>1276.38438</v>
      </c>
      <c r="P10" s="40">
        <f>P13+P16+P19+P22</f>
        <v>833.4159999999999</v>
      </c>
      <c r="Q10" s="40">
        <f>Q14+Q17+Q20+Q23</f>
        <v>1855.5326799999998</v>
      </c>
      <c r="R10" s="40">
        <f>R13+R16+R19+R22</f>
        <v>881.306</v>
      </c>
      <c r="S10" s="40">
        <f>S14+S17+S20+S23</f>
        <v>2243.5745800000004</v>
      </c>
      <c r="T10" s="40">
        <f aca="true" t="shared" si="5" ref="T10:AA10">T13+T16+T19+T22</f>
        <v>4674.00994</v>
      </c>
      <c r="U10" s="40">
        <f t="shared" si="5"/>
        <v>2116.84702</v>
      </c>
      <c r="V10" s="40">
        <f t="shared" si="5"/>
        <v>395.306</v>
      </c>
      <c r="W10" s="40">
        <f t="shared" si="5"/>
        <v>2123.09509</v>
      </c>
      <c r="X10" s="40">
        <f t="shared" si="5"/>
        <v>807.806</v>
      </c>
      <c r="Y10" s="40">
        <f t="shared" si="5"/>
        <v>2209.23037</v>
      </c>
      <c r="Z10" s="40">
        <f t="shared" si="5"/>
        <v>1693.58456</v>
      </c>
      <c r="AA10" s="40">
        <f t="shared" si="5"/>
        <v>1292.0533400000002</v>
      </c>
      <c r="AB10" s="40">
        <f>AB13+AB16+AB19+AB22</f>
        <v>533.006</v>
      </c>
      <c r="AC10" s="40"/>
      <c r="AD10" s="40">
        <f>AD13+AD16+AD19+AD22</f>
        <v>2117.99892</v>
      </c>
      <c r="AE10" s="26"/>
      <c r="AF10" s="40"/>
    </row>
    <row r="11" spans="1:32" s="13" customFormat="1" ht="18.75">
      <c r="A11" s="41" t="s">
        <v>23</v>
      </c>
      <c r="B11" s="40">
        <f aca="true" t="shared" si="6" ref="B11:E12">B10</f>
        <v>22728.000000000004</v>
      </c>
      <c r="C11" s="26">
        <f t="shared" si="6"/>
        <v>20076.995080000004</v>
      </c>
      <c r="D11" s="26">
        <f>D10</f>
        <v>14919.05275</v>
      </c>
      <c r="E11" s="26">
        <f t="shared" si="6"/>
        <v>14919.052749999999</v>
      </c>
      <c r="F11" s="26">
        <f t="shared" si="0"/>
        <v>65.64173156458993</v>
      </c>
      <c r="G11" s="26">
        <f t="shared" si="1"/>
        <v>74.30919164223852</v>
      </c>
      <c r="H11" s="26">
        <f aca="true" t="shared" si="7" ref="H11:J12">H10</f>
        <v>1088.4560000000001</v>
      </c>
      <c r="I11" s="26">
        <f t="shared" si="7"/>
        <v>347.03245</v>
      </c>
      <c r="J11" s="26">
        <f t="shared" si="7"/>
        <v>2183.79</v>
      </c>
      <c r="K11" s="26">
        <f>K10</f>
        <v>462.04853</v>
      </c>
      <c r="L11" s="26">
        <f>L10</f>
        <v>958.486</v>
      </c>
      <c r="M11" s="26">
        <f>M15+M18+M21+M24</f>
        <v>993.25431</v>
      </c>
      <c r="N11" s="26">
        <f>N14+N17+N20+N23</f>
        <v>6560.83458</v>
      </c>
      <c r="O11" s="26">
        <f aca="true" t="shared" si="8" ref="O11:Y12">O10</f>
        <v>1276.38438</v>
      </c>
      <c r="P11" s="26">
        <f t="shared" si="8"/>
        <v>833.4159999999999</v>
      </c>
      <c r="Q11" s="26">
        <f t="shared" si="8"/>
        <v>1855.5326799999998</v>
      </c>
      <c r="R11" s="26">
        <f t="shared" si="8"/>
        <v>881.306</v>
      </c>
      <c r="S11" s="26">
        <f t="shared" si="8"/>
        <v>2243.5745800000004</v>
      </c>
      <c r="T11" s="26">
        <f t="shared" si="8"/>
        <v>4674.00994</v>
      </c>
      <c r="U11" s="26">
        <f t="shared" si="8"/>
        <v>2116.84702</v>
      </c>
      <c r="V11" s="26">
        <f t="shared" si="8"/>
        <v>395.306</v>
      </c>
      <c r="W11" s="26">
        <f t="shared" si="8"/>
        <v>2123.09509</v>
      </c>
      <c r="X11" s="26">
        <f t="shared" si="8"/>
        <v>807.806</v>
      </c>
      <c r="Y11" s="26">
        <f t="shared" si="8"/>
        <v>2209.23037</v>
      </c>
      <c r="Z11" s="26">
        <f>Z10</f>
        <v>1693.58456</v>
      </c>
      <c r="AA11" s="26">
        <f>AA10</f>
        <v>1292.0533400000002</v>
      </c>
      <c r="AB11" s="26"/>
      <c r="AC11" s="26"/>
      <c r="AD11" s="26"/>
      <c r="AE11" s="26"/>
      <c r="AF11" s="40"/>
    </row>
    <row r="12" spans="1:32" s="13" customFormat="1" ht="18.75">
      <c r="A12" s="42" t="s">
        <v>18</v>
      </c>
      <c r="B12" s="40">
        <f t="shared" si="6"/>
        <v>22728.000000000004</v>
      </c>
      <c r="C12" s="26">
        <f t="shared" si="6"/>
        <v>20076.995080000004</v>
      </c>
      <c r="D12" s="26">
        <f>D11</f>
        <v>14919.05275</v>
      </c>
      <c r="E12" s="26">
        <f t="shared" si="6"/>
        <v>14919.052749999999</v>
      </c>
      <c r="F12" s="26">
        <f t="shared" si="0"/>
        <v>65.64173156458993</v>
      </c>
      <c r="G12" s="26">
        <f t="shared" si="1"/>
        <v>74.30919164223852</v>
      </c>
      <c r="H12" s="26">
        <f t="shared" si="7"/>
        <v>1088.4560000000001</v>
      </c>
      <c r="I12" s="26">
        <f t="shared" si="7"/>
        <v>347.03245</v>
      </c>
      <c r="J12" s="26">
        <f t="shared" si="7"/>
        <v>2183.79</v>
      </c>
      <c r="K12" s="26">
        <f>K11</f>
        <v>462.04853</v>
      </c>
      <c r="L12" s="26">
        <f>L11</f>
        <v>958.486</v>
      </c>
      <c r="M12" s="26">
        <f>M11</f>
        <v>993.25431</v>
      </c>
      <c r="N12" s="26">
        <f>N11</f>
        <v>6560.83458</v>
      </c>
      <c r="O12" s="26">
        <f t="shared" si="8"/>
        <v>1276.38438</v>
      </c>
      <c r="P12" s="26">
        <f t="shared" si="8"/>
        <v>833.4159999999999</v>
      </c>
      <c r="Q12" s="26">
        <f t="shared" si="8"/>
        <v>1855.5326799999998</v>
      </c>
      <c r="R12" s="26">
        <f t="shared" si="8"/>
        <v>881.306</v>
      </c>
      <c r="S12" s="26">
        <f t="shared" si="8"/>
        <v>2243.5745800000004</v>
      </c>
      <c r="T12" s="26">
        <f t="shared" si="8"/>
        <v>4674.00994</v>
      </c>
      <c r="U12" s="26">
        <f t="shared" si="8"/>
        <v>2116.84702</v>
      </c>
      <c r="V12" s="26">
        <f t="shared" si="8"/>
        <v>395.306</v>
      </c>
      <c r="W12" s="26">
        <f t="shared" si="8"/>
        <v>2123.09509</v>
      </c>
      <c r="X12" s="26">
        <f t="shared" si="8"/>
        <v>807.806</v>
      </c>
      <c r="Y12" s="26">
        <f t="shared" si="8"/>
        <v>2209.23037</v>
      </c>
      <c r="Z12" s="26">
        <f>Z11</f>
        <v>1693.58456</v>
      </c>
      <c r="AA12" s="26">
        <f>AA11</f>
        <v>1292.0533400000002</v>
      </c>
      <c r="AB12" s="26"/>
      <c r="AC12" s="26"/>
      <c r="AD12" s="26"/>
      <c r="AE12" s="26"/>
      <c r="AF12" s="40"/>
    </row>
    <row r="13" spans="1:32" s="13" customFormat="1" ht="89.25" customHeight="1">
      <c r="A13" s="49" t="s">
        <v>35</v>
      </c>
      <c r="B13" s="40">
        <f>H13+J13+L13+N13+P13+R13+T13+V13+X13+Z13+AB13+AD13</f>
        <v>386.59999999999997</v>
      </c>
      <c r="C13" s="26">
        <f>H13+J13+L13+N13+P13+R13+T13+V13+X13+Z13</f>
        <v>248.89999999999998</v>
      </c>
      <c r="D13" s="26">
        <f>I13+K13+M13+O13+Q13+S13+U13+W13+Y13+AA13</f>
        <v>218.67495000000002</v>
      </c>
      <c r="E13" s="26">
        <f>I13+K13+M13+O13+Q13+S13+U13+W13+Y13+AA13+AC13+AE13</f>
        <v>218.67495000000002</v>
      </c>
      <c r="F13" s="26">
        <f t="shared" si="0"/>
        <v>56.5636187273668</v>
      </c>
      <c r="G13" s="26">
        <f t="shared" si="1"/>
        <v>87.85654881478507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137.7</v>
      </c>
      <c r="Q13" s="26">
        <v>0</v>
      </c>
      <c r="R13" s="26">
        <v>0</v>
      </c>
      <c r="S13" s="26">
        <v>120.66495</v>
      </c>
      <c r="T13" s="26">
        <v>111.2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98.01</v>
      </c>
      <c r="AB13" s="26">
        <v>137.7</v>
      </c>
      <c r="AC13" s="26"/>
      <c r="AD13" s="26">
        <v>0</v>
      </c>
      <c r="AE13" s="26"/>
      <c r="AF13" s="68" t="s">
        <v>120</v>
      </c>
    </row>
    <row r="14" spans="1:32" s="13" customFormat="1" ht="18.75">
      <c r="A14" s="41" t="s">
        <v>23</v>
      </c>
      <c r="B14" s="40">
        <f>B13</f>
        <v>386.59999999999997</v>
      </c>
      <c r="C14" s="26">
        <f>C13</f>
        <v>248.89999999999998</v>
      </c>
      <c r="D14" s="26">
        <f>D13</f>
        <v>218.67495000000002</v>
      </c>
      <c r="E14" s="26">
        <f>E13</f>
        <v>218.67495000000002</v>
      </c>
      <c r="F14" s="26">
        <f t="shared" si="0"/>
        <v>56.5636187273668</v>
      </c>
      <c r="G14" s="26">
        <f t="shared" si="1"/>
        <v>87.85654881478507</v>
      </c>
      <c r="H14" s="26">
        <v>0</v>
      </c>
      <c r="I14" s="26">
        <v>0</v>
      </c>
      <c r="J14" s="26">
        <f aca="true" t="shared" si="9" ref="J14:AD14">J13</f>
        <v>0</v>
      </c>
      <c r="K14" s="26">
        <v>0</v>
      </c>
      <c r="L14" s="26">
        <f t="shared" si="9"/>
        <v>0</v>
      </c>
      <c r="M14" s="26">
        <v>0</v>
      </c>
      <c r="N14" s="26">
        <f t="shared" si="9"/>
        <v>0</v>
      </c>
      <c r="O14" s="26">
        <v>0</v>
      </c>
      <c r="P14" s="26">
        <f t="shared" si="9"/>
        <v>137.7</v>
      </c>
      <c r="Q14" s="26">
        <v>0</v>
      </c>
      <c r="R14" s="26">
        <f t="shared" si="9"/>
        <v>0</v>
      </c>
      <c r="S14" s="26">
        <f>S13</f>
        <v>120.66495</v>
      </c>
      <c r="T14" s="26">
        <f t="shared" si="9"/>
        <v>111.2</v>
      </c>
      <c r="U14" s="26">
        <f>U13</f>
        <v>0</v>
      </c>
      <c r="V14" s="26">
        <f t="shared" si="9"/>
        <v>0</v>
      </c>
      <c r="W14" s="26">
        <v>0</v>
      </c>
      <c r="X14" s="26">
        <f t="shared" si="9"/>
        <v>0</v>
      </c>
      <c r="Y14" s="26">
        <v>0</v>
      </c>
      <c r="Z14" s="26">
        <f t="shared" si="9"/>
        <v>0</v>
      </c>
      <c r="AA14" s="26">
        <f>AA13</f>
        <v>98.01</v>
      </c>
      <c r="AB14" s="26">
        <f t="shared" si="9"/>
        <v>137.7</v>
      </c>
      <c r="AC14" s="26"/>
      <c r="AD14" s="26">
        <f t="shared" si="9"/>
        <v>0</v>
      </c>
      <c r="AE14" s="26"/>
      <c r="AF14" s="69"/>
    </row>
    <row r="15" spans="1:32" s="13" customFormat="1" ht="18.75">
      <c r="A15" s="42" t="s">
        <v>18</v>
      </c>
      <c r="B15" s="40">
        <f>B14</f>
        <v>386.59999999999997</v>
      </c>
      <c r="C15" s="26">
        <f>C14</f>
        <v>248.89999999999998</v>
      </c>
      <c r="D15" s="26">
        <f>D14</f>
        <v>218.67495000000002</v>
      </c>
      <c r="E15" s="26">
        <f>E13</f>
        <v>218.67495000000002</v>
      </c>
      <c r="F15" s="26">
        <f t="shared" si="0"/>
        <v>56.5636187273668</v>
      </c>
      <c r="G15" s="26">
        <f t="shared" si="1"/>
        <v>87.85654881478507</v>
      </c>
      <c r="H15" s="26">
        <v>0</v>
      </c>
      <c r="I15" s="26">
        <v>0</v>
      </c>
      <c r="J15" s="26">
        <f aca="true" t="shared" si="10" ref="J15:AD15">J13</f>
        <v>0</v>
      </c>
      <c r="K15" s="26">
        <v>0</v>
      </c>
      <c r="L15" s="26">
        <f t="shared" si="10"/>
        <v>0</v>
      </c>
      <c r="M15" s="26">
        <v>0</v>
      </c>
      <c r="N15" s="26">
        <f t="shared" si="10"/>
        <v>0</v>
      </c>
      <c r="O15" s="26">
        <v>0</v>
      </c>
      <c r="P15" s="26">
        <f t="shared" si="10"/>
        <v>137.7</v>
      </c>
      <c r="Q15" s="26">
        <v>0</v>
      </c>
      <c r="R15" s="26">
        <f t="shared" si="10"/>
        <v>0</v>
      </c>
      <c r="S15" s="26">
        <f>S14</f>
        <v>120.66495</v>
      </c>
      <c r="T15" s="26">
        <f t="shared" si="10"/>
        <v>111.2</v>
      </c>
      <c r="U15" s="26">
        <f>U14</f>
        <v>0</v>
      </c>
      <c r="V15" s="26">
        <f t="shared" si="10"/>
        <v>0</v>
      </c>
      <c r="W15" s="26">
        <v>0</v>
      </c>
      <c r="X15" s="26">
        <f t="shared" si="10"/>
        <v>0</v>
      </c>
      <c r="Y15" s="26">
        <v>0</v>
      </c>
      <c r="Z15" s="26">
        <f t="shared" si="10"/>
        <v>0</v>
      </c>
      <c r="AA15" s="26">
        <f>AA13</f>
        <v>98.01</v>
      </c>
      <c r="AB15" s="26">
        <f t="shared" si="10"/>
        <v>137.7</v>
      </c>
      <c r="AC15" s="26"/>
      <c r="AD15" s="26">
        <f t="shared" si="10"/>
        <v>0</v>
      </c>
      <c r="AE15" s="26"/>
      <c r="AF15" s="70"/>
    </row>
    <row r="16" spans="1:32" s="52" customFormat="1" ht="57" customHeight="1">
      <c r="A16" s="44" t="s">
        <v>36</v>
      </c>
      <c r="B16" s="40">
        <f>H16+J16+L16+N16+P16+R16+T16+V16+X16+Z16+AB16+AD16</f>
        <v>2112.4000000000005</v>
      </c>
      <c r="C16" s="26">
        <f>H16+J16+L16+N16+P16+R16+T16+V16+X16+Z16</f>
        <v>1953.0900000000006</v>
      </c>
      <c r="D16" s="26">
        <f>I16+K16+M16+O16+Q16+S16+U16+W16+Y16+AA16</f>
        <v>1289.95593</v>
      </c>
      <c r="E16" s="26">
        <f>I16+K16+M16+O16+Q16+S16+U16+W16+Y16+AA16+AC16+AE16</f>
        <v>1289.95593</v>
      </c>
      <c r="F16" s="26">
        <f t="shared" si="0"/>
        <v>61.06589329672409</v>
      </c>
      <c r="G16" s="26">
        <f t="shared" si="1"/>
        <v>66.046927176935</v>
      </c>
      <c r="H16" s="26">
        <v>79.659</v>
      </c>
      <c r="I16" s="26">
        <v>0</v>
      </c>
      <c r="J16" s="26">
        <v>79.659</v>
      </c>
      <c r="K16" s="26">
        <v>17.92988</v>
      </c>
      <c r="L16" s="26">
        <v>79.659</v>
      </c>
      <c r="M16" s="26">
        <v>59.63021</v>
      </c>
      <c r="N16" s="26">
        <v>1020.159</v>
      </c>
      <c r="O16" s="26">
        <v>388.02942</v>
      </c>
      <c r="P16" s="26">
        <v>295.659</v>
      </c>
      <c r="Q16" s="26">
        <v>300.05955</v>
      </c>
      <c r="R16" s="26">
        <v>79.659</v>
      </c>
      <c r="S16" s="26">
        <v>385.19049</v>
      </c>
      <c r="T16" s="26">
        <v>79.659</v>
      </c>
      <c r="U16" s="26">
        <v>31.81572</v>
      </c>
      <c r="V16" s="26">
        <v>79.659</v>
      </c>
      <c r="W16" s="26">
        <v>23.04897</v>
      </c>
      <c r="X16" s="26">
        <v>79.659</v>
      </c>
      <c r="Y16" s="26">
        <v>55.65716</v>
      </c>
      <c r="Z16" s="26">
        <v>79.659</v>
      </c>
      <c r="AA16" s="26">
        <v>28.59453</v>
      </c>
      <c r="AB16" s="26">
        <v>79.659</v>
      </c>
      <c r="AC16" s="26"/>
      <c r="AD16" s="26">
        <v>79.651</v>
      </c>
      <c r="AE16" s="26"/>
      <c r="AF16" s="68" t="s">
        <v>121</v>
      </c>
    </row>
    <row r="17" spans="1:32" s="52" customFormat="1" ht="18.75">
      <c r="A17" s="41" t="s">
        <v>23</v>
      </c>
      <c r="B17" s="40">
        <f>B16</f>
        <v>2112.4000000000005</v>
      </c>
      <c r="C17" s="26">
        <f>C16</f>
        <v>1953.0900000000006</v>
      </c>
      <c r="D17" s="26">
        <f>D16</f>
        <v>1289.95593</v>
      </c>
      <c r="E17" s="26">
        <f>E16</f>
        <v>1289.95593</v>
      </c>
      <c r="F17" s="26">
        <f t="shared" si="0"/>
        <v>61.06589329672409</v>
      </c>
      <c r="G17" s="26">
        <f t="shared" si="1"/>
        <v>66.046927176935</v>
      </c>
      <c r="H17" s="26">
        <v>79.659</v>
      </c>
      <c r="I17" s="26">
        <v>0</v>
      </c>
      <c r="J17" s="26">
        <f aca="true" t="shared" si="11" ref="J17:AD18">J16</f>
        <v>79.659</v>
      </c>
      <c r="K17" s="26">
        <f>K16</f>
        <v>17.92988</v>
      </c>
      <c r="L17" s="26">
        <f t="shared" si="11"/>
        <v>79.659</v>
      </c>
      <c r="M17" s="26">
        <f>M16</f>
        <v>59.63021</v>
      </c>
      <c r="N17" s="26">
        <f t="shared" si="11"/>
        <v>1020.159</v>
      </c>
      <c r="O17" s="26">
        <f>O16</f>
        <v>388.02942</v>
      </c>
      <c r="P17" s="26">
        <f t="shared" si="11"/>
        <v>295.659</v>
      </c>
      <c r="Q17" s="26">
        <f>Q16</f>
        <v>300.05955</v>
      </c>
      <c r="R17" s="26">
        <f t="shared" si="11"/>
        <v>79.659</v>
      </c>
      <c r="S17" s="26">
        <f>S16</f>
        <v>385.19049</v>
      </c>
      <c r="T17" s="26">
        <f t="shared" si="11"/>
        <v>79.659</v>
      </c>
      <c r="U17" s="26">
        <f>U16</f>
        <v>31.81572</v>
      </c>
      <c r="V17" s="26">
        <f t="shared" si="11"/>
        <v>79.659</v>
      </c>
      <c r="W17" s="26">
        <f>W16</f>
        <v>23.04897</v>
      </c>
      <c r="X17" s="26">
        <f t="shared" si="11"/>
        <v>79.659</v>
      </c>
      <c r="Y17" s="26">
        <f>Y16</f>
        <v>55.65716</v>
      </c>
      <c r="Z17" s="26">
        <f t="shared" si="11"/>
        <v>79.659</v>
      </c>
      <c r="AA17" s="26">
        <f>AA16</f>
        <v>28.59453</v>
      </c>
      <c r="AB17" s="26">
        <f t="shared" si="11"/>
        <v>79.659</v>
      </c>
      <c r="AC17" s="26"/>
      <c r="AD17" s="26">
        <f t="shared" si="11"/>
        <v>79.651</v>
      </c>
      <c r="AE17" s="26"/>
      <c r="AF17" s="69"/>
    </row>
    <row r="18" spans="1:32" s="13" customFormat="1" ht="18.75">
      <c r="A18" s="42" t="s">
        <v>18</v>
      </c>
      <c r="B18" s="40">
        <f>B16</f>
        <v>2112.4000000000005</v>
      </c>
      <c r="C18" s="26">
        <f>C17</f>
        <v>1953.0900000000006</v>
      </c>
      <c r="D18" s="26">
        <f>D17</f>
        <v>1289.95593</v>
      </c>
      <c r="E18" s="26">
        <f>E16</f>
        <v>1289.95593</v>
      </c>
      <c r="F18" s="26">
        <f t="shared" si="0"/>
        <v>61.06589329672409</v>
      </c>
      <c r="G18" s="26">
        <f t="shared" si="1"/>
        <v>66.046927176935</v>
      </c>
      <c r="H18" s="26">
        <v>79.659</v>
      </c>
      <c r="I18" s="26">
        <v>0</v>
      </c>
      <c r="J18" s="26">
        <f t="shared" si="11"/>
        <v>79.659</v>
      </c>
      <c r="K18" s="26">
        <f>K17</f>
        <v>17.92988</v>
      </c>
      <c r="L18" s="26">
        <f t="shared" si="11"/>
        <v>79.659</v>
      </c>
      <c r="M18" s="26">
        <f>M17</f>
        <v>59.63021</v>
      </c>
      <c r="N18" s="26">
        <f t="shared" si="11"/>
        <v>1020.159</v>
      </c>
      <c r="O18" s="26">
        <f>O17</f>
        <v>388.02942</v>
      </c>
      <c r="P18" s="26">
        <f t="shared" si="11"/>
        <v>295.659</v>
      </c>
      <c r="Q18" s="26">
        <f>Q17</f>
        <v>300.05955</v>
      </c>
      <c r="R18" s="26">
        <f t="shared" si="11"/>
        <v>79.659</v>
      </c>
      <c r="S18" s="26">
        <f>S17</f>
        <v>385.19049</v>
      </c>
      <c r="T18" s="26">
        <f t="shared" si="11"/>
        <v>79.659</v>
      </c>
      <c r="U18" s="26">
        <f>U17</f>
        <v>31.81572</v>
      </c>
      <c r="V18" s="26">
        <f t="shared" si="11"/>
        <v>79.659</v>
      </c>
      <c r="W18" s="26">
        <f>W17</f>
        <v>23.04897</v>
      </c>
      <c r="X18" s="26">
        <f t="shared" si="11"/>
        <v>79.659</v>
      </c>
      <c r="Y18" s="26">
        <f>Y17</f>
        <v>55.65716</v>
      </c>
      <c r="Z18" s="26">
        <f t="shared" si="11"/>
        <v>79.659</v>
      </c>
      <c r="AA18" s="26">
        <f>AA16</f>
        <v>28.59453</v>
      </c>
      <c r="AB18" s="26">
        <f t="shared" si="11"/>
        <v>79.659</v>
      </c>
      <c r="AC18" s="26"/>
      <c r="AD18" s="26">
        <f t="shared" si="11"/>
        <v>79.651</v>
      </c>
      <c r="AE18" s="26"/>
      <c r="AF18" s="70"/>
    </row>
    <row r="19" spans="1:32" s="13" customFormat="1" ht="149.25" customHeight="1">
      <c r="A19" s="44" t="s">
        <v>37</v>
      </c>
      <c r="B19" s="40">
        <f>H19+J19+L19+N19+P19+R19+T19+V19+X19+Z19+AB19+AD19</f>
        <v>17398.800000000003</v>
      </c>
      <c r="C19" s="26">
        <f>H19+J19+L19+N19+P19+R19+T19+V19+X19+Z19</f>
        <v>15044.805080000004</v>
      </c>
      <c r="D19" s="26">
        <f>I19+K19+M19+O19+Q19+S19+U19+W19+Y19+AA19</f>
        <v>12544.46907</v>
      </c>
      <c r="E19" s="26">
        <f>I19+K19+M19+O19+Q19+S19+U19+W19+Y19+AA19+AC19+AE19</f>
        <v>12544.46907</v>
      </c>
      <c r="F19" s="26">
        <f t="shared" si="0"/>
        <v>72.09962221532518</v>
      </c>
      <c r="G19" s="26">
        <f t="shared" si="1"/>
        <v>83.38073509956033</v>
      </c>
      <c r="H19" s="26">
        <v>872.797</v>
      </c>
      <c r="I19" s="26">
        <v>312.66245</v>
      </c>
      <c r="J19" s="26">
        <v>1415.255</v>
      </c>
      <c r="K19" s="26">
        <v>395.14865</v>
      </c>
      <c r="L19" s="26">
        <v>858.827</v>
      </c>
      <c r="M19" s="26">
        <v>811.4391</v>
      </c>
      <c r="N19" s="26">
        <v>4739.90758</v>
      </c>
      <c r="O19" s="26">
        <v>799.91496</v>
      </c>
      <c r="P19" s="26">
        <v>397.557</v>
      </c>
      <c r="Q19" s="26">
        <v>1393.09853</v>
      </c>
      <c r="R19" s="26">
        <v>801.647</v>
      </c>
      <c r="S19" s="26">
        <v>1665.21094</v>
      </c>
      <c r="T19" s="26">
        <v>3850.13494</v>
      </c>
      <c r="U19" s="26">
        <v>2013.3013</v>
      </c>
      <c r="V19" s="26">
        <v>315.647</v>
      </c>
      <c r="W19" s="26">
        <v>2094.04612</v>
      </c>
      <c r="X19" s="26">
        <v>728.147</v>
      </c>
      <c r="Y19" s="26">
        <v>2004.40821</v>
      </c>
      <c r="Z19" s="26">
        <v>1064.88556</v>
      </c>
      <c r="AA19" s="26">
        <v>1055.23881</v>
      </c>
      <c r="AB19" s="26">
        <v>315.647</v>
      </c>
      <c r="AC19" s="26"/>
      <c r="AD19" s="26">
        <v>2038.34792</v>
      </c>
      <c r="AE19" s="26"/>
      <c r="AF19" s="68" t="s">
        <v>122</v>
      </c>
    </row>
    <row r="20" spans="1:32" s="13" customFormat="1" ht="21.75" customHeight="1">
      <c r="A20" s="41" t="s">
        <v>23</v>
      </c>
      <c r="B20" s="40">
        <f>B19</f>
        <v>17398.800000000003</v>
      </c>
      <c r="C20" s="26">
        <f>C19</f>
        <v>15044.805080000004</v>
      </c>
      <c r="D20" s="26">
        <f>D19</f>
        <v>12544.46907</v>
      </c>
      <c r="E20" s="26">
        <f>E19</f>
        <v>12544.46907</v>
      </c>
      <c r="F20" s="26">
        <f t="shared" si="0"/>
        <v>72.09962221532518</v>
      </c>
      <c r="G20" s="26">
        <f t="shared" si="1"/>
        <v>83.38073509956033</v>
      </c>
      <c r="H20" s="26">
        <f>H19</f>
        <v>872.797</v>
      </c>
      <c r="I20" s="26">
        <f>I19</f>
        <v>312.66245</v>
      </c>
      <c r="J20" s="26">
        <f aca="true" t="shared" si="12" ref="J20:AD21">J19</f>
        <v>1415.255</v>
      </c>
      <c r="K20" s="26">
        <f>K19</f>
        <v>395.14865</v>
      </c>
      <c r="L20" s="26">
        <f t="shared" si="12"/>
        <v>858.827</v>
      </c>
      <c r="M20" s="26">
        <f>M19</f>
        <v>811.4391</v>
      </c>
      <c r="N20" s="26">
        <f t="shared" si="12"/>
        <v>4739.90758</v>
      </c>
      <c r="O20" s="26">
        <f>O19</f>
        <v>799.91496</v>
      </c>
      <c r="P20" s="26">
        <f t="shared" si="12"/>
        <v>397.557</v>
      </c>
      <c r="Q20" s="26">
        <f>Q19</f>
        <v>1393.09853</v>
      </c>
      <c r="R20" s="26">
        <f t="shared" si="12"/>
        <v>801.647</v>
      </c>
      <c r="S20" s="26">
        <f>S19</f>
        <v>1665.21094</v>
      </c>
      <c r="T20" s="26">
        <f t="shared" si="12"/>
        <v>3850.13494</v>
      </c>
      <c r="U20" s="26">
        <f>U19</f>
        <v>2013.3013</v>
      </c>
      <c r="V20" s="26">
        <f t="shared" si="12"/>
        <v>315.647</v>
      </c>
      <c r="W20" s="26">
        <f>W19</f>
        <v>2094.04612</v>
      </c>
      <c r="X20" s="26">
        <f t="shared" si="12"/>
        <v>728.147</v>
      </c>
      <c r="Y20" s="26">
        <f>Y19</f>
        <v>2004.40821</v>
      </c>
      <c r="Z20" s="26">
        <f t="shared" si="12"/>
        <v>1064.88556</v>
      </c>
      <c r="AA20" s="26">
        <f>AA19</f>
        <v>1055.23881</v>
      </c>
      <c r="AB20" s="26">
        <f t="shared" si="12"/>
        <v>315.647</v>
      </c>
      <c r="AC20" s="26"/>
      <c r="AD20" s="26">
        <f t="shared" si="12"/>
        <v>2038.34792</v>
      </c>
      <c r="AE20" s="26"/>
      <c r="AF20" s="75"/>
    </row>
    <row r="21" spans="1:32" s="13" customFormat="1" ht="36.75" customHeight="1">
      <c r="A21" s="45" t="s">
        <v>18</v>
      </c>
      <c r="B21" s="40">
        <f>B20</f>
        <v>17398.800000000003</v>
      </c>
      <c r="C21" s="26">
        <f>C20</f>
        <v>15044.805080000004</v>
      </c>
      <c r="D21" s="26">
        <f>D20</f>
        <v>12544.46907</v>
      </c>
      <c r="E21" s="26">
        <f>E19</f>
        <v>12544.46907</v>
      </c>
      <c r="F21" s="26">
        <f t="shared" si="0"/>
        <v>72.09962221532518</v>
      </c>
      <c r="G21" s="26">
        <f t="shared" si="1"/>
        <v>83.38073509956033</v>
      </c>
      <c r="H21" s="26">
        <f>H20</f>
        <v>872.797</v>
      </c>
      <c r="I21" s="26">
        <f>I20</f>
        <v>312.66245</v>
      </c>
      <c r="J21" s="26">
        <f t="shared" si="12"/>
        <v>1415.255</v>
      </c>
      <c r="K21" s="26">
        <f>K20</f>
        <v>395.14865</v>
      </c>
      <c r="L21" s="26">
        <f t="shared" si="12"/>
        <v>858.827</v>
      </c>
      <c r="M21" s="26">
        <f>M19</f>
        <v>811.4391</v>
      </c>
      <c r="N21" s="26">
        <f t="shared" si="12"/>
        <v>4739.90758</v>
      </c>
      <c r="O21" s="26">
        <f>O20</f>
        <v>799.91496</v>
      </c>
      <c r="P21" s="26">
        <f t="shared" si="12"/>
        <v>397.557</v>
      </c>
      <c r="Q21" s="26">
        <f>Q20</f>
        <v>1393.09853</v>
      </c>
      <c r="R21" s="26">
        <f t="shared" si="12"/>
        <v>801.647</v>
      </c>
      <c r="S21" s="26">
        <f>S20</f>
        <v>1665.21094</v>
      </c>
      <c r="T21" s="26">
        <f t="shared" si="12"/>
        <v>3850.13494</v>
      </c>
      <c r="U21" s="26">
        <f>U20</f>
        <v>2013.3013</v>
      </c>
      <c r="V21" s="26">
        <f t="shared" si="12"/>
        <v>315.647</v>
      </c>
      <c r="W21" s="26">
        <f>W20</f>
        <v>2094.04612</v>
      </c>
      <c r="X21" s="26">
        <f t="shared" si="12"/>
        <v>728.147</v>
      </c>
      <c r="Y21" s="26">
        <f>Y20</f>
        <v>2004.40821</v>
      </c>
      <c r="Z21" s="26">
        <f t="shared" si="12"/>
        <v>1064.88556</v>
      </c>
      <c r="AA21" s="26">
        <f>AA20</f>
        <v>1055.23881</v>
      </c>
      <c r="AB21" s="26">
        <f t="shared" si="12"/>
        <v>315.647</v>
      </c>
      <c r="AC21" s="26"/>
      <c r="AD21" s="26">
        <f t="shared" si="12"/>
        <v>2038.34792</v>
      </c>
      <c r="AE21" s="26"/>
      <c r="AF21" s="76"/>
    </row>
    <row r="22" spans="1:32" s="13" customFormat="1" ht="53.25" customHeight="1">
      <c r="A22" s="44" t="s">
        <v>38</v>
      </c>
      <c r="B22" s="40">
        <f>H22+J22+L22+N22+P22+R22+T22+V22+X22+Z22+AB22+AD22</f>
        <v>2830.2</v>
      </c>
      <c r="C22" s="26">
        <f>H22+J22+L22+N22+P22+R22+T22+V22+X22+Z22</f>
        <v>2830.2</v>
      </c>
      <c r="D22" s="26">
        <f>I22+K22+M22+O22+Q22+S22+U22+W22+Y22+AA22+AC22+AE22</f>
        <v>865.9528</v>
      </c>
      <c r="E22" s="26">
        <f>I22+K22+M22+O22+Q22+S22+U22+W22+Y22+AA22+AC22+AE22</f>
        <v>865.9528</v>
      </c>
      <c r="F22" s="26">
        <f t="shared" si="0"/>
        <v>30.59687654582715</v>
      </c>
      <c r="G22" s="26">
        <f t="shared" si="1"/>
        <v>30.59687654582715</v>
      </c>
      <c r="H22" s="26">
        <v>136</v>
      </c>
      <c r="I22" s="26">
        <v>34.37</v>
      </c>
      <c r="J22" s="26">
        <v>688.876</v>
      </c>
      <c r="K22" s="26">
        <v>48.97</v>
      </c>
      <c r="L22" s="26">
        <v>20</v>
      </c>
      <c r="M22" s="26">
        <v>122.185</v>
      </c>
      <c r="N22" s="26">
        <v>800.768</v>
      </c>
      <c r="O22" s="26">
        <v>88.44</v>
      </c>
      <c r="P22" s="26">
        <v>2.5</v>
      </c>
      <c r="Q22" s="26">
        <v>162.3746</v>
      </c>
      <c r="R22" s="26">
        <v>0</v>
      </c>
      <c r="S22" s="26">
        <v>72.5082</v>
      </c>
      <c r="T22" s="26">
        <v>633.016</v>
      </c>
      <c r="U22" s="26">
        <v>71.73</v>
      </c>
      <c r="V22" s="26">
        <v>0</v>
      </c>
      <c r="W22" s="26">
        <v>6</v>
      </c>
      <c r="X22" s="26">
        <v>0</v>
      </c>
      <c r="Y22" s="26">
        <v>149.165</v>
      </c>
      <c r="Z22" s="26">
        <v>549.04</v>
      </c>
      <c r="AA22" s="26">
        <v>110.21</v>
      </c>
      <c r="AB22" s="26">
        <v>0</v>
      </c>
      <c r="AC22" s="26"/>
      <c r="AD22" s="26">
        <v>0</v>
      </c>
      <c r="AE22" s="26"/>
      <c r="AF22" s="68" t="s">
        <v>95</v>
      </c>
    </row>
    <row r="23" spans="1:32" s="13" customFormat="1" ht="18.75">
      <c r="A23" s="41" t="s">
        <v>23</v>
      </c>
      <c r="B23" s="40">
        <f>B22</f>
        <v>2830.2</v>
      </c>
      <c r="C23" s="26">
        <f>C22</f>
        <v>2830.2</v>
      </c>
      <c r="D23" s="26">
        <f>D22</f>
        <v>865.9528</v>
      </c>
      <c r="E23" s="26">
        <f>E22</f>
        <v>865.9528</v>
      </c>
      <c r="F23" s="26">
        <f t="shared" si="0"/>
        <v>30.59687654582715</v>
      </c>
      <c r="G23" s="26">
        <f t="shared" si="1"/>
        <v>30.59687654582715</v>
      </c>
      <c r="H23" s="40">
        <f aca="true" t="shared" si="13" ref="H23:AD23">H22</f>
        <v>136</v>
      </c>
      <c r="I23" s="40">
        <f>I22</f>
        <v>34.37</v>
      </c>
      <c r="J23" s="40">
        <f t="shared" si="13"/>
        <v>688.876</v>
      </c>
      <c r="K23" s="40">
        <f>K22</f>
        <v>48.97</v>
      </c>
      <c r="L23" s="40">
        <f>L22</f>
        <v>20</v>
      </c>
      <c r="M23" s="40">
        <f>M22</f>
        <v>122.185</v>
      </c>
      <c r="N23" s="40">
        <f t="shared" si="13"/>
        <v>800.768</v>
      </c>
      <c r="O23" s="40">
        <f>O22</f>
        <v>88.44</v>
      </c>
      <c r="P23" s="40">
        <f t="shared" si="13"/>
        <v>2.5</v>
      </c>
      <c r="Q23" s="40">
        <f>Q22</f>
        <v>162.3746</v>
      </c>
      <c r="R23" s="40">
        <f t="shared" si="13"/>
        <v>0</v>
      </c>
      <c r="S23" s="40">
        <f>S22</f>
        <v>72.5082</v>
      </c>
      <c r="T23" s="40">
        <f t="shared" si="13"/>
        <v>633.016</v>
      </c>
      <c r="U23" s="40">
        <f>U22</f>
        <v>71.73</v>
      </c>
      <c r="V23" s="40">
        <f t="shared" si="13"/>
        <v>0</v>
      </c>
      <c r="W23" s="40">
        <f>W22</f>
        <v>6</v>
      </c>
      <c r="X23" s="40">
        <f t="shared" si="13"/>
        <v>0</v>
      </c>
      <c r="Y23" s="40">
        <f>Y22</f>
        <v>149.165</v>
      </c>
      <c r="Z23" s="40">
        <f t="shared" si="13"/>
        <v>549.04</v>
      </c>
      <c r="AA23" s="40">
        <f>AA22</f>
        <v>110.21</v>
      </c>
      <c r="AB23" s="40">
        <f t="shared" si="13"/>
        <v>0</v>
      </c>
      <c r="AC23" s="40"/>
      <c r="AD23" s="40">
        <f t="shared" si="13"/>
        <v>0</v>
      </c>
      <c r="AE23" s="26"/>
      <c r="AF23" s="75"/>
    </row>
    <row r="24" spans="1:32" s="13" customFormat="1" ht="18.75">
      <c r="A24" s="45" t="s">
        <v>18</v>
      </c>
      <c r="B24" s="40">
        <f>B23</f>
        <v>2830.2</v>
      </c>
      <c r="C24" s="26">
        <f>C23</f>
        <v>2830.2</v>
      </c>
      <c r="D24" s="26">
        <f>D23</f>
        <v>865.9528</v>
      </c>
      <c r="E24" s="26">
        <f>E22</f>
        <v>865.9528</v>
      </c>
      <c r="F24" s="26">
        <f t="shared" si="0"/>
        <v>30.59687654582715</v>
      </c>
      <c r="G24" s="26">
        <f t="shared" si="1"/>
        <v>30.59687654582715</v>
      </c>
      <c r="H24" s="26">
        <f>H23</f>
        <v>136</v>
      </c>
      <c r="I24" s="26">
        <f>I23</f>
        <v>34.37</v>
      </c>
      <c r="J24" s="26">
        <f>J23</f>
        <v>688.876</v>
      </c>
      <c r="K24" s="26">
        <f>K22</f>
        <v>48.97</v>
      </c>
      <c r="L24" s="26">
        <f>L23</f>
        <v>20</v>
      </c>
      <c r="M24" s="26">
        <f>M23</f>
        <v>122.185</v>
      </c>
      <c r="N24" s="26">
        <f>N23</f>
        <v>800.768</v>
      </c>
      <c r="O24" s="26">
        <f>O23</f>
        <v>88.44</v>
      </c>
      <c r="P24" s="26">
        <f>P23</f>
        <v>2.5</v>
      </c>
      <c r="Q24" s="26">
        <f>Q23</f>
        <v>162.3746</v>
      </c>
      <c r="R24" s="26">
        <f>R23</f>
        <v>0</v>
      </c>
      <c r="S24" s="26">
        <f>S23</f>
        <v>72.5082</v>
      </c>
      <c r="T24" s="26">
        <f>T23</f>
        <v>633.016</v>
      </c>
      <c r="U24" s="26">
        <f>U23</f>
        <v>71.73</v>
      </c>
      <c r="V24" s="26">
        <f>V23</f>
        <v>0</v>
      </c>
      <c r="W24" s="26">
        <f>W23</f>
        <v>6</v>
      </c>
      <c r="X24" s="26">
        <f>X23</f>
        <v>0</v>
      </c>
      <c r="Y24" s="26">
        <f>Y23</f>
        <v>149.165</v>
      </c>
      <c r="Z24" s="26">
        <f>Z23</f>
        <v>549.04</v>
      </c>
      <c r="AA24" s="26">
        <f>AA23</f>
        <v>110.21</v>
      </c>
      <c r="AB24" s="26">
        <f>AB23</f>
        <v>0</v>
      </c>
      <c r="AC24" s="26"/>
      <c r="AD24" s="26">
        <f>AD23</f>
        <v>0</v>
      </c>
      <c r="AE24" s="26"/>
      <c r="AF24" s="76"/>
    </row>
    <row r="25" spans="1:32" s="13" customFormat="1" ht="125.25" customHeight="1">
      <c r="A25" s="44" t="s">
        <v>39</v>
      </c>
      <c r="B25" s="40">
        <f>H25+J25+L25+N25+P25+R25+T25+V25+X25+Z25+AB25+AD25</f>
        <v>78747.59999999999</v>
      </c>
      <c r="C25" s="26">
        <f>H25+J25+L25+N25+P25+R25+T25+V25+X25+Z25</f>
        <v>70339.15480999999</v>
      </c>
      <c r="D25" s="26">
        <f>I25+K25+M25+O25+Q25+S25+U25+W25+Y25+AA25</f>
        <v>64581.09862</v>
      </c>
      <c r="E25" s="26">
        <f>I25+K25+M25+O25+Q25+S25+U25+W25+Y25+AA25+AC25+AE25</f>
        <v>64581.09862</v>
      </c>
      <c r="F25" s="26">
        <f t="shared" si="0"/>
        <v>82.01024363917124</v>
      </c>
      <c r="G25" s="26">
        <f t="shared" si="1"/>
        <v>91.81386781579386</v>
      </c>
      <c r="H25" s="26">
        <v>18294.264</v>
      </c>
      <c r="I25" s="26">
        <v>14223.35604</v>
      </c>
      <c r="J25" s="26">
        <v>9483.64</v>
      </c>
      <c r="K25" s="26">
        <v>8760.74994</v>
      </c>
      <c r="L25" s="26">
        <v>3758.18941</v>
      </c>
      <c r="M25" s="26">
        <v>4417.91725</v>
      </c>
      <c r="N25" s="26">
        <v>7287.394</v>
      </c>
      <c r="O25" s="26">
        <v>6860.45104</v>
      </c>
      <c r="P25" s="26">
        <v>6560.331</v>
      </c>
      <c r="Q25" s="26">
        <v>7359.57986</v>
      </c>
      <c r="R25" s="26">
        <v>4299.6784</v>
      </c>
      <c r="S25" s="26">
        <v>3714.76414</v>
      </c>
      <c r="T25" s="26">
        <v>8358.88</v>
      </c>
      <c r="U25" s="26">
        <v>7224.95732</v>
      </c>
      <c r="V25" s="26">
        <v>4076.429</v>
      </c>
      <c r="W25" s="26">
        <v>3708.40245</v>
      </c>
      <c r="X25" s="26">
        <v>2312.08</v>
      </c>
      <c r="Y25" s="26">
        <v>2672.15088</v>
      </c>
      <c r="Z25" s="26">
        <v>5908.269</v>
      </c>
      <c r="AA25" s="26">
        <v>5638.7697</v>
      </c>
      <c r="AB25" s="23">
        <v>2786.89511</v>
      </c>
      <c r="AC25" s="23"/>
      <c r="AD25" s="23">
        <v>5621.55008</v>
      </c>
      <c r="AE25" s="23"/>
      <c r="AF25" s="74" t="s">
        <v>94</v>
      </c>
    </row>
    <row r="26" spans="1:32" s="13" customFormat="1" ht="18.75">
      <c r="A26" s="41" t="s">
        <v>23</v>
      </c>
      <c r="B26" s="40">
        <f>B25</f>
        <v>78747.59999999999</v>
      </c>
      <c r="C26" s="26">
        <f>C25</f>
        <v>70339.15480999999</v>
      </c>
      <c r="D26" s="26">
        <f>I26+K26+M26+O26+Q26+S26+U26+W26+Y26+AA26+AC26+AE26</f>
        <v>64581.09862</v>
      </c>
      <c r="E26" s="26">
        <f>E25</f>
        <v>64581.09862</v>
      </c>
      <c r="F26" s="26">
        <f t="shared" si="0"/>
        <v>82.01024363917124</v>
      </c>
      <c r="G26" s="26">
        <f t="shared" si="1"/>
        <v>91.81386781579386</v>
      </c>
      <c r="H26" s="26">
        <f>H25</f>
        <v>18294.264</v>
      </c>
      <c r="I26" s="26">
        <f>I25</f>
        <v>14223.35604</v>
      </c>
      <c r="J26" s="26">
        <f aca="true" t="shared" si="14" ref="J26:AD26">J25</f>
        <v>9483.64</v>
      </c>
      <c r="K26" s="26">
        <f>K25</f>
        <v>8760.74994</v>
      </c>
      <c r="L26" s="26">
        <f t="shared" si="14"/>
        <v>3758.18941</v>
      </c>
      <c r="M26" s="26">
        <f>M25</f>
        <v>4417.91725</v>
      </c>
      <c r="N26" s="26">
        <f t="shared" si="14"/>
        <v>7287.394</v>
      </c>
      <c r="O26" s="26">
        <f>O25</f>
        <v>6860.45104</v>
      </c>
      <c r="P26" s="26">
        <f t="shared" si="14"/>
        <v>6560.331</v>
      </c>
      <c r="Q26" s="26">
        <f>Q25</f>
        <v>7359.57986</v>
      </c>
      <c r="R26" s="26">
        <f t="shared" si="14"/>
        <v>4299.6784</v>
      </c>
      <c r="S26" s="26">
        <f>S25</f>
        <v>3714.76414</v>
      </c>
      <c r="T26" s="26">
        <f t="shared" si="14"/>
        <v>8358.88</v>
      </c>
      <c r="U26" s="26">
        <f>U25</f>
        <v>7224.95732</v>
      </c>
      <c r="V26" s="26">
        <f t="shared" si="14"/>
        <v>4076.429</v>
      </c>
      <c r="W26" s="26">
        <f>W25</f>
        <v>3708.40245</v>
      </c>
      <c r="X26" s="26">
        <f t="shared" si="14"/>
        <v>2312.08</v>
      </c>
      <c r="Y26" s="26">
        <f>Y25</f>
        <v>2672.15088</v>
      </c>
      <c r="Z26" s="23">
        <f t="shared" si="14"/>
        <v>5908.269</v>
      </c>
      <c r="AA26" s="23">
        <f>AA25</f>
        <v>5638.7697</v>
      </c>
      <c r="AB26" s="23">
        <f t="shared" si="14"/>
        <v>2786.89511</v>
      </c>
      <c r="AC26" s="23"/>
      <c r="AD26" s="23">
        <f t="shared" si="14"/>
        <v>5621.55008</v>
      </c>
      <c r="AE26" s="23"/>
      <c r="AF26" s="75"/>
    </row>
    <row r="27" spans="1:32" s="13" customFormat="1" ht="21.75" customHeight="1">
      <c r="A27" s="42" t="s">
        <v>18</v>
      </c>
      <c r="B27" s="40">
        <f>B25</f>
        <v>78747.59999999999</v>
      </c>
      <c r="C27" s="26">
        <f>C26</f>
        <v>70339.15480999999</v>
      </c>
      <c r="D27" s="26">
        <f>D26</f>
        <v>64581.09862</v>
      </c>
      <c r="E27" s="26">
        <f>E25</f>
        <v>64581.09862</v>
      </c>
      <c r="F27" s="26">
        <f t="shared" si="0"/>
        <v>82.01024363917124</v>
      </c>
      <c r="G27" s="26">
        <f t="shared" si="1"/>
        <v>91.81386781579386</v>
      </c>
      <c r="H27" s="40">
        <f>H25</f>
        <v>18294.264</v>
      </c>
      <c r="I27" s="40">
        <f>I26</f>
        <v>14223.35604</v>
      </c>
      <c r="J27" s="40">
        <f aca="true" t="shared" si="15" ref="J27:AD27">J25</f>
        <v>9483.64</v>
      </c>
      <c r="K27" s="40">
        <f>K26</f>
        <v>8760.74994</v>
      </c>
      <c r="L27" s="40">
        <f t="shared" si="15"/>
        <v>3758.18941</v>
      </c>
      <c r="M27" s="40">
        <f>M26</f>
        <v>4417.91725</v>
      </c>
      <c r="N27" s="40">
        <f t="shared" si="15"/>
        <v>7287.394</v>
      </c>
      <c r="O27" s="40">
        <f>O26</f>
        <v>6860.45104</v>
      </c>
      <c r="P27" s="40">
        <f t="shared" si="15"/>
        <v>6560.331</v>
      </c>
      <c r="Q27" s="40">
        <f>Q26</f>
        <v>7359.57986</v>
      </c>
      <c r="R27" s="40">
        <f t="shared" si="15"/>
        <v>4299.6784</v>
      </c>
      <c r="S27" s="40">
        <f>S26</f>
        <v>3714.76414</v>
      </c>
      <c r="T27" s="40">
        <f t="shared" si="15"/>
        <v>8358.88</v>
      </c>
      <c r="U27" s="40">
        <f>U26</f>
        <v>7224.95732</v>
      </c>
      <c r="V27" s="40">
        <f t="shared" si="15"/>
        <v>4076.429</v>
      </c>
      <c r="W27" s="40">
        <f>W26</f>
        <v>3708.40245</v>
      </c>
      <c r="X27" s="40">
        <f t="shared" si="15"/>
        <v>2312.08</v>
      </c>
      <c r="Y27" s="40">
        <f>Y26</f>
        <v>2672.15088</v>
      </c>
      <c r="Z27" s="25">
        <f t="shared" si="15"/>
        <v>5908.269</v>
      </c>
      <c r="AA27" s="25">
        <f>AA26</f>
        <v>5638.7697</v>
      </c>
      <c r="AB27" s="25">
        <f t="shared" si="15"/>
        <v>2786.89511</v>
      </c>
      <c r="AC27" s="25"/>
      <c r="AD27" s="25">
        <f t="shared" si="15"/>
        <v>5621.55008</v>
      </c>
      <c r="AE27" s="23"/>
      <c r="AF27" s="76"/>
    </row>
    <row r="28" spans="1:33" s="13" customFormat="1" ht="33.75" customHeight="1">
      <c r="A28" s="33" t="s">
        <v>24</v>
      </c>
      <c r="B28" s="27">
        <f>B9+B5</f>
        <v>102614.59999999999</v>
      </c>
      <c r="C28" s="27">
        <f>C9+C5</f>
        <v>91216.14989</v>
      </c>
      <c r="D28" s="27">
        <f>D9+D5</f>
        <v>79665.08037</v>
      </c>
      <c r="E28" s="37">
        <f>E9+E5</f>
        <v>79665.08037</v>
      </c>
      <c r="F28" s="29">
        <f t="shared" si="0"/>
        <v>77.63522965542916</v>
      </c>
      <c r="G28" s="29">
        <f>D28*100/C28</f>
        <v>87.3365960589986</v>
      </c>
      <c r="H28" s="37">
        <f aca="true" t="shared" si="16" ref="H28:AD28">H9+H5</f>
        <v>19382.72</v>
      </c>
      <c r="I28" s="37">
        <f t="shared" si="16"/>
        <v>14570.388490000001</v>
      </c>
      <c r="J28" s="37">
        <f t="shared" si="16"/>
        <v>11667.43</v>
      </c>
      <c r="K28" s="37">
        <f t="shared" si="16"/>
        <v>9222.79847</v>
      </c>
      <c r="L28" s="37">
        <f t="shared" si="16"/>
        <v>4716.67541</v>
      </c>
      <c r="M28" s="37">
        <f>M9+M7</f>
        <v>5411.171560000001</v>
      </c>
      <c r="N28" s="37">
        <f t="shared" si="16"/>
        <v>13850.228579999999</v>
      </c>
      <c r="O28" s="37">
        <f>O7+O9</f>
        <v>8138.835419999999</v>
      </c>
      <c r="P28" s="37">
        <f t="shared" si="16"/>
        <v>7791.747</v>
      </c>
      <c r="Q28" s="37">
        <f t="shared" si="16"/>
        <v>9215.11254</v>
      </c>
      <c r="R28" s="37">
        <f t="shared" si="16"/>
        <v>5180.984399999999</v>
      </c>
      <c r="S28" s="37">
        <f t="shared" si="16"/>
        <v>6044.423720000001</v>
      </c>
      <c r="T28" s="37">
        <f t="shared" si="16"/>
        <v>13032.88994</v>
      </c>
      <c r="U28" s="37">
        <f>U5+U9</f>
        <v>9341.80434</v>
      </c>
      <c r="V28" s="37">
        <f t="shared" si="16"/>
        <v>4471.735</v>
      </c>
      <c r="W28" s="37">
        <f>W5+W9</f>
        <v>5831.49754</v>
      </c>
      <c r="X28" s="37">
        <f t="shared" si="16"/>
        <v>3219.886</v>
      </c>
      <c r="Y28" s="37">
        <f>Y5+Y9</f>
        <v>4881.38125</v>
      </c>
      <c r="Z28" s="37">
        <f t="shared" si="16"/>
        <v>7901.8535600000005</v>
      </c>
      <c r="AA28" s="37">
        <f>AA5+AA9</f>
        <v>7007.66704</v>
      </c>
      <c r="AB28" s="37">
        <f t="shared" si="16"/>
        <v>3658.90111</v>
      </c>
      <c r="AC28" s="37"/>
      <c r="AD28" s="37">
        <f t="shared" si="16"/>
        <v>7739.549</v>
      </c>
      <c r="AE28" s="37"/>
      <c r="AF28" s="27"/>
      <c r="AG28" s="35"/>
    </row>
    <row r="29" spans="1:32" s="13" customFormat="1" ht="46.5" customHeight="1">
      <c r="A29" s="4"/>
      <c r="B29" s="67" t="s">
        <v>49</v>
      </c>
      <c r="C29" s="67"/>
      <c r="D29" s="67"/>
      <c r="E29" s="67"/>
      <c r="F29" s="67"/>
      <c r="G29" s="67"/>
      <c r="H29" s="67"/>
      <c r="I29" s="67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4"/>
    </row>
    <row r="30" spans="1:32" s="13" customFormat="1" ht="60.75" customHeight="1" hidden="1">
      <c r="A30" s="4"/>
      <c r="B30" s="4"/>
      <c r="C30" s="4"/>
      <c r="D30" s="4"/>
      <c r="E30" s="4"/>
      <c r="F30" s="4"/>
      <c r="G30" s="4"/>
      <c r="H30" s="5"/>
      <c r="I30" s="5"/>
      <c r="J30" s="5"/>
      <c r="K30" s="5"/>
      <c r="L30" s="5"/>
      <c r="M30" s="5"/>
      <c r="N30" s="5"/>
      <c r="O30" s="5"/>
      <c r="P30" s="5"/>
      <c r="Q30" s="6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</row>
    <row r="31" spans="1:32" s="13" customFormat="1" ht="20.25" customHeight="1">
      <c r="A31" s="4"/>
      <c r="B31" s="67" t="s">
        <v>40</v>
      </c>
      <c r="C31" s="67"/>
      <c r="D31" s="67"/>
      <c r="E31" s="67"/>
      <c r="F31" s="67"/>
      <c r="G31" s="67"/>
      <c r="H31" s="67"/>
      <c r="I31" s="67"/>
      <c r="J31" s="5"/>
      <c r="K31" s="5"/>
      <c r="L31" s="5"/>
      <c r="M31" s="5"/>
      <c r="N31" s="5"/>
      <c r="O31" s="5"/>
      <c r="P31" s="5"/>
      <c r="Q31" s="6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</row>
    <row r="32" spans="2:32" ht="8.25" customHeight="1">
      <c r="B32" s="66"/>
      <c r="C32" s="67"/>
      <c r="D32" s="67"/>
      <c r="E32" s="67"/>
      <c r="F32" s="67"/>
      <c r="G32" s="67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8.75" hidden="1">
      <c r="A33" s="4"/>
      <c r="B33" s="66">
        <v>42500</v>
      </c>
      <c r="C33" s="67"/>
      <c r="D33" s="67"/>
      <c r="E33" s="67"/>
      <c r="F33" s="67"/>
      <c r="G33" s="6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1:32" s="13" customFormat="1" ht="24" customHeight="1">
      <c r="A34" s="60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</row>
    <row r="35" spans="1:32" s="13" customFormat="1" ht="18.75">
      <c r="A35" s="55"/>
      <c r="B35" s="67"/>
      <c r="C35" s="67"/>
      <c r="D35" s="67"/>
      <c r="E35" s="67"/>
      <c r="F35" s="67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ht="35.25" customHeight="1"/>
    <row r="38" spans="33:44" ht="35.25" customHeight="1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</row>
    <row r="39" spans="33:44" ht="19.5" customHeight="1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</row>
    <row r="40" spans="33:44" ht="48.7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ht="19.5" customHeight="1"/>
    <row r="42" ht="48.75" customHeight="1"/>
  </sheetData>
  <sheetProtection/>
  <mergeCells count="31">
    <mergeCell ref="B32:G32"/>
    <mergeCell ref="B33:G33"/>
    <mergeCell ref="B35:F35"/>
    <mergeCell ref="AF16:AF18"/>
    <mergeCell ref="AF19:AF21"/>
    <mergeCell ref="AF22:AF24"/>
    <mergeCell ref="AF25:AF27"/>
    <mergeCell ref="B29:I29"/>
    <mergeCell ref="B31:I31"/>
    <mergeCell ref="Z2:AA2"/>
    <mergeCell ref="AB2:AC2"/>
    <mergeCell ref="AD2:AE2"/>
    <mergeCell ref="AF2:AF3"/>
    <mergeCell ref="AF5:AF8"/>
    <mergeCell ref="AF13:AF15"/>
    <mergeCell ref="N2:O2"/>
    <mergeCell ref="P2:Q2"/>
    <mergeCell ref="R2:S2"/>
    <mergeCell ref="T2:U2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1"/>
  <colBreaks count="1" manualBreakCount="1">
    <brk id="21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40"/>
  <sheetViews>
    <sheetView showGridLines="0" view="pageBreakPreview" zoomScale="70" zoomScaleNormal="70" zoomScaleSheetLayoutView="70" zoomScalePageLayoutView="0" workbookViewId="0" topLeftCell="A1">
      <pane xSplit="7" ySplit="4" topLeftCell="AB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1" sqref="A1:S1"/>
    </sheetView>
  </sheetViews>
  <sheetFormatPr defaultColWidth="9.140625" defaultRowHeight="12.75"/>
  <cols>
    <col min="1" max="1" width="54.421875" style="4" customWidth="1"/>
    <col min="2" max="2" width="15.140625" style="4" customWidth="1"/>
    <col min="3" max="3" width="14.8515625" style="5" customWidth="1"/>
    <col min="4" max="4" width="17.140625" style="5" customWidth="1"/>
    <col min="5" max="5" width="15.140625" style="5" customWidth="1"/>
    <col min="6" max="6" width="14.8515625" style="5" customWidth="1"/>
    <col min="7" max="7" width="14.7109375" style="5" customWidth="1"/>
    <col min="8" max="19" width="16.140625" style="1" customWidth="1"/>
    <col min="20" max="31" width="16.140625" style="5" customWidth="1"/>
    <col min="32" max="32" width="49.28125" style="4" customWidth="1"/>
    <col min="33" max="33" width="12.57421875" style="1" customWidth="1"/>
    <col min="34" max="16384" width="9.140625" style="1" customWidth="1"/>
  </cols>
  <sheetData>
    <row r="1" spans="1:32" ht="42" customHeight="1">
      <c r="A1" s="81" t="s">
        <v>115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AF1" s="7"/>
    </row>
    <row r="2" spans="1:32" s="8" customFormat="1" ht="18.75" customHeight="1">
      <c r="A2" s="78" t="s">
        <v>27</v>
      </c>
      <c r="B2" s="83" t="s">
        <v>28</v>
      </c>
      <c r="C2" s="83" t="s">
        <v>108</v>
      </c>
      <c r="D2" s="83" t="s">
        <v>109</v>
      </c>
      <c r="E2" s="83" t="s">
        <v>110</v>
      </c>
      <c r="F2" s="77" t="s">
        <v>13</v>
      </c>
      <c r="G2" s="77"/>
      <c r="H2" s="77" t="s">
        <v>0</v>
      </c>
      <c r="I2" s="77"/>
      <c r="J2" s="77" t="s">
        <v>1</v>
      </c>
      <c r="K2" s="77"/>
      <c r="L2" s="77" t="s">
        <v>2</v>
      </c>
      <c r="M2" s="77"/>
      <c r="N2" s="77" t="s">
        <v>3</v>
      </c>
      <c r="O2" s="77"/>
      <c r="P2" s="77" t="s">
        <v>4</v>
      </c>
      <c r="Q2" s="77"/>
      <c r="R2" s="77" t="s">
        <v>5</v>
      </c>
      <c r="S2" s="77"/>
      <c r="T2" s="77" t="s">
        <v>6</v>
      </c>
      <c r="U2" s="77"/>
      <c r="V2" s="77" t="s">
        <v>7</v>
      </c>
      <c r="W2" s="77"/>
      <c r="X2" s="77" t="s">
        <v>8</v>
      </c>
      <c r="Y2" s="77"/>
      <c r="Z2" s="77" t="s">
        <v>9</v>
      </c>
      <c r="AA2" s="77"/>
      <c r="AB2" s="77" t="s">
        <v>10</v>
      </c>
      <c r="AC2" s="77"/>
      <c r="AD2" s="77" t="s">
        <v>11</v>
      </c>
      <c r="AE2" s="77"/>
      <c r="AF2" s="78" t="s">
        <v>17</v>
      </c>
    </row>
    <row r="3" spans="1:32" s="9" customFormat="1" ht="58.5" customHeight="1">
      <c r="A3" s="78"/>
      <c r="B3" s="84"/>
      <c r="C3" s="84"/>
      <c r="D3" s="85"/>
      <c r="E3" s="84"/>
      <c r="F3" s="57" t="s">
        <v>15</v>
      </c>
      <c r="G3" s="57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78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3" customFormat="1" ht="120" customHeight="1">
      <c r="A5" s="47" t="s">
        <v>31</v>
      </c>
      <c r="B5" s="39">
        <f>B6</f>
        <v>1139</v>
      </c>
      <c r="C5" s="39">
        <f aca="true" t="shared" si="0" ref="C5:D8">H5+J5+L5+N5+P5+R5+T5+V5+X5</f>
        <v>500</v>
      </c>
      <c r="D5" s="39">
        <f t="shared" si="0"/>
        <v>88.085</v>
      </c>
      <c r="E5" s="39">
        <f>E6</f>
        <v>88.085</v>
      </c>
      <c r="F5" s="26">
        <f aca="true" t="shared" si="1" ref="F5:F12">D5*100/B5</f>
        <v>7.7335381913959615</v>
      </c>
      <c r="G5" s="26">
        <f aca="true" t="shared" si="2" ref="G5:G19">D5*100/C5</f>
        <v>17.617</v>
      </c>
      <c r="H5" s="26">
        <f>H6</f>
        <v>0</v>
      </c>
      <c r="I5" s="26">
        <f aca="true" t="shared" si="3" ref="I5:AD5">I6</f>
        <v>0</v>
      </c>
      <c r="J5" s="26">
        <f t="shared" si="3"/>
        <v>0</v>
      </c>
      <c r="K5" s="26">
        <f t="shared" si="3"/>
        <v>0</v>
      </c>
      <c r="L5" s="26">
        <f t="shared" si="3"/>
        <v>0</v>
      </c>
      <c r="M5" s="26">
        <v>0</v>
      </c>
      <c r="N5" s="26">
        <v>2</v>
      </c>
      <c r="O5" s="26">
        <f>O6</f>
        <v>2</v>
      </c>
      <c r="P5" s="26">
        <f t="shared" si="3"/>
        <v>398</v>
      </c>
      <c r="Q5" s="26">
        <v>0</v>
      </c>
      <c r="R5" s="26">
        <f t="shared" si="3"/>
        <v>0</v>
      </c>
      <c r="S5" s="26">
        <v>86.085</v>
      </c>
      <c r="T5" s="26">
        <f t="shared" si="3"/>
        <v>0</v>
      </c>
      <c r="U5" s="26">
        <v>0</v>
      </c>
      <c r="V5" s="26">
        <f t="shared" si="3"/>
        <v>0</v>
      </c>
      <c r="W5" s="26">
        <v>0</v>
      </c>
      <c r="X5" s="26">
        <f t="shared" si="3"/>
        <v>100</v>
      </c>
      <c r="Y5" s="26">
        <v>0</v>
      </c>
      <c r="Z5" s="26">
        <f t="shared" si="3"/>
        <v>300</v>
      </c>
      <c r="AA5" s="26"/>
      <c r="AB5" s="26">
        <f t="shared" si="3"/>
        <v>339</v>
      </c>
      <c r="AC5" s="26"/>
      <c r="AD5" s="26">
        <f t="shared" si="3"/>
        <v>0</v>
      </c>
      <c r="AE5" s="26"/>
      <c r="AF5" s="79" t="s">
        <v>111</v>
      </c>
    </row>
    <row r="6" spans="1:32" s="13" customFormat="1" ht="93.75">
      <c r="A6" s="48" t="s">
        <v>32</v>
      </c>
      <c r="B6" s="40">
        <f>H6+J6+L6+N6+P6+R6+T6+V6+X6+Z6+AB6+AD6</f>
        <v>1139</v>
      </c>
      <c r="C6" s="39">
        <f t="shared" si="0"/>
        <v>500</v>
      </c>
      <c r="D6" s="39">
        <f t="shared" si="0"/>
        <v>88.085</v>
      </c>
      <c r="E6" s="26">
        <f>I6+K6+M6+O6+Q6+S6+U6+W6+Y6+AA6+AC6+AE6</f>
        <v>88.085</v>
      </c>
      <c r="F6" s="26">
        <f t="shared" si="1"/>
        <v>7.7335381913959615</v>
      </c>
      <c r="G6" s="26">
        <f t="shared" si="2"/>
        <v>17.617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2</v>
      </c>
      <c r="O6" s="26">
        <v>2</v>
      </c>
      <c r="P6" s="26">
        <v>398</v>
      </c>
      <c r="Q6" s="26">
        <v>0</v>
      </c>
      <c r="R6" s="26">
        <v>0</v>
      </c>
      <c r="S6" s="26">
        <f>S5</f>
        <v>86.085</v>
      </c>
      <c r="T6" s="26">
        <v>0</v>
      </c>
      <c r="U6" s="26">
        <v>0</v>
      </c>
      <c r="V6" s="26">
        <v>0</v>
      </c>
      <c r="W6" s="26">
        <v>0</v>
      </c>
      <c r="X6" s="26">
        <v>100</v>
      </c>
      <c r="Y6" s="26">
        <v>0</v>
      </c>
      <c r="Z6" s="26">
        <v>300</v>
      </c>
      <c r="AA6" s="26"/>
      <c r="AB6" s="26">
        <v>339</v>
      </c>
      <c r="AC6" s="26"/>
      <c r="AD6" s="26">
        <v>0</v>
      </c>
      <c r="AE6" s="26"/>
      <c r="AF6" s="79"/>
    </row>
    <row r="7" spans="1:32" s="13" customFormat="1" ht="18.75">
      <c r="A7" s="41" t="s">
        <v>23</v>
      </c>
      <c r="B7" s="40">
        <f>H7+J7+L7+N7+P7+R7+T7+V7+X7+Z7+AB7+AD7</f>
        <v>1139</v>
      </c>
      <c r="C7" s="39">
        <f t="shared" si="0"/>
        <v>500</v>
      </c>
      <c r="D7" s="39">
        <f t="shared" si="0"/>
        <v>88.09</v>
      </c>
      <c r="E7" s="26">
        <f>I7+K7+M7+O7+Q7+S7+U7+W7+Y7+AA7+AC7+AE7</f>
        <v>88.09</v>
      </c>
      <c r="F7" s="26">
        <f t="shared" si="1"/>
        <v>7.733977172958736</v>
      </c>
      <c r="G7" s="26">
        <f t="shared" si="2"/>
        <v>17.618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f aca="true" t="shared" si="4" ref="N7:AE7">N8</f>
        <v>2</v>
      </c>
      <c r="O7" s="26">
        <f t="shared" si="4"/>
        <v>2</v>
      </c>
      <c r="P7" s="26">
        <f t="shared" si="4"/>
        <v>398</v>
      </c>
      <c r="Q7" s="26">
        <f t="shared" si="4"/>
        <v>0</v>
      </c>
      <c r="R7" s="26">
        <f t="shared" si="4"/>
        <v>0</v>
      </c>
      <c r="S7" s="26">
        <f t="shared" si="4"/>
        <v>86.09</v>
      </c>
      <c r="T7" s="26">
        <f t="shared" si="4"/>
        <v>0</v>
      </c>
      <c r="U7" s="26">
        <f t="shared" si="4"/>
        <v>0</v>
      </c>
      <c r="V7" s="26">
        <f t="shared" si="4"/>
        <v>0</v>
      </c>
      <c r="W7" s="26">
        <f t="shared" si="4"/>
        <v>0</v>
      </c>
      <c r="X7" s="26">
        <f t="shared" si="4"/>
        <v>100</v>
      </c>
      <c r="Y7" s="26">
        <f t="shared" si="4"/>
        <v>0</v>
      </c>
      <c r="Z7" s="26">
        <f t="shared" si="4"/>
        <v>300</v>
      </c>
      <c r="AA7" s="26">
        <f t="shared" si="4"/>
        <v>0</v>
      </c>
      <c r="AB7" s="26">
        <f t="shared" si="4"/>
        <v>339</v>
      </c>
      <c r="AC7" s="26">
        <f t="shared" si="4"/>
        <v>0</v>
      </c>
      <c r="AD7" s="26">
        <f t="shared" si="4"/>
        <v>0</v>
      </c>
      <c r="AE7" s="26">
        <f t="shared" si="4"/>
        <v>0</v>
      </c>
      <c r="AF7" s="79"/>
    </row>
    <row r="8" spans="1:32" s="13" customFormat="1" ht="18.75">
      <c r="A8" s="42" t="s">
        <v>18</v>
      </c>
      <c r="B8" s="40">
        <f>H8+J8+L8+N8+P8+R8+T8+V8+X8+Z8+AB8+AD8</f>
        <v>1139</v>
      </c>
      <c r="C8" s="39">
        <f t="shared" si="0"/>
        <v>500</v>
      </c>
      <c r="D8" s="39">
        <f t="shared" si="0"/>
        <v>88.09</v>
      </c>
      <c r="E8" s="26">
        <f>I8+K8+M8+O8+Q8+S8+U8+W8+Y8+AA8+AC8+AE8</f>
        <v>88.09</v>
      </c>
      <c r="F8" s="26">
        <f t="shared" si="1"/>
        <v>7.733977172958736</v>
      </c>
      <c r="G8" s="26">
        <f t="shared" si="2"/>
        <v>17.618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2</v>
      </c>
      <c r="O8" s="26">
        <v>2</v>
      </c>
      <c r="P8" s="26">
        <v>398</v>
      </c>
      <c r="Q8" s="26">
        <v>0</v>
      </c>
      <c r="R8" s="26">
        <v>0</v>
      </c>
      <c r="S8" s="26">
        <v>86.09</v>
      </c>
      <c r="T8" s="26">
        <v>0</v>
      </c>
      <c r="U8" s="26">
        <v>0</v>
      </c>
      <c r="V8" s="26">
        <v>0</v>
      </c>
      <c r="W8" s="26">
        <v>0</v>
      </c>
      <c r="X8" s="26">
        <v>100</v>
      </c>
      <c r="Y8" s="26">
        <v>0</v>
      </c>
      <c r="Z8" s="26">
        <v>300</v>
      </c>
      <c r="AA8" s="26"/>
      <c r="AB8" s="26">
        <v>339</v>
      </c>
      <c r="AC8" s="26"/>
      <c r="AD8" s="26">
        <v>0</v>
      </c>
      <c r="AE8" s="26"/>
      <c r="AF8" s="80"/>
    </row>
    <row r="9" spans="1:32" s="13" customFormat="1" ht="93.75">
      <c r="A9" s="43" t="s">
        <v>33</v>
      </c>
      <c r="B9" s="39">
        <f>B10+B25</f>
        <v>101475.59999999999</v>
      </c>
      <c r="C9" s="39">
        <f>C10+C25</f>
        <v>82814.29633</v>
      </c>
      <c r="D9" s="39">
        <f>D10+D25</f>
        <v>72569.32833</v>
      </c>
      <c r="E9" s="39">
        <f>E10+E25</f>
        <v>72569.32833</v>
      </c>
      <c r="F9" s="26">
        <f t="shared" si="1"/>
        <v>71.51406676087652</v>
      </c>
      <c r="G9" s="26">
        <f t="shared" si="2"/>
        <v>87.6289862330344</v>
      </c>
      <c r="H9" s="39">
        <f aca="true" t="shared" si="5" ref="H9:AD9">H10+H25</f>
        <v>19382.72</v>
      </c>
      <c r="I9" s="39">
        <f>I10+I25</f>
        <v>14570.388490000001</v>
      </c>
      <c r="J9" s="39">
        <f t="shared" si="5"/>
        <v>11667.43</v>
      </c>
      <c r="K9" s="39">
        <f t="shared" si="5"/>
        <v>9222.79847</v>
      </c>
      <c r="L9" s="39">
        <f t="shared" si="5"/>
        <v>4716.67541</v>
      </c>
      <c r="M9" s="39">
        <f>M10+M25</f>
        <v>5411.171560000001</v>
      </c>
      <c r="N9" s="39">
        <f t="shared" si="5"/>
        <v>13848.228579999999</v>
      </c>
      <c r="O9" s="39">
        <f>O10+O27</f>
        <v>8136.835419999999</v>
      </c>
      <c r="P9" s="39">
        <f t="shared" si="5"/>
        <v>7393.747</v>
      </c>
      <c r="Q9" s="39">
        <f>Q10+Q27</f>
        <v>9215.11254</v>
      </c>
      <c r="R9" s="39">
        <f t="shared" si="5"/>
        <v>5180.984399999999</v>
      </c>
      <c r="S9" s="39">
        <f>S10+S27</f>
        <v>5958.338720000001</v>
      </c>
      <c r="T9" s="39">
        <f t="shared" si="5"/>
        <v>13032.88994</v>
      </c>
      <c r="U9" s="39">
        <f>U10+U25</f>
        <v>9341.80434</v>
      </c>
      <c r="V9" s="39">
        <f t="shared" si="5"/>
        <v>4471.735</v>
      </c>
      <c r="W9" s="39">
        <f>W10+W25</f>
        <v>5831.49754</v>
      </c>
      <c r="X9" s="39">
        <f t="shared" si="5"/>
        <v>3119.886</v>
      </c>
      <c r="Y9" s="39">
        <f>Y10+Y25</f>
        <v>4881.38125</v>
      </c>
      <c r="Z9" s="39">
        <f t="shared" si="5"/>
        <v>7600.153560000001</v>
      </c>
      <c r="AA9" s="39"/>
      <c r="AB9" s="39">
        <f t="shared" si="5"/>
        <v>3321.60111</v>
      </c>
      <c r="AC9" s="39"/>
      <c r="AD9" s="39">
        <f t="shared" si="5"/>
        <v>7739.549</v>
      </c>
      <c r="AE9" s="39"/>
      <c r="AF9" s="40"/>
    </row>
    <row r="10" spans="1:32" s="13" customFormat="1" ht="56.25">
      <c r="A10" s="42" t="s">
        <v>34</v>
      </c>
      <c r="B10" s="40">
        <f>B13+B16+B19+B22</f>
        <v>22728.000000000004</v>
      </c>
      <c r="C10" s="40">
        <f>C14+C17+C20+C23</f>
        <v>18383.410520000005</v>
      </c>
      <c r="D10" s="40">
        <f>I10+K10+M10+O10+Q10+S10+U10+W10+Y10</f>
        <v>13626.99941</v>
      </c>
      <c r="E10" s="40">
        <f>E14+E17+E20+E23</f>
        <v>13626.999409999999</v>
      </c>
      <c r="F10" s="26">
        <f t="shared" si="1"/>
        <v>59.95687878387891</v>
      </c>
      <c r="G10" s="26">
        <f t="shared" si="2"/>
        <v>74.12661211680322</v>
      </c>
      <c r="H10" s="40">
        <f>H13+H16+H19+H22</f>
        <v>1088.4560000000001</v>
      </c>
      <c r="I10" s="40">
        <f>I23+I20+I17+I14</f>
        <v>347.03245</v>
      </c>
      <c r="J10" s="40">
        <f>J13+J16+J19+J22</f>
        <v>2183.79</v>
      </c>
      <c r="K10" s="40">
        <f>K14+K17+K20+K23</f>
        <v>462.04853</v>
      </c>
      <c r="L10" s="40">
        <f>L13+L16+L19+L22</f>
        <v>958.486</v>
      </c>
      <c r="M10" s="40">
        <f>M13+M16+M19+M22</f>
        <v>993.25431</v>
      </c>
      <c r="N10" s="40">
        <f>N13+N16+N19+N22</f>
        <v>6560.83458</v>
      </c>
      <c r="O10" s="40">
        <f>O14+O17+O20+O23</f>
        <v>1276.38438</v>
      </c>
      <c r="P10" s="40">
        <f>P13+P16+P19+P22</f>
        <v>833.4159999999999</v>
      </c>
      <c r="Q10" s="40">
        <f>Q14+Q17+Q20+Q23</f>
        <v>1855.5326799999998</v>
      </c>
      <c r="R10" s="40">
        <f>R13+R16+R19+R22</f>
        <v>881.306</v>
      </c>
      <c r="S10" s="40">
        <f>S14+S17+S20+S23</f>
        <v>2243.5745800000004</v>
      </c>
      <c r="T10" s="40">
        <f aca="true" t="shared" si="6" ref="T10:Z10">T13+T16+T19+T22</f>
        <v>4674.00994</v>
      </c>
      <c r="U10" s="40">
        <f t="shared" si="6"/>
        <v>2116.84702</v>
      </c>
      <c r="V10" s="40">
        <f t="shared" si="6"/>
        <v>395.306</v>
      </c>
      <c r="W10" s="40">
        <f t="shared" si="6"/>
        <v>2123.09509</v>
      </c>
      <c r="X10" s="40">
        <f t="shared" si="6"/>
        <v>807.806</v>
      </c>
      <c r="Y10" s="40">
        <f t="shared" si="6"/>
        <v>2209.23037</v>
      </c>
      <c r="Z10" s="40">
        <f t="shared" si="6"/>
        <v>1693.58456</v>
      </c>
      <c r="AA10" s="40"/>
      <c r="AB10" s="40">
        <f>AB13+AB16+AB19+AB22</f>
        <v>533.006</v>
      </c>
      <c r="AC10" s="40"/>
      <c r="AD10" s="40">
        <f>AD13+AD16+AD19+AD22</f>
        <v>2117.99892</v>
      </c>
      <c r="AE10" s="26"/>
      <c r="AF10" s="40"/>
    </row>
    <row r="11" spans="1:32" s="13" customFormat="1" ht="18.75">
      <c r="A11" s="41" t="s">
        <v>23</v>
      </c>
      <c r="B11" s="40">
        <f aca="true" t="shared" si="7" ref="B11:E12">B10</f>
        <v>22728.000000000004</v>
      </c>
      <c r="C11" s="26">
        <f t="shared" si="7"/>
        <v>18383.410520000005</v>
      </c>
      <c r="D11" s="26">
        <f>D10</f>
        <v>13626.99941</v>
      </c>
      <c r="E11" s="26">
        <f t="shared" si="7"/>
        <v>13626.999409999999</v>
      </c>
      <c r="F11" s="26">
        <f t="shared" si="1"/>
        <v>59.95687878387891</v>
      </c>
      <c r="G11" s="26">
        <f t="shared" si="2"/>
        <v>74.12661211680322</v>
      </c>
      <c r="H11" s="26">
        <f aca="true" t="shared" si="8" ref="H11:J12">H10</f>
        <v>1088.4560000000001</v>
      </c>
      <c r="I11" s="26">
        <f t="shared" si="8"/>
        <v>347.03245</v>
      </c>
      <c r="J11" s="26">
        <f t="shared" si="8"/>
        <v>2183.79</v>
      </c>
      <c r="K11" s="26">
        <f>K10</f>
        <v>462.04853</v>
      </c>
      <c r="L11" s="26">
        <f>L10</f>
        <v>958.486</v>
      </c>
      <c r="M11" s="26">
        <f>M15+M18+M21+M24</f>
        <v>993.25431</v>
      </c>
      <c r="N11" s="26">
        <f>N14+N17+N20+N23</f>
        <v>6560.83458</v>
      </c>
      <c r="O11" s="26">
        <f aca="true" t="shared" si="9" ref="O11:U12">O10</f>
        <v>1276.38438</v>
      </c>
      <c r="P11" s="26">
        <f t="shared" si="9"/>
        <v>833.4159999999999</v>
      </c>
      <c r="Q11" s="26">
        <f t="shared" si="9"/>
        <v>1855.5326799999998</v>
      </c>
      <c r="R11" s="26">
        <f t="shared" si="9"/>
        <v>881.306</v>
      </c>
      <c r="S11" s="26">
        <f t="shared" si="9"/>
        <v>2243.5745800000004</v>
      </c>
      <c r="T11" s="26">
        <f t="shared" si="9"/>
        <v>4674.00994</v>
      </c>
      <c r="U11" s="26">
        <f t="shared" si="9"/>
        <v>2116.84702</v>
      </c>
      <c r="V11" s="26">
        <f aca="true" t="shared" si="10" ref="V11:Y12">V10</f>
        <v>395.306</v>
      </c>
      <c r="W11" s="26">
        <f t="shared" si="10"/>
        <v>2123.09509</v>
      </c>
      <c r="X11" s="26">
        <f t="shared" si="10"/>
        <v>807.806</v>
      </c>
      <c r="Y11" s="26">
        <f t="shared" si="10"/>
        <v>2209.23037</v>
      </c>
      <c r="Z11" s="26"/>
      <c r="AA11" s="26"/>
      <c r="AB11" s="26"/>
      <c r="AC11" s="26"/>
      <c r="AD11" s="26"/>
      <c r="AE11" s="26"/>
      <c r="AF11" s="40"/>
    </row>
    <row r="12" spans="1:32" s="13" customFormat="1" ht="18.75">
      <c r="A12" s="42" t="s">
        <v>18</v>
      </c>
      <c r="B12" s="40">
        <f t="shared" si="7"/>
        <v>22728.000000000004</v>
      </c>
      <c r="C12" s="26">
        <f t="shared" si="7"/>
        <v>18383.410520000005</v>
      </c>
      <c r="D12" s="26">
        <f>D11</f>
        <v>13626.99941</v>
      </c>
      <c r="E12" s="26">
        <f t="shared" si="7"/>
        <v>13626.999409999999</v>
      </c>
      <c r="F12" s="26">
        <f t="shared" si="1"/>
        <v>59.95687878387891</v>
      </c>
      <c r="G12" s="26">
        <f t="shared" si="2"/>
        <v>74.12661211680322</v>
      </c>
      <c r="H12" s="26">
        <f t="shared" si="8"/>
        <v>1088.4560000000001</v>
      </c>
      <c r="I12" s="26">
        <f t="shared" si="8"/>
        <v>347.03245</v>
      </c>
      <c r="J12" s="26">
        <f t="shared" si="8"/>
        <v>2183.79</v>
      </c>
      <c r="K12" s="26">
        <f>K11</f>
        <v>462.04853</v>
      </c>
      <c r="L12" s="26">
        <f>L11</f>
        <v>958.486</v>
      </c>
      <c r="M12" s="26">
        <f>M11</f>
        <v>993.25431</v>
      </c>
      <c r="N12" s="26">
        <f>N11</f>
        <v>6560.83458</v>
      </c>
      <c r="O12" s="26">
        <f t="shared" si="9"/>
        <v>1276.38438</v>
      </c>
      <c r="P12" s="26">
        <f t="shared" si="9"/>
        <v>833.4159999999999</v>
      </c>
      <c r="Q12" s="26">
        <f t="shared" si="9"/>
        <v>1855.5326799999998</v>
      </c>
      <c r="R12" s="26">
        <f t="shared" si="9"/>
        <v>881.306</v>
      </c>
      <c r="S12" s="26">
        <f t="shared" si="9"/>
        <v>2243.5745800000004</v>
      </c>
      <c r="T12" s="26">
        <f t="shared" si="9"/>
        <v>4674.00994</v>
      </c>
      <c r="U12" s="26">
        <f t="shared" si="9"/>
        <v>2116.84702</v>
      </c>
      <c r="V12" s="26">
        <f t="shared" si="10"/>
        <v>395.306</v>
      </c>
      <c r="W12" s="26">
        <f t="shared" si="10"/>
        <v>2123.09509</v>
      </c>
      <c r="X12" s="26">
        <f t="shared" si="10"/>
        <v>807.806</v>
      </c>
      <c r="Y12" s="26">
        <f t="shared" si="10"/>
        <v>2209.23037</v>
      </c>
      <c r="Z12" s="26"/>
      <c r="AA12" s="26"/>
      <c r="AB12" s="26"/>
      <c r="AC12" s="26"/>
      <c r="AD12" s="26"/>
      <c r="AE12" s="26"/>
      <c r="AF12" s="40"/>
    </row>
    <row r="13" spans="1:32" s="13" customFormat="1" ht="89.25" customHeight="1">
      <c r="A13" s="49" t="s">
        <v>35</v>
      </c>
      <c r="B13" s="40">
        <f>H13+J13+L13+N13+P13+R13+T13+V13+X13+Z13+AB13+AD13</f>
        <v>386.59999999999997</v>
      </c>
      <c r="C13" s="26">
        <f>H13+J13+L13+N13+P13+R13+T13+V13+X13</f>
        <v>248.89999999999998</v>
      </c>
      <c r="D13" s="26">
        <f>I13+K13+M13+O13+Q13+S13+U13+W13+Y13</f>
        <v>120.66495</v>
      </c>
      <c r="E13" s="26">
        <f>I13+K13+M13+O13+Q13+S13+U13+W13+Y13+AA13+AC13+AE13</f>
        <v>120.66495</v>
      </c>
      <c r="F13" s="26">
        <f aca="true" t="shared" si="11" ref="F13:F28">D13*100/B13</f>
        <v>31.211833936885675</v>
      </c>
      <c r="G13" s="26">
        <f t="shared" si="2"/>
        <v>48.47928887103255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137.7</v>
      </c>
      <c r="Q13" s="26">
        <v>0</v>
      </c>
      <c r="R13" s="26">
        <v>0</v>
      </c>
      <c r="S13" s="26">
        <v>120.66495</v>
      </c>
      <c r="T13" s="26">
        <v>111.2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/>
      <c r="AB13" s="26">
        <v>137.7</v>
      </c>
      <c r="AC13" s="26"/>
      <c r="AD13" s="26">
        <v>0</v>
      </c>
      <c r="AE13" s="26"/>
      <c r="AF13" s="68" t="s">
        <v>112</v>
      </c>
    </row>
    <row r="14" spans="1:32" s="13" customFormat="1" ht="18.75">
      <c r="A14" s="41" t="s">
        <v>23</v>
      </c>
      <c r="B14" s="40">
        <f>B13</f>
        <v>386.59999999999997</v>
      </c>
      <c r="C14" s="26">
        <f>C13</f>
        <v>248.89999999999998</v>
      </c>
      <c r="D14" s="26">
        <f>D13</f>
        <v>120.66495</v>
      </c>
      <c r="E14" s="26">
        <f>E13</f>
        <v>120.66495</v>
      </c>
      <c r="F14" s="26">
        <f t="shared" si="11"/>
        <v>31.211833936885675</v>
      </c>
      <c r="G14" s="26">
        <f t="shared" si="2"/>
        <v>48.47928887103255</v>
      </c>
      <c r="H14" s="26">
        <v>0</v>
      </c>
      <c r="I14" s="26">
        <v>0</v>
      </c>
      <c r="J14" s="26">
        <f aca="true" t="shared" si="12" ref="J14:AD14">J13</f>
        <v>0</v>
      </c>
      <c r="K14" s="26">
        <v>0</v>
      </c>
      <c r="L14" s="26">
        <f t="shared" si="12"/>
        <v>0</v>
      </c>
      <c r="M14" s="26">
        <v>0</v>
      </c>
      <c r="N14" s="26">
        <f t="shared" si="12"/>
        <v>0</v>
      </c>
      <c r="O14" s="26">
        <v>0</v>
      </c>
      <c r="P14" s="26">
        <f t="shared" si="12"/>
        <v>137.7</v>
      </c>
      <c r="Q14" s="26">
        <v>0</v>
      </c>
      <c r="R14" s="26">
        <f t="shared" si="12"/>
        <v>0</v>
      </c>
      <c r="S14" s="26">
        <f>S13</f>
        <v>120.66495</v>
      </c>
      <c r="T14" s="26">
        <f t="shared" si="12"/>
        <v>111.2</v>
      </c>
      <c r="U14" s="26">
        <f>U13</f>
        <v>0</v>
      </c>
      <c r="V14" s="26">
        <f t="shared" si="12"/>
        <v>0</v>
      </c>
      <c r="W14" s="26">
        <v>0</v>
      </c>
      <c r="X14" s="26">
        <f t="shared" si="12"/>
        <v>0</v>
      </c>
      <c r="Y14" s="26">
        <v>0</v>
      </c>
      <c r="Z14" s="26">
        <f t="shared" si="12"/>
        <v>0</v>
      </c>
      <c r="AA14" s="26"/>
      <c r="AB14" s="26">
        <f t="shared" si="12"/>
        <v>137.7</v>
      </c>
      <c r="AC14" s="26"/>
      <c r="AD14" s="26">
        <f t="shared" si="12"/>
        <v>0</v>
      </c>
      <c r="AE14" s="26"/>
      <c r="AF14" s="69"/>
    </row>
    <row r="15" spans="1:32" s="13" customFormat="1" ht="18.75">
      <c r="A15" s="42" t="s">
        <v>18</v>
      </c>
      <c r="B15" s="40">
        <f>B14</f>
        <v>386.59999999999997</v>
      </c>
      <c r="C15" s="26">
        <f>C14</f>
        <v>248.89999999999998</v>
      </c>
      <c r="D15" s="26">
        <f>D14</f>
        <v>120.66495</v>
      </c>
      <c r="E15" s="26">
        <f>E13</f>
        <v>120.66495</v>
      </c>
      <c r="F15" s="26">
        <f t="shared" si="11"/>
        <v>31.211833936885675</v>
      </c>
      <c r="G15" s="26">
        <f t="shared" si="2"/>
        <v>48.47928887103255</v>
      </c>
      <c r="H15" s="26">
        <v>0</v>
      </c>
      <c r="I15" s="26">
        <v>0</v>
      </c>
      <c r="J15" s="26">
        <f aca="true" t="shared" si="13" ref="J15:AD15">J13</f>
        <v>0</v>
      </c>
      <c r="K15" s="26">
        <v>0</v>
      </c>
      <c r="L15" s="26">
        <f t="shared" si="13"/>
        <v>0</v>
      </c>
      <c r="M15" s="26">
        <v>0</v>
      </c>
      <c r="N15" s="26">
        <f t="shared" si="13"/>
        <v>0</v>
      </c>
      <c r="O15" s="26">
        <v>0</v>
      </c>
      <c r="P15" s="26">
        <f t="shared" si="13"/>
        <v>137.7</v>
      </c>
      <c r="Q15" s="26">
        <v>0</v>
      </c>
      <c r="R15" s="26">
        <f t="shared" si="13"/>
        <v>0</v>
      </c>
      <c r="S15" s="26">
        <f>S14</f>
        <v>120.66495</v>
      </c>
      <c r="T15" s="26">
        <f t="shared" si="13"/>
        <v>111.2</v>
      </c>
      <c r="U15" s="26">
        <f>U14</f>
        <v>0</v>
      </c>
      <c r="V15" s="26">
        <f t="shared" si="13"/>
        <v>0</v>
      </c>
      <c r="W15" s="26">
        <v>0</v>
      </c>
      <c r="X15" s="26">
        <f t="shared" si="13"/>
        <v>0</v>
      </c>
      <c r="Y15" s="26">
        <v>0</v>
      </c>
      <c r="Z15" s="26">
        <f t="shared" si="13"/>
        <v>0</v>
      </c>
      <c r="AA15" s="26"/>
      <c r="AB15" s="26">
        <f t="shared" si="13"/>
        <v>137.7</v>
      </c>
      <c r="AC15" s="26"/>
      <c r="AD15" s="26">
        <f t="shared" si="13"/>
        <v>0</v>
      </c>
      <c r="AE15" s="26"/>
      <c r="AF15" s="70"/>
    </row>
    <row r="16" spans="1:32" s="52" customFormat="1" ht="57" customHeight="1">
      <c r="A16" s="44" t="s">
        <v>36</v>
      </c>
      <c r="B16" s="40">
        <f>H16+J16+L16+N16+P16+R16+T16+V16+X16+Z16+AB16+AD16</f>
        <v>2112.4000000000005</v>
      </c>
      <c r="C16" s="26">
        <f>H16+J16+L16+N16+P16+R16+T16+V16+X16</f>
        <v>1873.4310000000005</v>
      </c>
      <c r="D16" s="26">
        <f>I16+K16+M16+O16+Q16+S16+U16+W16+Y16</f>
        <v>1261.3614</v>
      </c>
      <c r="E16" s="26">
        <f>I16+K16+M16+O16+Q16+S16+U16+W16+Y16+AA16+AC16+AE16</f>
        <v>1261.3614</v>
      </c>
      <c r="F16" s="26">
        <f t="shared" si="11"/>
        <v>59.71224199962127</v>
      </c>
      <c r="G16" s="26">
        <f t="shared" si="2"/>
        <v>67.32894886440972</v>
      </c>
      <c r="H16" s="26">
        <v>79.659</v>
      </c>
      <c r="I16" s="26">
        <v>0</v>
      </c>
      <c r="J16" s="26">
        <v>79.659</v>
      </c>
      <c r="K16" s="26">
        <v>17.92988</v>
      </c>
      <c r="L16" s="26">
        <v>79.659</v>
      </c>
      <c r="M16" s="26">
        <v>59.63021</v>
      </c>
      <c r="N16" s="26">
        <v>1020.159</v>
      </c>
      <c r="O16" s="26">
        <v>388.02942</v>
      </c>
      <c r="P16" s="26">
        <v>295.659</v>
      </c>
      <c r="Q16" s="26">
        <v>300.05955</v>
      </c>
      <c r="R16" s="26">
        <v>79.659</v>
      </c>
      <c r="S16" s="26">
        <v>385.19049</v>
      </c>
      <c r="T16" s="26">
        <v>79.659</v>
      </c>
      <c r="U16" s="26">
        <v>31.81572</v>
      </c>
      <c r="V16" s="26">
        <v>79.659</v>
      </c>
      <c r="W16" s="26">
        <v>23.04897</v>
      </c>
      <c r="X16" s="26">
        <v>79.659</v>
      </c>
      <c r="Y16" s="26">
        <v>55.65716</v>
      </c>
      <c r="Z16" s="26">
        <v>79.659</v>
      </c>
      <c r="AA16" s="26"/>
      <c r="AB16" s="26">
        <v>79.659</v>
      </c>
      <c r="AC16" s="26"/>
      <c r="AD16" s="26">
        <v>79.651</v>
      </c>
      <c r="AE16" s="26"/>
      <c r="AF16" s="68" t="s">
        <v>113</v>
      </c>
    </row>
    <row r="17" spans="1:32" s="52" customFormat="1" ht="18.75">
      <c r="A17" s="41" t="s">
        <v>23</v>
      </c>
      <c r="B17" s="40">
        <f>B16</f>
        <v>2112.4000000000005</v>
      </c>
      <c r="C17" s="26">
        <f>C16</f>
        <v>1873.4310000000005</v>
      </c>
      <c r="D17" s="26">
        <f>D16</f>
        <v>1261.3614</v>
      </c>
      <c r="E17" s="26">
        <f>E16</f>
        <v>1261.3614</v>
      </c>
      <c r="F17" s="26">
        <f t="shared" si="11"/>
        <v>59.71224199962127</v>
      </c>
      <c r="G17" s="26">
        <f t="shared" si="2"/>
        <v>67.32894886440972</v>
      </c>
      <c r="H17" s="26">
        <v>79.659</v>
      </c>
      <c r="I17" s="26">
        <v>0</v>
      </c>
      <c r="J17" s="26">
        <f aca="true" t="shared" si="14" ref="J17:AD18">J16</f>
        <v>79.659</v>
      </c>
      <c r="K17" s="26">
        <f>K16</f>
        <v>17.92988</v>
      </c>
      <c r="L17" s="26">
        <f t="shared" si="14"/>
        <v>79.659</v>
      </c>
      <c r="M17" s="26">
        <f>M16</f>
        <v>59.63021</v>
      </c>
      <c r="N17" s="26">
        <f t="shared" si="14"/>
        <v>1020.159</v>
      </c>
      <c r="O17" s="26">
        <f>O16</f>
        <v>388.02942</v>
      </c>
      <c r="P17" s="26">
        <f t="shared" si="14"/>
        <v>295.659</v>
      </c>
      <c r="Q17" s="26">
        <f>Q16</f>
        <v>300.05955</v>
      </c>
      <c r="R17" s="26">
        <f t="shared" si="14"/>
        <v>79.659</v>
      </c>
      <c r="S17" s="26">
        <f>S16</f>
        <v>385.19049</v>
      </c>
      <c r="T17" s="26">
        <f t="shared" si="14"/>
        <v>79.659</v>
      </c>
      <c r="U17" s="26">
        <f>U16</f>
        <v>31.81572</v>
      </c>
      <c r="V17" s="26">
        <f t="shared" si="14"/>
        <v>79.659</v>
      </c>
      <c r="W17" s="26">
        <f>W16</f>
        <v>23.04897</v>
      </c>
      <c r="X17" s="26">
        <f t="shared" si="14"/>
        <v>79.659</v>
      </c>
      <c r="Y17" s="26">
        <f>Y16</f>
        <v>55.65716</v>
      </c>
      <c r="Z17" s="26">
        <f t="shared" si="14"/>
        <v>79.659</v>
      </c>
      <c r="AA17" s="26"/>
      <c r="AB17" s="26">
        <f t="shared" si="14"/>
        <v>79.659</v>
      </c>
      <c r="AC17" s="26"/>
      <c r="AD17" s="26">
        <f t="shared" si="14"/>
        <v>79.651</v>
      </c>
      <c r="AE17" s="26"/>
      <c r="AF17" s="69"/>
    </row>
    <row r="18" spans="1:32" s="13" customFormat="1" ht="18.75">
      <c r="A18" s="42" t="s">
        <v>18</v>
      </c>
      <c r="B18" s="40">
        <f>B16</f>
        <v>2112.4000000000005</v>
      </c>
      <c r="C18" s="26">
        <f>C17</f>
        <v>1873.4310000000005</v>
      </c>
      <c r="D18" s="26">
        <f>D17</f>
        <v>1261.3614</v>
      </c>
      <c r="E18" s="26">
        <f>E16</f>
        <v>1261.3614</v>
      </c>
      <c r="F18" s="26">
        <f t="shared" si="11"/>
        <v>59.71224199962127</v>
      </c>
      <c r="G18" s="26">
        <f t="shared" si="2"/>
        <v>67.32894886440972</v>
      </c>
      <c r="H18" s="26">
        <v>79.659</v>
      </c>
      <c r="I18" s="26">
        <v>0</v>
      </c>
      <c r="J18" s="26">
        <f t="shared" si="14"/>
        <v>79.659</v>
      </c>
      <c r="K18" s="26">
        <f>K17</f>
        <v>17.92988</v>
      </c>
      <c r="L18" s="26">
        <f t="shared" si="14"/>
        <v>79.659</v>
      </c>
      <c r="M18" s="26">
        <f>M17</f>
        <v>59.63021</v>
      </c>
      <c r="N18" s="26">
        <f t="shared" si="14"/>
        <v>1020.159</v>
      </c>
      <c r="O18" s="26">
        <f>O17</f>
        <v>388.02942</v>
      </c>
      <c r="P18" s="26">
        <f t="shared" si="14"/>
        <v>295.659</v>
      </c>
      <c r="Q18" s="26">
        <f>Q17</f>
        <v>300.05955</v>
      </c>
      <c r="R18" s="26">
        <f t="shared" si="14"/>
        <v>79.659</v>
      </c>
      <c r="S18" s="26">
        <f>S17</f>
        <v>385.19049</v>
      </c>
      <c r="T18" s="26">
        <f t="shared" si="14"/>
        <v>79.659</v>
      </c>
      <c r="U18" s="26">
        <f>U17</f>
        <v>31.81572</v>
      </c>
      <c r="V18" s="26">
        <f t="shared" si="14"/>
        <v>79.659</v>
      </c>
      <c r="W18" s="26">
        <f>W17</f>
        <v>23.04897</v>
      </c>
      <c r="X18" s="26">
        <f t="shared" si="14"/>
        <v>79.659</v>
      </c>
      <c r="Y18" s="26">
        <f>Y17</f>
        <v>55.65716</v>
      </c>
      <c r="Z18" s="26">
        <f t="shared" si="14"/>
        <v>79.659</v>
      </c>
      <c r="AA18" s="26"/>
      <c r="AB18" s="26">
        <f t="shared" si="14"/>
        <v>79.659</v>
      </c>
      <c r="AC18" s="26"/>
      <c r="AD18" s="26">
        <f t="shared" si="14"/>
        <v>79.651</v>
      </c>
      <c r="AE18" s="26"/>
      <c r="AF18" s="70"/>
    </row>
    <row r="19" spans="1:32" s="13" customFormat="1" ht="149.25" customHeight="1">
      <c r="A19" s="44" t="s">
        <v>37</v>
      </c>
      <c r="B19" s="40">
        <f>H19+J19+L19+N19+P19+R19+T19+V19+X19+Z19+AB19+AD19</f>
        <v>17398.800000000003</v>
      </c>
      <c r="C19" s="26">
        <f>H19+J19+L19+N19+P19+R19+T19+V19+X19</f>
        <v>13979.919520000003</v>
      </c>
      <c r="D19" s="26">
        <f>I19+K19+M19+O19+Q19+S19+U19+W19+Y19</f>
        <v>11489.230259999998</v>
      </c>
      <c r="E19" s="26">
        <f>I19+K19+M19+O19+Q19+S19+U19+W19+Y19+AA19+AC19+AE19</f>
        <v>11489.230259999998</v>
      </c>
      <c r="F19" s="26">
        <f t="shared" si="11"/>
        <v>66.03461307676389</v>
      </c>
      <c r="G19" s="26">
        <f t="shared" si="2"/>
        <v>82.18380830850445</v>
      </c>
      <c r="H19" s="26">
        <v>872.797</v>
      </c>
      <c r="I19" s="26">
        <v>312.66245</v>
      </c>
      <c r="J19" s="26">
        <v>1415.255</v>
      </c>
      <c r="K19" s="26">
        <v>395.14865</v>
      </c>
      <c r="L19" s="26">
        <v>858.827</v>
      </c>
      <c r="M19" s="26">
        <v>811.4391</v>
      </c>
      <c r="N19" s="26">
        <v>4739.90758</v>
      </c>
      <c r="O19" s="26">
        <v>799.91496</v>
      </c>
      <c r="P19" s="26">
        <v>397.557</v>
      </c>
      <c r="Q19" s="26">
        <v>1393.09853</v>
      </c>
      <c r="R19" s="26">
        <v>801.647</v>
      </c>
      <c r="S19" s="26">
        <v>1665.21094</v>
      </c>
      <c r="T19" s="26">
        <v>3850.13494</v>
      </c>
      <c r="U19" s="26">
        <v>2013.3013</v>
      </c>
      <c r="V19" s="26">
        <v>315.647</v>
      </c>
      <c r="W19" s="26">
        <v>2094.04612</v>
      </c>
      <c r="X19" s="26">
        <v>728.147</v>
      </c>
      <c r="Y19" s="26">
        <v>2004.40821</v>
      </c>
      <c r="Z19" s="26">
        <v>1064.88556</v>
      </c>
      <c r="AA19" s="26"/>
      <c r="AB19" s="26">
        <v>315.647</v>
      </c>
      <c r="AC19" s="26"/>
      <c r="AD19" s="26">
        <v>2038.34792</v>
      </c>
      <c r="AE19" s="26"/>
      <c r="AF19" s="68" t="s">
        <v>114</v>
      </c>
    </row>
    <row r="20" spans="1:32" s="13" customFormat="1" ht="21.75" customHeight="1">
      <c r="A20" s="41" t="s">
        <v>23</v>
      </c>
      <c r="B20" s="40">
        <f>B19</f>
        <v>17398.800000000003</v>
      </c>
      <c r="C20" s="26">
        <f>C19</f>
        <v>13979.919520000003</v>
      </c>
      <c r="D20" s="26">
        <f>D19</f>
        <v>11489.230259999998</v>
      </c>
      <c r="E20" s="26">
        <f>E19</f>
        <v>11489.230259999998</v>
      </c>
      <c r="F20" s="26">
        <f t="shared" si="11"/>
        <v>66.03461307676389</v>
      </c>
      <c r="G20" s="26">
        <f aca="true" t="shared" si="15" ref="G20:G27">D20*100/C20</f>
        <v>82.18380830850445</v>
      </c>
      <c r="H20" s="26">
        <f>H19</f>
        <v>872.797</v>
      </c>
      <c r="I20" s="26">
        <f>I19</f>
        <v>312.66245</v>
      </c>
      <c r="J20" s="26">
        <f aca="true" t="shared" si="16" ref="J20:AD21">J19</f>
        <v>1415.255</v>
      </c>
      <c r="K20" s="26">
        <f>K19</f>
        <v>395.14865</v>
      </c>
      <c r="L20" s="26">
        <f t="shared" si="16"/>
        <v>858.827</v>
      </c>
      <c r="M20" s="26">
        <f>M19</f>
        <v>811.4391</v>
      </c>
      <c r="N20" s="26">
        <f t="shared" si="16"/>
        <v>4739.90758</v>
      </c>
      <c r="O20" s="26">
        <f>O19</f>
        <v>799.91496</v>
      </c>
      <c r="P20" s="26">
        <f t="shared" si="16"/>
        <v>397.557</v>
      </c>
      <c r="Q20" s="26">
        <f>Q19</f>
        <v>1393.09853</v>
      </c>
      <c r="R20" s="26">
        <f t="shared" si="16"/>
        <v>801.647</v>
      </c>
      <c r="S20" s="26">
        <f>S19</f>
        <v>1665.21094</v>
      </c>
      <c r="T20" s="26">
        <f t="shared" si="16"/>
        <v>3850.13494</v>
      </c>
      <c r="U20" s="26">
        <f>U19</f>
        <v>2013.3013</v>
      </c>
      <c r="V20" s="26">
        <f t="shared" si="16"/>
        <v>315.647</v>
      </c>
      <c r="W20" s="26">
        <f>W19</f>
        <v>2094.04612</v>
      </c>
      <c r="X20" s="26">
        <f t="shared" si="16"/>
        <v>728.147</v>
      </c>
      <c r="Y20" s="26">
        <f>Y19</f>
        <v>2004.40821</v>
      </c>
      <c r="Z20" s="26">
        <f t="shared" si="16"/>
        <v>1064.88556</v>
      </c>
      <c r="AA20" s="26"/>
      <c r="AB20" s="26">
        <f t="shared" si="16"/>
        <v>315.647</v>
      </c>
      <c r="AC20" s="26"/>
      <c r="AD20" s="26">
        <f t="shared" si="16"/>
        <v>2038.34792</v>
      </c>
      <c r="AE20" s="26"/>
      <c r="AF20" s="75"/>
    </row>
    <row r="21" spans="1:32" s="13" customFormat="1" ht="36.75" customHeight="1">
      <c r="A21" s="45" t="s">
        <v>18</v>
      </c>
      <c r="B21" s="40">
        <f>B20</f>
        <v>17398.800000000003</v>
      </c>
      <c r="C21" s="26">
        <f>C20</f>
        <v>13979.919520000003</v>
      </c>
      <c r="D21" s="26">
        <f>D20</f>
        <v>11489.230259999998</v>
      </c>
      <c r="E21" s="26">
        <f>E19</f>
        <v>11489.230259999998</v>
      </c>
      <c r="F21" s="26">
        <f t="shared" si="11"/>
        <v>66.03461307676389</v>
      </c>
      <c r="G21" s="26">
        <f t="shared" si="15"/>
        <v>82.18380830850445</v>
      </c>
      <c r="H21" s="26">
        <f>H20</f>
        <v>872.797</v>
      </c>
      <c r="I21" s="26">
        <f>I20</f>
        <v>312.66245</v>
      </c>
      <c r="J21" s="26">
        <f t="shared" si="16"/>
        <v>1415.255</v>
      </c>
      <c r="K21" s="26">
        <f>K20</f>
        <v>395.14865</v>
      </c>
      <c r="L21" s="26">
        <f t="shared" si="16"/>
        <v>858.827</v>
      </c>
      <c r="M21" s="26">
        <f>M19</f>
        <v>811.4391</v>
      </c>
      <c r="N21" s="26">
        <f t="shared" si="16"/>
        <v>4739.90758</v>
      </c>
      <c r="O21" s="26">
        <f>O20</f>
        <v>799.91496</v>
      </c>
      <c r="P21" s="26">
        <f t="shared" si="16"/>
        <v>397.557</v>
      </c>
      <c r="Q21" s="26">
        <f>Q20</f>
        <v>1393.09853</v>
      </c>
      <c r="R21" s="26">
        <f t="shared" si="16"/>
        <v>801.647</v>
      </c>
      <c r="S21" s="26">
        <f>S20</f>
        <v>1665.21094</v>
      </c>
      <c r="T21" s="26">
        <f t="shared" si="16"/>
        <v>3850.13494</v>
      </c>
      <c r="U21" s="26">
        <f>U20</f>
        <v>2013.3013</v>
      </c>
      <c r="V21" s="26">
        <f t="shared" si="16"/>
        <v>315.647</v>
      </c>
      <c r="W21" s="26">
        <f>W20</f>
        <v>2094.04612</v>
      </c>
      <c r="X21" s="26">
        <f t="shared" si="16"/>
        <v>728.147</v>
      </c>
      <c r="Y21" s="26">
        <f>Y20</f>
        <v>2004.40821</v>
      </c>
      <c r="Z21" s="26">
        <f t="shared" si="16"/>
        <v>1064.88556</v>
      </c>
      <c r="AA21" s="26"/>
      <c r="AB21" s="26">
        <f t="shared" si="16"/>
        <v>315.647</v>
      </c>
      <c r="AC21" s="26"/>
      <c r="AD21" s="26">
        <f t="shared" si="16"/>
        <v>2038.34792</v>
      </c>
      <c r="AE21" s="26"/>
      <c r="AF21" s="76"/>
    </row>
    <row r="22" spans="1:32" s="13" customFormat="1" ht="53.25" customHeight="1">
      <c r="A22" s="44" t="s">
        <v>38</v>
      </c>
      <c r="B22" s="40">
        <f>H22+J22+L22+N22+P22+R22+T22+V22+X22+Z22+AB22+AD22</f>
        <v>2830.2</v>
      </c>
      <c r="C22" s="26">
        <f>H22+J22+L22+N22+P22+R22+T22+V22+X22</f>
        <v>2281.16</v>
      </c>
      <c r="D22" s="26">
        <f>I22+K22+M22+O22+Q22+S22+U22+W22+Y22+AA22+AC22+AE22</f>
        <v>755.7428</v>
      </c>
      <c r="E22" s="26">
        <f>I22+K22+M22+O22+Q22+S22+U22+W22+Y22+AA22+AC22+AE22</f>
        <v>755.7428</v>
      </c>
      <c r="F22" s="26">
        <f t="shared" si="11"/>
        <v>26.702805455444846</v>
      </c>
      <c r="G22" s="26">
        <f t="shared" si="15"/>
        <v>33.12975854389872</v>
      </c>
      <c r="H22" s="26">
        <v>136</v>
      </c>
      <c r="I22" s="26">
        <v>34.37</v>
      </c>
      <c r="J22" s="26">
        <v>688.876</v>
      </c>
      <c r="K22" s="26">
        <v>48.97</v>
      </c>
      <c r="L22" s="26">
        <v>20</v>
      </c>
      <c r="M22" s="26">
        <v>122.185</v>
      </c>
      <c r="N22" s="26">
        <v>800.768</v>
      </c>
      <c r="O22" s="26">
        <v>88.44</v>
      </c>
      <c r="P22" s="26">
        <v>2.5</v>
      </c>
      <c r="Q22" s="26">
        <v>162.3746</v>
      </c>
      <c r="R22" s="26">
        <v>0</v>
      </c>
      <c r="S22" s="26">
        <v>72.5082</v>
      </c>
      <c r="T22" s="26">
        <v>633.016</v>
      </c>
      <c r="U22" s="26">
        <v>71.73</v>
      </c>
      <c r="V22" s="26">
        <v>0</v>
      </c>
      <c r="W22" s="26">
        <v>6</v>
      </c>
      <c r="X22" s="26">
        <v>0</v>
      </c>
      <c r="Y22" s="26">
        <v>149.165</v>
      </c>
      <c r="Z22" s="26">
        <v>549.04</v>
      </c>
      <c r="AA22" s="26"/>
      <c r="AB22" s="26">
        <v>0</v>
      </c>
      <c r="AC22" s="26"/>
      <c r="AD22" s="26">
        <v>0</v>
      </c>
      <c r="AE22" s="26"/>
      <c r="AF22" s="68" t="s">
        <v>95</v>
      </c>
    </row>
    <row r="23" spans="1:32" s="13" customFormat="1" ht="18.75">
      <c r="A23" s="41" t="s">
        <v>23</v>
      </c>
      <c r="B23" s="40">
        <f>B22</f>
        <v>2830.2</v>
      </c>
      <c r="C23" s="26">
        <f>C22</f>
        <v>2281.16</v>
      </c>
      <c r="D23" s="26">
        <f>D22</f>
        <v>755.7428</v>
      </c>
      <c r="E23" s="26">
        <f>E22</f>
        <v>755.7428</v>
      </c>
      <c r="F23" s="26">
        <f t="shared" si="11"/>
        <v>26.702805455444846</v>
      </c>
      <c r="G23" s="26">
        <f t="shared" si="15"/>
        <v>33.12975854389872</v>
      </c>
      <c r="H23" s="40">
        <f aca="true" t="shared" si="17" ref="H23:AD23">H22</f>
        <v>136</v>
      </c>
      <c r="I23" s="40">
        <f>I22</f>
        <v>34.37</v>
      </c>
      <c r="J23" s="40">
        <f t="shared" si="17"/>
        <v>688.876</v>
      </c>
      <c r="K23" s="40">
        <f>K22</f>
        <v>48.97</v>
      </c>
      <c r="L23" s="40">
        <f>L22</f>
        <v>20</v>
      </c>
      <c r="M23" s="40">
        <f>M22</f>
        <v>122.185</v>
      </c>
      <c r="N23" s="40">
        <f t="shared" si="17"/>
        <v>800.768</v>
      </c>
      <c r="O23" s="40">
        <f>O22</f>
        <v>88.44</v>
      </c>
      <c r="P23" s="40">
        <f t="shared" si="17"/>
        <v>2.5</v>
      </c>
      <c r="Q23" s="40">
        <f>Q22</f>
        <v>162.3746</v>
      </c>
      <c r="R23" s="40">
        <f t="shared" si="17"/>
        <v>0</v>
      </c>
      <c r="S23" s="40">
        <f>S22</f>
        <v>72.5082</v>
      </c>
      <c r="T23" s="40">
        <f t="shared" si="17"/>
        <v>633.016</v>
      </c>
      <c r="U23" s="40">
        <f>U22</f>
        <v>71.73</v>
      </c>
      <c r="V23" s="40">
        <f t="shared" si="17"/>
        <v>0</v>
      </c>
      <c r="W23" s="40">
        <f>W22</f>
        <v>6</v>
      </c>
      <c r="X23" s="40">
        <f t="shared" si="17"/>
        <v>0</v>
      </c>
      <c r="Y23" s="40">
        <f>Y22</f>
        <v>149.165</v>
      </c>
      <c r="Z23" s="40">
        <f t="shared" si="17"/>
        <v>549.04</v>
      </c>
      <c r="AA23" s="40"/>
      <c r="AB23" s="40">
        <f t="shared" si="17"/>
        <v>0</v>
      </c>
      <c r="AC23" s="40"/>
      <c r="AD23" s="40">
        <f t="shared" si="17"/>
        <v>0</v>
      </c>
      <c r="AE23" s="26"/>
      <c r="AF23" s="75"/>
    </row>
    <row r="24" spans="1:32" s="13" customFormat="1" ht="18.75">
      <c r="A24" s="45" t="s">
        <v>18</v>
      </c>
      <c r="B24" s="40">
        <f>B23</f>
        <v>2830.2</v>
      </c>
      <c r="C24" s="26">
        <f>C23</f>
        <v>2281.16</v>
      </c>
      <c r="D24" s="26">
        <f>D23</f>
        <v>755.7428</v>
      </c>
      <c r="E24" s="26">
        <f>E22</f>
        <v>755.7428</v>
      </c>
      <c r="F24" s="26">
        <f t="shared" si="11"/>
        <v>26.702805455444846</v>
      </c>
      <c r="G24" s="26">
        <f t="shared" si="15"/>
        <v>33.12975854389872</v>
      </c>
      <c r="H24" s="26">
        <f>H23</f>
        <v>136</v>
      </c>
      <c r="I24" s="26">
        <f>I23</f>
        <v>34.37</v>
      </c>
      <c r="J24" s="26">
        <f>J23</f>
        <v>688.876</v>
      </c>
      <c r="K24" s="26">
        <f>K22</f>
        <v>48.97</v>
      </c>
      <c r="L24" s="26">
        <f>L23</f>
        <v>20</v>
      </c>
      <c r="M24" s="26">
        <f>M23</f>
        <v>122.185</v>
      </c>
      <c r="N24" s="26">
        <f>N23</f>
        <v>800.768</v>
      </c>
      <c r="O24" s="26">
        <f>O23</f>
        <v>88.44</v>
      </c>
      <c r="P24" s="26">
        <f>P23</f>
        <v>2.5</v>
      </c>
      <c r="Q24" s="26">
        <f>Q23</f>
        <v>162.3746</v>
      </c>
      <c r="R24" s="26">
        <f>R23</f>
        <v>0</v>
      </c>
      <c r="S24" s="26">
        <f>S23</f>
        <v>72.5082</v>
      </c>
      <c r="T24" s="26">
        <f>T23</f>
        <v>633.016</v>
      </c>
      <c r="U24" s="26">
        <f>U23</f>
        <v>71.73</v>
      </c>
      <c r="V24" s="26">
        <f>V23</f>
        <v>0</v>
      </c>
      <c r="W24" s="26">
        <f>W23</f>
        <v>6</v>
      </c>
      <c r="X24" s="26">
        <f>X23</f>
        <v>0</v>
      </c>
      <c r="Y24" s="26">
        <f>Y23</f>
        <v>149.165</v>
      </c>
      <c r="Z24" s="26">
        <f>Z23</f>
        <v>549.04</v>
      </c>
      <c r="AA24" s="26"/>
      <c r="AB24" s="26">
        <f>AB23</f>
        <v>0</v>
      </c>
      <c r="AC24" s="26"/>
      <c r="AD24" s="26">
        <f>AD23</f>
        <v>0</v>
      </c>
      <c r="AE24" s="26"/>
      <c r="AF24" s="76"/>
    </row>
    <row r="25" spans="1:32" s="13" customFormat="1" ht="125.25" customHeight="1">
      <c r="A25" s="44" t="s">
        <v>39</v>
      </c>
      <c r="B25" s="40">
        <f>H25+J25+L25+N25+P25+R25+T25+V25+X25+Z25+AB25+AD25</f>
        <v>78747.59999999999</v>
      </c>
      <c r="C25" s="26">
        <f>H25+J25+L25+N25+P25+R25+T25+V25+X25</f>
        <v>64430.88580999999</v>
      </c>
      <c r="D25" s="26">
        <f>I25+K25+M25+O25+Q25+S25+U25+W25+Y25</f>
        <v>58942.32892</v>
      </c>
      <c r="E25" s="26">
        <f>I25+K25+M25+O25+Q25+S25+U25+W25+Y25+AA25+AC25+AE25</f>
        <v>58942.32892</v>
      </c>
      <c r="F25" s="26">
        <f t="shared" si="11"/>
        <v>74.84968293636886</v>
      </c>
      <c r="G25" s="26">
        <f t="shared" si="15"/>
        <v>91.48148155810681</v>
      </c>
      <c r="H25" s="26">
        <v>18294.264</v>
      </c>
      <c r="I25" s="26">
        <v>14223.35604</v>
      </c>
      <c r="J25" s="26">
        <v>9483.64</v>
      </c>
      <c r="K25" s="26">
        <v>8760.74994</v>
      </c>
      <c r="L25" s="26">
        <v>3758.18941</v>
      </c>
      <c r="M25" s="26">
        <v>4417.91725</v>
      </c>
      <c r="N25" s="26">
        <v>7287.394</v>
      </c>
      <c r="O25" s="26">
        <v>6860.45104</v>
      </c>
      <c r="P25" s="26">
        <v>6560.331</v>
      </c>
      <c r="Q25" s="26">
        <v>7359.57986</v>
      </c>
      <c r="R25" s="26">
        <v>4299.6784</v>
      </c>
      <c r="S25" s="26">
        <v>3714.76414</v>
      </c>
      <c r="T25" s="26">
        <v>8358.88</v>
      </c>
      <c r="U25" s="26">
        <v>7224.95732</v>
      </c>
      <c r="V25" s="26">
        <v>4076.429</v>
      </c>
      <c r="W25" s="26">
        <v>3708.40245</v>
      </c>
      <c r="X25" s="26">
        <v>2312.08</v>
      </c>
      <c r="Y25" s="26">
        <v>2672.15088</v>
      </c>
      <c r="Z25" s="23">
        <v>5906.569</v>
      </c>
      <c r="AA25" s="23"/>
      <c r="AB25" s="23">
        <v>2788.59511</v>
      </c>
      <c r="AC25" s="23"/>
      <c r="AD25" s="23">
        <v>5621.55008</v>
      </c>
      <c r="AE25" s="23"/>
      <c r="AF25" s="74" t="s">
        <v>94</v>
      </c>
    </row>
    <row r="26" spans="1:32" s="13" customFormat="1" ht="18.75">
      <c r="A26" s="41" t="s">
        <v>23</v>
      </c>
      <c r="B26" s="40">
        <f>B25</f>
        <v>78747.59999999999</v>
      </c>
      <c r="C26" s="26">
        <f>C25</f>
        <v>64430.88580999999</v>
      </c>
      <c r="D26" s="26">
        <f>I26+K26+M26+O26+Q26+S26+U26+W26+Y26+AA26+AC26+AE26</f>
        <v>58942.32892</v>
      </c>
      <c r="E26" s="26">
        <f>E25</f>
        <v>58942.32892</v>
      </c>
      <c r="F26" s="26">
        <f t="shared" si="11"/>
        <v>74.84968293636886</v>
      </c>
      <c r="G26" s="26">
        <f t="shared" si="15"/>
        <v>91.48148155810681</v>
      </c>
      <c r="H26" s="26">
        <f>H25</f>
        <v>18294.264</v>
      </c>
      <c r="I26" s="26">
        <f>I25</f>
        <v>14223.35604</v>
      </c>
      <c r="J26" s="26">
        <f aca="true" t="shared" si="18" ref="J26:AD26">J25</f>
        <v>9483.64</v>
      </c>
      <c r="K26" s="26">
        <f>K25</f>
        <v>8760.74994</v>
      </c>
      <c r="L26" s="26">
        <f t="shared" si="18"/>
        <v>3758.18941</v>
      </c>
      <c r="M26" s="26">
        <f>M25</f>
        <v>4417.91725</v>
      </c>
      <c r="N26" s="26">
        <f t="shared" si="18"/>
        <v>7287.394</v>
      </c>
      <c r="O26" s="26">
        <f>O25</f>
        <v>6860.45104</v>
      </c>
      <c r="P26" s="26">
        <f t="shared" si="18"/>
        <v>6560.331</v>
      </c>
      <c r="Q26" s="26">
        <f>Q25</f>
        <v>7359.57986</v>
      </c>
      <c r="R26" s="26">
        <f t="shared" si="18"/>
        <v>4299.6784</v>
      </c>
      <c r="S26" s="26">
        <f>S25</f>
        <v>3714.76414</v>
      </c>
      <c r="T26" s="26">
        <f t="shared" si="18"/>
        <v>8358.88</v>
      </c>
      <c r="U26" s="26">
        <f>U25</f>
        <v>7224.95732</v>
      </c>
      <c r="V26" s="26">
        <f t="shared" si="18"/>
        <v>4076.429</v>
      </c>
      <c r="W26" s="26">
        <f>W25</f>
        <v>3708.40245</v>
      </c>
      <c r="X26" s="26">
        <f t="shared" si="18"/>
        <v>2312.08</v>
      </c>
      <c r="Y26" s="26">
        <f>Y25</f>
        <v>2672.15088</v>
      </c>
      <c r="Z26" s="23">
        <f t="shared" si="18"/>
        <v>5906.569</v>
      </c>
      <c r="AA26" s="23"/>
      <c r="AB26" s="23">
        <f t="shared" si="18"/>
        <v>2788.59511</v>
      </c>
      <c r="AC26" s="23"/>
      <c r="AD26" s="23">
        <f t="shared" si="18"/>
        <v>5621.55008</v>
      </c>
      <c r="AE26" s="23"/>
      <c r="AF26" s="75"/>
    </row>
    <row r="27" spans="1:32" s="13" customFormat="1" ht="21.75" customHeight="1">
      <c r="A27" s="42" t="s">
        <v>18</v>
      </c>
      <c r="B27" s="40">
        <f>B25</f>
        <v>78747.59999999999</v>
      </c>
      <c r="C27" s="26">
        <f>C26</f>
        <v>64430.88580999999</v>
      </c>
      <c r="D27" s="26">
        <f>D26</f>
        <v>58942.32892</v>
      </c>
      <c r="E27" s="26">
        <f>E25</f>
        <v>58942.32892</v>
      </c>
      <c r="F27" s="26">
        <f t="shared" si="11"/>
        <v>74.84968293636886</v>
      </c>
      <c r="G27" s="26">
        <f t="shared" si="15"/>
        <v>91.48148155810681</v>
      </c>
      <c r="H27" s="40">
        <f>H25</f>
        <v>18294.264</v>
      </c>
      <c r="I27" s="40">
        <f>I26</f>
        <v>14223.35604</v>
      </c>
      <c r="J27" s="40">
        <f aca="true" t="shared" si="19" ref="J27:AD27">J25</f>
        <v>9483.64</v>
      </c>
      <c r="K27" s="40">
        <f>K26</f>
        <v>8760.74994</v>
      </c>
      <c r="L27" s="40">
        <f t="shared" si="19"/>
        <v>3758.18941</v>
      </c>
      <c r="M27" s="40">
        <f>M26</f>
        <v>4417.91725</v>
      </c>
      <c r="N27" s="40">
        <f t="shared" si="19"/>
        <v>7287.394</v>
      </c>
      <c r="O27" s="40">
        <f>O26</f>
        <v>6860.45104</v>
      </c>
      <c r="P27" s="40">
        <f t="shared" si="19"/>
        <v>6560.331</v>
      </c>
      <c r="Q27" s="40">
        <f>Q26</f>
        <v>7359.57986</v>
      </c>
      <c r="R27" s="40">
        <f t="shared" si="19"/>
        <v>4299.6784</v>
      </c>
      <c r="S27" s="40">
        <f>S26</f>
        <v>3714.76414</v>
      </c>
      <c r="T27" s="40">
        <f t="shared" si="19"/>
        <v>8358.88</v>
      </c>
      <c r="U27" s="40">
        <f>U26</f>
        <v>7224.95732</v>
      </c>
      <c r="V27" s="40">
        <f t="shared" si="19"/>
        <v>4076.429</v>
      </c>
      <c r="W27" s="40">
        <f>W26</f>
        <v>3708.40245</v>
      </c>
      <c r="X27" s="40">
        <f t="shared" si="19"/>
        <v>2312.08</v>
      </c>
      <c r="Y27" s="40">
        <f>Y26</f>
        <v>2672.15088</v>
      </c>
      <c r="Z27" s="25">
        <f t="shared" si="19"/>
        <v>5906.569</v>
      </c>
      <c r="AA27" s="25"/>
      <c r="AB27" s="25">
        <f t="shared" si="19"/>
        <v>2788.59511</v>
      </c>
      <c r="AC27" s="25"/>
      <c r="AD27" s="25">
        <f t="shared" si="19"/>
        <v>5621.55008</v>
      </c>
      <c r="AE27" s="23"/>
      <c r="AF27" s="76"/>
    </row>
    <row r="28" spans="1:33" s="13" customFormat="1" ht="33.75" customHeight="1">
      <c r="A28" s="33" t="s">
        <v>24</v>
      </c>
      <c r="B28" s="27">
        <f>B9+B5</f>
        <v>102614.59999999999</v>
      </c>
      <c r="C28" s="27">
        <f>C9+C5</f>
        <v>83314.29633</v>
      </c>
      <c r="D28" s="27">
        <f>D9+D5</f>
        <v>72657.41333000001</v>
      </c>
      <c r="E28" s="37">
        <f>E9+E5</f>
        <v>72657.41333000001</v>
      </c>
      <c r="F28" s="29">
        <f t="shared" si="11"/>
        <v>70.80611660523942</v>
      </c>
      <c r="G28" s="29">
        <f>D28*100/C28</f>
        <v>87.20881833078312</v>
      </c>
      <c r="H28" s="37">
        <f aca="true" t="shared" si="20" ref="H28:AD28">H9+H5</f>
        <v>19382.72</v>
      </c>
      <c r="I28" s="37">
        <f t="shared" si="20"/>
        <v>14570.388490000001</v>
      </c>
      <c r="J28" s="37">
        <f t="shared" si="20"/>
        <v>11667.43</v>
      </c>
      <c r="K28" s="37">
        <f t="shared" si="20"/>
        <v>9222.79847</v>
      </c>
      <c r="L28" s="37">
        <f t="shared" si="20"/>
        <v>4716.67541</v>
      </c>
      <c r="M28" s="37">
        <f>M9+M7</f>
        <v>5411.171560000001</v>
      </c>
      <c r="N28" s="37">
        <f t="shared" si="20"/>
        <v>13850.228579999999</v>
      </c>
      <c r="O28" s="37">
        <f>O7+O9</f>
        <v>8138.835419999999</v>
      </c>
      <c r="P28" s="37">
        <f t="shared" si="20"/>
        <v>7791.747</v>
      </c>
      <c r="Q28" s="37">
        <f t="shared" si="20"/>
        <v>9215.11254</v>
      </c>
      <c r="R28" s="37">
        <f t="shared" si="20"/>
        <v>5180.984399999999</v>
      </c>
      <c r="S28" s="37">
        <f t="shared" si="20"/>
        <v>6044.423720000001</v>
      </c>
      <c r="T28" s="37">
        <f t="shared" si="20"/>
        <v>13032.88994</v>
      </c>
      <c r="U28" s="37">
        <f>U5+U9</f>
        <v>9341.80434</v>
      </c>
      <c r="V28" s="37">
        <f t="shared" si="20"/>
        <v>4471.735</v>
      </c>
      <c r="W28" s="37">
        <f>W5+W9</f>
        <v>5831.49754</v>
      </c>
      <c r="X28" s="37">
        <f t="shared" si="20"/>
        <v>3219.886</v>
      </c>
      <c r="Y28" s="37">
        <f>Y5+Y9</f>
        <v>4881.38125</v>
      </c>
      <c r="Z28" s="37">
        <f t="shared" si="20"/>
        <v>7900.153560000001</v>
      </c>
      <c r="AA28" s="37"/>
      <c r="AB28" s="37">
        <f t="shared" si="20"/>
        <v>3660.60111</v>
      </c>
      <c r="AC28" s="37"/>
      <c r="AD28" s="37">
        <f t="shared" si="20"/>
        <v>7739.549</v>
      </c>
      <c r="AE28" s="37"/>
      <c r="AF28" s="27"/>
      <c r="AG28" s="35"/>
    </row>
    <row r="29" spans="1:32" s="13" customFormat="1" ht="46.5" customHeight="1">
      <c r="A29" s="4"/>
      <c r="B29" s="86" t="s">
        <v>49</v>
      </c>
      <c r="C29" s="86"/>
      <c r="D29" s="86"/>
      <c r="E29" s="86"/>
      <c r="F29" s="86"/>
      <c r="G29" s="86"/>
      <c r="H29" s="86"/>
      <c r="I29" s="86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4"/>
    </row>
    <row r="30" spans="1:32" s="13" customFormat="1" ht="60.75" customHeight="1" hidden="1">
      <c r="A30" s="4"/>
      <c r="B30" s="4"/>
      <c r="C30" s="4"/>
      <c r="D30" s="4"/>
      <c r="E30" s="4"/>
      <c r="F30" s="4"/>
      <c r="G30" s="4"/>
      <c r="H30" s="5"/>
      <c r="I30" s="5"/>
      <c r="J30" s="5"/>
      <c r="K30" s="5"/>
      <c r="L30" s="5"/>
      <c r="M30" s="5"/>
      <c r="N30" s="5"/>
      <c r="O30" s="5"/>
      <c r="P30" s="5"/>
      <c r="Q30" s="6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</row>
    <row r="31" spans="1:32" s="13" customFormat="1" ht="20.25" customHeight="1">
      <c r="A31" s="4"/>
      <c r="B31" s="67" t="s">
        <v>40</v>
      </c>
      <c r="C31" s="67"/>
      <c r="D31" s="67"/>
      <c r="E31" s="67"/>
      <c r="F31" s="67"/>
      <c r="G31" s="67"/>
      <c r="H31" s="67"/>
      <c r="I31" s="67"/>
      <c r="J31" s="5"/>
      <c r="K31" s="5"/>
      <c r="L31" s="5"/>
      <c r="M31" s="5"/>
      <c r="N31" s="5"/>
      <c r="O31" s="5"/>
      <c r="P31" s="5"/>
      <c r="Q31" s="6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</row>
    <row r="32" spans="2:32" ht="8.25" customHeight="1">
      <c r="B32" s="66"/>
      <c r="C32" s="67"/>
      <c r="D32" s="67"/>
      <c r="E32" s="67"/>
      <c r="F32" s="67"/>
      <c r="G32" s="67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8.75" hidden="1">
      <c r="A33" s="4"/>
      <c r="B33" s="66">
        <v>42500</v>
      </c>
      <c r="C33" s="67"/>
      <c r="D33" s="67"/>
      <c r="E33" s="67"/>
      <c r="F33" s="67"/>
      <c r="G33" s="6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1:32" s="13" customFormat="1" ht="24" customHeight="1">
      <c r="A34" s="4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</row>
    <row r="35" spans="1:32" s="13" customFormat="1" ht="18.75">
      <c r="A35" s="55"/>
      <c r="B35" s="67"/>
      <c r="C35" s="67"/>
      <c r="D35" s="67"/>
      <c r="E35" s="67"/>
      <c r="F35" s="67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ht="35.25" customHeight="1"/>
    <row r="38" spans="33:44" ht="35.25" customHeight="1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</row>
    <row r="39" spans="33:44" ht="19.5" customHeight="1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</row>
    <row r="40" spans="33:44" ht="48.7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ht="19.5" customHeight="1"/>
    <row r="42" ht="48.75" customHeight="1"/>
  </sheetData>
  <sheetProtection/>
  <mergeCells count="31">
    <mergeCell ref="B32:G32"/>
    <mergeCell ref="B33:G33"/>
    <mergeCell ref="B35:F35"/>
    <mergeCell ref="AF16:AF18"/>
    <mergeCell ref="AF19:AF21"/>
    <mergeCell ref="AF22:AF24"/>
    <mergeCell ref="AF25:AF27"/>
    <mergeCell ref="B29:I29"/>
    <mergeCell ref="B31:I31"/>
    <mergeCell ref="Z2:AA2"/>
    <mergeCell ref="AB2:AC2"/>
    <mergeCell ref="AD2:AE2"/>
    <mergeCell ref="AF2:AF3"/>
    <mergeCell ref="AF5:AF8"/>
    <mergeCell ref="AF13:AF15"/>
    <mergeCell ref="N2:O2"/>
    <mergeCell ref="P2:Q2"/>
    <mergeCell ref="R2:S2"/>
    <mergeCell ref="T2:U2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1"/>
  <colBreaks count="1" manualBreakCount="1">
    <brk id="21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showGridLines="0" view="pageBreakPreview" zoomScale="70" zoomScaleNormal="70" zoomScaleSheetLayoutView="70" zoomScalePageLayoutView="0" workbookViewId="0" topLeftCell="A1">
      <pane xSplit="7" ySplit="4" topLeftCell="I14" activePane="bottomRight" state="frozen"/>
      <selection pane="topLeft" activeCell="A1" sqref="A1"/>
      <selection pane="topRight" activeCell="H1" sqref="H1"/>
      <selection pane="bottomLeft" activeCell="A5" sqref="A5"/>
      <selection pane="bottomRight" activeCell="C16" sqref="C16:C24"/>
    </sheetView>
  </sheetViews>
  <sheetFormatPr defaultColWidth="9.140625" defaultRowHeight="12.75"/>
  <cols>
    <col min="1" max="1" width="54.421875" style="4" customWidth="1"/>
    <col min="2" max="2" width="15.140625" style="4" customWidth="1"/>
    <col min="3" max="3" width="14.8515625" style="5" customWidth="1"/>
    <col min="4" max="4" width="17.140625" style="5" customWidth="1"/>
    <col min="5" max="5" width="15.140625" style="5" customWidth="1"/>
    <col min="6" max="6" width="14.8515625" style="5" customWidth="1"/>
    <col min="7" max="7" width="14.7109375" style="5" customWidth="1"/>
    <col min="8" max="19" width="16.140625" style="1" customWidth="1"/>
    <col min="20" max="31" width="16.140625" style="5" customWidth="1"/>
    <col min="32" max="32" width="49.28125" style="4" customWidth="1"/>
    <col min="33" max="33" width="12.57421875" style="1" customWidth="1"/>
    <col min="34" max="16384" width="9.140625" style="1" customWidth="1"/>
  </cols>
  <sheetData>
    <row r="1" spans="1:32" ht="42" customHeight="1">
      <c r="A1" s="87" t="s">
        <v>105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AF1" s="7"/>
    </row>
    <row r="2" spans="1:32" s="8" customFormat="1" ht="18.75" customHeight="1">
      <c r="A2" s="78" t="s">
        <v>27</v>
      </c>
      <c r="B2" s="83" t="s">
        <v>28</v>
      </c>
      <c r="C2" s="83" t="s">
        <v>102</v>
      </c>
      <c r="D2" s="83" t="s">
        <v>103</v>
      </c>
      <c r="E2" s="83" t="s">
        <v>104</v>
      </c>
      <c r="F2" s="77" t="s">
        <v>13</v>
      </c>
      <c r="G2" s="77"/>
      <c r="H2" s="77" t="s">
        <v>0</v>
      </c>
      <c r="I2" s="77"/>
      <c r="J2" s="77" t="s">
        <v>1</v>
      </c>
      <c r="K2" s="77"/>
      <c r="L2" s="77" t="s">
        <v>2</v>
      </c>
      <c r="M2" s="77"/>
      <c r="N2" s="77" t="s">
        <v>3</v>
      </c>
      <c r="O2" s="77"/>
      <c r="P2" s="77" t="s">
        <v>4</v>
      </c>
      <c r="Q2" s="77"/>
      <c r="R2" s="77" t="s">
        <v>5</v>
      </c>
      <c r="S2" s="77"/>
      <c r="T2" s="77" t="s">
        <v>6</v>
      </c>
      <c r="U2" s="77"/>
      <c r="V2" s="77" t="s">
        <v>7</v>
      </c>
      <c r="W2" s="77"/>
      <c r="X2" s="77" t="s">
        <v>8</v>
      </c>
      <c r="Y2" s="77"/>
      <c r="Z2" s="77" t="s">
        <v>9</v>
      </c>
      <c r="AA2" s="77"/>
      <c r="AB2" s="77" t="s">
        <v>10</v>
      </c>
      <c r="AC2" s="77"/>
      <c r="AD2" s="77" t="s">
        <v>11</v>
      </c>
      <c r="AE2" s="77"/>
      <c r="AF2" s="78" t="s">
        <v>17</v>
      </c>
    </row>
    <row r="3" spans="1:32" s="9" customFormat="1" ht="58.5" customHeight="1">
      <c r="A3" s="78"/>
      <c r="B3" s="84"/>
      <c r="C3" s="84"/>
      <c r="D3" s="85"/>
      <c r="E3" s="84"/>
      <c r="F3" s="56" t="s">
        <v>15</v>
      </c>
      <c r="G3" s="56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78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3" customFormat="1" ht="120" customHeight="1">
      <c r="A5" s="47" t="s">
        <v>31</v>
      </c>
      <c r="B5" s="39">
        <f>B6</f>
        <v>1139</v>
      </c>
      <c r="C5" s="39">
        <f>H5+J5+L5+N5+P5+R5+T5+V5</f>
        <v>400</v>
      </c>
      <c r="D5" s="39">
        <f>I5+K5+M5+O5+Q5+S5+U5+W5</f>
        <v>88.085</v>
      </c>
      <c r="E5" s="39">
        <f>E6</f>
        <v>88.085</v>
      </c>
      <c r="F5" s="26">
        <f>D5*100/B5</f>
        <v>7.7335381913959615</v>
      </c>
      <c r="G5" s="26">
        <f>D5*100/C5</f>
        <v>22.02125</v>
      </c>
      <c r="H5" s="26">
        <f aca="true" t="shared" si="0" ref="H5:AD5">H6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v>0</v>
      </c>
      <c r="N5" s="26">
        <v>2</v>
      </c>
      <c r="O5" s="26">
        <f>O6</f>
        <v>2</v>
      </c>
      <c r="P5" s="26">
        <f t="shared" si="0"/>
        <v>398</v>
      </c>
      <c r="Q5" s="26">
        <v>0</v>
      </c>
      <c r="R5" s="26">
        <f t="shared" si="0"/>
        <v>0</v>
      </c>
      <c r="S5" s="26">
        <v>86.085</v>
      </c>
      <c r="T5" s="26">
        <f t="shared" si="0"/>
        <v>0</v>
      </c>
      <c r="U5" s="26">
        <v>0</v>
      </c>
      <c r="V5" s="26">
        <f t="shared" si="0"/>
        <v>0</v>
      </c>
      <c r="W5" s="26">
        <v>0</v>
      </c>
      <c r="X5" s="26">
        <f t="shared" si="0"/>
        <v>100</v>
      </c>
      <c r="Y5" s="26"/>
      <c r="Z5" s="26">
        <f t="shared" si="0"/>
        <v>300</v>
      </c>
      <c r="AA5" s="26"/>
      <c r="AB5" s="26">
        <f t="shared" si="0"/>
        <v>339</v>
      </c>
      <c r="AC5" s="26"/>
      <c r="AD5" s="26">
        <f t="shared" si="0"/>
        <v>0</v>
      </c>
      <c r="AE5" s="26"/>
      <c r="AF5" s="79" t="s">
        <v>91</v>
      </c>
    </row>
    <row r="6" spans="1:32" s="13" customFormat="1" ht="93.75">
      <c r="A6" s="48" t="s">
        <v>32</v>
      </c>
      <c r="B6" s="40">
        <f>H6+J6+L6+N6+P6+R6+T6+V6+X6+Z6+AB6+AD6</f>
        <v>1139</v>
      </c>
      <c r="C6" s="26">
        <f>C5</f>
        <v>400</v>
      </c>
      <c r="D6" s="26">
        <f>D5</f>
        <v>88.085</v>
      </c>
      <c r="E6" s="26">
        <f>I6+K6+M6+O6+Q6+S6+U6+W6+Y6+AA6+AC6+AE6</f>
        <v>88.085</v>
      </c>
      <c r="F6" s="26">
        <f>D6*100/B6</f>
        <v>7.7335381913959615</v>
      </c>
      <c r="G6" s="26">
        <f>D6*100/C6</f>
        <v>22.02125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2</v>
      </c>
      <c r="O6" s="26">
        <v>2</v>
      </c>
      <c r="P6" s="26">
        <v>398</v>
      </c>
      <c r="Q6" s="26">
        <v>0</v>
      </c>
      <c r="R6" s="26">
        <v>0</v>
      </c>
      <c r="S6" s="26">
        <f>S5</f>
        <v>86.085</v>
      </c>
      <c r="T6" s="26">
        <v>0</v>
      </c>
      <c r="U6" s="26">
        <v>0</v>
      </c>
      <c r="V6" s="26">
        <v>0</v>
      </c>
      <c r="W6" s="26">
        <v>0</v>
      </c>
      <c r="X6" s="26">
        <v>100</v>
      </c>
      <c r="Y6" s="26"/>
      <c r="Z6" s="26">
        <v>300</v>
      </c>
      <c r="AA6" s="26"/>
      <c r="AB6" s="26">
        <v>339</v>
      </c>
      <c r="AC6" s="26"/>
      <c r="AD6" s="26">
        <v>0</v>
      </c>
      <c r="AE6" s="26"/>
      <c r="AF6" s="79"/>
    </row>
    <row r="7" spans="1:32" s="13" customFormat="1" ht="18.75">
      <c r="A7" s="41" t="s">
        <v>23</v>
      </c>
      <c r="B7" s="40">
        <f aca="true" t="shared" si="1" ref="B7:H7">B6</f>
        <v>1139</v>
      </c>
      <c r="C7" s="26">
        <f>C6</f>
        <v>400</v>
      </c>
      <c r="D7" s="26">
        <f t="shared" si="1"/>
        <v>88.085</v>
      </c>
      <c r="E7" s="26">
        <f t="shared" si="1"/>
        <v>88.085</v>
      </c>
      <c r="F7" s="26">
        <f t="shared" si="1"/>
        <v>7.7335381913959615</v>
      </c>
      <c r="G7" s="26">
        <f t="shared" si="1"/>
        <v>22.02125</v>
      </c>
      <c r="H7" s="26">
        <f t="shared" si="1"/>
        <v>0</v>
      </c>
      <c r="I7" s="26">
        <v>0</v>
      </c>
      <c r="J7" s="26">
        <f>J6</f>
        <v>0</v>
      </c>
      <c r="K7" s="26">
        <v>0</v>
      </c>
      <c r="L7" s="26">
        <f>L6</f>
        <v>0</v>
      </c>
      <c r="M7" s="26">
        <v>0</v>
      </c>
      <c r="N7" s="26">
        <f aca="true" t="shared" si="2" ref="N7:P8">N6</f>
        <v>2</v>
      </c>
      <c r="O7" s="26">
        <f t="shared" si="2"/>
        <v>2</v>
      </c>
      <c r="P7" s="26">
        <f t="shared" si="2"/>
        <v>398</v>
      </c>
      <c r="Q7" s="26">
        <v>0</v>
      </c>
      <c r="R7" s="26">
        <f>R6</f>
        <v>0</v>
      </c>
      <c r="S7" s="26">
        <f>S6</f>
        <v>86.085</v>
      </c>
      <c r="T7" s="26">
        <f>T6</f>
        <v>0</v>
      </c>
      <c r="U7" s="26">
        <v>0</v>
      </c>
      <c r="V7" s="26">
        <f>V6</f>
        <v>0</v>
      </c>
      <c r="W7" s="26">
        <v>0</v>
      </c>
      <c r="X7" s="26">
        <f>X6</f>
        <v>100</v>
      </c>
      <c r="Y7" s="26"/>
      <c r="Z7" s="26">
        <f>Z6</f>
        <v>300</v>
      </c>
      <c r="AA7" s="26"/>
      <c r="AB7" s="26">
        <f>AB6</f>
        <v>339</v>
      </c>
      <c r="AC7" s="26"/>
      <c r="AD7" s="26">
        <f>AD6</f>
        <v>0</v>
      </c>
      <c r="AE7" s="26"/>
      <c r="AF7" s="79"/>
    </row>
    <row r="8" spans="1:32" s="13" customFormat="1" ht="18.75">
      <c r="A8" s="42" t="s">
        <v>18</v>
      </c>
      <c r="B8" s="40">
        <f>B7</f>
        <v>1139</v>
      </c>
      <c r="C8" s="26">
        <f>C7</f>
        <v>400</v>
      </c>
      <c r="D8" s="26">
        <f>D7</f>
        <v>88.085</v>
      </c>
      <c r="E8" s="26">
        <f>E6</f>
        <v>88.085</v>
      </c>
      <c r="F8" s="26">
        <f>F7</f>
        <v>7.7335381913959615</v>
      </c>
      <c r="G8" s="26">
        <f>G7</f>
        <v>22.02125</v>
      </c>
      <c r="H8" s="26">
        <f>H7</f>
        <v>0</v>
      </c>
      <c r="I8" s="26">
        <v>0</v>
      </c>
      <c r="J8" s="26">
        <f>J7</f>
        <v>0</v>
      </c>
      <c r="K8" s="26">
        <v>0</v>
      </c>
      <c r="L8" s="26">
        <f>L7</f>
        <v>0</v>
      </c>
      <c r="M8" s="26">
        <v>0</v>
      </c>
      <c r="N8" s="26">
        <f t="shared" si="2"/>
        <v>2</v>
      </c>
      <c r="O8" s="26">
        <f t="shared" si="2"/>
        <v>2</v>
      </c>
      <c r="P8" s="26">
        <f t="shared" si="2"/>
        <v>398</v>
      </c>
      <c r="Q8" s="26">
        <v>0</v>
      </c>
      <c r="R8" s="26">
        <f>R7</f>
        <v>0</v>
      </c>
      <c r="S8" s="26">
        <f>S7</f>
        <v>86.085</v>
      </c>
      <c r="T8" s="26">
        <f>T7</f>
        <v>0</v>
      </c>
      <c r="U8" s="26">
        <v>0</v>
      </c>
      <c r="V8" s="26">
        <f>V7</f>
        <v>0</v>
      </c>
      <c r="W8" s="26">
        <v>0</v>
      </c>
      <c r="X8" s="26">
        <f>X7</f>
        <v>100</v>
      </c>
      <c r="Y8" s="26"/>
      <c r="Z8" s="26">
        <f>Z7</f>
        <v>300</v>
      </c>
      <c r="AA8" s="26"/>
      <c r="AB8" s="26">
        <f>AB7</f>
        <v>339</v>
      </c>
      <c r="AC8" s="26"/>
      <c r="AD8" s="26">
        <f>AD7</f>
        <v>0</v>
      </c>
      <c r="AE8" s="26"/>
      <c r="AF8" s="80"/>
    </row>
    <row r="9" spans="1:32" s="13" customFormat="1" ht="93.75">
      <c r="A9" s="43" t="s">
        <v>33</v>
      </c>
      <c r="B9" s="39">
        <f>B10+B25</f>
        <v>101475.59999999999</v>
      </c>
      <c r="C9" s="39">
        <f>C10+C25</f>
        <v>79694.41032999998</v>
      </c>
      <c r="D9" s="39">
        <f>D10+D25</f>
        <v>67687.94708</v>
      </c>
      <c r="E9" s="39">
        <f>E10+E25</f>
        <v>67687.94708</v>
      </c>
      <c r="F9" s="26">
        <f>D9*100/B9</f>
        <v>66.70366775855477</v>
      </c>
      <c r="G9" s="26">
        <f>D9*100/C9</f>
        <v>84.93437218459435</v>
      </c>
      <c r="H9" s="39">
        <f aca="true" t="shared" si="3" ref="H9:AD9">H10+H25</f>
        <v>19382.72</v>
      </c>
      <c r="I9" s="39">
        <f>I10+I25</f>
        <v>14570.388490000001</v>
      </c>
      <c r="J9" s="39">
        <f t="shared" si="3"/>
        <v>11667.43</v>
      </c>
      <c r="K9" s="39">
        <f t="shared" si="3"/>
        <v>9222.79847</v>
      </c>
      <c r="L9" s="39">
        <f t="shared" si="3"/>
        <v>4716.67541</v>
      </c>
      <c r="M9" s="39">
        <f>M10+M25</f>
        <v>5411.171560000001</v>
      </c>
      <c r="N9" s="39">
        <f t="shared" si="3"/>
        <v>13848.228579999999</v>
      </c>
      <c r="O9" s="39">
        <f>O10+O27</f>
        <v>8136.835419999999</v>
      </c>
      <c r="P9" s="39">
        <f t="shared" si="3"/>
        <v>7393.747</v>
      </c>
      <c r="Q9" s="39">
        <f>Q10+Q27</f>
        <v>9215.11254</v>
      </c>
      <c r="R9" s="39">
        <f t="shared" si="3"/>
        <v>5180.984399999999</v>
      </c>
      <c r="S9" s="39">
        <f>S10+S27</f>
        <v>5958.338720000001</v>
      </c>
      <c r="T9" s="39">
        <f t="shared" si="3"/>
        <v>13032.88994</v>
      </c>
      <c r="U9" s="39">
        <f>U10+U25</f>
        <v>9341.80434</v>
      </c>
      <c r="V9" s="39">
        <f t="shared" si="3"/>
        <v>4471.735</v>
      </c>
      <c r="W9" s="39">
        <f>W10+W25</f>
        <v>5831.49754</v>
      </c>
      <c r="X9" s="39">
        <f t="shared" si="3"/>
        <v>3016.5860000000002</v>
      </c>
      <c r="Y9" s="39"/>
      <c r="Z9" s="39">
        <f t="shared" si="3"/>
        <v>7600.153560000001</v>
      </c>
      <c r="AA9" s="39"/>
      <c r="AB9" s="39">
        <f t="shared" si="3"/>
        <v>3321.60111</v>
      </c>
      <c r="AC9" s="39"/>
      <c r="AD9" s="39">
        <f t="shared" si="3"/>
        <v>7842.849</v>
      </c>
      <c r="AE9" s="39"/>
      <c r="AF9" s="40"/>
    </row>
    <row r="10" spans="1:32" s="13" customFormat="1" ht="56.25">
      <c r="A10" s="42" t="s">
        <v>34</v>
      </c>
      <c r="B10" s="40">
        <f>B13+B16+B19+B22</f>
        <v>22728.000000000004</v>
      </c>
      <c r="C10" s="40">
        <f>C14+C17+C20+C23</f>
        <v>17575.60452</v>
      </c>
      <c r="D10" s="40">
        <f>I10+K10+M10+O10+Q10+S10+U10+W10</f>
        <v>11417.76904</v>
      </c>
      <c r="E10" s="40">
        <f>E14+E17+E20+E23</f>
        <v>11417.76904</v>
      </c>
      <c r="F10" s="26">
        <f>D10*100/B10</f>
        <v>50.236576205561406</v>
      </c>
      <c r="G10" s="26">
        <f>D10*100/C10</f>
        <v>64.96373440246252</v>
      </c>
      <c r="H10" s="40">
        <f>H13+H16+H19+H22</f>
        <v>1088.4560000000001</v>
      </c>
      <c r="I10" s="40">
        <f>I23+I20+I17+I14</f>
        <v>347.03245</v>
      </c>
      <c r="J10" s="40">
        <f>J13+J16+J19+J22</f>
        <v>2183.79</v>
      </c>
      <c r="K10" s="40">
        <f>K14+K17+K20+K23</f>
        <v>462.04853</v>
      </c>
      <c r="L10" s="40">
        <f>L13+L16+L19+L22</f>
        <v>958.486</v>
      </c>
      <c r="M10" s="40">
        <f>M13+M16+M19+M22</f>
        <v>993.25431</v>
      </c>
      <c r="N10" s="40">
        <f>N13+N16+N19+N22</f>
        <v>6560.83458</v>
      </c>
      <c r="O10" s="40">
        <f>O14+O17+O20+O23</f>
        <v>1276.38438</v>
      </c>
      <c r="P10" s="40">
        <f>P13+P16+P19+P22</f>
        <v>833.4159999999999</v>
      </c>
      <c r="Q10" s="40">
        <f>Q14+Q17+Q20+Q23</f>
        <v>1855.5326799999998</v>
      </c>
      <c r="R10" s="40">
        <f>R13+R16+R19+R22</f>
        <v>881.306</v>
      </c>
      <c r="S10" s="40">
        <f>S14+S17+S20+S23</f>
        <v>2243.5745800000004</v>
      </c>
      <c r="T10" s="40">
        <f>T13+T16+T19+T22</f>
        <v>4674.00994</v>
      </c>
      <c r="U10" s="40">
        <f>U13+U16+U19+U22</f>
        <v>2116.84702</v>
      </c>
      <c r="V10" s="40">
        <f>V13+V16+V19+V22</f>
        <v>395.306</v>
      </c>
      <c r="W10" s="40">
        <f>W13+W16+W19+W22</f>
        <v>2123.09509</v>
      </c>
      <c r="X10" s="40">
        <f>X13+X16+X19+X22</f>
        <v>807.806</v>
      </c>
      <c r="Y10" s="40"/>
      <c r="Z10" s="40">
        <f>Z13+Z16+Z19+Z22</f>
        <v>1693.58456</v>
      </c>
      <c r="AA10" s="40"/>
      <c r="AB10" s="40">
        <f>AB13+AB16+AB19+AB22</f>
        <v>533.006</v>
      </c>
      <c r="AC10" s="40"/>
      <c r="AD10" s="40">
        <f>AD13+AD16+AD19+AD22</f>
        <v>2117.99892</v>
      </c>
      <c r="AE10" s="26"/>
      <c r="AF10" s="40"/>
    </row>
    <row r="11" spans="1:32" s="13" customFormat="1" ht="18.75">
      <c r="A11" s="41" t="s">
        <v>23</v>
      </c>
      <c r="B11" s="40">
        <f aca="true" t="shared" si="4" ref="B11:E12">B10</f>
        <v>22728.000000000004</v>
      </c>
      <c r="C11" s="26">
        <f t="shared" si="4"/>
        <v>17575.60452</v>
      </c>
      <c r="D11" s="26">
        <f>D10</f>
        <v>11417.76904</v>
      </c>
      <c r="E11" s="26">
        <f t="shared" si="4"/>
        <v>11417.76904</v>
      </c>
      <c r="F11" s="26">
        <f>D11*100/B11</f>
        <v>50.236576205561406</v>
      </c>
      <c r="G11" s="26">
        <f>D11*100/C11</f>
        <v>64.96373440246252</v>
      </c>
      <c r="H11" s="26">
        <f aca="true" t="shared" si="5" ref="H11:J12">H10</f>
        <v>1088.4560000000001</v>
      </c>
      <c r="I11" s="26">
        <f t="shared" si="5"/>
        <v>347.03245</v>
      </c>
      <c r="J11" s="26">
        <f t="shared" si="5"/>
        <v>2183.79</v>
      </c>
      <c r="K11" s="26">
        <f>K10</f>
        <v>462.04853</v>
      </c>
      <c r="L11" s="26">
        <f>L10</f>
        <v>958.486</v>
      </c>
      <c r="M11" s="26">
        <f>M15+M18+M21+M24</f>
        <v>993.25431</v>
      </c>
      <c r="N11" s="26">
        <f>N14+N17+N20+N23</f>
        <v>6560.83458</v>
      </c>
      <c r="O11" s="26">
        <f aca="true" t="shared" si="6" ref="O11:U12">O10</f>
        <v>1276.38438</v>
      </c>
      <c r="P11" s="26">
        <f t="shared" si="6"/>
        <v>833.4159999999999</v>
      </c>
      <c r="Q11" s="26">
        <f t="shared" si="6"/>
        <v>1855.5326799999998</v>
      </c>
      <c r="R11" s="26">
        <f t="shared" si="6"/>
        <v>881.306</v>
      </c>
      <c r="S11" s="26">
        <f t="shared" si="6"/>
        <v>2243.5745800000004</v>
      </c>
      <c r="T11" s="26">
        <f t="shared" si="6"/>
        <v>4674.00994</v>
      </c>
      <c r="U11" s="26">
        <f t="shared" si="6"/>
        <v>2116.84702</v>
      </c>
      <c r="V11" s="26">
        <f>V10</f>
        <v>395.306</v>
      </c>
      <c r="W11" s="26">
        <f>W10</f>
        <v>2123.09509</v>
      </c>
      <c r="X11" s="26"/>
      <c r="Y11" s="26"/>
      <c r="Z11" s="26"/>
      <c r="AA11" s="26"/>
      <c r="AB11" s="26"/>
      <c r="AC11" s="26"/>
      <c r="AD11" s="26"/>
      <c r="AE11" s="26"/>
      <c r="AF11" s="40"/>
    </row>
    <row r="12" spans="1:32" s="13" customFormat="1" ht="18.75">
      <c r="A12" s="42" t="s">
        <v>18</v>
      </c>
      <c r="B12" s="40">
        <f t="shared" si="4"/>
        <v>22728.000000000004</v>
      </c>
      <c r="C12" s="26">
        <f t="shared" si="4"/>
        <v>17575.60452</v>
      </c>
      <c r="D12" s="26">
        <f>D11</f>
        <v>11417.76904</v>
      </c>
      <c r="E12" s="26">
        <f t="shared" si="4"/>
        <v>11417.76904</v>
      </c>
      <c r="F12" s="26">
        <f>D12*100/B12</f>
        <v>50.236576205561406</v>
      </c>
      <c r="G12" s="26">
        <f>D12*100/C12</f>
        <v>64.96373440246252</v>
      </c>
      <c r="H12" s="26">
        <f t="shared" si="5"/>
        <v>1088.4560000000001</v>
      </c>
      <c r="I12" s="26">
        <f t="shared" si="5"/>
        <v>347.03245</v>
      </c>
      <c r="J12" s="26">
        <f t="shared" si="5"/>
        <v>2183.79</v>
      </c>
      <c r="K12" s="26">
        <f>K11</f>
        <v>462.04853</v>
      </c>
      <c r="L12" s="26">
        <f>L11</f>
        <v>958.486</v>
      </c>
      <c r="M12" s="26">
        <f>M11</f>
        <v>993.25431</v>
      </c>
      <c r="N12" s="26">
        <f>N11</f>
        <v>6560.83458</v>
      </c>
      <c r="O12" s="26">
        <f t="shared" si="6"/>
        <v>1276.38438</v>
      </c>
      <c r="P12" s="26">
        <f t="shared" si="6"/>
        <v>833.4159999999999</v>
      </c>
      <c r="Q12" s="26">
        <f t="shared" si="6"/>
        <v>1855.5326799999998</v>
      </c>
      <c r="R12" s="26">
        <f t="shared" si="6"/>
        <v>881.306</v>
      </c>
      <c r="S12" s="26">
        <f t="shared" si="6"/>
        <v>2243.5745800000004</v>
      </c>
      <c r="T12" s="26">
        <f t="shared" si="6"/>
        <v>4674.00994</v>
      </c>
      <c r="U12" s="26">
        <f t="shared" si="6"/>
        <v>2116.84702</v>
      </c>
      <c r="V12" s="26">
        <f>V11</f>
        <v>395.306</v>
      </c>
      <c r="W12" s="26">
        <f>W11</f>
        <v>2123.09509</v>
      </c>
      <c r="X12" s="26"/>
      <c r="Y12" s="26"/>
      <c r="Z12" s="26"/>
      <c r="AA12" s="26"/>
      <c r="AB12" s="26"/>
      <c r="AC12" s="26"/>
      <c r="AD12" s="26"/>
      <c r="AE12" s="26"/>
      <c r="AF12" s="40"/>
    </row>
    <row r="13" spans="1:32" s="13" customFormat="1" ht="89.25" customHeight="1">
      <c r="A13" s="49" t="s">
        <v>35</v>
      </c>
      <c r="B13" s="40">
        <f>H13+J13+L13+N13+P13+R13+T13+V13+X13+Z13+AB13+AD13</f>
        <v>386.59999999999997</v>
      </c>
      <c r="C13" s="26">
        <f>H13+J13+L13+N13+P13+R13+T13+V13</f>
        <v>248.89999999999998</v>
      </c>
      <c r="D13" s="26">
        <f>I13+K13+M13+O13+Q13+S13+U13+W13</f>
        <v>120.66495</v>
      </c>
      <c r="E13" s="26">
        <f>I13+K13+M13+O13+Q13+S13+U13+W13+Y13+AA13+AC13+AE13</f>
        <v>120.66495</v>
      </c>
      <c r="F13" s="26">
        <f aca="true" t="shared" si="7" ref="F13:F28">D13*100/B13</f>
        <v>31.211833936885675</v>
      </c>
      <c r="G13" s="26">
        <f>D13*100/C13</f>
        <v>48.47928887103255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137.7</v>
      </c>
      <c r="Q13" s="26">
        <v>0</v>
      </c>
      <c r="R13" s="26">
        <v>0</v>
      </c>
      <c r="S13" s="26">
        <v>120.66495</v>
      </c>
      <c r="T13" s="26">
        <v>111.2</v>
      </c>
      <c r="U13" s="26">
        <v>0</v>
      </c>
      <c r="V13" s="26">
        <v>0</v>
      </c>
      <c r="W13" s="26">
        <v>0</v>
      </c>
      <c r="X13" s="26">
        <v>0</v>
      </c>
      <c r="Y13" s="26"/>
      <c r="Z13" s="26">
        <v>0</v>
      </c>
      <c r="AA13" s="26"/>
      <c r="AB13" s="26">
        <v>137.7</v>
      </c>
      <c r="AC13" s="26"/>
      <c r="AD13" s="26">
        <v>0</v>
      </c>
      <c r="AE13" s="26"/>
      <c r="AF13" s="68" t="s">
        <v>106</v>
      </c>
    </row>
    <row r="14" spans="1:32" s="13" customFormat="1" ht="18.75">
      <c r="A14" s="41" t="s">
        <v>23</v>
      </c>
      <c r="B14" s="40">
        <f>B13</f>
        <v>386.59999999999997</v>
      </c>
      <c r="C14" s="26">
        <f>C13</f>
        <v>248.89999999999998</v>
      </c>
      <c r="D14" s="26">
        <f>D13</f>
        <v>120.66495</v>
      </c>
      <c r="E14" s="26">
        <f>E13</f>
        <v>120.66495</v>
      </c>
      <c r="F14" s="26">
        <f t="shared" si="7"/>
        <v>31.211833936885675</v>
      </c>
      <c r="G14" s="26">
        <f>G13</f>
        <v>48.47928887103255</v>
      </c>
      <c r="H14" s="26">
        <v>0</v>
      </c>
      <c r="I14" s="26">
        <v>0</v>
      </c>
      <c r="J14" s="26">
        <f aca="true" t="shared" si="8" ref="J14:AD14">J13</f>
        <v>0</v>
      </c>
      <c r="K14" s="26">
        <v>0</v>
      </c>
      <c r="L14" s="26">
        <f t="shared" si="8"/>
        <v>0</v>
      </c>
      <c r="M14" s="26">
        <v>0</v>
      </c>
      <c r="N14" s="26">
        <f t="shared" si="8"/>
        <v>0</v>
      </c>
      <c r="O14" s="26">
        <v>0</v>
      </c>
      <c r="P14" s="26">
        <f t="shared" si="8"/>
        <v>137.7</v>
      </c>
      <c r="Q14" s="26">
        <v>0</v>
      </c>
      <c r="R14" s="26">
        <f t="shared" si="8"/>
        <v>0</v>
      </c>
      <c r="S14" s="26">
        <f>S13</f>
        <v>120.66495</v>
      </c>
      <c r="T14" s="26">
        <f t="shared" si="8"/>
        <v>111.2</v>
      </c>
      <c r="U14" s="26">
        <f>U13</f>
        <v>0</v>
      </c>
      <c r="V14" s="26">
        <f t="shared" si="8"/>
        <v>0</v>
      </c>
      <c r="W14" s="26">
        <v>0</v>
      </c>
      <c r="X14" s="26">
        <f t="shared" si="8"/>
        <v>0</v>
      </c>
      <c r="Y14" s="26"/>
      <c r="Z14" s="26">
        <f t="shared" si="8"/>
        <v>0</v>
      </c>
      <c r="AA14" s="26"/>
      <c r="AB14" s="26">
        <f t="shared" si="8"/>
        <v>137.7</v>
      </c>
      <c r="AC14" s="26"/>
      <c r="AD14" s="26">
        <f t="shared" si="8"/>
        <v>0</v>
      </c>
      <c r="AE14" s="26"/>
      <c r="AF14" s="69"/>
    </row>
    <row r="15" spans="1:32" s="13" customFormat="1" ht="18.75">
      <c r="A15" s="42" t="s">
        <v>18</v>
      </c>
      <c r="B15" s="40">
        <f>B14</f>
        <v>386.59999999999997</v>
      </c>
      <c r="C15" s="26">
        <f>C14</f>
        <v>248.89999999999998</v>
      </c>
      <c r="D15" s="26">
        <f>D14</f>
        <v>120.66495</v>
      </c>
      <c r="E15" s="26">
        <f>E13</f>
        <v>120.66495</v>
      </c>
      <c r="F15" s="26">
        <f t="shared" si="7"/>
        <v>31.211833936885675</v>
      </c>
      <c r="G15" s="26">
        <f>G14</f>
        <v>48.47928887103255</v>
      </c>
      <c r="H15" s="26">
        <v>0</v>
      </c>
      <c r="I15" s="26">
        <v>0</v>
      </c>
      <c r="J15" s="26">
        <f aca="true" t="shared" si="9" ref="J15:AD15">J13</f>
        <v>0</v>
      </c>
      <c r="K15" s="26">
        <v>0</v>
      </c>
      <c r="L15" s="26">
        <f t="shared" si="9"/>
        <v>0</v>
      </c>
      <c r="M15" s="26">
        <v>0</v>
      </c>
      <c r="N15" s="26">
        <f t="shared" si="9"/>
        <v>0</v>
      </c>
      <c r="O15" s="26">
        <v>0</v>
      </c>
      <c r="P15" s="26">
        <f t="shared" si="9"/>
        <v>137.7</v>
      </c>
      <c r="Q15" s="26">
        <v>0</v>
      </c>
      <c r="R15" s="26">
        <f t="shared" si="9"/>
        <v>0</v>
      </c>
      <c r="S15" s="26">
        <f>S14</f>
        <v>120.66495</v>
      </c>
      <c r="T15" s="26">
        <f t="shared" si="9"/>
        <v>111.2</v>
      </c>
      <c r="U15" s="26">
        <f>U14</f>
        <v>0</v>
      </c>
      <c r="V15" s="26">
        <f t="shared" si="9"/>
        <v>0</v>
      </c>
      <c r="W15" s="26">
        <v>0</v>
      </c>
      <c r="X15" s="26">
        <f t="shared" si="9"/>
        <v>0</v>
      </c>
      <c r="Y15" s="26"/>
      <c r="Z15" s="26">
        <f t="shared" si="9"/>
        <v>0</v>
      </c>
      <c r="AA15" s="26"/>
      <c r="AB15" s="26">
        <f t="shared" si="9"/>
        <v>137.7</v>
      </c>
      <c r="AC15" s="26"/>
      <c r="AD15" s="26">
        <f t="shared" si="9"/>
        <v>0</v>
      </c>
      <c r="AE15" s="26"/>
      <c r="AF15" s="70"/>
    </row>
    <row r="16" spans="1:32" s="52" customFormat="1" ht="57" customHeight="1">
      <c r="A16" s="44" t="s">
        <v>36</v>
      </c>
      <c r="B16" s="40">
        <f>H16+J16+L16+N16+P16+R16+T16+V16+X16+Z16+AB16+AD16</f>
        <v>2112.4000000000005</v>
      </c>
      <c r="C16" s="26">
        <f>H16+J16+L16+N16+P16+R16+T16+V16</f>
        <v>1793.7720000000004</v>
      </c>
      <c r="D16" s="26">
        <f>I16+K16+M16+O16+Q16+S16+U16+W16</f>
        <v>1205.70424</v>
      </c>
      <c r="E16" s="26">
        <f>I16+K16+M16+O16+Q16+S16+U16+W16+Y16+AA16+AC16+AE16</f>
        <v>1205.70424</v>
      </c>
      <c r="F16" s="26">
        <f t="shared" si="7"/>
        <v>57.07745881461843</v>
      </c>
      <c r="G16" s="26">
        <f>D16*100/C16</f>
        <v>67.21613672194681</v>
      </c>
      <c r="H16" s="26">
        <v>79.659</v>
      </c>
      <c r="I16" s="26">
        <v>0</v>
      </c>
      <c r="J16" s="26">
        <v>79.659</v>
      </c>
      <c r="K16" s="26">
        <v>17.92988</v>
      </c>
      <c r="L16" s="26">
        <v>79.659</v>
      </c>
      <c r="M16" s="26">
        <v>59.63021</v>
      </c>
      <c r="N16" s="26">
        <v>1020.159</v>
      </c>
      <c r="O16" s="26">
        <v>388.02942</v>
      </c>
      <c r="P16" s="26">
        <v>295.659</v>
      </c>
      <c r="Q16" s="26">
        <v>300.05955</v>
      </c>
      <c r="R16" s="26">
        <v>79.659</v>
      </c>
      <c r="S16" s="26">
        <v>385.19049</v>
      </c>
      <c r="T16" s="26">
        <v>79.659</v>
      </c>
      <c r="U16" s="26">
        <v>31.81572</v>
      </c>
      <c r="V16" s="26">
        <v>79.659</v>
      </c>
      <c r="W16" s="26">
        <v>23.04897</v>
      </c>
      <c r="X16" s="26">
        <v>79.659</v>
      </c>
      <c r="Y16" s="26"/>
      <c r="Z16" s="26">
        <v>79.659</v>
      </c>
      <c r="AA16" s="26"/>
      <c r="AB16" s="26">
        <v>79.659</v>
      </c>
      <c r="AC16" s="26"/>
      <c r="AD16" s="26">
        <v>79.651</v>
      </c>
      <c r="AE16" s="26"/>
      <c r="AF16" s="68" t="s">
        <v>86</v>
      </c>
    </row>
    <row r="17" spans="1:32" s="52" customFormat="1" ht="18.75">
      <c r="A17" s="41" t="s">
        <v>23</v>
      </c>
      <c r="B17" s="40">
        <f>B16</f>
        <v>2112.4000000000005</v>
      </c>
      <c r="C17" s="26">
        <f>C16</f>
        <v>1793.7720000000004</v>
      </c>
      <c r="D17" s="26">
        <f>D16</f>
        <v>1205.70424</v>
      </c>
      <c r="E17" s="26">
        <f>E16</f>
        <v>1205.70424</v>
      </c>
      <c r="F17" s="26">
        <f t="shared" si="7"/>
        <v>57.07745881461843</v>
      </c>
      <c r="G17" s="26">
        <f>D17*100/C17</f>
        <v>67.21613672194681</v>
      </c>
      <c r="H17" s="26">
        <v>79.659</v>
      </c>
      <c r="I17" s="26">
        <v>0</v>
      </c>
      <c r="J17" s="26">
        <f aca="true" t="shared" si="10" ref="J17:AD18">J16</f>
        <v>79.659</v>
      </c>
      <c r="K17" s="26">
        <f>K16</f>
        <v>17.92988</v>
      </c>
      <c r="L17" s="26">
        <f t="shared" si="10"/>
        <v>79.659</v>
      </c>
      <c r="M17" s="26">
        <f>M16</f>
        <v>59.63021</v>
      </c>
      <c r="N17" s="26">
        <f t="shared" si="10"/>
        <v>1020.159</v>
      </c>
      <c r="O17" s="26">
        <f>O16</f>
        <v>388.02942</v>
      </c>
      <c r="P17" s="26">
        <f t="shared" si="10"/>
        <v>295.659</v>
      </c>
      <c r="Q17" s="26">
        <f>Q16</f>
        <v>300.05955</v>
      </c>
      <c r="R17" s="26">
        <f t="shared" si="10"/>
        <v>79.659</v>
      </c>
      <c r="S17" s="26">
        <f>S16</f>
        <v>385.19049</v>
      </c>
      <c r="T17" s="26">
        <f t="shared" si="10"/>
        <v>79.659</v>
      </c>
      <c r="U17" s="26">
        <f>U16</f>
        <v>31.81572</v>
      </c>
      <c r="V17" s="26">
        <f t="shared" si="10"/>
        <v>79.659</v>
      </c>
      <c r="W17" s="26">
        <f>W16</f>
        <v>23.04897</v>
      </c>
      <c r="X17" s="26">
        <f t="shared" si="10"/>
        <v>79.659</v>
      </c>
      <c r="Y17" s="26"/>
      <c r="Z17" s="26">
        <f t="shared" si="10"/>
        <v>79.659</v>
      </c>
      <c r="AA17" s="26"/>
      <c r="AB17" s="26">
        <f t="shared" si="10"/>
        <v>79.659</v>
      </c>
      <c r="AC17" s="26"/>
      <c r="AD17" s="26">
        <f t="shared" si="10"/>
        <v>79.651</v>
      </c>
      <c r="AE17" s="26"/>
      <c r="AF17" s="69"/>
    </row>
    <row r="18" spans="1:32" s="13" customFormat="1" ht="18.75">
      <c r="A18" s="42" t="s">
        <v>18</v>
      </c>
      <c r="B18" s="40">
        <f>B16</f>
        <v>2112.4000000000005</v>
      </c>
      <c r="C18" s="26">
        <f>C17</f>
        <v>1793.7720000000004</v>
      </c>
      <c r="D18" s="26">
        <f>D17</f>
        <v>1205.70424</v>
      </c>
      <c r="E18" s="26">
        <f>E16</f>
        <v>1205.70424</v>
      </c>
      <c r="F18" s="26">
        <f t="shared" si="7"/>
        <v>57.07745881461843</v>
      </c>
      <c r="G18" s="26">
        <f>D18*100/C18</f>
        <v>67.21613672194681</v>
      </c>
      <c r="H18" s="26">
        <v>79.659</v>
      </c>
      <c r="I18" s="26">
        <v>0</v>
      </c>
      <c r="J18" s="26">
        <f t="shared" si="10"/>
        <v>79.659</v>
      </c>
      <c r="K18" s="26">
        <f>K17</f>
        <v>17.92988</v>
      </c>
      <c r="L18" s="26">
        <f t="shared" si="10"/>
        <v>79.659</v>
      </c>
      <c r="M18" s="26">
        <f>M17</f>
        <v>59.63021</v>
      </c>
      <c r="N18" s="26">
        <f t="shared" si="10"/>
        <v>1020.159</v>
      </c>
      <c r="O18" s="26">
        <f>O17</f>
        <v>388.02942</v>
      </c>
      <c r="P18" s="26">
        <f t="shared" si="10"/>
        <v>295.659</v>
      </c>
      <c r="Q18" s="26">
        <f>Q17</f>
        <v>300.05955</v>
      </c>
      <c r="R18" s="26">
        <f t="shared" si="10"/>
        <v>79.659</v>
      </c>
      <c r="S18" s="26">
        <f>S17</f>
        <v>385.19049</v>
      </c>
      <c r="T18" s="26">
        <f t="shared" si="10"/>
        <v>79.659</v>
      </c>
      <c r="U18" s="26">
        <f>U17</f>
        <v>31.81572</v>
      </c>
      <c r="V18" s="26">
        <f t="shared" si="10"/>
        <v>79.659</v>
      </c>
      <c r="W18" s="26">
        <f>W17</f>
        <v>23.04897</v>
      </c>
      <c r="X18" s="26">
        <f t="shared" si="10"/>
        <v>79.659</v>
      </c>
      <c r="Y18" s="26"/>
      <c r="Z18" s="26">
        <f t="shared" si="10"/>
        <v>79.659</v>
      </c>
      <c r="AA18" s="26"/>
      <c r="AB18" s="26">
        <f t="shared" si="10"/>
        <v>79.659</v>
      </c>
      <c r="AC18" s="26"/>
      <c r="AD18" s="26">
        <f t="shared" si="10"/>
        <v>79.651</v>
      </c>
      <c r="AE18" s="26"/>
      <c r="AF18" s="70"/>
    </row>
    <row r="19" spans="1:32" s="13" customFormat="1" ht="149.25" customHeight="1">
      <c r="A19" s="44" t="s">
        <v>37</v>
      </c>
      <c r="B19" s="40">
        <f>H19+J19+L19+N19+P19+R19+T19+V19+X19+Z19+AB19+AD19</f>
        <v>17398.800000000003</v>
      </c>
      <c r="C19" s="26">
        <f>H19+J19+L19+N19+P19+R19+T19+V19</f>
        <v>13251.772520000002</v>
      </c>
      <c r="D19" s="26">
        <f>I19+K19+M19+O19+Q19+S19+U19+W19</f>
        <v>9484.822049999999</v>
      </c>
      <c r="E19" s="26">
        <f>I19+K19+M19+O19+Q19+S19+U19+W19+Y19+AA19+AC19+AE19</f>
        <v>9484.822049999999</v>
      </c>
      <c r="F19" s="26">
        <f t="shared" si="7"/>
        <v>54.514231153872664</v>
      </c>
      <c r="G19" s="26">
        <f>D19*100/C19</f>
        <v>71.57398782453592</v>
      </c>
      <c r="H19" s="26">
        <v>872.797</v>
      </c>
      <c r="I19" s="26">
        <v>312.66245</v>
      </c>
      <c r="J19" s="26">
        <v>1415.255</v>
      </c>
      <c r="K19" s="26">
        <v>395.14865</v>
      </c>
      <c r="L19" s="26">
        <v>858.827</v>
      </c>
      <c r="M19" s="26">
        <v>811.4391</v>
      </c>
      <c r="N19" s="26">
        <v>4739.90758</v>
      </c>
      <c r="O19" s="26">
        <v>799.91496</v>
      </c>
      <c r="P19" s="26">
        <v>397.557</v>
      </c>
      <c r="Q19" s="26">
        <v>1393.09853</v>
      </c>
      <c r="R19" s="26">
        <v>801.647</v>
      </c>
      <c r="S19" s="26">
        <v>1665.21094</v>
      </c>
      <c r="T19" s="26">
        <v>3850.13494</v>
      </c>
      <c r="U19" s="26">
        <v>2013.3013</v>
      </c>
      <c r="V19" s="26">
        <v>315.647</v>
      </c>
      <c r="W19" s="26">
        <v>2094.04612</v>
      </c>
      <c r="X19" s="26">
        <v>728.147</v>
      </c>
      <c r="Y19" s="26"/>
      <c r="Z19" s="26">
        <v>1064.88556</v>
      </c>
      <c r="AA19" s="26"/>
      <c r="AB19" s="26">
        <v>315.647</v>
      </c>
      <c r="AC19" s="26"/>
      <c r="AD19" s="26">
        <v>2038.34792</v>
      </c>
      <c r="AE19" s="26"/>
      <c r="AF19" s="68" t="s">
        <v>107</v>
      </c>
    </row>
    <row r="20" spans="1:32" s="13" customFormat="1" ht="21.75" customHeight="1">
      <c r="A20" s="41" t="s">
        <v>23</v>
      </c>
      <c r="B20" s="40">
        <f>B19</f>
        <v>17398.800000000003</v>
      </c>
      <c r="C20" s="26">
        <f>C19</f>
        <v>13251.772520000002</v>
      </c>
      <c r="D20" s="26">
        <f>D19</f>
        <v>9484.822049999999</v>
      </c>
      <c r="E20" s="26">
        <f>E19</f>
        <v>9484.822049999999</v>
      </c>
      <c r="F20" s="26">
        <f t="shared" si="7"/>
        <v>54.514231153872664</v>
      </c>
      <c r="G20" s="26">
        <f aca="true" t="shared" si="11" ref="G20:G27">D20*100/C20</f>
        <v>71.57398782453592</v>
      </c>
      <c r="H20" s="26">
        <f>H19</f>
        <v>872.797</v>
      </c>
      <c r="I20" s="26">
        <f>I19</f>
        <v>312.66245</v>
      </c>
      <c r="J20" s="26">
        <f aca="true" t="shared" si="12" ref="J20:AD21">J19</f>
        <v>1415.255</v>
      </c>
      <c r="K20" s="26">
        <f>K19</f>
        <v>395.14865</v>
      </c>
      <c r="L20" s="26">
        <f t="shared" si="12"/>
        <v>858.827</v>
      </c>
      <c r="M20" s="26">
        <f>M19</f>
        <v>811.4391</v>
      </c>
      <c r="N20" s="26">
        <f t="shared" si="12"/>
        <v>4739.90758</v>
      </c>
      <c r="O20" s="26">
        <f>O19</f>
        <v>799.91496</v>
      </c>
      <c r="P20" s="26">
        <f t="shared" si="12"/>
        <v>397.557</v>
      </c>
      <c r="Q20" s="26">
        <f>Q19</f>
        <v>1393.09853</v>
      </c>
      <c r="R20" s="26">
        <f t="shared" si="12"/>
        <v>801.647</v>
      </c>
      <c r="S20" s="26">
        <f>S19</f>
        <v>1665.21094</v>
      </c>
      <c r="T20" s="26">
        <f t="shared" si="12"/>
        <v>3850.13494</v>
      </c>
      <c r="U20" s="26">
        <f>U19</f>
        <v>2013.3013</v>
      </c>
      <c r="V20" s="26">
        <f t="shared" si="12"/>
        <v>315.647</v>
      </c>
      <c r="W20" s="26">
        <f>W19</f>
        <v>2094.04612</v>
      </c>
      <c r="X20" s="26">
        <f t="shared" si="12"/>
        <v>728.147</v>
      </c>
      <c r="Y20" s="26"/>
      <c r="Z20" s="26">
        <f t="shared" si="12"/>
        <v>1064.88556</v>
      </c>
      <c r="AA20" s="26"/>
      <c r="AB20" s="26">
        <f t="shared" si="12"/>
        <v>315.647</v>
      </c>
      <c r="AC20" s="26"/>
      <c r="AD20" s="26">
        <f t="shared" si="12"/>
        <v>2038.34792</v>
      </c>
      <c r="AE20" s="26"/>
      <c r="AF20" s="75"/>
    </row>
    <row r="21" spans="1:32" s="13" customFormat="1" ht="36.75" customHeight="1">
      <c r="A21" s="45" t="s">
        <v>18</v>
      </c>
      <c r="B21" s="40">
        <f>B20</f>
        <v>17398.800000000003</v>
      </c>
      <c r="C21" s="26">
        <f>C20</f>
        <v>13251.772520000002</v>
      </c>
      <c r="D21" s="26">
        <f>D20</f>
        <v>9484.822049999999</v>
      </c>
      <c r="E21" s="26">
        <f>E19</f>
        <v>9484.822049999999</v>
      </c>
      <c r="F21" s="26">
        <f t="shared" si="7"/>
        <v>54.514231153872664</v>
      </c>
      <c r="G21" s="26">
        <f t="shared" si="11"/>
        <v>71.57398782453592</v>
      </c>
      <c r="H21" s="26">
        <f>H20</f>
        <v>872.797</v>
      </c>
      <c r="I21" s="26">
        <f>I20</f>
        <v>312.66245</v>
      </c>
      <c r="J21" s="26">
        <f t="shared" si="12"/>
        <v>1415.255</v>
      </c>
      <c r="K21" s="26">
        <f>K20</f>
        <v>395.14865</v>
      </c>
      <c r="L21" s="26">
        <f t="shared" si="12"/>
        <v>858.827</v>
      </c>
      <c r="M21" s="26">
        <f>M19</f>
        <v>811.4391</v>
      </c>
      <c r="N21" s="26">
        <f t="shared" si="12"/>
        <v>4739.90758</v>
      </c>
      <c r="O21" s="26">
        <f>O20</f>
        <v>799.91496</v>
      </c>
      <c r="P21" s="26">
        <f t="shared" si="12"/>
        <v>397.557</v>
      </c>
      <c r="Q21" s="26">
        <f>Q20</f>
        <v>1393.09853</v>
      </c>
      <c r="R21" s="26">
        <f t="shared" si="12"/>
        <v>801.647</v>
      </c>
      <c r="S21" s="26">
        <f>S20</f>
        <v>1665.21094</v>
      </c>
      <c r="T21" s="26">
        <f t="shared" si="12"/>
        <v>3850.13494</v>
      </c>
      <c r="U21" s="26">
        <f>U20</f>
        <v>2013.3013</v>
      </c>
      <c r="V21" s="26">
        <f t="shared" si="12"/>
        <v>315.647</v>
      </c>
      <c r="W21" s="26">
        <f>W20</f>
        <v>2094.04612</v>
      </c>
      <c r="X21" s="26">
        <f t="shared" si="12"/>
        <v>728.147</v>
      </c>
      <c r="Y21" s="26"/>
      <c r="Z21" s="26">
        <f t="shared" si="12"/>
        <v>1064.88556</v>
      </c>
      <c r="AA21" s="26"/>
      <c r="AB21" s="26">
        <f t="shared" si="12"/>
        <v>315.647</v>
      </c>
      <c r="AC21" s="26"/>
      <c r="AD21" s="26">
        <f t="shared" si="12"/>
        <v>2038.34792</v>
      </c>
      <c r="AE21" s="26"/>
      <c r="AF21" s="76"/>
    </row>
    <row r="22" spans="1:32" s="13" customFormat="1" ht="53.25" customHeight="1">
      <c r="A22" s="44" t="s">
        <v>38</v>
      </c>
      <c r="B22" s="40">
        <f>H22+J22+L22+N22+P22+R22+T22+V22+X22+Z22+AB22+AD22</f>
        <v>2830.2</v>
      </c>
      <c r="C22" s="26">
        <f>H22+J22+L22+N22+P22+R22+T22+V22</f>
        <v>2281.16</v>
      </c>
      <c r="D22" s="26">
        <f>I22+K22+M22+O22+Q22+S22+U22+W22+Y22+AA22+AC22+AE22</f>
        <v>606.5778</v>
      </c>
      <c r="E22" s="26">
        <f>I22+K22+M22+O22+Q22+S22+U22+W22+Y22+AA22+AC22+AE22</f>
        <v>606.5778</v>
      </c>
      <c r="F22" s="26">
        <f t="shared" si="7"/>
        <v>21.43232987068052</v>
      </c>
      <c r="G22" s="26">
        <f t="shared" si="11"/>
        <v>26.590760840975644</v>
      </c>
      <c r="H22" s="26">
        <v>136</v>
      </c>
      <c r="I22" s="26">
        <v>34.37</v>
      </c>
      <c r="J22" s="26">
        <v>688.876</v>
      </c>
      <c r="K22" s="26">
        <v>48.97</v>
      </c>
      <c r="L22" s="26">
        <v>20</v>
      </c>
      <c r="M22" s="26">
        <v>122.185</v>
      </c>
      <c r="N22" s="26">
        <v>800.768</v>
      </c>
      <c r="O22" s="26">
        <v>88.44</v>
      </c>
      <c r="P22" s="26">
        <v>2.5</v>
      </c>
      <c r="Q22" s="26">
        <v>162.3746</v>
      </c>
      <c r="R22" s="26">
        <v>0</v>
      </c>
      <c r="S22" s="26">
        <v>72.5082</v>
      </c>
      <c r="T22" s="26">
        <v>633.016</v>
      </c>
      <c r="U22" s="26">
        <v>71.73</v>
      </c>
      <c r="V22" s="26">
        <v>0</v>
      </c>
      <c r="W22" s="26">
        <v>6</v>
      </c>
      <c r="X22" s="26">
        <v>0</v>
      </c>
      <c r="Y22" s="26"/>
      <c r="Z22" s="26">
        <v>549.04</v>
      </c>
      <c r="AA22" s="26"/>
      <c r="AB22" s="26">
        <v>0</v>
      </c>
      <c r="AC22" s="26"/>
      <c r="AD22" s="26">
        <v>0</v>
      </c>
      <c r="AE22" s="26"/>
      <c r="AF22" s="68" t="s">
        <v>95</v>
      </c>
    </row>
    <row r="23" spans="1:32" s="13" customFormat="1" ht="18.75">
      <c r="A23" s="41" t="s">
        <v>23</v>
      </c>
      <c r="B23" s="40">
        <f>B22</f>
        <v>2830.2</v>
      </c>
      <c r="C23" s="26">
        <f>C22</f>
        <v>2281.16</v>
      </c>
      <c r="D23" s="26">
        <f>D22</f>
        <v>606.5778</v>
      </c>
      <c r="E23" s="26">
        <f>E22</f>
        <v>606.5778</v>
      </c>
      <c r="F23" s="26">
        <f t="shared" si="7"/>
        <v>21.43232987068052</v>
      </c>
      <c r="G23" s="26">
        <f t="shared" si="11"/>
        <v>26.590760840975644</v>
      </c>
      <c r="H23" s="40">
        <f aca="true" t="shared" si="13" ref="H23:AD23">H22</f>
        <v>136</v>
      </c>
      <c r="I23" s="40">
        <f>I22</f>
        <v>34.37</v>
      </c>
      <c r="J23" s="40">
        <f t="shared" si="13"/>
        <v>688.876</v>
      </c>
      <c r="K23" s="40">
        <f>K22</f>
        <v>48.97</v>
      </c>
      <c r="L23" s="40">
        <f>L22</f>
        <v>20</v>
      </c>
      <c r="M23" s="40">
        <f>M22</f>
        <v>122.185</v>
      </c>
      <c r="N23" s="40">
        <f t="shared" si="13"/>
        <v>800.768</v>
      </c>
      <c r="O23" s="40">
        <f>O22</f>
        <v>88.44</v>
      </c>
      <c r="P23" s="40">
        <f t="shared" si="13"/>
        <v>2.5</v>
      </c>
      <c r="Q23" s="40">
        <f>Q22</f>
        <v>162.3746</v>
      </c>
      <c r="R23" s="40">
        <f t="shared" si="13"/>
        <v>0</v>
      </c>
      <c r="S23" s="40">
        <f>S22</f>
        <v>72.5082</v>
      </c>
      <c r="T23" s="40">
        <f t="shared" si="13"/>
        <v>633.016</v>
      </c>
      <c r="U23" s="40">
        <f>U22</f>
        <v>71.73</v>
      </c>
      <c r="V23" s="40">
        <f t="shared" si="13"/>
        <v>0</v>
      </c>
      <c r="W23" s="40">
        <f>W22</f>
        <v>6</v>
      </c>
      <c r="X23" s="40">
        <f t="shared" si="13"/>
        <v>0</v>
      </c>
      <c r="Y23" s="40"/>
      <c r="Z23" s="40">
        <f t="shared" si="13"/>
        <v>549.04</v>
      </c>
      <c r="AA23" s="40"/>
      <c r="AB23" s="40">
        <f t="shared" si="13"/>
        <v>0</v>
      </c>
      <c r="AC23" s="40"/>
      <c r="AD23" s="40">
        <f t="shared" si="13"/>
        <v>0</v>
      </c>
      <c r="AE23" s="26"/>
      <c r="AF23" s="75"/>
    </row>
    <row r="24" spans="1:32" s="13" customFormat="1" ht="18.75">
      <c r="A24" s="45" t="s">
        <v>18</v>
      </c>
      <c r="B24" s="40">
        <f>B23</f>
        <v>2830.2</v>
      </c>
      <c r="C24" s="26">
        <f>C23</f>
        <v>2281.16</v>
      </c>
      <c r="D24" s="26">
        <f>D23</f>
        <v>606.5778</v>
      </c>
      <c r="E24" s="26">
        <f>E22</f>
        <v>606.5778</v>
      </c>
      <c r="F24" s="26">
        <f t="shared" si="7"/>
        <v>21.43232987068052</v>
      </c>
      <c r="G24" s="26">
        <f t="shared" si="11"/>
        <v>26.590760840975644</v>
      </c>
      <c r="H24" s="26">
        <f>H23</f>
        <v>136</v>
      </c>
      <c r="I24" s="26">
        <f>I23</f>
        <v>34.37</v>
      </c>
      <c r="J24" s="26">
        <f>J23</f>
        <v>688.876</v>
      </c>
      <c r="K24" s="26">
        <f>K22</f>
        <v>48.97</v>
      </c>
      <c r="L24" s="26">
        <f>L23</f>
        <v>20</v>
      </c>
      <c r="M24" s="26">
        <f>M23</f>
        <v>122.185</v>
      </c>
      <c r="N24" s="26">
        <f>N23</f>
        <v>800.768</v>
      </c>
      <c r="O24" s="26">
        <f>O23</f>
        <v>88.44</v>
      </c>
      <c r="P24" s="26">
        <f>P23</f>
        <v>2.5</v>
      </c>
      <c r="Q24" s="26">
        <f>Q23</f>
        <v>162.3746</v>
      </c>
      <c r="R24" s="26">
        <f>R23</f>
        <v>0</v>
      </c>
      <c r="S24" s="26">
        <f>S23</f>
        <v>72.5082</v>
      </c>
      <c r="T24" s="26">
        <f>T23</f>
        <v>633.016</v>
      </c>
      <c r="U24" s="26">
        <f>U23</f>
        <v>71.73</v>
      </c>
      <c r="V24" s="26">
        <f>V23</f>
        <v>0</v>
      </c>
      <c r="W24" s="26">
        <f>W23</f>
        <v>6</v>
      </c>
      <c r="X24" s="26">
        <f>X23</f>
        <v>0</v>
      </c>
      <c r="Y24" s="26"/>
      <c r="Z24" s="26">
        <f>Z23</f>
        <v>549.04</v>
      </c>
      <c r="AA24" s="26"/>
      <c r="AB24" s="26">
        <f>AB23</f>
        <v>0</v>
      </c>
      <c r="AC24" s="26"/>
      <c r="AD24" s="26">
        <f>AD23</f>
        <v>0</v>
      </c>
      <c r="AE24" s="26"/>
      <c r="AF24" s="76"/>
    </row>
    <row r="25" spans="1:32" s="13" customFormat="1" ht="125.25" customHeight="1">
      <c r="A25" s="44" t="s">
        <v>39</v>
      </c>
      <c r="B25" s="40">
        <f>H25+J25+L25+N25+P25+R25+T25+V25+X25+Z25+AB25+AD25</f>
        <v>78747.59999999999</v>
      </c>
      <c r="C25" s="26">
        <f>H25+J25+L25+N25+P25+R25+T25+V25</f>
        <v>62118.80580999999</v>
      </c>
      <c r="D25" s="26">
        <f>I25+K25+M25+O25+Q25+S25+U25+W25</f>
        <v>56270.17804</v>
      </c>
      <c r="E25" s="26">
        <f>I25+K25+M25+O25+Q25+S25+U25+W25+Y25+AA25+AC25+AE25</f>
        <v>56270.17804</v>
      </c>
      <c r="F25" s="26">
        <f t="shared" si="7"/>
        <v>71.45637205451341</v>
      </c>
      <c r="G25" s="26">
        <f t="shared" si="11"/>
        <v>90.58477107900475</v>
      </c>
      <c r="H25" s="26">
        <v>18294.264</v>
      </c>
      <c r="I25" s="26">
        <v>14223.35604</v>
      </c>
      <c r="J25" s="26">
        <v>9483.64</v>
      </c>
      <c r="K25" s="26">
        <v>8760.74994</v>
      </c>
      <c r="L25" s="26">
        <v>3758.18941</v>
      </c>
      <c r="M25" s="26">
        <v>4417.91725</v>
      </c>
      <c r="N25" s="26">
        <v>7287.394</v>
      </c>
      <c r="O25" s="26">
        <v>6860.45104</v>
      </c>
      <c r="P25" s="26">
        <v>6560.331</v>
      </c>
      <c r="Q25" s="26">
        <v>7359.57986</v>
      </c>
      <c r="R25" s="23">
        <v>4299.6784</v>
      </c>
      <c r="S25" s="26">
        <v>3714.76414</v>
      </c>
      <c r="T25" s="26">
        <v>8358.88</v>
      </c>
      <c r="U25" s="26">
        <v>7224.95732</v>
      </c>
      <c r="V25" s="26">
        <v>4076.429</v>
      </c>
      <c r="W25" s="26">
        <v>3708.40245</v>
      </c>
      <c r="X25" s="26">
        <v>2208.78</v>
      </c>
      <c r="Y25" s="26"/>
      <c r="Z25" s="23">
        <v>5906.569</v>
      </c>
      <c r="AA25" s="23"/>
      <c r="AB25" s="23">
        <v>2788.59511</v>
      </c>
      <c r="AC25" s="23"/>
      <c r="AD25" s="23">
        <v>5724.85008</v>
      </c>
      <c r="AE25" s="23"/>
      <c r="AF25" s="89" t="s">
        <v>94</v>
      </c>
    </row>
    <row r="26" spans="1:32" s="13" customFormat="1" ht="18.75">
      <c r="A26" s="41" t="s">
        <v>23</v>
      </c>
      <c r="B26" s="40">
        <f>B25</f>
        <v>78747.59999999999</v>
      </c>
      <c r="C26" s="26">
        <f>C25</f>
        <v>62118.80580999999</v>
      </c>
      <c r="D26" s="26">
        <f>I26+K26+M26+O26+Q26+S26+U26+W26+Y26+AA26+AC26+AE26</f>
        <v>56270.17804</v>
      </c>
      <c r="E26" s="26">
        <f>E25</f>
        <v>56270.17804</v>
      </c>
      <c r="F26" s="26">
        <f t="shared" si="7"/>
        <v>71.45637205451341</v>
      </c>
      <c r="G26" s="26">
        <f t="shared" si="11"/>
        <v>90.58477107900475</v>
      </c>
      <c r="H26" s="26">
        <f>H25</f>
        <v>18294.264</v>
      </c>
      <c r="I26" s="26">
        <f>I25</f>
        <v>14223.35604</v>
      </c>
      <c r="J26" s="26">
        <f aca="true" t="shared" si="14" ref="J26:AD26">J25</f>
        <v>9483.64</v>
      </c>
      <c r="K26" s="26">
        <f>K25</f>
        <v>8760.74994</v>
      </c>
      <c r="L26" s="26">
        <f t="shared" si="14"/>
        <v>3758.18941</v>
      </c>
      <c r="M26" s="26">
        <f>M25</f>
        <v>4417.91725</v>
      </c>
      <c r="N26" s="26">
        <f t="shared" si="14"/>
        <v>7287.394</v>
      </c>
      <c r="O26" s="26">
        <f>O25</f>
        <v>6860.45104</v>
      </c>
      <c r="P26" s="26">
        <f t="shared" si="14"/>
        <v>6560.331</v>
      </c>
      <c r="Q26" s="26">
        <f>Q25</f>
        <v>7359.57986</v>
      </c>
      <c r="R26" s="26">
        <f t="shared" si="14"/>
        <v>4299.6784</v>
      </c>
      <c r="S26" s="26">
        <f>S25</f>
        <v>3714.76414</v>
      </c>
      <c r="T26" s="26">
        <f t="shared" si="14"/>
        <v>8358.88</v>
      </c>
      <c r="U26" s="26">
        <f>U25</f>
        <v>7224.95732</v>
      </c>
      <c r="V26" s="26">
        <f t="shared" si="14"/>
        <v>4076.429</v>
      </c>
      <c r="W26" s="26">
        <f>W25</f>
        <v>3708.40245</v>
      </c>
      <c r="X26" s="26">
        <f t="shared" si="14"/>
        <v>2208.78</v>
      </c>
      <c r="Y26" s="26"/>
      <c r="Z26" s="23">
        <f t="shared" si="14"/>
        <v>5906.569</v>
      </c>
      <c r="AA26" s="23"/>
      <c r="AB26" s="23">
        <f t="shared" si="14"/>
        <v>2788.59511</v>
      </c>
      <c r="AC26" s="23"/>
      <c r="AD26" s="23">
        <f t="shared" si="14"/>
        <v>5724.85008</v>
      </c>
      <c r="AE26" s="23"/>
      <c r="AF26" s="72"/>
    </row>
    <row r="27" spans="1:32" s="13" customFormat="1" ht="21.75" customHeight="1">
      <c r="A27" s="42" t="s">
        <v>18</v>
      </c>
      <c r="B27" s="40">
        <f>B25</f>
        <v>78747.59999999999</v>
      </c>
      <c r="C27" s="26">
        <f>C26</f>
        <v>62118.80580999999</v>
      </c>
      <c r="D27" s="26">
        <f>D26</f>
        <v>56270.17804</v>
      </c>
      <c r="E27" s="26">
        <f>E25</f>
        <v>56270.17804</v>
      </c>
      <c r="F27" s="26">
        <f t="shared" si="7"/>
        <v>71.45637205451341</v>
      </c>
      <c r="G27" s="26">
        <f t="shared" si="11"/>
        <v>90.58477107900475</v>
      </c>
      <c r="H27" s="40">
        <f>H25</f>
        <v>18294.264</v>
      </c>
      <c r="I27" s="40">
        <f>I26</f>
        <v>14223.35604</v>
      </c>
      <c r="J27" s="40">
        <f aca="true" t="shared" si="15" ref="J27:AD27">J25</f>
        <v>9483.64</v>
      </c>
      <c r="K27" s="40">
        <f>K26</f>
        <v>8760.74994</v>
      </c>
      <c r="L27" s="40">
        <f t="shared" si="15"/>
        <v>3758.18941</v>
      </c>
      <c r="M27" s="40">
        <f>M26</f>
        <v>4417.91725</v>
      </c>
      <c r="N27" s="40">
        <f t="shared" si="15"/>
        <v>7287.394</v>
      </c>
      <c r="O27" s="40">
        <f>O26</f>
        <v>6860.45104</v>
      </c>
      <c r="P27" s="40">
        <f t="shared" si="15"/>
        <v>6560.331</v>
      </c>
      <c r="Q27" s="40">
        <f>Q26</f>
        <v>7359.57986</v>
      </c>
      <c r="R27" s="40">
        <f t="shared" si="15"/>
        <v>4299.6784</v>
      </c>
      <c r="S27" s="40">
        <f>S26</f>
        <v>3714.76414</v>
      </c>
      <c r="T27" s="40">
        <f t="shared" si="15"/>
        <v>8358.88</v>
      </c>
      <c r="U27" s="40">
        <f>U26</f>
        <v>7224.95732</v>
      </c>
      <c r="V27" s="40">
        <f t="shared" si="15"/>
        <v>4076.429</v>
      </c>
      <c r="W27" s="40">
        <f>W26</f>
        <v>3708.40245</v>
      </c>
      <c r="X27" s="40">
        <f t="shared" si="15"/>
        <v>2208.78</v>
      </c>
      <c r="Y27" s="40"/>
      <c r="Z27" s="25">
        <f t="shared" si="15"/>
        <v>5906.569</v>
      </c>
      <c r="AA27" s="25"/>
      <c r="AB27" s="25">
        <f t="shared" si="15"/>
        <v>2788.59511</v>
      </c>
      <c r="AC27" s="25"/>
      <c r="AD27" s="25">
        <f t="shared" si="15"/>
        <v>5724.85008</v>
      </c>
      <c r="AE27" s="23"/>
      <c r="AF27" s="73"/>
    </row>
    <row r="28" spans="1:33" s="13" customFormat="1" ht="33.75" customHeight="1">
      <c r="A28" s="33" t="s">
        <v>24</v>
      </c>
      <c r="B28" s="27">
        <f>B9+B5</f>
        <v>102614.59999999999</v>
      </c>
      <c r="C28" s="27">
        <f>C9+C5</f>
        <v>80094.41032999998</v>
      </c>
      <c r="D28" s="27">
        <f>D9+D5</f>
        <v>67776.03208</v>
      </c>
      <c r="E28" s="37">
        <f>E9+E5</f>
        <v>67776.03208</v>
      </c>
      <c r="F28" s="29">
        <f t="shared" si="7"/>
        <v>66.04911199770794</v>
      </c>
      <c r="G28" s="29">
        <f>D28*100/C28</f>
        <v>84.62017736412994</v>
      </c>
      <c r="H28" s="37">
        <f aca="true" t="shared" si="16" ref="H28:AD28">H9+H5</f>
        <v>19382.72</v>
      </c>
      <c r="I28" s="37">
        <f t="shared" si="16"/>
        <v>14570.388490000001</v>
      </c>
      <c r="J28" s="37">
        <f t="shared" si="16"/>
        <v>11667.43</v>
      </c>
      <c r="K28" s="37">
        <f t="shared" si="16"/>
        <v>9222.79847</v>
      </c>
      <c r="L28" s="37">
        <f t="shared" si="16"/>
        <v>4716.67541</v>
      </c>
      <c r="M28" s="37">
        <f>M9+M7</f>
        <v>5411.171560000001</v>
      </c>
      <c r="N28" s="37">
        <f t="shared" si="16"/>
        <v>13850.228579999999</v>
      </c>
      <c r="O28" s="37">
        <f>O7+O9</f>
        <v>8138.835419999999</v>
      </c>
      <c r="P28" s="37">
        <f t="shared" si="16"/>
        <v>7791.747</v>
      </c>
      <c r="Q28" s="37">
        <f t="shared" si="16"/>
        <v>9215.11254</v>
      </c>
      <c r="R28" s="37">
        <f t="shared" si="16"/>
        <v>5180.984399999999</v>
      </c>
      <c r="S28" s="37">
        <f t="shared" si="16"/>
        <v>6044.423720000001</v>
      </c>
      <c r="T28" s="37">
        <f t="shared" si="16"/>
        <v>13032.88994</v>
      </c>
      <c r="U28" s="37">
        <f>U5+U9</f>
        <v>9341.80434</v>
      </c>
      <c r="V28" s="37">
        <f t="shared" si="16"/>
        <v>4471.735</v>
      </c>
      <c r="W28" s="37">
        <f>W5+W9</f>
        <v>5831.49754</v>
      </c>
      <c r="X28" s="37">
        <f t="shared" si="16"/>
        <v>3116.5860000000002</v>
      </c>
      <c r="Y28" s="37"/>
      <c r="Z28" s="37">
        <f t="shared" si="16"/>
        <v>7900.153560000001</v>
      </c>
      <c r="AA28" s="37"/>
      <c r="AB28" s="37">
        <f t="shared" si="16"/>
        <v>3660.60111</v>
      </c>
      <c r="AC28" s="37"/>
      <c r="AD28" s="37">
        <f t="shared" si="16"/>
        <v>7842.849</v>
      </c>
      <c r="AE28" s="37"/>
      <c r="AF28" s="27"/>
      <c r="AG28" s="35"/>
    </row>
    <row r="29" spans="1:32" s="13" customFormat="1" ht="46.5" customHeight="1">
      <c r="A29" s="4"/>
      <c r="B29" s="67" t="s">
        <v>49</v>
      </c>
      <c r="C29" s="67"/>
      <c r="D29" s="67"/>
      <c r="E29" s="67"/>
      <c r="F29" s="67"/>
      <c r="G29" s="67"/>
      <c r="H29" s="67"/>
      <c r="I29" s="67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4"/>
    </row>
    <row r="30" spans="1:32" s="13" customFormat="1" ht="60.75" customHeight="1" hidden="1">
      <c r="A30" s="4"/>
      <c r="B30" s="4"/>
      <c r="C30" s="4"/>
      <c r="D30" s="4"/>
      <c r="E30" s="4"/>
      <c r="F30" s="4"/>
      <c r="G30" s="4"/>
      <c r="H30" s="5"/>
      <c r="I30" s="5"/>
      <c r="J30" s="5"/>
      <c r="K30" s="5"/>
      <c r="L30" s="5"/>
      <c r="M30" s="5"/>
      <c r="N30" s="5"/>
      <c r="O30" s="5"/>
      <c r="P30" s="5"/>
      <c r="Q30" s="6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</row>
    <row r="31" spans="1:32" s="13" customFormat="1" ht="20.25" customHeight="1">
      <c r="A31" s="4"/>
      <c r="B31" s="67" t="s">
        <v>40</v>
      </c>
      <c r="C31" s="67"/>
      <c r="D31" s="67"/>
      <c r="E31" s="67"/>
      <c r="F31" s="67"/>
      <c r="G31" s="67"/>
      <c r="H31" s="67"/>
      <c r="I31" s="67"/>
      <c r="J31" s="5"/>
      <c r="K31" s="5"/>
      <c r="L31" s="5"/>
      <c r="M31" s="5"/>
      <c r="N31" s="5"/>
      <c r="O31" s="5"/>
      <c r="P31" s="5"/>
      <c r="Q31" s="6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</row>
    <row r="32" spans="2:32" ht="8.25" customHeight="1">
      <c r="B32" s="66"/>
      <c r="C32" s="67"/>
      <c r="D32" s="67"/>
      <c r="E32" s="67"/>
      <c r="F32" s="67"/>
      <c r="G32" s="67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8.75" hidden="1">
      <c r="A33" s="4"/>
      <c r="B33" s="66">
        <v>42500</v>
      </c>
      <c r="C33" s="67"/>
      <c r="D33" s="67"/>
      <c r="E33" s="67"/>
      <c r="F33" s="67"/>
      <c r="G33" s="6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1:32" s="13" customFormat="1" ht="24" customHeight="1">
      <c r="A34" s="4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</row>
    <row r="35" spans="1:32" s="13" customFormat="1" ht="18.75">
      <c r="A35" s="55"/>
      <c r="B35" s="67"/>
      <c r="C35" s="67"/>
      <c r="D35" s="67"/>
      <c r="E35" s="67"/>
      <c r="F35" s="67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ht="35.25" customHeight="1"/>
    <row r="38" spans="33:44" ht="35.25" customHeight="1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</row>
    <row r="39" spans="33:44" ht="19.5" customHeight="1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</row>
    <row r="40" spans="33:44" ht="48.7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ht="19.5" customHeight="1"/>
    <row r="42" ht="48.75" customHeight="1"/>
  </sheetData>
  <sheetProtection/>
  <mergeCells count="31">
    <mergeCell ref="B32:G32"/>
    <mergeCell ref="B33:G33"/>
    <mergeCell ref="B35:F35"/>
    <mergeCell ref="AF16:AF18"/>
    <mergeCell ref="AF19:AF21"/>
    <mergeCell ref="AF22:AF24"/>
    <mergeCell ref="AF25:AF27"/>
    <mergeCell ref="B29:I29"/>
    <mergeCell ref="B31:I31"/>
    <mergeCell ref="Z2:AA2"/>
    <mergeCell ref="AB2:AC2"/>
    <mergeCell ref="AD2:AE2"/>
    <mergeCell ref="AF2:AF3"/>
    <mergeCell ref="AF5:AF8"/>
    <mergeCell ref="AF13:AF15"/>
    <mergeCell ref="N2:O2"/>
    <mergeCell ref="P2:Q2"/>
    <mergeCell ref="R2:S2"/>
    <mergeCell ref="T2:U2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1"/>
  <colBreaks count="1" manualBreakCount="1">
    <brk id="21" max="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R40"/>
  <sheetViews>
    <sheetView showGridLines="0" view="pageBreakPreview" zoomScale="91" zoomScaleNormal="70" zoomScaleSheetLayoutView="91" zoomScalePageLayoutView="0" workbookViewId="0" topLeftCell="A1">
      <pane xSplit="7" ySplit="4" topLeftCell="AB8" activePane="bottomRight" state="frozen"/>
      <selection pane="topLeft" activeCell="A1" sqref="A1"/>
      <selection pane="topRight" activeCell="H1" sqref="H1"/>
      <selection pane="bottomLeft" activeCell="A5" sqref="A5"/>
      <selection pane="bottomRight" activeCell="T28" sqref="T28"/>
    </sheetView>
  </sheetViews>
  <sheetFormatPr defaultColWidth="9.140625" defaultRowHeight="12.75"/>
  <cols>
    <col min="1" max="1" width="54.421875" style="4" customWidth="1"/>
    <col min="2" max="2" width="15.140625" style="4" customWidth="1"/>
    <col min="3" max="3" width="14.8515625" style="5" customWidth="1"/>
    <col min="4" max="4" width="17.140625" style="5" customWidth="1"/>
    <col min="5" max="5" width="15.140625" style="5" customWidth="1"/>
    <col min="6" max="6" width="14.8515625" style="5" customWidth="1"/>
    <col min="7" max="7" width="14.7109375" style="5" customWidth="1"/>
    <col min="8" max="19" width="16.140625" style="1" customWidth="1"/>
    <col min="20" max="31" width="16.140625" style="5" customWidth="1"/>
    <col min="32" max="32" width="49.28125" style="4" customWidth="1"/>
    <col min="33" max="33" width="12.57421875" style="1" customWidth="1"/>
    <col min="34" max="16384" width="9.140625" style="1" customWidth="1"/>
  </cols>
  <sheetData>
    <row r="1" spans="1:32" ht="42" customHeight="1">
      <c r="A1" s="90" t="s">
        <v>96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AF1" s="7"/>
    </row>
    <row r="2" spans="1:32" s="8" customFormat="1" ht="18.75" customHeight="1">
      <c r="A2" s="78" t="s">
        <v>27</v>
      </c>
      <c r="B2" s="83" t="s">
        <v>28</v>
      </c>
      <c r="C2" s="83" t="s">
        <v>97</v>
      </c>
      <c r="D2" s="83" t="s">
        <v>98</v>
      </c>
      <c r="E2" s="83" t="s">
        <v>99</v>
      </c>
      <c r="F2" s="77" t="s">
        <v>13</v>
      </c>
      <c r="G2" s="77"/>
      <c r="H2" s="77" t="s">
        <v>0</v>
      </c>
      <c r="I2" s="77"/>
      <c r="J2" s="77" t="s">
        <v>1</v>
      </c>
      <c r="K2" s="77"/>
      <c r="L2" s="77" t="s">
        <v>2</v>
      </c>
      <c r="M2" s="77"/>
      <c r="N2" s="77" t="s">
        <v>3</v>
      </c>
      <c r="O2" s="77"/>
      <c r="P2" s="77" t="s">
        <v>4</v>
      </c>
      <c r="Q2" s="77"/>
      <c r="R2" s="77" t="s">
        <v>5</v>
      </c>
      <c r="S2" s="77"/>
      <c r="T2" s="77" t="s">
        <v>6</v>
      </c>
      <c r="U2" s="77"/>
      <c r="V2" s="77" t="s">
        <v>7</v>
      </c>
      <c r="W2" s="77"/>
      <c r="X2" s="77" t="s">
        <v>8</v>
      </c>
      <c r="Y2" s="77"/>
      <c r="Z2" s="77" t="s">
        <v>9</v>
      </c>
      <c r="AA2" s="77"/>
      <c r="AB2" s="77" t="s">
        <v>10</v>
      </c>
      <c r="AC2" s="77"/>
      <c r="AD2" s="77" t="s">
        <v>11</v>
      </c>
      <c r="AE2" s="77"/>
      <c r="AF2" s="78" t="s">
        <v>17</v>
      </c>
    </row>
    <row r="3" spans="1:32" s="9" customFormat="1" ht="58.5" customHeight="1">
      <c r="A3" s="78"/>
      <c r="B3" s="84"/>
      <c r="C3" s="84"/>
      <c r="D3" s="85"/>
      <c r="E3" s="84"/>
      <c r="F3" s="54" t="s">
        <v>15</v>
      </c>
      <c r="G3" s="54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78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3" customFormat="1" ht="120" customHeight="1">
      <c r="A5" s="47" t="s">
        <v>31</v>
      </c>
      <c r="B5" s="39">
        <f>B6</f>
        <v>1139</v>
      </c>
      <c r="C5" s="39">
        <f>H5+J5+L5+N5+P5+R5+T5</f>
        <v>400</v>
      </c>
      <c r="D5" s="39">
        <f>I5+K5+M5+O5+Q5+S5+U5</f>
        <v>88.085</v>
      </c>
      <c r="E5" s="39">
        <f>E6</f>
        <v>88.085</v>
      </c>
      <c r="F5" s="26">
        <f>D5*100/B5</f>
        <v>7.7335381913959615</v>
      </c>
      <c r="G5" s="26">
        <f>D5*100/C5</f>
        <v>22.02125</v>
      </c>
      <c r="H5" s="26">
        <f aca="true" t="shared" si="0" ref="H5:AD5">H6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v>0</v>
      </c>
      <c r="N5" s="26">
        <v>2</v>
      </c>
      <c r="O5" s="26">
        <f>O6</f>
        <v>2</v>
      </c>
      <c r="P5" s="26">
        <f t="shared" si="0"/>
        <v>398</v>
      </c>
      <c r="Q5" s="26">
        <v>0</v>
      </c>
      <c r="R5" s="26">
        <f t="shared" si="0"/>
        <v>0</v>
      </c>
      <c r="S5" s="26">
        <v>86.085</v>
      </c>
      <c r="T5" s="26">
        <f t="shared" si="0"/>
        <v>0</v>
      </c>
      <c r="U5" s="26">
        <v>0</v>
      </c>
      <c r="V5" s="26">
        <f t="shared" si="0"/>
        <v>0</v>
      </c>
      <c r="W5" s="26"/>
      <c r="X5" s="26">
        <f t="shared" si="0"/>
        <v>100</v>
      </c>
      <c r="Y5" s="26"/>
      <c r="Z5" s="26">
        <f t="shared" si="0"/>
        <v>300</v>
      </c>
      <c r="AA5" s="26"/>
      <c r="AB5" s="26">
        <f t="shared" si="0"/>
        <v>339</v>
      </c>
      <c r="AC5" s="26"/>
      <c r="AD5" s="26">
        <f t="shared" si="0"/>
        <v>0</v>
      </c>
      <c r="AE5" s="26"/>
      <c r="AF5" s="79" t="s">
        <v>91</v>
      </c>
    </row>
    <row r="6" spans="1:32" s="13" customFormat="1" ht="112.5">
      <c r="A6" s="48" t="s">
        <v>32</v>
      </c>
      <c r="B6" s="40">
        <f>H6+J6+L6+N6+P6+R6+T6+V6+X6+Z6+AB6+AD6</f>
        <v>1139</v>
      </c>
      <c r="C6" s="26">
        <f>C5</f>
        <v>400</v>
      </c>
      <c r="D6" s="26">
        <f>D5</f>
        <v>88.085</v>
      </c>
      <c r="E6" s="26">
        <f>I6+K6+M6+O6+Q6+S6+U6+W6+Y6+AA6+AC6+AE6</f>
        <v>88.085</v>
      </c>
      <c r="F6" s="26">
        <f>D6*100/B6</f>
        <v>7.7335381913959615</v>
      </c>
      <c r="G6" s="26">
        <f>D6*100/C6</f>
        <v>22.02125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2</v>
      </c>
      <c r="O6" s="26">
        <v>2</v>
      </c>
      <c r="P6" s="26">
        <v>398</v>
      </c>
      <c r="Q6" s="26">
        <v>0</v>
      </c>
      <c r="R6" s="26">
        <v>0</v>
      </c>
      <c r="S6" s="26">
        <f>S5</f>
        <v>86.085</v>
      </c>
      <c r="T6" s="26">
        <v>0</v>
      </c>
      <c r="U6" s="26">
        <v>0</v>
      </c>
      <c r="V6" s="26">
        <v>0</v>
      </c>
      <c r="W6" s="26"/>
      <c r="X6" s="26">
        <v>100</v>
      </c>
      <c r="Y6" s="26"/>
      <c r="Z6" s="26">
        <v>300</v>
      </c>
      <c r="AA6" s="26"/>
      <c r="AB6" s="26">
        <v>339</v>
      </c>
      <c r="AC6" s="26"/>
      <c r="AD6" s="26">
        <v>0</v>
      </c>
      <c r="AE6" s="26"/>
      <c r="AF6" s="79"/>
    </row>
    <row r="7" spans="1:32" s="13" customFormat="1" ht="18.75">
      <c r="A7" s="41" t="s">
        <v>23</v>
      </c>
      <c r="B7" s="40">
        <f aca="true" t="shared" si="1" ref="B7:H7">B6</f>
        <v>1139</v>
      </c>
      <c r="C7" s="26">
        <f>C6</f>
        <v>400</v>
      </c>
      <c r="D7" s="26">
        <f t="shared" si="1"/>
        <v>88.085</v>
      </c>
      <c r="E7" s="26">
        <f t="shared" si="1"/>
        <v>88.085</v>
      </c>
      <c r="F7" s="26">
        <f t="shared" si="1"/>
        <v>7.7335381913959615</v>
      </c>
      <c r="G7" s="26">
        <f t="shared" si="1"/>
        <v>22.02125</v>
      </c>
      <c r="H7" s="26">
        <f t="shared" si="1"/>
        <v>0</v>
      </c>
      <c r="I7" s="26">
        <v>0</v>
      </c>
      <c r="J7" s="26">
        <f>J6</f>
        <v>0</v>
      </c>
      <c r="K7" s="26">
        <v>0</v>
      </c>
      <c r="L7" s="26">
        <f>L6</f>
        <v>0</v>
      </c>
      <c r="M7" s="26">
        <v>0</v>
      </c>
      <c r="N7" s="26">
        <f aca="true" t="shared" si="2" ref="N7:P8">N6</f>
        <v>2</v>
      </c>
      <c r="O7" s="26">
        <f t="shared" si="2"/>
        <v>2</v>
      </c>
      <c r="P7" s="26">
        <f t="shared" si="2"/>
        <v>398</v>
      </c>
      <c r="Q7" s="26">
        <v>0</v>
      </c>
      <c r="R7" s="26">
        <f>R6</f>
        <v>0</v>
      </c>
      <c r="S7" s="26">
        <f>S6</f>
        <v>86.085</v>
      </c>
      <c r="T7" s="26">
        <f>T6</f>
        <v>0</v>
      </c>
      <c r="U7" s="26">
        <v>0</v>
      </c>
      <c r="V7" s="26">
        <f>V6</f>
        <v>0</v>
      </c>
      <c r="W7" s="26"/>
      <c r="X7" s="26">
        <f>X6</f>
        <v>100</v>
      </c>
      <c r="Y7" s="26"/>
      <c r="Z7" s="26">
        <f>Z6</f>
        <v>300</v>
      </c>
      <c r="AA7" s="26"/>
      <c r="AB7" s="26">
        <f>AB6</f>
        <v>339</v>
      </c>
      <c r="AC7" s="26"/>
      <c r="AD7" s="26">
        <f>AD6</f>
        <v>0</v>
      </c>
      <c r="AE7" s="26"/>
      <c r="AF7" s="79"/>
    </row>
    <row r="8" spans="1:32" s="13" customFormat="1" ht="18.75">
      <c r="A8" s="42" t="s">
        <v>18</v>
      </c>
      <c r="B8" s="40">
        <f>B7</f>
        <v>1139</v>
      </c>
      <c r="C8" s="26">
        <f>C7</f>
        <v>400</v>
      </c>
      <c r="D8" s="26">
        <f>D7</f>
        <v>88.085</v>
      </c>
      <c r="E8" s="26">
        <f>E6</f>
        <v>88.085</v>
      </c>
      <c r="F8" s="26">
        <f>F7</f>
        <v>7.7335381913959615</v>
      </c>
      <c r="G8" s="26">
        <f>G7</f>
        <v>22.02125</v>
      </c>
      <c r="H8" s="26">
        <f>H7</f>
        <v>0</v>
      </c>
      <c r="I8" s="26">
        <v>0</v>
      </c>
      <c r="J8" s="26">
        <f>J7</f>
        <v>0</v>
      </c>
      <c r="K8" s="26">
        <v>0</v>
      </c>
      <c r="L8" s="26">
        <f>L7</f>
        <v>0</v>
      </c>
      <c r="M8" s="26">
        <v>0</v>
      </c>
      <c r="N8" s="26">
        <f t="shared" si="2"/>
        <v>2</v>
      </c>
      <c r="O8" s="26">
        <f t="shared" si="2"/>
        <v>2</v>
      </c>
      <c r="P8" s="26">
        <f t="shared" si="2"/>
        <v>398</v>
      </c>
      <c r="Q8" s="26">
        <v>0</v>
      </c>
      <c r="R8" s="26">
        <f>R7</f>
        <v>0</v>
      </c>
      <c r="S8" s="26">
        <f>S7</f>
        <v>86.085</v>
      </c>
      <c r="T8" s="26">
        <f>T7</f>
        <v>0</v>
      </c>
      <c r="U8" s="26">
        <v>0</v>
      </c>
      <c r="V8" s="26">
        <f>V7</f>
        <v>0</v>
      </c>
      <c r="W8" s="26"/>
      <c r="X8" s="26">
        <f>X7</f>
        <v>100</v>
      </c>
      <c r="Y8" s="26"/>
      <c r="Z8" s="26">
        <f>Z7</f>
        <v>300</v>
      </c>
      <c r="AA8" s="26"/>
      <c r="AB8" s="26">
        <f>AB7</f>
        <v>339</v>
      </c>
      <c r="AC8" s="26"/>
      <c r="AD8" s="26">
        <f>AD7</f>
        <v>0</v>
      </c>
      <c r="AE8" s="26"/>
      <c r="AF8" s="80"/>
    </row>
    <row r="9" spans="1:32" s="13" customFormat="1" ht="112.5">
      <c r="A9" s="43" t="s">
        <v>33</v>
      </c>
      <c r="B9" s="39">
        <f>B10+B25</f>
        <v>101475.59999999999</v>
      </c>
      <c r="C9" s="39">
        <f>C10+C25</f>
        <v>75222.67533</v>
      </c>
      <c r="D9" s="39">
        <f>D10+D25</f>
        <v>61856.44954</v>
      </c>
      <c r="E9" s="39">
        <f>E10+E25</f>
        <v>61856.44954</v>
      </c>
      <c r="F9" s="26">
        <f>D9*100/B9</f>
        <v>60.95696851262767</v>
      </c>
      <c r="G9" s="26">
        <f>D9*100/C9</f>
        <v>82.23112149180723</v>
      </c>
      <c r="H9" s="39">
        <f aca="true" t="shared" si="3" ref="H9:AD9">H10+H25</f>
        <v>19382.72</v>
      </c>
      <c r="I9" s="39">
        <f>I10+I25</f>
        <v>14570.388490000001</v>
      </c>
      <c r="J9" s="39">
        <f t="shared" si="3"/>
        <v>11667.43</v>
      </c>
      <c r="K9" s="39">
        <f t="shared" si="3"/>
        <v>9222.79847</v>
      </c>
      <c r="L9" s="39">
        <f t="shared" si="3"/>
        <v>4716.67541</v>
      </c>
      <c r="M9" s="39">
        <f>M10+M25</f>
        <v>5411.171560000001</v>
      </c>
      <c r="N9" s="39">
        <f t="shared" si="3"/>
        <v>13848.228579999999</v>
      </c>
      <c r="O9" s="39">
        <f>O10+O27</f>
        <v>8136.835419999999</v>
      </c>
      <c r="P9" s="39">
        <f t="shared" si="3"/>
        <v>7393.747</v>
      </c>
      <c r="Q9" s="39">
        <f>Q10+Q27</f>
        <v>9215.11254</v>
      </c>
      <c r="R9" s="39">
        <f t="shared" si="3"/>
        <v>5180.984399999999</v>
      </c>
      <c r="S9" s="39">
        <f>S10+S27</f>
        <v>5958.338720000001</v>
      </c>
      <c r="T9" s="39">
        <f t="shared" si="3"/>
        <v>13032.88994</v>
      </c>
      <c r="U9" s="39">
        <f>U10+U25</f>
        <v>9341.80434</v>
      </c>
      <c r="V9" s="39">
        <f t="shared" si="3"/>
        <v>4140.093</v>
      </c>
      <c r="W9" s="39"/>
      <c r="X9" s="39">
        <f t="shared" si="3"/>
        <v>3087.415</v>
      </c>
      <c r="Y9" s="39"/>
      <c r="Z9" s="39">
        <f t="shared" si="3"/>
        <v>7638.66356</v>
      </c>
      <c r="AA9" s="39"/>
      <c r="AB9" s="39">
        <f t="shared" si="3"/>
        <v>3476.8491099999997</v>
      </c>
      <c r="AC9" s="39"/>
      <c r="AD9" s="39">
        <f t="shared" si="3"/>
        <v>7909.904</v>
      </c>
      <c r="AE9" s="39"/>
      <c r="AF9" s="40"/>
    </row>
    <row r="10" spans="1:32" s="13" customFormat="1" ht="75">
      <c r="A10" s="42" t="s">
        <v>34</v>
      </c>
      <c r="B10" s="40">
        <f>B13+B16+B19+B22</f>
        <v>22728.000000000004</v>
      </c>
      <c r="C10" s="40">
        <f>C14+C17+C20+C23</f>
        <v>17180.298520000004</v>
      </c>
      <c r="D10" s="40">
        <f>I10+K10+M10+O10+Q10+S10+U10</f>
        <v>9294.67395</v>
      </c>
      <c r="E10" s="40">
        <f>E14+E17+E20+E23</f>
        <v>9294.67395</v>
      </c>
      <c r="F10" s="26">
        <f>D10*100/B10</f>
        <v>40.89525673178458</v>
      </c>
      <c r="G10" s="26">
        <f>D10*100/C10</f>
        <v>54.10077094516049</v>
      </c>
      <c r="H10" s="40">
        <f>H13+H16+H19+H22</f>
        <v>1088.4560000000001</v>
      </c>
      <c r="I10" s="40">
        <f>I23+I20+I17+I14</f>
        <v>347.03245</v>
      </c>
      <c r="J10" s="40">
        <f>J13+J16+J19+J22</f>
        <v>2183.79</v>
      </c>
      <c r="K10" s="40">
        <f>K14+K17+K20+K23</f>
        <v>462.04853</v>
      </c>
      <c r="L10" s="40">
        <f>L13+L16+L19+L22</f>
        <v>958.486</v>
      </c>
      <c r="M10" s="40">
        <f>M13+M16+M19+M22</f>
        <v>993.25431</v>
      </c>
      <c r="N10" s="40">
        <f>N13+N16+N19+N22</f>
        <v>6560.83458</v>
      </c>
      <c r="O10" s="40">
        <f>O14+O17+O20+O23</f>
        <v>1276.38438</v>
      </c>
      <c r="P10" s="40">
        <f>P13+P16+P19+P22</f>
        <v>833.4159999999999</v>
      </c>
      <c r="Q10" s="40">
        <f>Q14+Q17+Q20+Q23</f>
        <v>1855.5326799999998</v>
      </c>
      <c r="R10" s="40">
        <f>R13+R16+R19+R22</f>
        <v>881.306</v>
      </c>
      <c r="S10" s="40">
        <f>S14+S17+S20+S23</f>
        <v>2243.5745800000004</v>
      </c>
      <c r="T10" s="40">
        <f>T13+T16+T19+T22</f>
        <v>4674.00994</v>
      </c>
      <c r="U10" s="40">
        <f>U13+U16+U19+U22</f>
        <v>2116.84702</v>
      </c>
      <c r="V10" s="40">
        <f>V13+V16+V19+V22</f>
        <v>395.306</v>
      </c>
      <c r="W10" s="40"/>
      <c r="X10" s="40">
        <f>X13+X16+X19+X22</f>
        <v>807.806</v>
      </c>
      <c r="Y10" s="40"/>
      <c r="Z10" s="40">
        <f>Z13+Z16+Z19+Z22</f>
        <v>1693.58456</v>
      </c>
      <c r="AA10" s="40"/>
      <c r="AB10" s="40">
        <f>AB13+AB16+AB19+AB22</f>
        <v>533.006</v>
      </c>
      <c r="AC10" s="40"/>
      <c r="AD10" s="40">
        <f>AD13+AD16+AD19+AD22</f>
        <v>2117.99892</v>
      </c>
      <c r="AE10" s="26"/>
      <c r="AF10" s="40"/>
    </row>
    <row r="11" spans="1:32" s="13" customFormat="1" ht="18.75">
      <c r="A11" s="41" t="s">
        <v>23</v>
      </c>
      <c r="B11" s="40">
        <f aca="true" t="shared" si="4" ref="B11:E12">B10</f>
        <v>22728.000000000004</v>
      </c>
      <c r="C11" s="26">
        <f t="shared" si="4"/>
        <v>17180.298520000004</v>
      </c>
      <c r="D11" s="26">
        <f>D10</f>
        <v>9294.67395</v>
      </c>
      <c r="E11" s="26">
        <f t="shared" si="4"/>
        <v>9294.67395</v>
      </c>
      <c r="F11" s="26">
        <f>D11*100/B11</f>
        <v>40.89525673178458</v>
      </c>
      <c r="G11" s="26">
        <f>D11*100/C11</f>
        <v>54.10077094516049</v>
      </c>
      <c r="H11" s="26">
        <f aca="true" t="shared" si="5" ref="H11:J12">H10</f>
        <v>1088.4560000000001</v>
      </c>
      <c r="I11" s="26">
        <f t="shared" si="5"/>
        <v>347.03245</v>
      </c>
      <c r="J11" s="26">
        <f t="shared" si="5"/>
        <v>2183.79</v>
      </c>
      <c r="K11" s="26">
        <f>K10</f>
        <v>462.04853</v>
      </c>
      <c r="L11" s="26">
        <f>L10</f>
        <v>958.486</v>
      </c>
      <c r="M11" s="26">
        <f>M15+M18+M21+M24</f>
        <v>993.25431</v>
      </c>
      <c r="N11" s="26">
        <f>N14+N17+N20+N23</f>
        <v>6560.83458</v>
      </c>
      <c r="O11" s="26">
        <f aca="true" t="shared" si="6" ref="O11:R12">O10</f>
        <v>1276.38438</v>
      </c>
      <c r="P11" s="26">
        <f t="shared" si="6"/>
        <v>833.4159999999999</v>
      </c>
      <c r="Q11" s="26">
        <f t="shared" si="6"/>
        <v>1855.5326799999998</v>
      </c>
      <c r="R11" s="26">
        <f t="shared" si="6"/>
        <v>881.306</v>
      </c>
      <c r="S11" s="26">
        <f aca="true" t="shared" si="7" ref="S11:U12">S10</f>
        <v>2243.5745800000004</v>
      </c>
      <c r="T11" s="26">
        <f t="shared" si="7"/>
        <v>4674.00994</v>
      </c>
      <c r="U11" s="26">
        <f t="shared" si="7"/>
        <v>2116.84702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40"/>
    </row>
    <row r="12" spans="1:32" s="13" customFormat="1" ht="18.75">
      <c r="A12" s="42" t="s">
        <v>18</v>
      </c>
      <c r="B12" s="40">
        <f t="shared" si="4"/>
        <v>22728.000000000004</v>
      </c>
      <c r="C12" s="26">
        <f t="shared" si="4"/>
        <v>17180.298520000004</v>
      </c>
      <c r="D12" s="26">
        <f>D11</f>
        <v>9294.67395</v>
      </c>
      <c r="E12" s="26">
        <f t="shared" si="4"/>
        <v>9294.67395</v>
      </c>
      <c r="F12" s="26">
        <f>D12*100/B12</f>
        <v>40.89525673178458</v>
      </c>
      <c r="G12" s="26">
        <f>D12*100/C12</f>
        <v>54.10077094516049</v>
      </c>
      <c r="H12" s="26">
        <f t="shared" si="5"/>
        <v>1088.4560000000001</v>
      </c>
      <c r="I12" s="26">
        <f t="shared" si="5"/>
        <v>347.03245</v>
      </c>
      <c r="J12" s="26">
        <f t="shared" si="5"/>
        <v>2183.79</v>
      </c>
      <c r="K12" s="26">
        <f>K11</f>
        <v>462.04853</v>
      </c>
      <c r="L12" s="26">
        <f>L11</f>
        <v>958.486</v>
      </c>
      <c r="M12" s="26">
        <f>M11</f>
        <v>993.25431</v>
      </c>
      <c r="N12" s="26">
        <f>N11</f>
        <v>6560.83458</v>
      </c>
      <c r="O12" s="26">
        <f t="shared" si="6"/>
        <v>1276.38438</v>
      </c>
      <c r="P12" s="26">
        <f t="shared" si="6"/>
        <v>833.4159999999999</v>
      </c>
      <c r="Q12" s="26">
        <f t="shared" si="6"/>
        <v>1855.5326799999998</v>
      </c>
      <c r="R12" s="26">
        <f t="shared" si="6"/>
        <v>881.306</v>
      </c>
      <c r="S12" s="26">
        <f t="shared" si="7"/>
        <v>2243.5745800000004</v>
      </c>
      <c r="T12" s="26">
        <f t="shared" si="7"/>
        <v>4674.00994</v>
      </c>
      <c r="U12" s="26">
        <f t="shared" si="7"/>
        <v>2116.84702</v>
      </c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40"/>
    </row>
    <row r="13" spans="1:32" s="13" customFormat="1" ht="89.25" customHeight="1">
      <c r="A13" s="49" t="s">
        <v>35</v>
      </c>
      <c r="B13" s="40">
        <f>H13+J13+L13+N13+P13+R13+T13+V13+X13+Z13+AB13+AD13</f>
        <v>386.59999999999997</v>
      </c>
      <c r="C13" s="26">
        <f>H13+J13+L13+N13+P13+R13+T13</f>
        <v>248.89999999999998</v>
      </c>
      <c r="D13" s="26">
        <f>I13+K13+M13+O13+Q13+S13</f>
        <v>120.66495</v>
      </c>
      <c r="E13" s="26">
        <f>I13+K13+M13+O13+Q13+S13+U13+W13+Y13+AA13+AC13+AE13</f>
        <v>120.66495</v>
      </c>
      <c r="F13" s="26">
        <f aca="true" t="shared" si="8" ref="F13:F28">D13*100/B13</f>
        <v>31.211833936885675</v>
      </c>
      <c r="G13" s="26">
        <f>D13*100/C13</f>
        <v>48.47928887103255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137.7</v>
      </c>
      <c r="Q13" s="26">
        <v>0</v>
      </c>
      <c r="R13" s="26">
        <v>0</v>
      </c>
      <c r="S13" s="26">
        <v>120.66495</v>
      </c>
      <c r="T13" s="26">
        <v>111.2</v>
      </c>
      <c r="U13" s="26">
        <v>0</v>
      </c>
      <c r="V13" s="26">
        <v>0</v>
      </c>
      <c r="W13" s="26"/>
      <c r="X13" s="26">
        <v>0</v>
      </c>
      <c r="Y13" s="26"/>
      <c r="Z13" s="26">
        <v>0</v>
      </c>
      <c r="AA13" s="26"/>
      <c r="AB13" s="26">
        <v>137.7</v>
      </c>
      <c r="AC13" s="26"/>
      <c r="AD13" s="26">
        <v>0</v>
      </c>
      <c r="AE13" s="26"/>
      <c r="AF13" s="68" t="s">
        <v>100</v>
      </c>
    </row>
    <row r="14" spans="1:32" s="13" customFormat="1" ht="18.75">
      <c r="A14" s="41" t="s">
        <v>23</v>
      </c>
      <c r="B14" s="40">
        <f>B13</f>
        <v>386.59999999999997</v>
      </c>
      <c r="C14" s="26">
        <f>C13</f>
        <v>248.89999999999998</v>
      </c>
      <c r="D14" s="26">
        <f>D13</f>
        <v>120.66495</v>
      </c>
      <c r="E14" s="26">
        <f>E13</f>
        <v>120.66495</v>
      </c>
      <c r="F14" s="26">
        <f t="shared" si="8"/>
        <v>31.211833936885675</v>
      </c>
      <c r="G14" s="26">
        <f>G13</f>
        <v>48.47928887103255</v>
      </c>
      <c r="H14" s="26">
        <v>0</v>
      </c>
      <c r="I14" s="26">
        <v>0</v>
      </c>
      <c r="J14" s="26">
        <f aca="true" t="shared" si="9" ref="J14:AD14">J13</f>
        <v>0</v>
      </c>
      <c r="K14" s="26">
        <v>0</v>
      </c>
      <c r="L14" s="26">
        <f t="shared" si="9"/>
        <v>0</v>
      </c>
      <c r="M14" s="26">
        <v>0</v>
      </c>
      <c r="N14" s="26">
        <f t="shared" si="9"/>
        <v>0</v>
      </c>
      <c r="O14" s="26">
        <v>0</v>
      </c>
      <c r="P14" s="26">
        <f t="shared" si="9"/>
        <v>137.7</v>
      </c>
      <c r="Q14" s="26">
        <v>0</v>
      </c>
      <c r="R14" s="26">
        <f t="shared" si="9"/>
        <v>0</v>
      </c>
      <c r="S14" s="26">
        <f>S13</f>
        <v>120.66495</v>
      </c>
      <c r="T14" s="26">
        <f t="shared" si="9"/>
        <v>111.2</v>
      </c>
      <c r="U14" s="26">
        <f>U13</f>
        <v>0</v>
      </c>
      <c r="V14" s="26">
        <f t="shared" si="9"/>
        <v>0</v>
      </c>
      <c r="W14" s="26"/>
      <c r="X14" s="26">
        <f t="shared" si="9"/>
        <v>0</v>
      </c>
      <c r="Y14" s="26"/>
      <c r="Z14" s="26">
        <f t="shared" si="9"/>
        <v>0</v>
      </c>
      <c r="AA14" s="26"/>
      <c r="AB14" s="26">
        <f t="shared" si="9"/>
        <v>137.7</v>
      </c>
      <c r="AC14" s="26"/>
      <c r="AD14" s="26">
        <f t="shared" si="9"/>
        <v>0</v>
      </c>
      <c r="AE14" s="26"/>
      <c r="AF14" s="69"/>
    </row>
    <row r="15" spans="1:32" s="13" customFormat="1" ht="18.75">
      <c r="A15" s="42" t="s">
        <v>18</v>
      </c>
      <c r="B15" s="40">
        <f>B14</f>
        <v>386.59999999999997</v>
      </c>
      <c r="C15" s="26">
        <f>C14</f>
        <v>248.89999999999998</v>
      </c>
      <c r="D15" s="26">
        <f>D14</f>
        <v>120.66495</v>
      </c>
      <c r="E15" s="26">
        <f>E13</f>
        <v>120.66495</v>
      </c>
      <c r="F15" s="26">
        <f t="shared" si="8"/>
        <v>31.211833936885675</v>
      </c>
      <c r="G15" s="26">
        <f>G14</f>
        <v>48.47928887103255</v>
      </c>
      <c r="H15" s="26">
        <v>0</v>
      </c>
      <c r="I15" s="26">
        <v>0</v>
      </c>
      <c r="J15" s="26">
        <f aca="true" t="shared" si="10" ref="J15:AD15">J13</f>
        <v>0</v>
      </c>
      <c r="K15" s="26">
        <v>0</v>
      </c>
      <c r="L15" s="26">
        <f t="shared" si="10"/>
        <v>0</v>
      </c>
      <c r="M15" s="26">
        <v>0</v>
      </c>
      <c r="N15" s="26">
        <f t="shared" si="10"/>
        <v>0</v>
      </c>
      <c r="O15" s="26">
        <v>0</v>
      </c>
      <c r="P15" s="26">
        <f t="shared" si="10"/>
        <v>137.7</v>
      </c>
      <c r="Q15" s="26">
        <v>0</v>
      </c>
      <c r="R15" s="26">
        <f t="shared" si="10"/>
        <v>0</v>
      </c>
      <c r="S15" s="26">
        <f>S14</f>
        <v>120.66495</v>
      </c>
      <c r="T15" s="26">
        <f t="shared" si="10"/>
        <v>111.2</v>
      </c>
      <c r="U15" s="26">
        <f>U14</f>
        <v>0</v>
      </c>
      <c r="V15" s="26">
        <f t="shared" si="10"/>
        <v>0</v>
      </c>
      <c r="W15" s="26"/>
      <c r="X15" s="26">
        <f t="shared" si="10"/>
        <v>0</v>
      </c>
      <c r="Y15" s="26"/>
      <c r="Z15" s="26">
        <f t="shared" si="10"/>
        <v>0</v>
      </c>
      <c r="AA15" s="26"/>
      <c r="AB15" s="26">
        <f t="shared" si="10"/>
        <v>137.7</v>
      </c>
      <c r="AC15" s="26"/>
      <c r="AD15" s="26">
        <f t="shared" si="10"/>
        <v>0</v>
      </c>
      <c r="AE15" s="26"/>
      <c r="AF15" s="70"/>
    </row>
    <row r="16" spans="1:32" s="52" customFormat="1" ht="57" customHeight="1">
      <c r="A16" s="44" t="s">
        <v>36</v>
      </c>
      <c r="B16" s="40">
        <f>H16+J16+L16+N16+P16+R16+T16+V16+X16+Z16+AB16+AD16</f>
        <v>2112.4000000000005</v>
      </c>
      <c r="C16" s="26">
        <f>H16+J16+L16+N16+P16+R16+T16</f>
        <v>1714.1130000000003</v>
      </c>
      <c r="D16" s="26">
        <f>I16+K16+M16+O16+Q16+S16+U16</f>
        <v>1182.65527</v>
      </c>
      <c r="E16" s="26">
        <f>I16+K16+M16+O16+Q16+S16+U16+W16+Y16+AA16+AC16+AE16</f>
        <v>1182.65527</v>
      </c>
      <c r="F16" s="26">
        <f t="shared" si="8"/>
        <v>55.98633166067032</v>
      </c>
      <c r="G16" s="26">
        <f>D16*100/C16</f>
        <v>68.99517534724956</v>
      </c>
      <c r="H16" s="26">
        <v>79.659</v>
      </c>
      <c r="I16" s="26">
        <v>0</v>
      </c>
      <c r="J16" s="26">
        <v>79.659</v>
      </c>
      <c r="K16" s="26">
        <v>17.92988</v>
      </c>
      <c r="L16" s="26">
        <v>79.659</v>
      </c>
      <c r="M16" s="26">
        <v>59.63021</v>
      </c>
      <c r="N16" s="26">
        <v>1020.159</v>
      </c>
      <c r="O16" s="26">
        <v>388.02942</v>
      </c>
      <c r="P16" s="26">
        <v>295.659</v>
      </c>
      <c r="Q16" s="26">
        <v>300.05955</v>
      </c>
      <c r="R16" s="26">
        <v>79.659</v>
      </c>
      <c r="S16" s="26">
        <v>385.19049</v>
      </c>
      <c r="T16" s="26">
        <v>79.659</v>
      </c>
      <c r="U16" s="26">
        <v>31.81572</v>
      </c>
      <c r="V16" s="26">
        <v>79.659</v>
      </c>
      <c r="W16" s="26"/>
      <c r="X16" s="26">
        <v>79.659</v>
      </c>
      <c r="Y16" s="26"/>
      <c r="Z16" s="26">
        <v>79.659</v>
      </c>
      <c r="AA16" s="26"/>
      <c r="AB16" s="26">
        <v>79.659</v>
      </c>
      <c r="AC16" s="26"/>
      <c r="AD16" s="26">
        <v>79.651</v>
      </c>
      <c r="AE16" s="26"/>
      <c r="AF16" s="68" t="s">
        <v>86</v>
      </c>
    </row>
    <row r="17" spans="1:32" s="52" customFormat="1" ht="18.75">
      <c r="A17" s="41" t="s">
        <v>23</v>
      </c>
      <c r="B17" s="40">
        <f>B16</f>
        <v>2112.4000000000005</v>
      </c>
      <c r="C17" s="26">
        <f>C16</f>
        <v>1714.1130000000003</v>
      </c>
      <c r="D17" s="26">
        <f>D16</f>
        <v>1182.65527</v>
      </c>
      <c r="E17" s="26">
        <f>E16</f>
        <v>1182.65527</v>
      </c>
      <c r="F17" s="26">
        <f t="shared" si="8"/>
        <v>55.98633166067032</v>
      </c>
      <c r="G17" s="26">
        <f>D17*100/C17</f>
        <v>68.99517534724956</v>
      </c>
      <c r="H17" s="26">
        <v>79.659</v>
      </c>
      <c r="I17" s="26">
        <v>0</v>
      </c>
      <c r="J17" s="26">
        <f aca="true" t="shared" si="11" ref="J17:AD18">J16</f>
        <v>79.659</v>
      </c>
      <c r="K17" s="26">
        <f>K16</f>
        <v>17.92988</v>
      </c>
      <c r="L17" s="26">
        <f t="shared" si="11"/>
        <v>79.659</v>
      </c>
      <c r="M17" s="26">
        <f>M16</f>
        <v>59.63021</v>
      </c>
      <c r="N17" s="26">
        <f t="shared" si="11"/>
        <v>1020.159</v>
      </c>
      <c r="O17" s="26">
        <f>O16</f>
        <v>388.02942</v>
      </c>
      <c r="P17" s="26">
        <f t="shared" si="11"/>
        <v>295.659</v>
      </c>
      <c r="Q17" s="26">
        <f>Q16</f>
        <v>300.05955</v>
      </c>
      <c r="R17" s="26">
        <f t="shared" si="11"/>
        <v>79.659</v>
      </c>
      <c r="S17" s="26">
        <f>S16</f>
        <v>385.19049</v>
      </c>
      <c r="T17" s="26">
        <f t="shared" si="11"/>
        <v>79.659</v>
      </c>
      <c r="U17" s="26">
        <f>U16</f>
        <v>31.81572</v>
      </c>
      <c r="V17" s="26">
        <f t="shared" si="11"/>
        <v>79.659</v>
      </c>
      <c r="W17" s="26"/>
      <c r="X17" s="26">
        <f t="shared" si="11"/>
        <v>79.659</v>
      </c>
      <c r="Y17" s="26"/>
      <c r="Z17" s="26">
        <f t="shared" si="11"/>
        <v>79.659</v>
      </c>
      <c r="AA17" s="26"/>
      <c r="AB17" s="26">
        <f t="shared" si="11"/>
        <v>79.659</v>
      </c>
      <c r="AC17" s="26"/>
      <c r="AD17" s="26">
        <f t="shared" si="11"/>
        <v>79.651</v>
      </c>
      <c r="AE17" s="26"/>
      <c r="AF17" s="69"/>
    </row>
    <row r="18" spans="1:32" s="13" customFormat="1" ht="18.75">
      <c r="A18" s="42" t="s">
        <v>18</v>
      </c>
      <c r="B18" s="40">
        <f>B16</f>
        <v>2112.4000000000005</v>
      </c>
      <c r="C18" s="26">
        <f>C17</f>
        <v>1714.1130000000003</v>
      </c>
      <c r="D18" s="26">
        <f>D17</f>
        <v>1182.65527</v>
      </c>
      <c r="E18" s="26">
        <f>E16</f>
        <v>1182.65527</v>
      </c>
      <c r="F18" s="26">
        <f t="shared" si="8"/>
        <v>55.98633166067032</v>
      </c>
      <c r="G18" s="26">
        <f>D18*100/C18</f>
        <v>68.99517534724956</v>
      </c>
      <c r="H18" s="26">
        <v>79.659</v>
      </c>
      <c r="I18" s="26">
        <v>0</v>
      </c>
      <c r="J18" s="26">
        <f t="shared" si="11"/>
        <v>79.659</v>
      </c>
      <c r="K18" s="26">
        <f>K17</f>
        <v>17.92988</v>
      </c>
      <c r="L18" s="26">
        <f t="shared" si="11"/>
        <v>79.659</v>
      </c>
      <c r="M18" s="26">
        <f>M17</f>
        <v>59.63021</v>
      </c>
      <c r="N18" s="26">
        <f t="shared" si="11"/>
        <v>1020.159</v>
      </c>
      <c r="O18" s="26">
        <f>O17</f>
        <v>388.02942</v>
      </c>
      <c r="P18" s="26">
        <f t="shared" si="11"/>
        <v>295.659</v>
      </c>
      <c r="Q18" s="26">
        <f>Q17</f>
        <v>300.05955</v>
      </c>
      <c r="R18" s="26">
        <f t="shared" si="11"/>
        <v>79.659</v>
      </c>
      <c r="S18" s="26">
        <f>S17</f>
        <v>385.19049</v>
      </c>
      <c r="T18" s="26">
        <f t="shared" si="11"/>
        <v>79.659</v>
      </c>
      <c r="U18" s="26">
        <f>U17</f>
        <v>31.81572</v>
      </c>
      <c r="V18" s="26">
        <f t="shared" si="11"/>
        <v>79.659</v>
      </c>
      <c r="W18" s="26"/>
      <c r="X18" s="26">
        <f t="shared" si="11"/>
        <v>79.659</v>
      </c>
      <c r="Y18" s="26"/>
      <c r="Z18" s="26">
        <f t="shared" si="11"/>
        <v>79.659</v>
      </c>
      <c r="AA18" s="26"/>
      <c r="AB18" s="26">
        <f t="shared" si="11"/>
        <v>79.659</v>
      </c>
      <c r="AC18" s="26"/>
      <c r="AD18" s="26">
        <f t="shared" si="11"/>
        <v>79.651</v>
      </c>
      <c r="AE18" s="26"/>
      <c r="AF18" s="70"/>
    </row>
    <row r="19" spans="1:32" s="13" customFormat="1" ht="149.25" customHeight="1">
      <c r="A19" s="44" t="s">
        <v>37</v>
      </c>
      <c r="B19" s="40">
        <f>H19+J19+L19+N19+P19+R19+T19+V19+X19+Z19+AB19+AD19</f>
        <v>17398.800000000003</v>
      </c>
      <c r="C19" s="26">
        <f>H19+J19+L19+N19+P19+R19+T19</f>
        <v>12936.125520000001</v>
      </c>
      <c r="D19" s="26">
        <f>I19+K19+M19+O19+Q19+S19+U19</f>
        <v>7390.77593</v>
      </c>
      <c r="E19" s="26">
        <f>I19+K19+M19+O19+Q19+S19+U19+W19+Y19+AA19+AC19+AE19</f>
        <v>7390.77593</v>
      </c>
      <c r="F19" s="26">
        <f t="shared" si="8"/>
        <v>42.47865329792859</v>
      </c>
      <c r="G19" s="26">
        <f>D19*100/C19</f>
        <v>57.132840266379844</v>
      </c>
      <c r="H19" s="26">
        <v>872.797</v>
      </c>
      <c r="I19" s="26">
        <v>312.66245</v>
      </c>
      <c r="J19" s="26">
        <v>1415.255</v>
      </c>
      <c r="K19" s="26">
        <v>395.14865</v>
      </c>
      <c r="L19" s="26">
        <v>858.827</v>
      </c>
      <c r="M19" s="26">
        <v>811.4391</v>
      </c>
      <c r="N19" s="26">
        <v>4739.90758</v>
      </c>
      <c r="O19" s="26">
        <v>799.91496</v>
      </c>
      <c r="P19" s="26">
        <v>397.557</v>
      </c>
      <c r="Q19" s="26">
        <v>1393.09853</v>
      </c>
      <c r="R19" s="26">
        <v>801.647</v>
      </c>
      <c r="S19" s="26">
        <v>1665.21094</v>
      </c>
      <c r="T19" s="26">
        <v>3850.13494</v>
      </c>
      <c r="U19" s="26">
        <v>2013.3013</v>
      </c>
      <c r="V19" s="26">
        <v>315.647</v>
      </c>
      <c r="W19" s="26"/>
      <c r="X19" s="26">
        <v>728.147</v>
      </c>
      <c r="Y19" s="26"/>
      <c r="Z19" s="26">
        <v>1064.88556</v>
      </c>
      <c r="AA19" s="26"/>
      <c r="AB19" s="26">
        <v>315.647</v>
      </c>
      <c r="AC19" s="26"/>
      <c r="AD19" s="26">
        <v>2038.34792</v>
      </c>
      <c r="AE19" s="26"/>
      <c r="AF19" s="68" t="s">
        <v>101</v>
      </c>
    </row>
    <row r="20" spans="1:32" s="13" customFormat="1" ht="21.75" customHeight="1">
      <c r="A20" s="41" t="s">
        <v>23</v>
      </c>
      <c r="B20" s="40">
        <f>B19</f>
        <v>17398.800000000003</v>
      </c>
      <c r="C20" s="26">
        <f>C19</f>
        <v>12936.125520000001</v>
      </c>
      <c r="D20" s="26">
        <f>D19</f>
        <v>7390.77593</v>
      </c>
      <c r="E20" s="26">
        <f>E19</f>
        <v>7390.77593</v>
      </c>
      <c r="F20" s="26">
        <f t="shared" si="8"/>
        <v>42.47865329792859</v>
      </c>
      <c r="G20" s="26">
        <f aca="true" t="shared" si="12" ref="G20:G27">D20*100/C20</f>
        <v>57.132840266379844</v>
      </c>
      <c r="H20" s="26">
        <f>H19</f>
        <v>872.797</v>
      </c>
      <c r="I20" s="26">
        <f>I19</f>
        <v>312.66245</v>
      </c>
      <c r="J20" s="26">
        <f aca="true" t="shared" si="13" ref="J20:AD21">J19</f>
        <v>1415.255</v>
      </c>
      <c r="K20" s="26">
        <f>K19</f>
        <v>395.14865</v>
      </c>
      <c r="L20" s="26">
        <f t="shared" si="13"/>
        <v>858.827</v>
      </c>
      <c r="M20" s="26">
        <f>M19</f>
        <v>811.4391</v>
      </c>
      <c r="N20" s="26">
        <f t="shared" si="13"/>
        <v>4739.90758</v>
      </c>
      <c r="O20" s="26">
        <f>O19</f>
        <v>799.91496</v>
      </c>
      <c r="P20" s="26">
        <f t="shared" si="13"/>
        <v>397.557</v>
      </c>
      <c r="Q20" s="26">
        <f>Q19</f>
        <v>1393.09853</v>
      </c>
      <c r="R20" s="26">
        <f t="shared" si="13"/>
        <v>801.647</v>
      </c>
      <c r="S20" s="26">
        <f>S19</f>
        <v>1665.21094</v>
      </c>
      <c r="T20" s="26">
        <f t="shared" si="13"/>
        <v>3850.13494</v>
      </c>
      <c r="U20" s="26">
        <f>U19</f>
        <v>2013.3013</v>
      </c>
      <c r="V20" s="26">
        <f t="shared" si="13"/>
        <v>315.647</v>
      </c>
      <c r="W20" s="26"/>
      <c r="X20" s="26">
        <f t="shared" si="13"/>
        <v>728.147</v>
      </c>
      <c r="Y20" s="26"/>
      <c r="Z20" s="26">
        <f t="shared" si="13"/>
        <v>1064.88556</v>
      </c>
      <c r="AA20" s="26"/>
      <c r="AB20" s="26">
        <f t="shared" si="13"/>
        <v>315.647</v>
      </c>
      <c r="AC20" s="26"/>
      <c r="AD20" s="26">
        <f t="shared" si="13"/>
        <v>2038.34792</v>
      </c>
      <c r="AE20" s="26"/>
      <c r="AF20" s="75"/>
    </row>
    <row r="21" spans="1:32" s="13" customFormat="1" ht="36.75" customHeight="1">
      <c r="A21" s="45" t="s">
        <v>18</v>
      </c>
      <c r="B21" s="40">
        <f>B20</f>
        <v>17398.800000000003</v>
      </c>
      <c r="C21" s="26">
        <f>C20</f>
        <v>12936.125520000001</v>
      </c>
      <c r="D21" s="26">
        <f>D20</f>
        <v>7390.77593</v>
      </c>
      <c r="E21" s="26">
        <f>E19</f>
        <v>7390.77593</v>
      </c>
      <c r="F21" s="26">
        <f t="shared" si="8"/>
        <v>42.47865329792859</v>
      </c>
      <c r="G21" s="26">
        <f t="shared" si="12"/>
        <v>57.132840266379844</v>
      </c>
      <c r="H21" s="26">
        <f>H20</f>
        <v>872.797</v>
      </c>
      <c r="I21" s="26">
        <f>I20</f>
        <v>312.66245</v>
      </c>
      <c r="J21" s="26">
        <f t="shared" si="13"/>
        <v>1415.255</v>
      </c>
      <c r="K21" s="26">
        <f>K20</f>
        <v>395.14865</v>
      </c>
      <c r="L21" s="26">
        <f t="shared" si="13"/>
        <v>858.827</v>
      </c>
      <c r="M21" s="26">
        <f>M19</f>
        <v>811.4391</v>
      </c>
      <c r="N21" s="26">
        <f t="shared" si="13"/>
        <v>4739.90758</v>
      </c>
      <c r="O21" s="26">
        <f>O20</f>
        <v>799.91496</v>
      </c>
      <c r="P21" s="26">
        <f t="shared" si="13"/>
        <v>397.557</v>
      </c>
      <c r="Q21" s="26">
        <f>Q20</f>
        <v>1393.09853</v>
      </c>
      <c r="R21" s="26">
        <f t="shared" si="13"/>
        <v>801.647</v>
      </c>
      <c r="S21" s="26">
        <f>S20</f>
        <v>1665.21094</v>
      </c>
      <c r="T21" s="26">
        <f t="shared" si="13"/>
        <v>3850.13494</v>
      </c>
      <c r="U21" s="26">
        <f>U20</f>
        <v>2013.3013</v>
      </c>
      <c r="V21" s="26">
        <f t="shared" si="13"/>
        <v>315.647</v>
      </c>
      <c r="W21" s="26"/>
      <c r="X21" s="26">
        <f t="shared" si="13"/>
        <v>728.147</v>
      </c>
      <c r="Y21" s="26"/>
      <c r="Z21" s="26">
        <f t="shared" si="13"/>
        <v>1064.88556</v>
      </c>
      <c r="AA21" s="26"/>
      <c r="AB21" s="26">
        <f t="shared" si="13"/>
        <v>315.647</v>
      </c>
      <c r="AC21" s="26"/>
      <c r="AD21" s="26">
        <f t="shared" si="13"/>
        <v>2038.34792</v>
      </c>
      <c r="AE21" s="26"/>
      <c r="AF21" s="76"/>
    </row>
    <row r="22" spans="1:32" s="13" customFormat="1" ht="53.25" customHeight="1">
      <c r="A22" s="44" t="s">
        <v>38</v>
      </c>
      <c r="B22" s="40">
        <f>H22+J22+L22+N22+P22+R22+T22+V22+X22+Z22+AB22+AD22</f>
        <v>2830.2</v>
      </c>
      <c r="C22" s="26">
        <f>H22+J22+L22+N22+P22+R22+T22</f>
        <v>2281.16</v>
      </c>
      <c r="D22" s="26">
        <f>I22+K22+M22+O22+Q22+S22+U22+W22+Y22+AA22+AC22+AE22</f>
        <v>600.5778</v>
      </c>
      <c r="E22" s="26">
        <f>I22+K22+M22+O22+Q22+S22+U22+W22+Y22+AA22+AC22+AE22</f>
        <v>600.5778</v>
      </c>
      <c r="F22" s="26">
        <f t="shared" si="8"/>
        <v>21.220330718677126</v>
      </c>
      <c r="G22" s="26">
        <f t="shared" si="12"/>
        <v>26.32773676550527</v>
      </c>
      <c r="H22" s="26">
        <v>136</v>
      </c>
      <c r="I22" s="26">
        <v>34.37</v>
      </c>
      <c r="J22" s="26">
        <v>688.876</v>
      </c>
      <c r="K22" s="26">
        <v>48.97</v>
      </c>
      <c r="L22" s="26">
        <v>20</v>
      </c>
      <c r="M22" s="26">
        <v>122.185</v>
      </c>
      <c r="N22" s="26">
        <v>800.768</v>
      </c>
      <c r="O22" s="26">
        <v>88.44</v>
      </c>
      <c r="P22" s="26">
        <v>2.5</v>
      </c>
      <c r="Q22" s="26">
        <v>162.3746</v>
      </c>
      <c r="R22" s="26">
        <v>0</v>
      </c>
      <c r="S22" s="26">
        <v>72.5082</v>
      </c>
      <c r="T22" s="26">
        <v>633.016</v>
      </c>
      <c r="U22" s="26">
        <v>71.73</v>
      </c>
      <c r="V22" s="26">
        <v>0</v>
      </c>
      <c r="W22" s="26"/>
      <c r="X22" s="26">
        <v>0</v>
      </c>
      <c r="Y22" s="26"/>
      <c r="Z22" s="26">
        <v>549.04</v>
      </c>
      <c r="AA22" s="26"/>
      <c r="AB22" s="26">
        <v>0</v>
      </c>
      <c r="AC22" s="26"/>
      <c r="AD22" s="26">
        <v>0</v>
      </c>
      <c r="AE22" s="26"/>
      <c r="AF22" s="68" t="s">
        <v>95</v>
      </c>
    </row>
    <row r="23" spans="1:32" s="13" customFormat="1" ht="18.75">
      <c r="A23" s="41" t="s">
        <v>23</v>
      </c>
      <c r="B23" s="40">
        <f>B22</f>
        <v>2830.2</v>
      </c>
      <c r="C23" s="26">
        <f>C22</f>
        <v>2281.16</v>
      </c>
      <c r="D23" s="26">
        <f>D22</f>
        <v>600.5778</v>
      </c>
      <c r="E23" s="26">
        <f>E22</f>
        <v>600.5778</v>
      </c>
      <c r="F23" s="26">
        <f t="shared" si="8"/>
        <v>21.220330718677126</v>
      </c>
      <c r="G23" s="26">
        <f t="shared" si="12"/>
        <v>26.32773676550527</v>
      </c>
      <c r="H23" s="40">
        <f aca="true" t="shared" si="14" ref="H23:AD23">H22</f>
        <v>136</v>
      </c>
      <c r="I23" s="40">
        <f>I22</f>
        <v>34.37</v>
      </c>
      <c r="J23" s="40">
        <f t="shared" si="14"/>
        <v>688.876</v>
      </c>
      <c r="K23" s="40">
        <f>K22</f>
        <v>48.97</v>
      </c>
      <c r="L23" s="40">
        <f>L22</f>
        <v>20</v>
      </c>
      <c r="M23" s="40">
        <f>M22</f>
        <v>122.185</v>
      </c>
      <c r="N23" s="40">
        <f t="shared" si="14"/>
        <v>800.768</v>
      </c>
      <c r="O23" s="40">
        <f>O22</f>
        <v>88.44</v>
      </c>
      <c r="P23" s="40">
        <f t="shared" si="14"/>
        <v>2.5</v>
      </c>
      <c r="Q23" s="40">
        <f>Q22</f>
        <v>162.3746</v>
      </c>
      <c r="R23" s="40">
        <f t="shared" si="14"/>
        <v>0</v>
      </c>
      <c r="S23" s="40">
        <f>S22</f>
        <v>72.5082</v>
      </c>
      <c r="T23" s="40">
        <f t="shared" si="14"/>
        <v>633.016</v>
      </c>
      <c r="U23" s="40">
        <f>U22</f>
        <v>71.73</v>
      </c>
      <c r="V23" s="40">
        <f t="shared" si="14"/>
        <v>0</v>
      </c>
      <c r="W23" s="40"/>
      <c r="X23" s="40">
        <f t="shared" si="14"/>
        <v>0</v>
      </c>
      <c r="Y23" s="40"/>
      <c r="Z23" s="40">
        <f t="shared" si="14"/>
        <v>549.04</v>
      </c>
      <c r="AA23" s="40"/>
      <c r="AB23" s="40">
        <f t="shared" si="14"/>
        <v>0</v>
      </c>
      <c r="AC23" s="40"/>
      <c r="AD23" s="40">
        <f t="shared" si="14"/>
        <v>0</v>
      </c>
      <c r="AE23" s="26"/>
      <c r="AF23" s="75"/>
    </row>
    <row r="24" spans="1:32" s="13" customFormat="1" ht="18.75">
      <c r="A24" s="45" t="s">
        <v>18</v>
      </c>
      <c r="B24" s="40">
        <f>B23</f>
        <v>2830.2</v>
      </c>
      <c r="C24" s="26">
        <f>C23</f>
        <v>2281.16</v>
      </c>
      <c r="D24" s="26">
        <f>D23</f>
        <v>600.5778</v>
      </c>
      <c r="E24" s="26">
        <f>E22</f>
        <v>600.5778</v>
      </c>
      <c r="F24" s="26">
        <f t="shared" si="8"/>
        <v>21.220330718677126</v>
      </c>
      <c r="G24" s="26">
        <f t="shared" si="12"/>
        <v>26.32773676550527</v>
      </c>
      <c r="H24" s="26">
        <f>H23</f>
        <v>136</v>
      </c>
      <c r="I24" s="26">
        <f>I23</f>
        <v>34.37</v>
      </c>
      <c r="J24" s="26">
        <f>J23</f>
        <v>688.876</v>
      </c>
      <c r="K24" s="26">
        <f>K22</f>
        <v>48.97</v>
      </c>
      <c r="L24" s="26">
        <f>L23</f>
        <v>20</v>
      </c>
      <c r="M24" s="26">
        <f>M23</f>
        <v>122.185</v>
      </c>
      <c r="N24" s="26">
        <f>N23</f>
        <v>800.768</v>
      </c>
      <c r="O24" s="26">
        <f>O23</f>
        <v>88.44</v>
      </c>
      <c r="P24" s="26">
        <f>P23</f>
        <v>2.5</v>
      </c>
      <c r="Q24" s="26">
        <f>Q23</f>
        <v>162.3746</v>
      </c>
      <c r="R24" s="26">
        <f>R23</f>
        <v>0</v>
      </c>
      <c r="S24" s="26">
        <f>S23</f>
        <v>72.5082</v>
      </c>
      <c r="T24" s="26">
        <f>T23</f>
        <v>633.016</v>
      </c>
      <c r="U24" s="26">
        <f>U23</f>
        <v>71.73</v>
      </c>
      <c r="V24" s="26">
        <f>V23</f>
        <v>0</v>
      </c>
      <c r="W24" s="26"/>
      <c r="X24" s="26">
        <f>X23</f>
        <v>0</v>
      </c>
      <c r="Y24" s="26"/>
      <c r="Z24" s="26">
        <f>Z23</f>
        <v>549.04</v>
      </c>
      <c r="AA24" s="26"/>
      <c r="AB24" s="26">
        <f>AB23</f>
        <v>0</v>
      </c>
      <c r="AC24" s="26"/>
      <c r="AD24" s="26">
        <f>AD23</f>
        <v>0</v>
      </c>
      <c r="AE24" s="26"/>
      <c r="AF24" s="76"/>
    </row>
    <row r="25" spans="1:32" s="13" customFormat="1" ht="125.25" customHeight="1">
      <c r="A25" s="44" t="s">
        <v>39</v>
      </c>
      <c r="B25" s="40">
        <f>H25+J25+L25+N25+P25+R25+T25+V25+X25+Z25+AB25+AD25</f>
        <v>78747.59999999999</v>
      </c>
      <c r="C25" s="26">
        <f>H25+J25+L25+N25+P25+R25+T25</f>
        <v>58042.376809999994</v>
      </c>
      <c r="D25" s="26">
        <f>I25+K25+M25+O25+Q25+S25+U25</f>
        <v>52561.77559</v>
      </c>
      <c r="E25" s="26">
        <f>I25+K25+M25+O25+Q25+S25+U25+W25+Y25+AA25+AC25+AE25</f>
        <v>52561.77559</v>
      </c>
      <c r="F25" s="26">
        <f t="shared" si="8"/>
        <v>66.7471460590545</v>
      </c>
      <c r="G25" s="26">
        <f t="shared" si="12"/>
        <v>90.55758650625114</v>
      </c>
      <c r="H25" s="26">
        <v>18294.264</v>
      </c>
      <c r="I25" s="26">
        <v>14223.35604</v>
      </c>
      <c r="J25" s="26">
        <v>9483.64</v>
      </c>
      <c r="K25" s="26">
        <v>8760.74994</v>
      </c>
      <c r="L25" s="26">
        <v>3758.18941</v>
      </c>
      <c r="M25" s="26">
        <v>4417.91725</v>
      </c>
      <c r="N25" s="26">
        <v>7287.394</v>
      </c>
      <c r="O25" s="26">
        <v>6860.45104</v>
      </c>
      <c r="P25" s="26">
        <v>6560.331</v>
      </c>
      <c r="Q25" s="26">
        <v>7359.57986</v>
      </c>
      <c r="R25" s="26">
        <v>4299.6784</v>
      </c>
      <c r="S25" s="26">
        <v>3714.76414</v>
      </c>
      <c r="T25" s="26">
        <v>8358.88</v>
      </c>
      <c r="U25" s="26">
        <v>7224.95732</v>
      </c>
      <c r="V25" s="26">
        <v>3744.787</v>
      </c>
      <c r="W25" s="26"/>
      <c r="X25" s="26">
        <v>2279.609</v>
      </c>
      <c r="Y25" s="26"/>
      <c r="Z25" s="23">
        <v>5945.079</v>
      </c>
      <c r="AA25" s="23"/>
      <c r="AB25" s="23">
        <v>2943.84311</v>
      </c>
      <c r="AC25" s="23"/>
      <c r="AD25" s="23">
        <v>5791.90508</v>
      </c>
      <c r="AE25" s="23"/>
      <c r="AF25" s="89" t="s">
        <v>94</v>
      </c>
    </row>
    <row r="26" spans="1:32" s="13" customFormat="1" ht="18.75">
      <c r="A26" s="41" t="s">
        <v>23</v>
      </c>
      <c r="B26" s="40">
        <f>B25</f>
        <v>78747.59999999999</v>
      </c>
      <c r="C26" s="26">
        <f>C25</f>
        <v>58042.376809999994</v>
      </c>
      <c r="D26" s="26">
        <f>I26+K26+M26+O26+Q26+S26+U26+W26+Y26+AA26+AC26+AE26</f>
        <v>52561.77559</v>
      </c>
      <c r="E26" s="26">
        <f>E25</f>
        <v>52561.77559</v>
      </c>
      <c r="F26" s="26">
        <f t="shared" si="8"/>
        <v>66.7471460590545</v>
      </c>
      <c r="G26" s="26">
        <f t="shared" si="12"/>
        <v>90.55758650625114</v>
      </c>
      <c r="H26" s="26">
        <f>H25</f>
        <v>18294.264</v>
      </c>
      <c r="I26" s="26">
        <f>I25</f>
        <v>14223.35604</v>
      </c>
      <c r="J26" s="26">
        <f aca="true" t="shared" si="15" ref="J26:AD26">J25</f>
        <v>9483.64</v>
      </c>
      <c r="K26" s="26">
        <f>K25</f>
        <v>8760.74994</v>
      </c>
      <c r="L26" s="26">
        <f t="shared" si="15"/>
        <v>3758.18941</v>
      </c>
      <c r="M26" s="26">
        <f>M25</f>
        <v>4417.91725</v>
      </c>
      <c r="N26" s="26">
        <f t="shared" si="15"/>
        <v>7287.394</v>
      </c>
      <c r="O26" s="26">
        <f>O25</f>
        <v>6860.45104</v>
      </c>
      <c r="P26" s="26">
        <f t="shared" si="15"/>
        <v>6560.331</v>
      </c>
      <c r="Q26" s="26">
        <f>Q25</f>
        <v>7359.57986</v>
      </c>
      <c r="R26" s="26">
        <f t="shared" si="15"/>
        <v>4299.6784</v>
      </c>
      <c r="S26" s="26">
        <f>S25</f>
        <v>3714.76414</v>
      </c>
      <c r="T26" s="26">
        <f t="shared" si="15"/>
        <v>8358.88</v>
      </c>
      <c r="U26" s="26">
        <f>U25</f>
        <v>7224.95732</v>
      </c>
      <c r="V26" s="26">
        <f t="shared" si="15"/>
        <v>3744.787</v>
      </c>
      <c r="W26" s="26"/>
      <c r="X26" s="26">
        <f t="shared" si="15"/>
        <v>2279.609</v>
      </c>
      <c r="Y26" s="26"/>
      <c r="Z26" s="23">
        <f t="shared" si="15"/>
        <v>5945.079</v>
      </c>
      <c r="AA26" s="23"/>
      <c r="AB26" s="23">
        <f t="shared" si="15"/>
        <v>2943.84311</v>
      </c>
      <c r="AC26" s="23"/>
      <c r="AD26" s="23">
        <f t="shared" si="15"/>
        <v>5791.90508</v>
      </c>
      <c r="AE26" s="23"/>
      <c r="AF26" s="72"/>
    </row>
    <row r="27" spans="1:32" s="13" customFormat="1" ht="21.75" customHeight="1">
      <c r="A27" s="42" t="s">
        <v>18</v>
      </c>
      <c r="B27" s="40">
        <f>B25</f>
        <v>78747.59999999999</v>
      </c>
      <c r="C27" s="26">
        <f>C26</f>
        <v>58042.376809999994</v>
      </c>
      <c r="D27" s="26">
        <f>D26</f>
        <v>52561.77559</v>
      </c>
      <c r="E27" s="26">
        <f>E25</f>
        <v>52561.77559</v>
      </c>
      <c r="F27" s="26">
        <f t="shared" si="8"/>
        <v>66.7471460590545</v>
      </c>
      <c r="G27" s="26">
        <f t="shared" si="12"/>
        <v>90.55758650625114</v>
      </c>
      <c r="H27" s="40">
        <f aca="true" t="shared" si="16" ref="H27:AD27">H25</f>
        <v>18294.264</v>
      </c>
      <c r="I27" s="40">
        <f>I26</f>
        <v>14223.35604</v>
      </c>
      <c r="J27" s="40">
        <f t="shared" si="16"/>
        <v>9483.64</v>
      </c>
      <c r="K27" s="40">
        <f>K26</f>
        <v>8760.74994</v>
      </c>
      <c r="L27" s="40">
        <f t="shared" si="16"/>
        <v>3758.18941</v>
      </c>
      <c r="M27" s="40">
        <f>M26</f>
        <v>4417.91725</v>
      </c>
      <c r="N27" s="40">
        <f t="shared" si="16"/>
        <v>7287.394</v>
      </c>
      <c r="O27" s="40">
        <f>O26</f>
        <v>6860.45104</v>
      </c>
      <c r="P27" s="40">
        <f t="shared" si="16"/>
        <v>6560.331</v>
      </c>
      <c r="Q27" s="40">
        <f>Q26</f>
        <v>7359.57986</v>
      </c>
      <c r="R27" s="40">
        <f t="shared" si="16"/>
        <v>4299.6784</v>
      </c>
      <c r="S27" s="40">
        <f>S26</f>
        <v>3714.76414</v>
      </c>
      <c r="T27" s="40">
        <f t="shared" si="16"/>
        <v>8358.88</v>
      </c>
      <c r="U27" s="40">
        <f>U26</f>
        <v>7224.95732</v>
      </c>
      <c r="V27" s="40">
        <f t="shared" si="16"/>
        <v>3744.787</v>
      </c>
      <c r="W27" s="40"/>
      <c r="X27" s="40">
        <f t="shared" si="16"/>
        <v>2279.609</v>
      </c>
      <c r="Y27" s="40"/>
      <c r="Z27" s="25">
        <f t="shared" si="16"/>
        <v>5945.079</v>
      </c>
      <c r="AA27" s="25"/>
      <c r="AB27" s="25">
        <f t="shared" si="16"/>
        <v>2943.84311</v>
      </c>
      <c r="AC27" s="25"/>
      <c r="AD27" s="25">
        <f t="shared" si="16"/>
        <v>5791.90508</v>
      </c>
      <c r="AE27" s="23"/>
      <c r="AF27" s="73"/>
    </row>
    <row r="28" spans="1:33" s="13" customFormat="1" ht="33.75" customHeight="1">
      <c r="A28" s="33" t="s">
        <v>24</v>
      </c>
      <c r="B28" s="27">
        <f>B9+B5</f>
        <v>102614.59999999999</v>
      </c>
      <c r="C28" s="27">
        <f>C9+C5</f>
        <v>75622.67533</v>
      </c>
      <c r="D28" s="27">
        <f>D9+D5</f>
        <v>61944.53454</v>
      </c>
      <c r="E28" s="37">
        <f>E9+E5</f>
        <v>61944.53454</v>
      </c>
      <c r="F28" s="29">
        <f t="shared" si="8"/>
        <v>60.36619987799008</v>
      </c>
      <c r="G28" s="29">
        <f>D28*100/C28</f>
        <v>81.91264626606804</v>
      </c>
      <c r="H28" s="37">
        <f aca="true" t="shared" si="17" ref="H28:AD28">H9+H5</f>
        <v>19382.72</v>
      </c>
      <c r="I28" s="37">
        <f t="shared" si="17"/>
        <v>14570.388490000001</v>
      </c>
      <c r="J28" s="37">
        <f t="shared" si="17"/>
        <v>11667.43</v>
      </c>
      <c r="K28" s="37">
        <f t="shared" si="17"/>
        <v>9222.79847</v>
      </c>
      <c r="L28" s="37">
        <f t="shared" si="17"/>
        <v>4716.67541</v>
      </c>
      <c r="M28" s="37">
        <f>M9+M7</f>
        <v>5411.171560000001</v>
      </c>
      <c r="N28" s="37">
        <f t="shared" si="17"/>
        <v>13850.228579999999</v>
      </c>
      <c r="O28" s="37">
        <f>O7+O9</f>
        <v>8138.835419999999</v>
      </c>
      <c r="P28" s="37">
        <f t="shared" si="17"/>
        <v>7791.747</v>
      </c>
      <c r="Q28" s="37">
        <f t="shared" si="17"/>
        <v>9215.11254</v>
      </c>
      <c r="R28" s="37">
        <f t="shared" si="17"/>
        <v>5180.984399999999</v>
      </c>
      <c r="S28" s="37">
        <f t="shared" si="17"/>
        <v>6044.423720000001</v>
      </c>
      <c r="T28" s="37">
        <f t="shared" si="17"/>
        <v>13032.88994</v>
      </c>
      <c r="U28" s="37">
        <f>U5+U9</f>
        <v>9341.80434</v>
      </c>
      <c r="V28" s="37">
        <f t="shared" si="17"/>
        <v>4140.093</v>
      </c>
      <c r="W28" s="37"/>
      <c r="X28" s="37">
        <f t="shared" si="17"/>
        <v>3187.415</v>
      </c>
      <c r="Y28" s="37"/>
      <c r="Z28" s="37">
        <f t="shared" si="17"/>
        <v>7938.66356</v>
      </c>
      <c r="AA28" s="37"/>
      <c r="AB28" s="37">
        <f t="shared" si="17"/>
        <v>3815.8491099999997</v>
      </c>
      <c r="AC28" s="37"/>
      <c r="AD28" s="37">
        <f t="shared" si="17"/>
        <v>7909.904</v>
      </c>
      <c r="AE28" s="37"/>
      <c r="AF28" s="27"/>
      <c r="AG28" s="35">
        <f>AD28+AB28+Z28+X28+V28+T28+R28+P28+N28+L28+J28+H28</f>
        <v>102614.6</v>
      </c>
    </row>
    <row r="29" spans="1:32" s="13" customFormat="1" ht="46.5" customHeight="1">
      <c r="A29" s="4"/>
      <c r="B29" s="67" t="s">
        <v>49</v>
      </c>
      <c r="C29" s="67"/>
      <c r="D29" s="67"/>
      <c r="E29" s="67"/>
      <c r="F29" s="67"/>
      <c r="G29" s="67"/>
      <c r="H29" s="67"/>
      <c r="I29" s="67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4"/>
    </row>
    <row r="30" spans="1:32" s="13" customFormat="1" ht="60.75" customHeight="1" hidden="1">
      <c r="A30" s="4"/>
      <c r="B30" s="4"/>
      <c r="C30" s="4"/>
      <c r="D30" s="4"/>
      <c r="E30" s="4"/>
      <c r="F30" s="4"/>
      <c r="G30" s="4"/>
      <c r="H30" s="5"/>
      <c r="I30" s="5"/>
      <c r="J30" s="5"/>
      <c r="K30" s="5"/>
      <c r="L30" s="5"/>
      <c r="M30" s="5"/>
      <c r="N30" s="5"/>
      <c r="O30" s="5"/>
      <c r="P30" s="5"/>
      <c r="Q30" s="6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</row>
    <row r="31" spans="1:32" s="13" customFormat="1" ht="20.25" customHeight="1">
      <c r="A31" s="4"/>
      <c r="B31" s="67" t="s">
        <v>40</v>
      </c>
      <c r="C31" s="67"/>
      <c r="D31" s="67"/>
      <c r="E31" s="67"/>
      <c r="F31" s="67"/>
      <c r="G31" s="67"/>
      <c r="H31" s="67"/>
      <c r="I31" s="67"/>
      <c r="J31" s="5"/>
      <c r="K31" s="5"/>
      <c r="L31" s="5"/>
      <c r="M31" s="5"/>
      <c r="N31" s="5"/>
      <c r="O31" s="5"/>
      <c r="P31" s="5"/>
      <c r="Q31" s="6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</row>
    <row r="32" spans="2:32" ht="8.25" customHeight="1">
      <c r="B32" s="66"/>
      <c r="C32" s="67"/>
      <c r="D32" s="67"/>
      <c r="E32" s="67"/>
      <c r="F32" s="67"/>
      <c r="G32" s="67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8.75" hidden="1">
      <c r="A33" s="4"/>
      <c r="B33" s="66">
        <v>42500</v>
      </c>
      <c r="C33" s="67"/>
      <c r="D33" s="67"/>
      <c r="E33" s="67"/>
      <c r="F33" s="67"/>
      <c r="G33" s="6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1:32" s="13" customFormat="1" ht="24" customHeight="1">
      <c r="A34" s="4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</row>
    <row r="35" spans="1:32" s="13" customFormat="1" ht="18.75">
      <c r="A35" s="55"/>
      <c r="B35" s="67"/>
      <c r="C35" s="67"/>
      <c r="D35" s="67"/>
      <c r="E35" s="67"/>
      <c r="F35" s="67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ht="35.25" customHeight="1"/>
    <row r="38" spans="33:44" ht="35.25" customHeight="1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</row>
    <row r="39" spans="33:44" ht="19.5" customHeight="1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</row>
    <row r="40" spans="33:44" ht="48.7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ht="19.5" customHeight="1"/>
    <row r="42" ht="48.75" customHeight="1"/>
  </sheetData>
  <sheetProtection/>
  <mergeCells count="31">
    <mergeCell ref="B32:G32"/>
    <mergeCell ref="B33:G33"/>
    <mergeCell ref="B35:F35"/>
    <mergeCell ref="AF16:AF18"/>
    <mergeCell ref="AF19:AF21"/>
    <mergeCell ref="AF22:AF24"/>
    <mergeCell ref="AF25:AF27"/>
    <mergeCell ref="B29:I29"/>
    <mergeCell ref="B31:I31"/>
    <mergeCell ref="Z2:AA2"/>
    <mergeCell ref="AB2:AC2"/>
    <mergeCell ref="AD2:AE2"/>
    <mergeCell ref="AF2:AF3"/>
    <mergeCell ref="AF5:AF8"/>
    <mergeCell ref="AF13:AF15"/>
    <mergeCell ref="N2:O2"/>
    <mergeCell ref="P2:Q2"/>
    <mergeCell ref="R2:S2"/>
    <mergeCell ref="T2:U2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3"/>
  <colBreaks count="1" manualBreakCount="1">
    <brk id="21" max="34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40"/>
  <sheetViews>
    <sheetView showGridLines="0" view="pageBreakPreview" zoomScale="75" zoomScaleNormal="70" zoomScaleSheetLayoutView="75" zoomScalePageLayoutView="0" workbookViewId="0" topLeftCell="A1">
      <pane xSplit="7" ySplit="4" topLeftCell="AC14" activePane="bottomRight" state="frozen"/>
      <selection pane="topLeft" activeCell="A1" sqref="A1"/>
      <selection pane="topRight" activeCell="H1" sqref="H1"/>
      <selection pane="bottomLeft" activeCell="A5" sqref="A5"/>
      <selection pane="bottomRight" activeCell="G25" sqref="G25"/>
    </sheetView>
  </sheetViews>
  <sheetFormatPr defaultColWidth="9.140625" defaultRowHeight="12.75"/>
  <cols>
    <col min="1" max="1" width="54.421875" style="4" customWidth="1"/>
    <col min="2" max="2" width="15.140625" style="4" customWidth="1"/>
    <col min="3" max="3" width="14.8515625" style="5" customWidth="1"/>
    <col min="4" max="4" width="17.140625" style="5" customWidth="1"/>
    <col min="5" max="5" width="15.140625" style="5" customWidth="1"/>
    <col min="6" max="6" width="14.8515625" style="5" customWidth="1"/>
    <col min="7" max="7" width="14.7109375" style="5" customWidth="1"/>
    <col min="8" max="19" width="16.140625" style="1" customWidth="1"/>
    <col min="20" max="31" width="16.140625" style="5" customWidth="1"/>
    <col min="32" max="32" width="49.28125" style="4" customWidth="1"/>
    <col min="33" max="33" width="12.57421875" style="1" customWidth="1"/>
    <col min="34" max="16384" width="9.140625" style="1" customWidth="1"/>
  </cols>
  <sheetData>
    <row r="1" spans="1:32" ht="42" customHeight="1">
      <c r="A1" s="92" t="s">
        <v>90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AF1" s="7"/>
    </row>
    <row r="2" spans="1:32" s="8" customFormat="1" ht="18.75" customHeight="1">
      <c r="A2" s="78" t="s">
        <v>27</v>
      </c>
      <c r="B2" s="83" t="s">
        <v>28</v>
      </c>
      <c r="C2" s="83" t="s">
        <v>87</v>
      </c>
      <c r="D2" s="83" t="s">
        <v>88</v>
      </c>
      <c r="E2" s="83" t="s">
        <v>89</v>
      </c>
      <c r="F2" s="77" t="s">
        <v>13</v>
      </c>
      <c r="G2" s="77"/>
      <c r="H2" s="77" t="s">
        <v>0</v>
      </c>
      <c r="I2" s="77"/>
      <c r="J2" s="77" t="s">
        <v>1</v>
      </c>
      <c r="K2" s="77"/>
      <c r="L2" s="77" t="s">
        <v>2</v>
      </c>
      <c r="M2" s="77"/>
      <c r="N2" s="77" t="s">
        <v>3</v>
      </c>
      <c r="O2" s="77"/>
      <c r="P2" s="77" t="s">
        <v>4</v>
      </c>
      <c r="Q2" s="77"/>
      <c r="R2" s="77" t="s">
        <v>5</v>
      </c>
      <c r="S2" s="77"/>
      <c r="T2" s="77" t="s">
        <v>6</v>
      </c>
      <c r="U2" s="77"/>
      <c r="V2" s="77" t="s">
        <v>7</v>
      </c>
      <c r="W2" s="77"/>
      <c r="X2" s="77" t="s">
        <v>8</v>
      </c>
      <c r="Y2" s="77"/>
      <c r="Z2" s="77" t="s">
        <v>9</v>
      </c>
      <c r="AA2" s="77"/>
      <c r="AB2" s="77" t="s">
        <v>10</v>
      </c>
      <c r="AC2" s="77"/>
      <c r="AD2" s="77" t="s">
        <v>11</v>
      </c>
      <c r="AE2" s="77"/>
      <c r="AF2" s="78" t="s">
        <v>17</v>
      </c>
    </row>
    <row r="3" spans="1:32" s="9" customFormat="1" ht="58.5" customHeight="1">
      <c r="A3" s="78"/>
      <c r="B3" s="84"/>
      <c r="C3" s="84"/>
      <c r="D3" s="85"/>
      <c r="E3" s="84"/>
      <c r="F3" s="53" t="s">
        <v>15</v>
      </c>
      <c r="G3" s="53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78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3" customFormat="1" ht="120" customHeight="1">
      <c r="A5" s="47" t="s">
        <v>31</v>
      </c>
      <c r="B5" s="39">
        <f>B6</f>
        <v>1139</v>
      </c>
      <c r="C5" s="39">
        <f>H5+J5+L5+N5+P5+R5</f>
        <v>400</v>
      </c>
      <c r="D5" s="39">
        <f>I5+K5+M5+O5+Q5+S5</f>
        <v>88.085</v>
      </c>
      <c r="E5" s="39">
        <f>E6</f>
        <v>88.085</v>
      </c>
      <c r="F5" s="26">
        <f>D5*100/B5</f>
        <v>7.7335381913959615</v>
      </c>
      <c r="G5" s="26">
        <f>D5*100/C5</f>
        <v>22.02125</v>
      </c>
      <c r="H5" s="26">
        <f aca="true" t="shared" si="0" ref="H5:AD5">H6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v>0</v>
      </c>
      <c r="N5" s="26">
        <v>2</v>
      </c>
      <c r="O5" s="26">
        <f>O6</f>
        <v>2</v>
      </c>
      <c r="P5" s="26">
        <f t="shared" si="0"/>
        <v>398</v>
      </c>
      <c r="Q5" s="26">
        <v>0</v>
      </c>
      <c r="R5" s="26">
        <f t="shared" si="0"/>
        <v>0</v>
      </c>
      <c r="S5" s="26">
        <v>86.085</v>
      </c>
      <c r="T5" s="26">
        <f t="shared" si="0"/>
        <v>0</v>
      </c>
      <c r="U5" s="26"/>
      <c r="V5" s="26">
        <f t="shared" si="0"/>
        <v>0</v>
      </c>
      <c r="W5" s="26"/>
      <c r="X5" s="26">
        <f t="shared" si="0"/>
        <v>100</v>
      </c>
      <c r="Y5" s="26"/>
      <c r="Z5" s="26">
        <f t="shared" si="0"/>
        <v>300</v>
      </c>
      <c r="AA5" s="26"/>
      <c r="AB5" s="26">
        <f t="shared" si="0"/>
        <v>339</v>
      </c>
      <c r="AC5" s="26"/>
      <c r="AD5" s="26">
        <f t="shared" si="0"/>
        <v>0</v>
      </c>
      <c r="AE5" s="26"/>
      <c r="AF5" s="79" t="s">
        <v>91</v>
      </c>
    </row>
    <row r="6" spans="1:32" s="13" customFormat="1" ht="93.75">
      <c r="A6" s="48" t="s">
        <v>32</v>
      </c>
      <c r="B6" s="40">
        <f>H6+J6+L6+N6+P6+R6+T6+V6+X6+Z6+AB6+AD6</f>
        <v>1139</v>
      </c>
      <c r="C6" s="26">
        <f>C5</f>
        <v>400</v>
      </c>
      <c r="D6" s="26">
        <f>D5</f>
        <v>88.085</v>
      </c>
      <c r="E6" s="26">
        <f>I6+K6+M6+O6+Q6+S6+U6+W6+Y6+AA6+AC6+AE6</f>
        <v>88.085</v>
      </c>
      <c r="F6" s="26">
        <f>D6*100/B6</f>
        <v>7.7335381913959615</v>
      </c>
      <c r="G6" s="26">
        <f>D6*100/C6</f>
        <v>22.02125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2</v>
      </c>
      <c r="O6" s="26">
        <v>2</v>
      </c>
      <c r="P6" s="26">
        <v>398</v>
      </c>
      <c r="Q6" s="26">
        <v>0</v>
      </c>
      <c r="R6" s="26">
        <v>0</v>
      </c>
      <c r="S6" s="26">
        <f>S5</f>
        <v>86.085</v>
      </c>
      <c r="T6" s="26">
        <v>0</v>
      </c>
      <c r="U6" s="26"/>
      <c r="V6" s="26">
        <v>0</v>
      </c>
      <c r="W6" s="26"/>
      <c r="X6" s="26">
        <v>100</v>
      </c>
      <c r="Y6" s="26"/>
      <c r="Z6" s="26">
        <v>300</v>
      </c>
      <c r="AA6" s="26"/>
      <c r="AB6" s="26">
        <v>339</v>
      </c>
      <c r="AC6" s="26"/>
      <c r="AD6" s="26">
        <v>0</v>
      </c>
      <c r="AE6" s="26"/>
      <c r="AF6" s="79"/>
    </row>
    <row r="7" spans="1:32" s="13" customFormat="1" ht="18.75">
      <c r="A7" s="41" t="s">
        <v>23</v>
      </c>
      <c r="B7" s="40">
        <f aca="true" t="shared" si="1" ref="B7:H7">B6</f>
        <v>1139</v>
      </c>
      <c r="C7" s="26">
        <f t="shared" si="1"/>
        <v>400</v>
      </c>
      <c r="D7" s="26">
        <f t="shared" si="1"/>
        <v>88.085</v>
      </c>
      <c r="E7" s="26">
        <f t="shared" si="1"/>
        <v>88.085</v>
      </c>
      <c r="F7" s="26">
        <f t="shared" si="1"/>
        <v>7.7335381913959615</v>
      </c>
      <c r="G7" s="26">
        <f t="shared" si="1"/>
        <v>22.02125</v>
      </c>
      <c r="H7" s="26">
        <f t="shared" si="1"/>
        <v>0</v>
      </c>
      <c r="I7" s="26">
        <v>0</v>
      </c>
      <c r="J7" s="26">
        <f>J6</f>
        <v>0</v>
      </c>
      <c r="K7" s="26">
        <v>0</v>
      </c>
      <c r="L7" s="26">
        <f>L6</f>
        <v>0</v>
      </c>
      <c r="M7" s="26">
        <v>0</v>
      </c>
      <c r="N7" s="26">
        <f aca="true" t="shared" si="2" ref="N7:P8">N6</f>
        <v>2</v>
      </c>
      <c r="O7" s="26">
        <f t="shared" si="2"/>
        <v>2</v>
      </c>
      <c r="P7" s="26">
        <f t="shared" si="2"/>
        <v>398</v>
      </c>
      <c r="Q7" s="26">
        <v>0</v>
      </c>
      <c r="R7" s="26">
        <f>R6</f>
        <v>0</v>
      </c>
      <c r="S7" s="26">
        <f>S6</f>
        <v>86.085</v>
      </c>
      <c r="T7" s="26">
        <f>T6</f>
        <v>0</v>
      </c>
      <c r="U7" s="26"/>
      <c r="V7" s="26">
        <f>V6</f>
        <v>0</v>
      </c>
      <c r="W7" s="26"/>
      <c r="X7" s="26">
        <f>X6</f>
        <v>100</v>
      </c>
      <c r="Y7" s="26"/>
      <c r="Z7" s="26">
        <f>Z6</f>
        <v>300</v>
      </c>
      <c r="AA7" s="26"/>
      <c r="AB7" s="26">
        <f>AB6</f>
        <v>339</v>
      </c>
      <c r="AC7" s="26"/>
      <c r="AD7" s="26">
        <f>AD6</f>
        <v>0</v>
      </c>
      <c r="AE7" s="26"/>
      <c r="AF7" s="79"/>
    </row>
    <row r="8" spans="1:32" s="13" customFormat="1" ht="18.75">
      <c r="A8" s="42" t="s">
        <v>18</v>
      </c>
      <c r="B8" s="40">
        <f>B7</f>
        <v>1139</v>
      </c>
      <c r="C8" s="26">
        <f>C7</f>
        <v>400</v>
      </c>
      <c r="D8" s="26">
        <f>D7</f>
        <v>88.085</v>
      </c>
      <c r="E8" s="26">
        <f>E6</f>
        <v>88.085</v>
      </c>
      <c r="F8" s="26">
        <f>F7</f>
        <v>7.7335381913959615</v>
      </c>
      <c r="G8" s="26">
        <f>G7</f>
        <v>22.02125</v>
      </c>
      <c r="H8" s="26">
        <f>H7</f>
        <v>0</v>
      </c>
      <c r="I8" s="26">
        <v>0</v>
      </c>
      <c r="J8" s="26">
        <f>J7</f>
        <v>0</v>
      </c>
      <c r="K8" s="26">
        <v>0</v>
      </c>
      <c r="L8" s="26">
        <f>L7</f>
        <v>0</v>
      </c>
      <c r="M8" s="26">
        <v>0</v>
      </c>
      <c r="N8" s="26">
        <f t="shared" si="2"/>
        <v>2</v>
      </c>
      <c r="O8" s="26">
        <f t="shared" si="2"/>
        <v>2</v>
      </c>
      <c r="P8" s="26">
        <f t="shared" si="2"/>
        <v>398</v>
      </c>
      <c r="Q8" s="26">
        <v>0</v>
      </c>
      <c r="R8" s="26">
        <f>R7</f>
        <v>0</v>
      </c>
      <c r="S8" s="26">
        <f>S7</f>
        <v>86.085</v>
      </c>
      <c r="T8" s="26">
        <f>T7</f>
        <v>0</v>
      </c>
      <c r="U8" s="26"/>
      <c r="V8" s="26">
        <f>V7</f>
        <v>0</v>
      </c>
      <c r="W8" s="26"/>
      <c r="X8" s="26">
        <f>X7</f>
        <v>100</v>
      </c>
      <c r="Y8" s="26"/>
      <c r="Z8" s="26">
        <f>Z7</f>
        <v>300</v>
      </c>
      <c r="AA8" s="26"/>
      <c r="AB8" s="26">
        <f>AB7</f>
        <v>339</v>
      </c>
      <c r="AC8" s="26"/>
      <c r="AD8" s="26">
        <f>AD7</f>
        <v>0</v>
      </c>
      <c r="AE8" s="26"/>
      <c r="AF8" s="80"/>
    </row>
    <row r="9" spans="1:32" s="13" customFormat="1" ht="93.75">
      <c r="A9" s="43" t="s">
        <v>33</v>
      </c>
      <c r="B9" s="39">
        <f>B10+B25</f>
        <v>101475.59999999999</v>
      </c>
      <c r="C9" s="39">
        <f>C10+C25</f>
        <v>62189.78539</v>
      </c>
      <c r="D9" s="39">
        <f>D10+D25</f>
        <v>52514.6452</v>
      </c>
      <c r="E9" s="39">
        <f>E10+E25</f>
        <v>52514.6452</v>
      </c>
      <c r="F9" s="26">
        <f>D9*100/B9</f>
        <v>51.75100733575362</v>
      </c>
      <c r="G9" s="26">
        <f>D9*100/C9</f>
        <v>84.44255735998127</v>
      </c>
      <c r="H9" s="39">
        <f aca="true" t="shared" si="3" ref="H9:AD9">H10+H25</f>
        <v>19382.72</v>
      </c>
      <c r="I9" s="39">
        <f>I10+I25</f>
        <v>14570.388490000001</v>
      </c>
      <c r="J9" s="39">
        <f t="shared" si="3"/>
        <v>11667.43</v>
      </c>
      <c r="K9" s="39">
        <f t="shared" si="3"/>
        <v>9222.79847</v>
      </c>
      <c r="L9" s="39">
        <f t="shared" si="3"/>
        <v>4716.67541</v>
      </c>
      <c r="M9" s="39">
        <f>M10+M25</f>
        <v>5411.171560000001</v>
      </c>
      <c r="N9" s="39">
        <f t="shared" si="3"/>
        <v>13848.228579999999</v>
      </c>
      <c r="O9" s="39">
        <f>O10+O27</f>
        <v>8136.835419999999</v>
      </c>
      <c r="P9" s="39">
        <f t="shared" si="3"/>
        <v>7393.747</v>
      </c>
      <c r="Q9" s="39">
        <f>Q10+Q27</f>
        <v>9215.11254</v>
      </c>
      <c r="R9" s="39">
        <f t="shared" si="3"/>
        <v>5180.984399999999</v>
      </c>
      <c r="S9" s="39">
        <f>S10+S27</f>
        <v>5958.338720000001</v>
      </c>
      <c r="T9" s="39">
        <f t="shared" si="3"/>
        <v>13032.529939999999</v>
      </c>
      <c r="U9" s="39"/>
      <c r="V9" s="39">
        <f t="shared" si="3"/>
        <v>4140.093</v>
      </c>
      <c r="W9" s="39"/>
      <c r="X9" s="39">
        <f t="shared" si="3"/>
        <v>3087.415</v>
      </c>
      <c r="Y9" s="39"/>
      <c r="Z9" s="39">
        <f t="shared" si="3"/>
        <v>7639.02356</v>
      </c>
      <c r="AA9" s="39"/>
      <c r="AB9" s="39">
        <f t="shared" si="3"/>
        <v>3476.8491099999997</v>
      </c>
      <c r="AC9" s="39"/>
      <c r="AD9" s="39">
        <f t="shared" si="3"/>
        <v>7909.904</v>
      </c>
      <c r="AE9" s="39"/>
      <c r="AF9" s="40"/>
    </row>
    <row r="10" spans="1:32" s="13" customFormat="1" ht="56.25">
      <c r="A10" s="42" t="s">
        <v>34</v>
      </c>
      <c r="B10" s="40">
        <f>B13+B16+B19+B22</f>
        <v>22728.000000000004</v>
      </c>
      <c r="C10" s="40">
        <f>C14+C17+C20+C23</f>
        <v>12506.288580000002</v>
      </c>
      <c r="D10" s="40">
        <f>I10+K10+M10+O10+Q10+S10</f>
        <v>7177.82693</v>
      </c>
      <c r="E10" s="40">
        <f>E14+E17+E20+E23</f>
        <v>7177.826929999999</v>
      </c>
      <c r="F10" s="26">
        <f>D10*100/B10</f>
        <v>31.581427886307633</v>
      </c>
      <c r="G10" s="26">
        <f>D10*100/C10</f>
        <v>57.39374142924182</v>
      </c>
      <c r="H10" s="40">
        <f>H13+H16+H19+H22</f>
        <v>1088.4560000000001</v>
      </c>
      <c r="I10" s="40">
        <f>I23+I20+I17+I14</f>
        <v>347.03245</v>
      </c>
      <c r="J10" s="40">
        <f>J13+J16+J19+J22</f>
        <v>2183.79</v>
      </c>
      <c r="K10" s="40">
        <f>K14+K17+K20+K23</f>
        <v>462.04853</v>
      </c>
      <c r="L10" s="40">
        <f>L13+L16+L19+L22</f>
        <v>958.486</v>
      </c>
      <c r="M10" s="40">
        <f>M13+M16+M19+M22</f>
        <v>993.25431</v>
      </c>
      <c r="N10" s="40">
        <f>N13+N16+N19+N22</f>
        <v>6560.83458</v>
      </c>
      <c r="O10" s="40">
        <f>O14+O17+O20+O23</f>
        <v>1276.38438</v>
      </c>
      <c r="P10" s="40">
        <f>P13+P16+P19+P22</f>
        <v>833.4159999999999</v>
      </c>
      <c r="Q10" s="40">
        <f>Q14+Q17+Q20+Q23</f>
        <v>1855.5326799999998</v>
      </c>
      <c r="R10" s="40">
        <f>R13+R16+R19+R22</f>
        <v>881.306</v>
      </c>
      <c r="S10" s="40">
        <f>S14+S17+S20+S23</f>
        <v>2243.5745800000004</v>
      </c>
      <c r="T10" s="40">
        <f>T13+T16+T19+T22</f>
        <v>4673.649939999999</v>
      </c>
      <c r="U10" s="40"/>
      <c r="V10" s="40">
        <f>V13+V16+V19+V22</f>
        <v>395.306</v>
      </c>
      <c r="W10" s="40"/>
      <c r="X10" s="40">
        <f>X13+X16+X19+X22</f>
        <v>807.806</v>
      </c>
      <c r="Y10" s="40"/>
      <c r="Z10" s="40">
        <f>Z13+Z16+Z19+Z22</f>
        <v>1693.94456</v>
      </c>
      <c r="AA10" s="40"/>
      <c r="AB10" s="40">
        <f>AB13+AB16+AB19+AB22</f>
        <v>533.006</v>
      </c>
      <c r="AC10" s="40"/>
      <c r="AD10" s="40">
        <f>AD13+AD16+AD19+AD22</f>
        <v>2117.99892</v>
      </c>
      <c r="AE10" s="26"/>
      <c r="AF10" s="40"/>
    </row>
    <row r="11" spans="1:32" s="13" customFormat="1" ht="18.75">
      <c r="A11" s="41" t="s">
        <v>23</v>
      </c>
      <c r="B11" s="40">
        <f aca="true" t="shared" si="4" ref="B11:E12">B10</f>
        <v>22728.000000000004</v>
      </c>
      <c r="C11" s="26">
        <f t="shared" si="4"/>
        <v>12506.288580000002</v>
      </c>
      <c r="D11" s="26">
        <f>D10</f>
        <v>7177.82693</v>
      </c>
      <c r="E11" s="26">
        <f t="shared" si="4"/>
        <v>7177.826929999999</v>
      </c>
      <c r="F11" s="26">
        <f>D11*100/B11</f>
        <v>31.581427886307633</v>
      </c>
      <c r="G11" s="26">
        <f>D11*100/C11</f>
        <v>57.39374142924182</v>
      </c>
      <c r="H11" s="26">
        <f aca="true" t="shared" si="5" ref="H11:J12">H10</f>
        <v>1088.4560000000001</v>
      </c>
      <c r="I11" s="26">
        <f t="shared" si="5"/>
        <v>347.03245</v>
      </c>
      <c r="J11" s="26">
        <f t="shared" si="5"/>
        <v>2183.79</v>
      </c>
      <c r="K11" s="26">
        <f>K10</f>
        <v>462.04853</v>
      </c>
      <c r="L11" s="26">
        <f>L10</f>
        <v>958.486</v>
      </c>
      <c r="M11" s="26">
        <f>M15+M18+M21+M24</f>
        <v>993.25431</v>
      </c>
      <c r="N11" s="26">
        <f>N14+N17+N20+N23</f>
        <v>6560.83458</v>
      </c>
      <c r="O11" s="26">
        <f aca="true" t="shared" si="6" ref="O11:R12">O10</f>
        <v>1276.38438</v>
      </c>
      <c r="P11" s="26">
        <f t="shared" si="6"/>
        <v>833.4159999999999</v>
      </c>
      <c r="Q11" s="26">
        <f t="shared" si="6"/>
        <v>1855.5326799999998</v>
      </c>
      <c r="R11" s="26">
        <f t="shared" si="6"/>
        <v>881.306</v>
      </c>
      <c r="S11" s="26">
        <f>S10</f>
        <v>2243.5745800000004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40"/>
    </row>
    <row r="12" spans="1:32" s="13" customFormat="1" ht="18.75">
      <c r="A12" s="42" t="s">
        <v>18</v>
      </c>
      <c r="B12" s="40">
        <f t="shared" si="4"/>
        <v>22728.000000000004</v>
      </c>
      <c r="C12" s="26">
        <f t="shared" si="4"/>
        <v>12506.288580000002</v>
      </c>
      <c r="D12" s="26">
        <f>D11</f>
        <v>7177.82693</v>
      </c>
      <c r="E12" s="26">
        <f t="shared" si="4"/>
        <v>7177.826929999999</v>
      </c>
      <c r="F12" s="26">
        <f>D12*100/B12</f>
        <v>31.581427886307633</v>
      </c>
      <c r="G12" s="26">
        <f>D12*100/C12</f>
        <v>57.39374142924182</v>
      </c>
      <c r="H12" s="26">
        <f t="shared" si="5"/>
        <v>1088.4560000000001</v>
      </c>
      <c r="I12" s="26">
        <f t="shared" si="5"/>
        <v>347.03245</v>
      </c>
      <c r="J12" s="26">
        <f t="shared" si="5"/>
        <v>2183.79</v>
      </c>
      <c r="K12" s="26">
        <f>K11</f>
        <v>462.04853</v>
      </c>
      <c r="L12" s="26">
        <f>L11</f>
        <v>958.486</v>
      </c>
      <c r="M12" s="26">
        <f>M11</f>
        <v>993.25431</v>
      </c>
      <c r="N12" s="26">
        <f>N11</f>
        <v>6560.83458</v>
      </c>
      <c r="O12" s="26">
        <f t="shared" si="6"/>
        <v>1276.38438</v>
      </c>
      <c r="P12" s="26">
        <f t="shared" si="6"/>
        <v>833.4159999999999</v>
      </c>
      <c r="Q12" s="26">
        <f t="shared" si="6"/>
        <v>1855.5326799999998</v>
      </c>
      <c r="R12" s="26">
        <f t="shared" si="6"/>
        <v>881.306</v>
      </c>
      <c r="S12" s="26">
        <f>S11</f>
        <v>2243.5745800000004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40"/>
    </row>
    <row r="13" spans="1:32" s="13" customFormat="1" ht="89.25" customHeight="1">
      <c r="A13" s="49" t="s">
        <v>35</v>
      </c>
      <c r="B13" s="40">
        <f>H13+J13+L13+N13+P13+R13+T13+V13+X13+Z13+AB13+AD13</f>
        <v>386.59999999999997</v>
      </c>
      <c r="C13" s="26">
        <f>H13+J13+L13+N13+P13</f>
        <v>137.7</v>
      </c>
      <c r="D13" s="26">
        <f>I13+K13+M13+O13+Q13+S13</f>
        <v>120.66495</v>
      </c>
      <c r="E13" s="26">
        <f>I13+K13+M13+O13+Q13+S13+U13+W13+Y13+AA13+AC13+AE13</f>
        <v>120.66495</v>
      </c>
      <c r="F13" s="26">
        <f aca="true" t="shared" si="7" ref="F13:F28">D13*100/B13</f>
        <v>31.211833936885675</v>
      </c>
      <c r="G13" s="26">
        <f>D13*100/C13</f>
        <v>87.62886710239653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137.7</v>
      </c>
      <c r="Q13" s="26">
        <v>0</v>
      </c>
      <c r="R13" s="26">
        <v>0</v>
      </c>
      <c r="S13" s="26">
        <v>120.66495</v>
      </c>
      <c r="T13" s="26">
        <v>111.2</v>
      </c>
      <c r="U13" s="26"/>
      <c r="V13" s="26">
        <v>0</v>
      </c>
      <c r="W13" s="26"/>
      <c r="X13" s="26">
        <v>0</v>
      </c>
      <c r="Y13" s="26"/>
      <c r="Z13" s="26">
        <v>0</v>
      </c>
      <c r="AA13" s="26"/>
      <c r="AB13" s="26">
        <v>137.7</v>
      </c>
      <c r="AC13" s="26"/>
      <c r="AD13" s="26">
        <v>0</v>
      </c>
      <c r="AE13" s="26"/>
      <c r="AF13" s="68" t="s">
        <v>92</v>
      </c>
    </row>
    <row r="14" spans="1:32" s="13" customFormat="1" ht="18.75">
      <c r="A14" s="41" t="s">
        <v>23</v>
      </c>
      <c r="B14" s="40">
        <f>B13</f>
        <v>386.59999999999997</v>
      </c>
      <c r="C14" s="26">
        <f>C13</f>
        <v>137.7</v>
      </c>
      <c r="D14" s="26">
        <f>D13</f>
        <v>120.66495</v>
      </c>
      <c r="E14" s="26">
        <f>E13</f>
        <v>120.66495</v>
      </c>
      <c r="F14" s="26">
        <f t="shared" si="7"/>
        <v>31.211833936885675</v>
      </c>
      <c r="G14" s="26">
        <f>G13</f>
        <v>87.62886710239653</v>
      </c>
      <c r="H14" s="26">
        <v>0</v>
      </c>
      <c r="I14" s="26">
        <v>0</v>
      </c>
      <c r="J14" s="26">
        <f aca="true" t="shared" si="8" ref="J14:AD14">J13</f>
        <v>0</v>
      </c>
      <c r="K14" s="26">
        <v>0</v>
      </c>
      <c r="L14" s="26">
        <f t="shared" si="8"/>
        <v>0</v>
      </c>
      <c r="M14" s="26">
        <v>0</v>
      </c>
      <c r="N14" s="26">
        <f t="shared" si="8"/>
        <v>0</v>
      </c>
      <c r="O14" s="26">
        <v>0</v>
      </c>
      <c r="P14" s="26">
        <f t="shared" si="8"/>
        <v>137.7</v>
      </c>
      <c r="Q14" s="26">
        <v>0</v>
      </c>
      <c r="R14" s="26">
        <f t="shared" si="8"/>
        <v>0</v>
      </c>
      <c r="S14" s="26">
        <f>S13</f>
        <v>120.66495</v>
      </c>
      <c r="T14" s="26">
        <f t="shared" si="8"/>
        <v>111.2</v>
      </c>
      <c r="U14" s="26"/>
      <c r="V14" s="26">
        <f t="shared" si="8"/>
        <v>0</v>
      </c>
      <c r="W14" s="26"/>
      <c r="X14" s="26">
        <f t="shared" si="8"/>
        <v>0</v>
      </c>
      <c r="Y14" s="26"/>
      <c r="Z14" s="26">
        <f t="shared" si="8"/>
        <v>0</v>
      </c>
      <c r="AA14" s="26"/>
      <c r="AB14" s="26">
        <f t="shared" si="8"/>
        <v>137.7</v>
      </c>
      <c r="AC14" s="26"/>
      <c r="AD14" s="26">
        <f t="shared" si="8"/>
        <v>0</v>
      </c>
      <c r="AE14" s="26"/>
      <c r="AF14" s="69"/>
    </row>
    <row r="15" spans="1:32" s="13" customFormat="1" ht="18.75">
      <c r="A15" s="42" t="s">
        <v>18</v>
      </c>
      <c r="B15" s="40">
        <f>B14</f>
        <v>386.59999999999997</v>
      </c>
      <c r="C15" s="26">
        <f>C14</f>
        <v>137.7</v>
      </c>
      <c r="D15" s="26">
        <f>D14</f>
        <v>120.66495</v>
      </c>
      <c r="E15" s="26">
        <f>E13</f>
        <v>120.66495</v>
      </c>
      <c r="F15" s="26">
        <f t="shared" si="7"/>
        <v>31.211833936885675</v>
      </c>
      <c r="G15" s="26">
        <f>G14</f>
        <v>87.62886710239653</v>
      </c>
      <c r="H15" s="26">
        <v>0</v>
      </c>
      <c r="I15" s="26">
        <v>0</v>
      </c>
      <c r="J15" s="26">
        <f aca="true" t="shared" si="9" ref="J15:AD15">J13</f>
        <v>0</v>
      </c>
      <c r="K15" s="26">
        <v>0</v>
      </c>
      <c r="L15" s="26">
        <f t="shared" si="9"/>
        <v>0</v>
      </c>
      <c r="M15" s="26">
        <v>0</v>
      </c>
      <c r="N15" s="26">
        <f t="shared" si="9"/>
        <v>0</v>
      </c>
      <c r="O15" s="26">
        <v>0</v>
      </c>
      <c r="P15" s="26">
        <f t="shared" si="9"/>
        <v>137.7</v>
      </c>
      <c r="Q15" s="26">
        <v>0</v>
      </c>
      <c r="R15" s="26">
        <f t="shared" si="9"/>
        <v>0</v>
      </c>
      <c r="S15" s="26">
        <f>S14</f>
        <v>120.66495</v>
      </c>
      <c r="T15" s="26">
        <f t="shared" si="9"/>
        <v>111.2</v>
      </c>
      <c r="U15" s="26"/>
      <c r="V15" s="26">
        <f t="shared" si="9"/>
        <v>0</v>
      </c>
      <c r="W15" s="26"/>
      <c r="X15" s="26">
        <f t="shared" si="9"/>
        <v>0</v>
      </c>
      <c r="Y15" s="26"/>
      <c r="Z15" s="26">
        <f t="shared" si="9"/>
        <v>0</v>
      </c>
      <c r="AA15" s="26"/>
      <c r="AB15" s="26">
        <f t="shared" si="9"/>
        <v>137.7</v>
      </c>
      <c r="AC15" s="26"/>
      <c r="AD15" s="26">
        <f t="shared" si="9"/>
        <v>0</v>
      </c>
      <c r="AE15" s="26"/>
      <c r="AF15" s="70"/>
    </row>
    <row r="16" spans="1:32" s="52" customFormat="1" ht="57" customHeight="1">
      <c r="A16" s="44" t="s">
        <v>36</v>
      </c>
      <c r="B16" s="40">
        <f>H16+J16+L16+N16+P16+R16+T16+V16+X16+Z16+AB16+AD16</f>
        <v>2112.4000000000005</v>
      </c>
      <c r="C16" s="26">
        <f>H16+J16+L16+N16+P16+R16</f>
        <v>1634.4540000000002</v>
      </c>
      <c r="D16" s="26">
        <f>I16+K16+M16+O16+Q16+S16</f>
        <v>1150.83955</v>
      </c>
      <c r="E16" s="26">
        <f>I16+K16+M16+O16+Q16+S16+U16+W16+Y16+AA16+AC16+AE16</f>
        <v>1150.83955</v>
      </c>
      <c r="F16" s="26">
        <f t="shared" si="7"/>
        <v>54.48019077826167</v>
      </c>
      <c r="G16" s="26">
        <f>D16*100/C16</f>
        <v>70.41125354399693</v>
      </c>
      <c r="H16" s="26">
        <v>79.659</v>
      </c>
      <c r="I16" s="26">
        <v>0</v>
      </c>
      <c r="J16" s="26">
        <v>79.659</v>
      </c>
      <c r="K16" s="26">
        <v>17.92988</v>
      </c>
      <c r="L16" s="26">
        <v>79.659</v>
      </c>
      <c r="M16" s="26">
        <v>59.63021</v>
      </c>
      <c r="N16" s="26">
        <v>1020.159</v>
      </c>
      <c r="O16" s="26">
        <v>388.02942</v>
      </c>
      <c r="P16" s="26">
        <v>295.659</v>
      </c>
      <c r="Q16" s="26">
        <v>300.05955</v>
      </c>
      <c r="R16" s="26">
        <v>79.659</v>
      </c>
      <c r="S16" s="26">
        <v>385.19049</v>
      </c>
      <c r="T16" s="26">
        <v>79.659</v>
      </c>
      <c r="U16" s="26"/>
      <c r="V16" s="26">
        <v>79.659</v>
      </c>
      <c r="W16" s="26"/>
      <c r="X16" s="26">
        <v>79.659</v>
      </c>
      <c r="Y16" s="26"/>
      <c r="Z16" s="26">
        <v>79.659</v>
      </c>
      <c r="AA16" s="26"/>
      <c r="AB16" s="26">
        <v>79.659</v>
      </c>
      <c r="AC16" s="26"/>
      <c r="AD16" s="26">
        <v>79.651</v>
      </c>
      <c r="AE16" s="26"/>
      <c r="AF16" s="68" t="s">
        <v>86</v>
      </c>
    </row>
    <row r="17" spans="1:32" s="52" customFormat="1" ht="18.75">
      <c r="A17" s="41" t="s">
        <v>23</v>
      </c>
      <c r="B17" s="40">
        <f>B16</f>
        <v>2112.4000000000005</v>
      </c>
      <c r="C17" s="26">
        <f>C16</f>
        <v>1634.4540000000002</v>
      </c>
      <c r="D17" s="26">
        <f>D16</f>
        <v>1150.83955</v>
      </c>
      <c r="E17" s="26">
        <f>E16</f>
        <v>1150.83955</v>
      </c>
      <c r="F17" s="26">
        <f t="shared" si="7"/>
        <v>54.48019077826167</v>
      </c>
      <c r="G17" s="26">
        <f>D17*100/C17</f>
        <v>70.41125354399693</v>
      </c>
      <c r="H17" s="26">
        <v>79.659</v>
      </c>
      <c r="I17" s="26">
        <v>0</v>
      </c>
      <c r="J17" s="26">
        <f aca="true" t="shared" si="10" ref="J17:AD18">J16</f>
        <v>79.659</v>
      </c>
      <c r="K17" s="26">
        <f>K16</f>
        <v>17.92988</v>
      </c>
      <c r="L17" s="26">
        <f t="shared" si="10"/>
        <v>79.659</v>
      </c>
      <c r="M17" s="26">
        <f>M16</f>
        <v>59.63021</v>
      </c>
      <c r="N17" s="26">
        <f t="shared" si="10"/>
        <v>1020.159</v>
      </c>
      <c r="O17" s="26">
        <f>O16</f>
        <v>388.02942</v>
      </c>
      <c r="P17" s="26">
        <f t="shared" si="10"/>
        <v>295.659</v>
      </c>
      <c r="Q17" s="26">
        <f>Q16</f>
        <v>300.05955</v>
      </c>
      <c r="R17" s="26">
        <f t="shared" si="10"/>
        <v>79.659</v>
      </c>
      <c r="S17" s="26">
        <f>S16</f>
        <v>385.19049</v>
      </c>
      <c r="T17" s="26">
        <f t="shared" si="10"/>
        <v>79.659</v>
      </c>
      <c r="U17" s="26"/>
      <c r="V17" s="26">
        <f t="shared" si="10"/>
        <v>79.659</v>
      </c>
      <c r="W17" s="26"/>
      <c r="X17" s="26">
        <f t="shared" si="10"/>
        <v>79.659</v>
      </c>
      <c r="Y17" s="26"/>
      <c r="Z17" s="26">
        <f t="shared" si="10"/>
        <v>79.659</v>
      </c>
      <c r="AA17" s="26"/>
      <c r="AB17" s="26">
        <f t="shared" si="10"/>
        <v>79.659</v>
      </c>
      <c r="AC17" s="26"/>
      <c r="AD17" s="26">
        <f t="shared" si="10"/>
        <v>79.651</v>
      </c>
      <c r="AE17" s="26"/>
      <c r="AF17" s="69"/>
    </row>
    <row r="18" spans="1:32" s="13" customFormat="1" ht="18.75">
      <c r="A18" s="42" t="s">
        <v>18</v>
      </c>
      <c r="B18" s="40">
        <f>B16</f>
        <v>2112.4000000000005</v>
      </c>
      <c r="C18" s="26">
        <f>C17</f>
        <v>1634.4540000000002</v>
      </c>
      <c r="D18" s="26">
        <f>D17</f>
        <v>1150.83955</v>
      </c>
      <c r="E18" s="26">
        <f>E16</f>
        <v>1150.83955</v>
      </c>
      <c r="F18" s="26">
        <f t="shared" si="7"/>
        <v>54.48019077826167</v>
      </c>
      <c r="G18" s="26">
        <f>D18*100/C18</f>
        <v>70.41125354399693</v>
      </c>
      <c r="H18" s="26">
        <v>79.659</v>
      </c>
      <c r="I18" s="26">
        <v>0</v>
      </c>
      <c r="J18" s="26">
        <f t="shared" si="10"/>
        <v>79.659</v>
      </c>
      <c r="K18" s="26">
        <f>K17</f>
        <v>17.92988</v>
      </c>
      <c r="L18" s="26">
        <f t="shared" si="10"/>
        <v>79.659</v>
      </c>
      <c r="M18" s="26">
        <f>M17</f>
        <v>59.63021</v>
      </c>
      <c r="N18" s="26">
        <f t="shared" si="10"/>
        <v>1020.159</v>
      </c>
      <c r="O18" s="26">
        <f>O17</f>
        <v>388.02942</v>
      </c>
      <c r="P18" s="26">
        <f t="shared" si="10"/>
        <v>295.659</v>
      </c>
      <c r="Q18" s="26">
        <f>Q17</f>
        <v>300.05955</v>
      </c>
      <c r="R18" s="26">
        <f t="shared" si="10"/>
        <v>79.659</v>
      </c>
      <c r="S18" s="26">
        <f>S17</f>
        <v>385.19049</v>
      </c>
      <c r="T18" s="26">
        <f t="shared" si="10"/>
        <v>79.659</v>
      </c>
      <c r="U18" s="26"/>
      <c r="V18" s="26">
        <f t="shared" si="10"/>
        <v>79.659</v>
      </c>
      <c r="W18" s="26"/>
      <c r="X18" s="26">
        <f t="shared" si="10"/>
        <v>79.659</v>
      </c>
      <c r="Y18" s="26"/>
      <c r="Z18" s="26">
        <f t="shared" si="10"/>
        <v>79.659</v>
      </c>
      <c r="AA18" s="26"/>
      <c r="AB18" s="26">
        <f t="shared" si="10"/>
        <v>79.659</v>
      </c>
      <c r="AC18" s="26"/>
      <c r="AD18" s="26">
        <f t="shared" si="10"/>
        <v>79.651</v>
      </c>
      <c r="AE18" s="26"/>
      <c r="AF18" s="70"/>
    </row>
    <row r="19" spans="1:32" s="13" customFormat="1" ht="149.25" customHeight="1">
      <c r="A19" s="44" t="s">
        <v>37</v>
      </c>
      <c r="B19" s="40">
        <f>H19+J19+L19+N19+P19+R19+T19+V19+X19+Z19+AB19+AD19</f>
        <v>17398.800000000003</v>
      </c>
      <c r="C19" s="26">
        <f>H19+J19+L19+N19+P19+R19</f>
        <v>9085.990580000002</v>
      </c>
      <c r="D19" s="26">
        <f>I19+K19+M19+O19+Q19+S19</f>
        <v>5377.47463</v>
      </c>
      <c r="E19" s="26">
        <f>I19+K19+M19+O19+Q19+S19+U19+W19+Y19+AA19+AC19+AE19</f>
        <v>5377.47463</v>
      </c>
      <c r="F19" s="26">
        <f t="shared" si="7"/>
        <v>30.9071581373428</v>
      </c>
      <c r="G19" s="26">
        <f>D19*100/C19</f>
        <v>59.1842417472548</v>
      </c>
      <c r="H19" s="26">
        <v>872.797</v>
      </c>
      <c r="I19" s="26">
        <v>312.66245</v>
      </c>
      <c r="J19" s="26">
        <v>1415.255</v>
      </c>
      <c r="K19" s="26">
        <v>395.14865</v>
      </c>
      <c r="L19" s="26">
        <v>858.827</v>
      </c>
      <c r="M19" s="26">
        <v>811.4391</v>
      </c>
      <c r="N19" s="26">
        <v>4739.90758</v>
      </c>
      <c r="O19" s="26">
        <v>799.91496</v>
      </c>
      <c r="P19" s="26">
        <v>397.557</v>
      </c>
      <c r="Q19" s="26">
        <v>1393.09853</v>
      </c>
      <c r="R19" s="26">
        <v>801.647</v>
      </c>
      <c r="S19" s="26">
        <v>1665.21094</v>
      </c>
      <c r="T19" s="26">
        <v>3850.13494</v>
      </c>
      <c r="U19" s="26"/>
      <c r="V19" s="26">
        <v>315.647</v>
      </c>
      <c r="W19" s="26"/>
      <c r="X19" s="26">
        <v>728.147</v>
      </c>
      <c r="Y19" s="26"/>
      <c r="Z19" s="26">
        <v>1064.88556</v>
      </c>
      <c r="AA19" s="26"/>
      <c r="AB19" s="26">
        <v>315.647</v>
      </c>
      <c r="AC19" s="26"/>
      <c r="AD19" s="26">
        <v>2038.34792</v>
      </c>
      <c r="AE19" s="26"/>
      <c r="AF19" s="68" t="s">
        <v>93</v>
      </c>
    </row>
    <row r="20" spans="1:32" s="13" customFormat="1" ht="21.75" customHeight="1">
      <c r="A20" s="41" t="s">
        <v>23</v>
      </c>
      <c r="B20" s="40">
        <f>B19</f>
        <v>17398.800000000003</v>
      </c>
      <c r="C20" s="26">
        <f>C19</f>
        <v>9085.990580000002</v>
      </c>
      <c r="D20" s="26">
        <f>D19</f>
        <v>5377.47463</v>
      </c>
      <c r="E20" s="26">
        <f>E19</f>
        <v>5377.47463</v>
      </c>
      <c r="F20" s="26">
        <f t="shared" si="7"/>
        <v>30.9071581373428</v>
      </c>
      <c r="G20" s="26">
        <f aca="true" t="shared" si="11" ref="G20:G28">D20*100/C20</f>
        <v>59.1842417472548</v>
      </c>
      <c r="H20" s="26">
        <f>H19</f>
        <v>872.797</v>
      </c>
      <c r="I20" s="26">
        <f>I19</f>
        <v>312.66245</v>
      </c>
      <c r="J20" s="26">
        <f aca="true" t="shared" si="12" ref="J20:AD21">J19</f>
        <v>1415.255</v>
      </c>
      <c r="K20" s="26">
        <f>K19</f>
        <v>395.14865</v>
      </c>
      <c r="L20" s="26">
        <f t="shared" si="12"/>
        <v>858.827</v>
      </c>
      <c r="M20" s="26">
        <f>M19</f>
        <v>811.4391</v>
      </c>
      <c r="N20" s="26">
        <f t="shared" si="12"/>
        <v>4739.90758</v>
      </c>
      <c r="O20" s="26">
        <f>O19</f>
        <v>799.91496</v>
      </c>
      <c r="P20" s="26">
        <f t="shared" si="12"/>
        <v>397.557</v>
      </c>
      <c r="Q20" s="26">
        <f>Q19</f>
        <v>1393.09853</v>
      </c>
      <c r="R20" s="26">
        <f t="shared" si="12"/>
        <v>801.647</v>
      </c>
      <c r="S20" s="26">
        <f>S19</f>
        <v>1665.21094</v>
      </c>
      <c r="T20" s="26">
        <f t="shared" si="12"/>
        <v>3850.13494</v>
      </c>
      <c r="U20" s="26"/>
      <c r="V20" s="26">
        <f t="shared" si="12"/>
        <v>315.647</v>
      </c>
      <c r="W20" s="26"/>
      <c r="X20" s="26">
        <f t="shared" si="12"/>
        <v>728.147</v>
      </c>
      <c r="Y20" s="26"/>
      <c r="Z20" s="26">
        <f t="shared" si="12"/>
        <v>1064.88556</v>
      </c>
      <c r="AA20" s="26"/>
      <c r="AB20" s="26">
        <f t="shared" si="12"/>
        <v>315.647</v>
      </c>
      <c r="AC20" s="26"/>
      <c r="AD20" s="26">
        <f t="shared" si="12"/>
        <v>2038.34792</v>
      </c>
      <c r="AE20" s="26"/>
      <c r="AF20" s="75"/>
    </row>
    <row r="21" spans="1:32" s="13" customFormat="1" ht="36.75" customHeight="1">
      <c r="A21" s="45" t="s">
        <v>18</v>
      </c>
      <c r="B21" s="40">
        <f>B20</f>
        <v>17398.800000000003</v>
      </c>
      <c r="C21" s="26">
        <f>C20</f>
        <v>9085.990580000002</v>
      </c>
      <c r="D21" s="26">
        <f>D20</f>
        <v>5377.47463</v>
      </c>
      <c r="E21" s="26">
        <f>E19</f>
        <v>5377.47463</v>
      </c>
      <c r="F21" s="26">
        <f t="shared" si="7"/>
        <v>30.9071581373428</v>
      </c>
      <c r="G21" s="26">
        <f t="shared" si="11"/>
        <v>59.1842417472548</v>
      </c>
      <c r="H21" s="26">
        <f>H20</f>
        <v>872.797</v>
      </c>
      <c r="I21" s="26">
        <f>I20</f>
        <v>312.66245</v>
      </c>
      <c r="J21" s="26">
        <f t="shared" si="12"/>
        <v>1415.255</v>
      </c>
      <c r="K21" s="26">
        <f>K20</f>
        <v>395.14865</v>
      </c>
      <c r="L21" s="26">
        <f t="shared" si="12"/>
        <v>858.827</v>
      </c>
      <c r="M21" s="26">
        <f>M19</f>
        <v>811.4391</v>
      </c>
      <c r="N21" s="26">
        <f t="shared" si="12"/>
        <v>4739.90758</v>
      </c>
      <c r="O21" s="26">
        <f>O20</f>
        <v>799.91496</v>
      </c>
      <c r="P21" s="26">
        <f t="shared" si="12"/>
        <v>397.557</v>
      </c>
      <c r="Q21" s="26">
        <f>Q20</f>
        <v>1393.09853</v>
      </c>
      <c r="R21" s="26">
        <f t="shared" si="12"/>
        <v>801.647</v>
      </c>
      <c r="S21" s="26">
        <f>S20</f>
        <v>1665.21094</v>
      </c>
      <c r="T21" s="26">
        <f t="shared" si="12"/>
        <v>3850.13494</v>
      </c>
      <c r="U21" s="26"/>
      <c r="V21" s="26">
        <f t="shared" si="12"/>
        <v>315.647</v>
      </c>
      <c r="W21" s="26"/>
      <c r="X21" s="26">
        <f t="shared" si="12"/>
        <v>728.147</v>
      </c>
      <c r="Y21" s="26"/>
      <c r="Z21" s="26">
        <f t="shared" si="12"/>
        <v>1064.88556</v>
      </c>
      <c r="AA21" s="26"/>
      <c r="AB21" s="26">
        <f t="shared" si="12"/>
        <v>315.647</v>
      </c>
      <c r="AC21" s="26"/>
      <c r="AD21" s="26">
        <f t="shared" si="12"/>
        <v>2038.34792</v>
      </c>
      <c r="AE21" s="26"/>
      <c r="AF21" s="76"/>
    </row>
    <row r="22" spans="1:32" s="13" customFormat="1" ht="53.25" customHeight="1">
      <c r="A22" s="44" t="s">
        <v>38</v>
      </c>
      <c r="B22" s="40">
        <f>H22+J22+L22+N22+P22+R22+T22+V22+X22+Z22+AB22+AD22</f>
        <v>2830.2000000000003</v>
      </c>
      <c r="C22" s="26">
        <f>H22+J22+L22+N22+P22+R22</f>
        <v>1648.144</v>
      </c>
      <c r="D22" s="26">
        <f>I22+K22+M22+O22+Q22+S22+U22+W22+Y22+AA22+AC22+AE22</f>
        <v>528.8478</v>
      </c>
      <c r="E22" s="26">
        <f>I22+K22+M22+O22+Q22+S22+U22+W22+Y22+AA22+AC22+AE22</f>
        <v>528.8478</v>
      </c>
      <c r="F22" s="26">
        <f t="shared" si="7"/>
        <v>18.685880856476572</v>
      </c>
      <c r="G22" s="26">
        <f t="shared" si="11"/>
        <v>32.08747536623014</v>
      </c>
      <c r="H22" s="26">
        <v>136</v>
      </c>
      <c r="I22" s="26">
        <v>34.37</v>
      </c>
      <c r="J22" s="26">
        <v>688.876</v>
      </c>
      <c r="K22" s="26">
        <v>48.97</v>
      </c>
      <c r="L22" s="26">
        <v>20</v>
      </c>
      <c r="M22" s="26">
        <v>122.185</v>
      </c>
      <c r="N22" s="26">
        <v>800.768</v>
      </c>
      <c r="O22" s="26">
        <v>88.44</v>
      </c>
      <c r="P22" s="26">
        <v>2.5</v>
      </c>
      <c r="Q22" s="26">
        <v>162.3746</v>
      </c>
      <c r="R22" s="26">
        <v>0</v>
      </c>
      <c r="S22" s="26">
        <v>72.5082</v>
      </c>
      <c r="T22" s="26">
        <v>632.656</v>
      </c>
      <c r="U22" s="26"/>
      <c r="V22" s="26">
        <v>0</v>
      </c>
      <c r="W22" s="26"/>
      <c r="X22" s="26">
        <v>0</v>
      </c>
      <c r="Y22" s="26"/>
      <c r="Z22" s="26">
        <v>549.4</v>
      </c>
      <c r="AA22" s="26"/>
      <c r="AB22" s="26">
        <v>0</v>
      </c>
      <c r="AC22" s="26"/>
      <c r="AD22" s="26">
        <v>0</v>
      </c>
      <c r="AE22" s="26"/>
      <c r="AF22" s="68" t="s">
        <v>95</v>
      </c>
    </row>
    <row r="23" spans="1:32" s="13" customFormat="1" ht="18.75">
      <c r="A23" s="41" t="s">
        <v>23</v>
      </c>
      <c r="B23" s="40">
        <f>B22</f>
        <v>2830.2000000000003</v>
      </c>
      <c r="C23" s="26">
        <f>C22</f>
        <v>1648.144</v>
      </c>
      <c r="D23" s="26">
        <f>D22</f>
        <v>528.8478</v>
      </c>
      <c r="E23" s="26">
        <f>E22</f>
        <v>528.8478</v>
      </c>
      <c r="F23" s="26">
        <f t="shared" si="7"/>
        <v>18.685880856476572</v>
      </c>
      <c r="G23" s="26">
        <f t="shared" si="11"/>
        <v>32.08747536623014</v>
      </c>
      <c r="H23" s="40">
        <f aca="true" t="shared" si="13" ref="H23:AD23">H22</f>
        <v>136</v>
      </c>
      <c r="I23" s="40">
        <f>I22</f>
        <v>34.37</v>
      </c>
      <c r="J23" s="40">
        <f t="shared" si="13"/>
        <v>688.876</v>
      </c>
      <c r="K23" s="40">
        <f>K22</f>
        <v>48.97</v>
      </c>
      <c r="L23" s="40">
        <f>L22</f>
        <v>20</v>
      </c>
      <c r="M23" s="40">
        <f>M22</f>
        <v>122.185</v>
      </c>
      <c r="N23" s="40">
        <f t="shared" si="13"/>
        <v>800.768</v>
      </c>
      <c r="O23" s="40">
        <f>O22</f>
        <v>88.44</v>
      </c>
      <c r="P23" s="40">
        <f t="shared" si="13"/>
        <v>2.5</v>
      </c>
      <c r="Q23" s="40">
        <f>Q22</f>
        <v>162.3746</v>
      </c>
      <c r="R23" s="40">
        <f t="shared" si="13"/>
        <v>0</v>
      </c>
      <c r="S23" s="40">
        <f>S22</f>
        <v>72.5082</v>
      </c>
      <c r="T23" s="40">
        <f t="shared" si="13"/>
        <v>632.656</v>
      </c>
      <c r="U23" s="40"/>
      <c r="V23" s="40">
        <f t="shared" si="13"/>
        <v>0</v>
      </c>
      <c r="W23" s="40"/>
      <c r="X23" s="40">
        <f t="shared" si="13"/>
        <v>0</v>
      </c>
      <c r="Y23" s="40"/>
      <c r="Z23" s="40">
        <f t="shared" si="13"/>
        <v>549.4</v>
      </c>
      <c r="AA23" s="40"/>
      <c r="AB23" s="40">
        <f t="shared" si="13"/>
        <v>0</v>
      </c>
      <c r="AC23" s="40"/>
      <c r="AD23" s="40">
        <f t="shared" si="13"/>
        <v>0</v>
      </c>
      <c r="AE23" s="26"/>
      <c r="AF23" s="75"/>
    </row>
    <row r="24" spans="1:32" s="13" customFormat="1" ht="18.75">
      <c r="A24" s="45" t="s">
        <v>18</v>
      </c>
      <c r="B24" s="40">
        <f>B23</f>
        <v>2830.2000000000003</v>
      </c>
      <c r="C24" s="26">
        <f>C23</f>
        <v>1648.144</v>
      </c>
      <c r="D24" s="26">
        <f>D23</f>
        <v>528.8478</v>
      </c>
      <c r="E24" s="26">
        <f>E22</f>
        <v>528.8478</v>
      </c>
      <c r="F24" s="26">
        <f t="shared" si="7"/>
        <v>18.685880856476572</v>
      </c>
      <c r="G24" s="26">
        <f t="shared" si="11"/>
        <v>32.08747536623014</v>
      </c>
      <c r="H24" s="26">
        <f>H23</f>
        <v>136</v>
      </c>
      <c r="I24" s="26">
        <f>I23</f>
        <v>34.37</v>
      </c>
      <c r="J24" s="26">
        <f>J23</f>
        <v>688.876</v>
      </c>
      <c r="K24" s="26">
        <f>K22</f>
        <v>48.97</v>
      </c>
      <c r="L24" s="26">
        <f>L23</f>
        <v>20</v>
      </c>
      <c r="M24" s="26">
        <f>M23</f>
        <v>122.185</v>
      </c>
      <c r="N24" s="26">
        <f>N23</f>
        <v>800.768</v>
      </c>
      <c r="O24" s="26">
        <f>O23</f>
        <v>88.44</v>
      </c>
      <c r="P24" s="26">
        <f>P23</f>
        <v>2.5</v>
      </c>
      <c r="Q24" s="26">
        <f>Q23</f>
        <v>162.3746</v>
      </c>
      <c r="R24" s="26">
        <f>R23</f>
        <v>0</v>
      </c>
      <c r="S24" s="26">
        <f>S23</f>
        <v>72.5082</v>
      </c>
      <c r="T24" s="26">
        <f>T23</f>
        <v>632.656</v>
      </c>
      <c r="U24" s="26"/>
      <c r="V24" s="26">
        <f>V23</f>
        <v>0</v>
      </c>
      <c r="W24" s="26"/>
      <c r="X24" s="26">
        <f>X23</f>
        <v>0</v>
      </c>
      <c r="Y24" s="26"/>
      <c r="Z24" s="26">
        <f>Z23</f>
        <v>549.4</v>
      </c>
      <c r="AA24" s="26"/>
      <c r="AB24" s="26">
        <f>AB23</f>
        <v>0</v>
      </c>
      <c r="AC24" s="26"/>
      <c r="AD24" s="26">
        <f>AD23</f>
        <v>0</v>
      </c>
      <c r="AE24" s="26"/>
      <c r="AF24" s="76"/>
    </row>
    <row r="25" spans="1:32" s="13" customFormat="1" ht="125.25" customHeight="1">
      <c r="A25" s="44" t="s">
        <v>39</v>
      </c>
      <c r="B25" s="40">
        <f>H25+J25+L25+N25+P25+R25+T25+V25+X25+Z25+AB25+AD25</f>
        <v>78747.59999999999</v>
      </c>
      <c r="C25" s="26">
        <f>H25+J25+L25+N25+P25+R25</f>
        <v>49683.49681</v>
      </c>
      <c r="D25" s="26">
        <f>I25+K25+M25+O25+Q25+S25</f>
        <v>45336.818269999996</v>
      </c>
      <c r="E25" s="26">
        <f>I25+K25+M25+O25+Q25+S25+U25+W25+Y25+AA25+AC25+AE25</f>
        <v>45336.818269999996</v>
      </c>
      <c r="F25" s="26">
        <f t="shared" si="7"/>
        <v>57.572317467452976</v>
      </c>
      <c r="G25" s="26">
        <f t="shared" si="11"/>
        <v>91.2512628557072</v>
      </c>
      <c r="H25" s="26">
        <v>18294.264</v>
      </c>
      <c r="I25" s="26">
        <v>14223.35604</v>
      </c>
      <c r="J25" s="26">
        <v>9483.64</v>
      </c>
      <c r="K25" s="26">
        <v>8760.74994</v>
      </c>
      <c r="L25" s="26">
        <v>3758.18941</v>
      </c>
      <c r="M25" s="26">
        <v>4417.91725</v>
      </c>
      <c r="N25" s="26">
        <v>7287.394</v>
      </c>
      <c r="O25" s="26">
        <v>6860.45104</v>
      </c>
      <c r="P25" s="26">
        <v>6560.331</v>
      </c>
      <c r="Q25" s="26">
        <v>7359.57986</v>
      </c>
      <c r="R25" s="26">
        <v>4299.6784</v>
      </c>
      <c r="S25" s="26">
        <v>3714.76414</v>
      </c>
      <c r="T25" s="26">
        <v>8358.88</v>
      </c>
      <c r="U25" s="26"/>
      <c r="V25" s="26">
        <v>3744.787</v>
      </c>
      <c r="W25" s="26"/>
      <c r="X25" s="26">
        <v>2279.609</v>
      </c>
      <c r="Y25" s="26"/>
      <c r="Z25" s="23">
        <v>5945.079</v>
      </c>
      <c r="AA25" s="23"/>
      <c r="AB25" s="23">
        <v>2943.84311</v>
      </c>
      <c r="AC25" s="23"/>
      <c r="AD25" s="23">
        <v>5791.90508</v>
      </c>
      <c r="AE25" s="23"/>
      <c r="AF25" s="89" t="s">
        <v>94</v>
      </c>
    </row>
    <row r="26" spans="1:32" s="13" customFormat="1" ht="18.75">
      <c r="A26" s="41" t="s">
        <v>23</v>
      </c>
      <c r="B26" s="40">
        <f>B25</f>
        <v>78747.59999999999</v>
      </c>
      <c r="C26" s="26">
        <f>C25</f>
        <v>49683.49681</v>
      </c>
      <c r="D26" s="26">
        <f>I26+K26+M26+O26+Q26+S26+U26+W26+Y26+AA26+AC26+AE26</f>
        <v>45336.818269999996</v>
      </c>
      <c r="E26" s="26">
        <f>E25</f>
        <v>45336.818269999996</v>
      </c>
      <c r="F26" s="26">
        <f t="shared" si="7"/>
        <v>57.572317467452976</v>
      </c>
      <c r="G26" s="26">
        <f t="shared" si="11"/>
        <v>91.2512628557072</v>
      </c>
      <c r="H26" s="26">
        <f>H25</f>
        <v>18294.264</v>
      </c>
      <c r="I26" s="26">
        <f>I25</f>
        <v>14223.35604</v>
      </c>
      <c r="J26" s="26">
        <f aca="true" t="shared" si="14" ref="J26:AD26">J25</f>
        <v>9483.64</v>
      </c>
      <c r="K26" s="26">
        <f>K25</f>
        <v>8760.74994</v>
      </c>
      <c r="L26" s="26">
        <f t="shared" si="14"/>
        <v>3758.18941</v>
      </c>
      <c r="M26" s="26">
        <f>M25</f>
        <v>4417.91725</v>
      </c>
      <c r="N26" s="26">
        <f t="shared" si="14"/>
        <v>7287.394</v>
      </c>
      <c r="O26" s="26">
        <f>O25</f>
        <v>6860.45104</v>
      </c>
      <c r="P26" s="26">
        <f t="shared" si="14"/>
        <v>6560.331</v>
      </c>
      <c r="Q26" s="26">
        <f>Q25</f>
        <v>7359.57986</v>
      </c>
      <c r="R26" s="26">
        <f t="shared" si="14"/>
        <v>4299.6784</v>
      </c>
      <c r="S26" s="26">
        <f>S25</f>
        <v>3714.76414</v>
      </c>
      <c r="T26" s="26">
        <f t="shared" si="14"/>
        <v>8358.88</v>
      </c>
      <c r="U26" s="26"/>
      <c r="V26" s="26">
        <f t="shared" si="14"/>
        <v>3744.787</v>
      </c>
      <c r="W26" s="26"/>
      <c r="X26" s="26">
        <f t="shared" si="14"/>
        <v>2279.609</v>
      </c>
      <c r="Y26" s="26"/>
      <c r="Z26" s="23">
        <f t="shared" si="14"/>
        <v>5945.079</v>
      </c>
      <c r="AA26" s="23"/>
      <c r="AB26" s="23">
        <f t="shared" si="14"/>
        <v>2943.84311</v>
      </c>
      <c r="AC26" s="23"/>
      <c r="AD26" s="23">
        <f t="shared" si="14"/>
        <v>5791.90508</v>
      </c>
      <c r="AE26" s="23"/>
      <c r="AF26" s="72"/>
    </row>
    <row r="27" spans="1:32" s="13" customFormat="1" ht="21.75" customHeight="1">
      <c r="A27" s="42" t="s">
        <v>18</v>
      </c>
      <c r="B27" s="40">
        <f>B25</f>
        <v>78747.59999999999</v>
      </c>
      <c r="C27" s="26">
        <f>C26</f>
        <v>49683.49681</v>
      </c>
      <c r="D27" s="26">
        <f>D26</f>
        <v>45336.818269999996</v>
      </c>
      <c r="E27" s="26">
        <f>E25</f>
        <v>45336.818269999996</v>
      </c>
      <c r="F27" s="26">
        <f t="shared" si="7"/>
        <v>57.572317467452976</v>
      </c>
      <c r="G27" s="26">
        <f t="shared" si="11"/>
        <v>91.2512628557072</v>
      </c>
      <c r="H27" s="40">
        <f aca="true" t="shared" si="15" ref="H27:AD27">H25</f>
        <v>18294.264</v>
      </c>
      <c r="I27" s="40">
        <f>I26</f>
        <v>14223.35604</v>
      </c>
      <c r="J27" s="40">
        <f t="shared" si="15"/>
        <v>9483.64</v>
      </c>
      <c r="K27" s="40">
        <f>K26</f>
        <v>8760.74994</v>
      </c>
      <c r="L27" s="40">
        <f t="shared" si="15"/>
        <v>3758.18941</v>
      </c>
      <c r="M27" s="40">
        <f>M26</f>
        <v>4417.91725</v>
      </c>
      <c r="N27" s="40">
        <f t="shared" si="15"/>
        <v>7287.394</v>
      </c>
      <c r="O27" s="40">
        <f>O26</f>
        <v>6860.45104</v>
      </c>
      <c r="P27" s="40">
        <f t="shared" si="15"/>
        <v>6560.331</v>
      </c>
      <c r="Q27" s="40">
        <f>Q26</f>
        <v>7359.57986</v>
      </c>
      <c r="R27" s="40">
        <f t="shared" si="15"/>
        <v>4299.6784</v>
      </c>
      <c r="S27" s="40">
        <f>S26</f>
        <v>3714.76414</v>
      </c>
      <c r="T27" s="40">
        <f t="shared" si="15"/>
        <v>8358.88</v>
      </c>
      <c r="U27" s="40"/>
      <c r="V27" s="40">
        <f t="shared" si="15"/>
        <v>3744.787</v>
      </c>
      <c r="W27" s="40"/>
      <c r="X27" s="40">
        <f t="shared" si="15"/>
        <v>2279.609</v>
      </c>
      <c r="Y27" s="40"/>
      <c r="Z27" s="25">
        <f t="shared" si="15"/>
        <v>5945.079</v>
      </c>
      <c r="AA27" s="25"/>
      <c r="AB27" s="25">
        <f t="shared" si="15"/>
        <v>2943.84311</v>
      </c>
      <c r="AC27" s="25"/>
      <c r="AD27" s="25">
        <f t="shared" si="15"/>
        <v>5791.90508</v>
      </c>
      <c r="AE27" s="23"/>
      <c r="AF27" s="73"/>
    </row>
    <row r="28" spans="1:33" s="13" customFormat="1" ht="33.75" customHeight="1">
      <c r="A28" s="33" t="s">
        <v>24</v>
      </c>
      <c r="B28" s="27">
        <f>B9+B5</f>
        <v>102614.59999999999</v>
      </c>
      <c r="C28" s="27">
        <f>C9+C5</f>
        <v>62589.78539</v>
      </c>
      <c r="D28" s="27">
        <f>D9+D5</f>
        <v>52602.7302</v>
      </c>
      <c r="E28" s="37">
        <f>E9+E5</f>
        <v>52602.7302</v>
      </c>
      <c r="F28" s="29">
        <f t="shared" si="7"/>
        <v>51.26242289108957</v>
      </c>
      <c r="G28" s="29">
        <f t="shared" si="11"/>
        <v>84.04363407260438</v>
      </c>
      <c r="H28" s="37">
        <f aca="true" t="shared" si="16" ref="H28:AD28">H9+H5</f>
        <v>19382.72</v>
      </c>
      <c r="I28" s="37">
        <f t="shared" si="16"/>
        <v>14570.388490000001</v>
      </c>
      <c r="J28" s="37">
        <f t="shared" si="16"/>
        <v>11667.43</v>
      </c>
      <c r="K28" s="37">
        <f t="shared" si="16"/>
        <v>9222.79847</v>
      </c>
      <c r="L28" s="37">
        <f t="shared" si="16"/>
        <v>4716.67541</v>
      </c>
      <c r="M28" s="37">
        <f>M9+M7</f>
        <v>5411.171560000001</v>
      </c>
      <c r="N28" s="37">
        <f t="shared" si="16"/>
        <v>13850.228579999999</v>
      </c>
      <c r="O28" s="37">
        <f>O7+O9</f>
        <v>8138.835419999999</v>
      </c>
      <c r="P28" s="37">
        <f t="shared" si="16"/>
        <v>7791.747</v>
      </c>
      <c r="Q28" s="37">
        <f t="shared" si="16"/>
        <v>9215.11254</v>
      </c>
      <c r="R28" s="37">
        <f t="shared" si="16"/>
        <v>5180.984399999999</v>
      </c>
      <c r="S28" s="37">
        <f t="shared" si="16"/>
        <v>6044.423720000001</v>
      </c>
      <c r="T28" s="37">
        <f t="shared" si="16"/>
        <v>13032.529939999999</v>
      </c>
      <c r="U28" s="37"/>
      <c r="V28" s="37">
        <f t="shared" si="16"/>
        <v>4140.093</v>
      </c>
      <c r="W28" s="37"/>
      <c r="X28" s="37">
        <f t="shared" si="16"/>
        <v>3187.415</v>
      </c>
      <c r="Y28" s="37"/>
      <c r="Z28" s="37">
        <f t="shared" si="16"/>
        <v>7939.02356</v>
      </c>
      <c r="AA28" s="37"/>
      <c r="AB28" s="37">
        <f t="shared" si="16"/>
        <v>3815.8491099999997</v>
      </c>
      <c r="AC28" s="37"/>
      <c r="AD28" s="37">
        <f t="shared" si="16"/>
        <v>7909.904</v>
      </c>
      <c r="AE28" s="37"/>
      <c r="AF28" s="27"/>
      <c r="AG28" s="35">
        <f>AD28+AB28+Z28+X28+V28+T28+R28+P28+N28+L28+J28+H28</f>
        <v>102614.6</v>
      </c>
    </row>
    <row r="29" spans="1:32" s="13" customFormat="1" ht="46.5" customHeight="1">
      <c r="A29" s="4"/>
      <c r="B29" s="67" t="s">
        <v>49</v>
      </c>
      <c r="C29" s="67"/>
      <c r="D29" s="67"/>
      <c r="E29" s="67"/>
      <c r="F29" s="67"/>
      <c r="G29" s="67"/>
      <c r="H29" s="67"/>
      <c r="I29" s="67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4"/>
    </row>
    <row r="30" spans="1:32" s="13" customFormat="1" ht="60.75" customHeight="1" hidden="1">
      <c r="A30" s="4"/>
      <c r="B30" s="4"/>
      <c r="C30" s="4"/>
      <c r="D30" s="4"/>
      <c r="E30" s="4"/>
      <c r="F30" s="4"/>
      <c r="G30" s="4"/>
      <c r="H30" s="5"/>
      <c r="I30" s="5"/>
      <c r="J30" s="5"/>
      <c r="K30" s="5"/>
      <c r="L30" s="5"/>
      <c r="M30" s="5"/>
      <c r="N30" s="5"/>
      <c r="O30" s="5"/>
      <c r="P30" s="5"/>
      <c r="Q30" s="6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</row>
    <row r="31" spans="1:32" s="13" customFormat="1" ht="20.25" customHeight="1">
      <c r="A31" s="4"/>
      <c r="B31" s="67" t="s">
        <v>40</v>
      </c>
      <c r="C31" s="67"/>
      <c r="D31" s="67"/>
      <c r="E31" s="67"/>
      <c r="F31" s="67"/>
      <c r="G31" s="67"/>
      <c r="H31" s="67"/>
      <c r="I31" s="67"/>
      <c r="J31" s="5"/>
      <c r="K31" s="5"/>
      <c r="L31" s="5"/>
      <c r="M31" s="5"/>
      <c r="N31" s="5"/>
      <c r="O31" s="5"/>
      <c r="P31" s="5"/>
      <c r="Q31" s="6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</row>
    <row r="32" spans="2:32" ht="8.25" customHeight="1">
      <c r="B32" s="66"/>
      <c r="C32" s="67"/>
      <c r="D32" s="67"/>
      <c r="E32" s="67"/>
      <c r="F32" s="67"/>
      <c r="G32" s="67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8.75" hidden="1">
      <c r="A33" s="4"/>
      <c r="B33" s="66">
        <v>42500</v>
      </c>
      <c r="C33" s="67"/>
      <c r="D33" s="67"/>
      <c r="E33" s="67"/>
      <c r="F33" s="67"/>
      <c r="G33" s="6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1:32" s="13" customFormat="1" ht="15.75" hidden="1">
      <c r="A34" s="4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</row>
    <row r="35" spans="1:32" s="13" customFormat="1" ht="18.75">
      <c r="A35" s="4"/>
      <c r="B35" s="67"/>
      <c r="C35" s="67"/>
      <c r="D35" s="67"/>
      <c r="E35" s="67"/>
      <c r="F35" s="67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ht="35.25" customHeight="1"/>
    <row r="38" spans="33:44" ht="35.25" customHeight="1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</row>
    <row r="39" spans="33:44" ht="19.5" customHeight="1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</row>
    <row r="40" spans="33:44" ht="48.7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ht="19.5" customHeight="1"/>
    <row r="42" ht="48.75" customHeight="1"/>
  </sheetData>
  <sheetProtection/>
  <mergeCells count="31">
    <mergeCell ref="B32:G32"/>
    <mergeCell ref="B33:G33"/>
    <mergeCell ref="B35:F35"/>
    <mergeCell ref="AF16:AF18"/>
    <mergeCell ref="AF19:AF21"/>
    <mergeCell ref="AF22:AF24"/>
    <mergeCell ref="AF25:AF27"/>
    <mergeCell ref="B29:I29"/>
    <mergeCell ref="B31:I31"/>
    <mergeCell ref="Z2:AA2"/>
    <mergeCell ref="AB2:AC2"/>
    <mergeCell ref="AD2:AE2"/>
    <mergeCell ref="AF2:AF3"/>
    <mergeCell ref="AF5:AF8"/>
    <mergeCell ref="AF13:AF15"/>
    <mergeCell ref="N2:O2"/>
    <mergeCell ref="P2:Q2"/>
    <mergeCell ref="R2:S2"/>
    <mergeCell ref="T2:U2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1"/>
  <colBreaks count="1" manualBreakCount="1">
    <brk id="21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R40"/>
  <sheetViews>
    <sheetView showGridLines="0" view="pageBreakPreview" zoomScale="75" zoomScaleNormal="70" zoomScaleSheetLayoutView="75" zoomScalePageLayoutView="0" workbookViewId="0" topLeftCell="A1">
      <pane xSplit="7" ySplit="4" topLeftCell="X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F5" sqref="AF5:AF8"/>
    </sheetView>
  </sheetViews>
  <sheetFormatPr defaultColWidth="9.140625" defaultRowHeight="12.75"/>
  <cols>
    <col min="1" max="1" width="54.421875" style="4" customWidth="1"/>
    <col min="2" max="2" width="15.140625" style="4" customWidth="1"/>
    <col min="3" max="3" width="14.8515625" style="5" customWidth="1"/>
    <col min="4" max="4" width="17.140625" style="5" customWidth="1"/>
    <col min="5" max="5" width="15.140625" style="5" customWidth="1"/>
    <col min="6" max="6" width="14.8515625" style="5" customWidth="1"/>
    <col min="7" max="7" width="14.7109375" style="5" customWidth="1"/>
    <col min="8" max="19" width="16.140625" style="1" customWidth="1"/>
    <col min="20" max="31" width="16.140625" style="5" customWidth="1"/>
    <col min="32" max="32" width="49.28125" style="4" customWidth="1"/>
    <col min="33" max="33" width="12.57421875" style="1" customWidth="1"/>
    <col min="34" max="16384" width="9.140625" style="1" customWidth="1"/>
  </cols>
  <sheetData>
    <row r="1" spans="1:32" ht="42" customHeight="1">
      <c r="A1" s="92" t="s">
        <v>79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AF1" s="7"/>
    </row>
    <row r="2" spans="1:32" s="8" customFormat="1" ht="18.75" customHeight="1">
      <c r="A2" s="78" t="s">
        <v>27</v>
      </c>
      <c r="B2" s="83" t="s">
        <v>28</v>
      </c>
      <c r="C2" s="83" t="s">
        <v>80</v>
      </c>
      <c r="D2" s="83" t="s">
        <v>81</v>
      </c>
      <c r="E2" s="83" t="s">
        <v>82</v>
      </c>
      <c r="F2" s="77" t="s">
        <v>13</v>
      </c>
      <c r="G2" s="77"/>
      <c r="H2" s="77" t="s">
        <v>0</v>
      </c>
      <c r="I2" s="77"/>
      <c r="J2" s="77" t="s">
        <v>1</v>
      </c>
      <c r="K2" s="77"/>
      <c r="L2" s="77" t="s">
        <v>2</v>
      </c>
      <c r="M2" s="77"/>
      <c r="N2" s="77" t="s">
        <v>3</v>
      </c>
      <c r="O2" s="77"/>
      <c r="P2" s="77" t="s">
        <v>4</v>
      </c>
      <c r="Q2" s="77"/>
      <c r="R2" s="77" t="s">
        <v>5</v>
      </c>
      <c r="S2" s="77"/>
      <c r="T2" s="77" t="s">
        <v>6</v>
      </c>
      <c r="U2" s="77"/>
      <c r="V2" s="77" t="s">
        <v>7</v>
      </c>
      <c r="W2" s="77"/>
      <c r="X2" s="77" t="s">
        <v>8</v>
      </c>
      <c r="Y2" s="77"/>
      <c r="Z2" s="77" t="s">
        <v>9</v>
      </c>
      <c r="AA2" s="77"/>
      <c r="AB2" s="77" t="s">
        <v>10</v>
      </c>
      <c r="AC2" s="77"/>
      <c r="AD2" s="77" t="s">
        <v>11</v>
      </c>
      <c r="AE2" s="77"/>
      <c r="AF2" s="78" t="s">
        <v>17</v>
      </c>
    </row>
    <row r="3" spans="1:32" s="9" customFormat="1" ht="58.5" customHeight="1">
      <c r="A3" s="78"/>
      <c r="B3" s="84"/>
      <c r="C3" s="84"/>
      <c r="D3" s="85"/>
      <c r="E3" s="84"/>
      <c r="F3" s="51" t="s">
        <v>15</v>
      </c>
      <c r="G3" s="51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78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3" customFormat="1" ht="120" customHeight="1">
      <c r="A5" s="47" t="s">
        <v>31</v>
      </c>
      <c r="B5" s="39">
        <f>B6</f>
        <v>1139</v>
      </c>
      <c r="C5" s="39">
        <f>H5+J5+L5+N5+P5</f>
        <v>400</v>
      </c>
      <c r="D5" s="39">
        <f>I5+K5+M5+O5+Q5</f>
        <v>2</v>
      </c>
      <c r="E5" s="39">
        <f>E6</f>
        <v>2</v>
      </c>
      <c r="F5" s="26">
        <f>D5*100/B5</f>
        <v>0.17559262510974538</v>
      </c>
      <c r="G5" s="26">
        <f>D5*100/C5</f>
        <v>0.5</v>
      </c>
      <c r="H5" s="26">
        <f aca="true" t="shared" si="0" ref="H5:AD5">H6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v>0</v>
      </c>
      <c r="N5" s="26">
        <v>2</v>
      </c>
      <c r="O5" s="26">
        <f>O6</f>
        <v>2</v>
      </c>
      <c r="P5" s="26">
        <f t="shared" si="0"/>
        <v>398</v>
      </c>
      <c r="Q5" s="26">
        <v>0</v>
      </c>
      <c r="R5" s="26">
        <f t="shared" si="0"/>
        <v>0</v>
      </c>
      <c r="S5" s="26"/>
      <c r="T5" s="26">
        <f t="shared" si="0"/>
        <v>0</v>
      </c>
      <c r="U5" s="26"/>
      <c r="V5" s="26">
        <f t="shared" si="0"/>
        <v>0</v>
      </c>
      <c r="W5" s="26"/>
      <c r="X5" s="26">
        <f t="shared" si="0"/>
        <v>100</v>
      </c>
      <c r="Y5" s="26"/>
      <c r="Z5" s="26">
        <f t="shared" si="0"/>
        <v>300</v>
      </c>
      <c r="AA5" s="26"/>
      <c r="AB5" s="26">
        <f t="shared" si="0"/>
        <v>339</v>
      </c>
      <c r="AC5" s="26"/>
      <c r="AD5" s="26">
        <f t="shared" si="0"/>
        <v>0</v>
      </c>
      <c r="AE5" s="26"/>
      <c r="AF5" s="79" t="s">
        <v>83</v>
      </c>
    </row>
    <row r="6" spans="1:32" s="13" customFormat="1" ht="93.75">
      <c r="A6" s="48" t="s">
        <v>32</v>
      </c>
      <c r="B6" s="40">
        <f>H6+J6+L6+N6+P6+R6+T6+V6+X6+Z6+AB6+AD6</f>
        <v>1139</v>
      </c>
      <c r="C6" s="26">
        <f>C5</f>
        <v>400</v>
      </c>
      <c r="D6" s="26">
        <f>D5</f>
        <v>2</v>
      </c>
      <c r="E6" s="26">
        <f>I6+K6+M6+O6+Q6+S6+U6+W6+Y6+AA6+AC6+AE6</f>
        <v>2</v>
      </c>
      <c r="F6" s="26">
        <f>D6*100/B6</f>
        <v>0.17559262510974538</v>
      </c>
      <c r="G6" s="26">
        <f>D6*100/C6</f>
        <v>0.5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2</v>
      </c>
      <c r="O6" s="26">
        <v>2</v>
      </c>
      <c r="P6" s="26">
        <v>398</v>
      </c>
      <c r="Q6" s="26">
        <v>0</v>
      </c>
      <c r="R6" s="26">
        <v>0</v>
      </c>
      <c r="S6" s="26"/>
      <c r="T6" s="26">
        <v>0</v>
      </c>
      <c r="U6" s="26"/>
      <c r="V6" s="26">
        <v>0</v>
      </c>
      <c r="W6" s="26"/>
      <c r="X6" s="26">
        <v>100</v>
      </c>
      <c r="Y6" s="26"/>
      <c r="Z6" s="26">
        <v>300</v>
      </c>
      <c r="AA6" s="26"/>
      <c r="AB6" s="26">
        <v>339</v>
      </c>
      <c r="AC6" s="26"/>
      <c r="AD6" s="26">
        <v>0</v>
      </c>
      <c r="AE6" s="26"/>
      <c r="AF6" s="79"/>
    </row>
    <row r="7" spans="1:32" s="13" customFormat="1" ht="18.75">
      <c r="A7" s="41" t="s">
        <v>23</v>
      </c>
      <c r="B7" s="40">
        <f aca="true" t="shared" si="1" ref="B7:H7">B6</f>
        <v>1139</v>
      </c>
      <c r="C7" s="26">
        <f t="shared" si="1"/>
        <v>400</v>
      </c>
      <c r="D7" s="26">
        <f t="shared" si="1"/>
        <v>2</v>
      </c>
      <c r="E7" s="26">
        <f t="shared" si="1"/>
        <v>2</v>
      </c>
      <c r="F7" s="26">
        <f t="shared" si="1"/>
        <v>0.17559262510974538</v>
      </c>
      <c r="G7" s="26">
        <f t="shared" si="1"/>
        <v>0.5</v>
      </c>
      <c r="H7" s="26">
        <f t="shared" si="1"/>
        <v>0</v>
      </c>
      <c r="I7" s="26">
        <v>0</v>
      </c>
      <c r="J7" s="26">
        <f>J6</f>
        <v>0</v>
      </c>
      <c r="K7" s="26">
        <v>0</v>
      </c>
      <c r="L7" s="26">
        <f>L6</f>
        <v>0</v>
      </c>
      <c r="M7" s="26">
        <v>0</v>
      </c>
      <c r="N7" s="26">
        <f aca="true" t="shared" si="2" ref="N7:P8">N6</f>
        <v>2</v>
      </c>
      <c r="O7" s="26">
        <f t="shared" si="2"/>
        <v>2</v>
      </c>
      <c r="P7" s="26">
        <f t="shared" si="2"/>
        <v>398</v>
      </c>
      <c r="Q7" s="26">
        <v>0</v>
      </c>
      <c r="R7" s="26">
        <f>R6</f>
        <v>0</v>
      </c>
      <c r="S7" s="26"/>
      <c r="T7" s="26">
        <f>T6</f>
        <v>0</v>
      </c>
      <c r="U7" s="26"/>
      <c r="V7" s="26">
        <f>V6</f>
        <v>0</v>
      </c>
      <c r="W7" s="26"/>
      <c r="X7" s="26">
        <f>X6</f>
        <v>100</v>
      </c>
      <c r="Y7" s="26"/>
      <c r="Z7" s="26">
        <f>Z6</f>
        <v>300</v>
      </c>
      <c r="AA7" s="26"/>
      <c r="AB7" s="26">
        <f>AB6</f>
        <v>339</v>
      </c>
      <c r="AC7" s="26"/>
      <c r="AD7" s="26">
        <f>AD6</f>
        <v>0</v>
      </c>
      <c r="AE7" s="26"/>
      <c r="AF7" s="79"/>
    </row>
    <row r="8" spans="1:32" s="13" customFormat="1" ht="18.75">
      <c r="A8" s="42" t="s">
        <v>18</v>
      </c>
      <c r="B8" s="40">
        <f>B7</f>
        <v>1139</v>
      </c>
      <c r="C8" s="26">
        <f>C7</f>
        <v>400</v>
      </c>
      <c r="D8" s="26">
        <f>D7</f>
        <v>2</v>
      </c>
      <c r="E8" s="26">
        <f>E6</f>
        <v>2</v>
      </c>
      <c r="F8" s="26">
        <f>F7</f>
        <v>0.17559262510974538</v>
      </c>
      <c r="G8" s="26">
        <f>G7</f>
        <v>0.5</v>
      </c>
      <c r="H8" s="26">
        <f>H7</f>
        <v>0</v>
      </c>
      <c r="I8" s="26">
        <v>0</v>
      </c>
      <c r="J8" s="26">
        <f>J7</f>
        <v>0</v>
      </c>
      <c r="K8" s="26">
        <v>0</v>
      </c>
      <c r="L8" s="26">
        <f>L7</f>
        <v>0</v>
      </c>
      <c r="M8" s="26">
        <v>0</v>
      </c>
      <c r="N8" s="26">
        <f t="shared" si="2"/>
        <v>2</v>
      </c>
      <c r="O8" s="26">
        <f t="shared" si="2"/>
        <v>2</v>
      </c>
      <c r="P8" s="26">
        <f t="shared" si="2"/>
        <v>398</v>
      </c>
      <c r="Q8" s="26">
        <v>0</v>
      </c>
      <c r="R8" s="26">
        <f>R7</f>
        <v>0</v>
      </c>
      <c r="S8" s="26"/>
      <c r="T8" s="26">
        <f>T7</f>
        <v>0</v>
      </c>
      <c r="U8" s="26"/>
      <c r="V8" s="26">
        <f>V7</f>
        <v>0</v>
      </c>
      <c r="W8" s="26"/>
      <c r="X8" s="26">
        <f>X7</f>
        <v>100</v>
      </c>
      <c r="Y8" s="26"/>
      <c r="Z8" s="26">
        <f>Z7</f>
        <v>300</v>
      </c>
      <c r="AA8" s="26"/>
      <c r="AB8" s="26">
        <f>AB7</f>
        <v>339</v>
      </c>
      <c r="AC8" s="26"/>
      <c r="AD8" s="26">
        <f>AD7</f>
        <v>0</v>
      </c>
      <c r="AE8" s="26"/>
      <c r="AF8" s="80"/>
    </row>
    <row r="9" spans="1:32" s="13" customFormat="1" ht="93.75">
      <c r="A9" s="43" t="s">
        <v>33</v>
      </c>
      <c r="B9" s="39">
        <f>B10+B25</f>
        <v>101975.69</v>
      </c>
      <c r="C9" s="39">
        <f>C10+C25</f>
        <v>56871.10099</v>
      </c>
      <c r="D9" s="39">
        <f>D10+D25</f>
        <v>46556.30648</v>
      </c>
      <c r="E9" s="39">
        <f>E10+E25</f>
        <v>46556.30648</v>
      </c>
      <c r="F9" s="26">
        <f>D9*100/B9</f>
        <v>45.65431867144022</v>
      </c>
      <c r="G9" s="26">
        <f>D9*100/C9</f>
        <v>81.86285419054272</v>
      </c>
      <c r="H9" s="39">
        <f aca="true" t="shared" si="3" ref="H9:AD9">H10+H25</f>
        <v>19382.72</v>
      </c>
      <c r="I9" s="39">
        <f>I10+I25</f>
        <v>14570.388490000001</v>
      </c>
      <c r="J9" s="39">
        <f t="shared" si="3"/>
        <v>11667.43</v>
      </c>
      <c r="K9" s="39">
        <f t="shared" si="3"/>
        <v>9222.79847</v>
      </c>
      <c r="L9" s="39">
        <f t="shared" si="3"/>
        <v>4716.67541</v>
      </c>
      <c r="M9" s="39">
        <f>M10+M25</f>
        <v>5411.171560000001</v>
      </c>
      <c r="N9" s="39">
        <f t="shared" si="3"/>
        <v>13848.228579999999</v>
      </c>
      <c r="O9" s="39">
        <f>O10+O27</f>
        <v>8136.835419999999</v>
      </c>
      <c r="P9" s="39">
        <f t="shared" si="3"/>
        <v>7393.747</v>
      </c>
      <c r="Q9" s="39">
        <f>Q10+Q27</f>
        <v>9215.11254</v>
      </c>
      <c r="R9" s="39">
        <f t="shared" si="3"/>
        <v>5037.871999999999</v>
      </c>
      <c r="S9" s="39"/>
      <c r="T9" s="39">
        <f t="shared" si="3"/>
        <v>13110.129939999999</v>
      </c>
      <c r="U9" s="39"/>
      <c r="V9" s="39">
        <f t="shared" si="3"/>
        <v>4140.093</v>
      </c>
      <c r="W9" s="39"/>
      <c r="X9" s="39">
        <f t="shared" si="3"/>
        <v>3115.237</v>
      </c>
      <c r="Y9" s="39"/>
      <c r="Z9" s="39">
        <f t="shared" si="3"/>
        <v>7639.11356</v>
      </c>
      <c r="AA9" s="39"/>
      <c r="AB9" s="39">
        <f t="shared" si="3"/>
        <v>3592.0771099999997</v>
      </c>
      <c r="AC9" s="39"/>
      <c r="AD9" s="39">
        <f t="shared" si="3"/>
        <v>8332.366399999999</v>
      </c>
      <c r="AE9" s="39"/>
      <c r="AF9" s="40"/>
    </row>
    <row r="10" spans="1:32" s="13" customFormat="1" ht="56.25">
      <c r="A10" s="42" t="s">
        <v>34</v>
      </c>
      <c r="B10" s="40">
        <f>B13+B16+B19+B22</f>
        <v>23228.090000000004</v>
      </c>
      <c r="C10" s="40">
        <f>C14+C17+C20+C23</f>
        <v>11487.282580000001</v>
      </c>
      <c r="D10" s="40">
        <f>I10+K10+M10+O10+Q10</f>
        <v>4934.25235</v>
      </c>
      <c r="E10" s="40">
        <f>E14+E17+E20+E23</f>
        <v>4934.25235</v>
      </c>
      <c r="F10" s="26">
        <f>D10*100/B10</f>
        <v>21.24260905653456</v>
      </c>
      <c r="G10" s="26">
        <f>D10*100/C10</f>
        <v>42.95404344445055</v>
      </c>
      <c r="H10" s="40">
        <f>H13+H16+H19+H22</f>
        <v>1088.4560000000001</v>
      </c>
      <c r="I10" s="40">
        <f>I23+I20+I17+I14</f>
        <v>347.03245</v>
      </c>
      <c r="J10" s="40">
        <f>J13+J16+J19+J22</f>
        <v>2183.79</v>
      </c>
      <c r="K10" s="40">
        <f>K14+K17+K20+K23</f>
        <v>462.04853</v>
      </c>
      <c r="L10" s="40">
        <f>L13+L16+L19+L22</f>
        <v>958.486</v>
      </c>
      <c r="M10" s="40">
        <f>M13+M16+M19+M22</f>
        <v>993.25431</v>
      </c>
      <c r="N10" s="40">
        <f>N13+N16+N19+N22</f>
        <v>6560.83458</v>
      </c>
      <c r="O10" s="40">
        <f>O14+O17+O20+O23</f>
        <v>1276.38438</v>
      </c>
      <c r="P10" s="40">
        <f>P13+P16+P19+P22</f>
        <v>833.4159999999999</v>
      </c>
      <c r="Q10" s="40">
        <f>Q14+Q17+Q20+Q23</f>
        <v>1855.5326799999998</v>
      </c>
      <c r="R10" s="40">
        <f>R13+R16+R19+R22</f>
        <v>881.306</v>
      </c>
      <c r="S10" s="40"/>
      <c r="T10" s="40">
        <f>T13+T16+T19+T22</f>
        <v>4751.24994</v>
      </c>
      <c r="U10" s="40"/>
      <c r="V10" s="40">
        <f>V13+V16+V19+V22</f>
        <v>395.306</v>
      </c>
      <c r="W10" s="40"/>
      <c r="X10" s="40">
        <f>X13+X16+X19+X22</f>
        <v>807.806</v>
      </c>
      <c r="Y10" s="40"/>
      <c r="Z10" s="40">
        <f>Z13+Z16+Z19+Z22</f>
        <v>1694.03456</v>
      </c>
      <c r="AA10" s="40"/>
      <c r="AB10" s="40">
        <f>AB13+AB16+AB19+AB22</f>
        <v>533.006</v>
      </c>
      <c r="AC10" s="40"/>
      <c r="AD10" s="40">
        <f>AD13+AD16+AD19+AD22</f>
        <v>2540.3989199999996</v>
      </c>
      <c r="AE10" s="26"/>
      <c r="AF10" s="40"/>
    </row>
    <row r="11" spans="1:32" s="13" customFormat="1" ht="18.75">
      <c r="A11" s="41" t="s">
        <v>23</v>
      </c>
      <c r="B11" s="40">
        <f aca="true" t="shared" si="4" ref="B11:E12">B10</f>
        <v>23228.090000000004</v>
      </c>
      <c r="C11" s="26">
        <f t="shared" si="4"/>
        <v>11487.282580000001</v>
      </c>
      <c r="D11" s="26">
        <f>D10</f>
        <v>4934.25235</v>
      </c>
      <c r="E11" s="26">
        <f t="shared" si="4"/>
        <v>4934.25235</v>
      </c>
      <c r="F11" s="26">
        <f>D11*100/B11</f>
        <v>21.24260905653456</v>
      </c>
      <c r="G11" s="26">
        <f>D11*100/C11</f>
        <v>42.95404344445055</v>
      </c>
      <c r="H11" s="26">
        <f aca="true" t="shared" si="5" ref="H11:J12">H10</f>
        <v>1088.4560000000001</v>
      </c>
      <c r="I11" s="26">
        <f t="shared" si="5"/>
        <v>347.03245</v>
      </c>
      <c r="J11" s="26">
        <f t="shared" si="5"/>
        <v>2183.79</v>
      </c>
      <c r="K11" s="26">
        <f>K10</f>
        <v>462.04853</v>
      </c>
      <c r="L11" s="26">
        <f>L10</f>
        <v>958.486</v>
      </c>
      <c r="M11" s="26">
        <f>M15+M18+M21+M24</f>
        <v>993.25431</v>
      </c>
      <c r="N11" s="26">
        <f>N14+N17+N20+N23</f>
        <v>6560.83458</v>
      </c>
      <c r="O11" s="26">
        <f aca="true" t="shared" si="6" ref="O11:R12">O10</f>
        <v>1276.38438</v>
      </c>
      <c r="P11" s="26">
        <f t="shared" si="6"/>
        <v>833.4159999999999</v>
      </c>
      <c r="Q11" s="26">
        <f t="shared" si="6"/>
        <v>1855.5326799999998</v>
      </c>
      <c r="R11" s="26">
        <f t="shared" si="6"/>
        <v>881.306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40"/>
    </row>
    <row r="12" spans="1:32" s="13" customFormat="1" ht="18.75">
      <c r="A12" s="42" t="s">
        <v>18</v>
      </c>
      <c r="B12" s="40">
        <f t="shared" si="4"/>
        <v>23228.090000000004</v>
      </c>
      <c r="C12" s="26">
        <f t="shared" si="4"/>
        <v>11487.282580000001</v>
      </c>
      <c r="D12" s="26">
        <f>D11</f>
        <v>4934.25235</v>
      </c>
      <c r="E12" s="26">
        <f t="shared" si="4"/>
        <v>4934.25235</v>
      </c>
      <c r="F12" s="26">
        <f>D12*100/B12</f>
        <v>21.24260905653456</v>
      </c>
      <c r="G12" s="26">
        <f>D12*100/C12</f>
        <v>42.95404344445055</v>
      </c>
      <c r="H12" s="26">
        <f t="shared" si="5"/>
        <v>1088.4560000000001</v>
      </c>
      <c r="I12" s="26">
        <f t="shared" si="5"/>
        <v>347.03245</v>
      </c>
      <c r="J12" s="26">
        <f t="shared" si="5"/>
        <v>2183.79</v>
      </c>
      <c r="K12" s="26">
        <f>K11</f>
        <v>462.04853</v>
      </c>
      <c r="L12" s="26">
        <f>L11</f>
        <v>958.486</v>
      </c>
      <c r="M12" s="26">
        <f>M11</f>
        <v>993.25431</v>
      </c>
      <c r="N12" s="26">
        <f>N11</f>
        <v>6560.83458</v>
      </c>
      <c r="O12" s="26">
        <f t="shared" si="6"/>
        <v>1276.38438</v>
      </c>
      <c r="P12" s="26">
        <f t="shared" si="6"/>
        <v>833.4159999999999</v>
      </c>
      <c r="Q12" s="26">
        <f t="shared" si="6"/>
        <v>1855.5326799999998</v>
      </c>
      <c r="R12" s="26">
        <f t="shared" si="6"/>
        <v>881.306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40"/>
    </row>
    <row r="13" spans="1:32" s="13" customFormat="1" ht="89.25" customHeight="1">
      <c r="A13" s="49" t="s">
        <v>35</v>
      </c>
      <c r="B13" s="40">
        <f>H13+J13+L13+N13+P13+R13+T13+V13+X13+Z13+AB13+AD13</f>
        <v>275.4</v>
      </c>
      <c r="C13" s="26">
        <f>H13+J13+L13+N13+P13</f>
        <v>137.7</v>
      </c>
      <c r="D13" s="26">
        <f>I13+K13+M13</f>
        <v>0</v>
      </c>
      <c r="E13" s="26">
        <f>I13+K13+M13+O13+Q13+S13+U13+W13+Y13+AA13+AC13+AE13</f>
        <v>0</v>
      </c>
      <c r="F13" s="26">
        <f aca="true" t="shared" si="7" ref="F13:F28">D13*100/B13</f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137.7</v>
      </c>
      <c r="Q13" s="26">
        <v>0</v>
      </c>
      <c r="R13" s="26">
        <v>0</v>
      </c>
      <c r="S13" s="26"/>
      <c r="T13" s="26">
        <v>0</v>
      </c>
      <c r="U13" s="26"/>
      <c r="V13" s="26">
        <v>0</v>
      </c>
      <c r="W13" s="26"/>
      <c r="X13" s="26">
        <v>0</v>
      </c>
      <c r="Y13" s="26"/>
      <c r="Z13" s="26">
        <v>0</v>
      </c>
      <c r="AA13" s="26"/>
      <c r="AB13" s="26">
        <v>137.7</v>
      </c>
      <c r="AC13" s="26"/>
      <c r="AD13" s="26">
        <v>0</v>
      </c>
      <c r="AE13" s="26"/>
      <c r="AF13" s="68" t="s">
        <v>84</v>
      </c>
    </row>
    <row r="14" spans="1:32" s="13" customFormat="1" ht="18.75">
      <c r="A14" s="41" t="s">
        <v>23</v>
      </c>
      <c r="B14" s="40">
        <f>B13</f>
        <v>275.4</v>
      </c>
      <c r="C14" s="26">
        <f>H14</f>
        <v>0</v>
      </c>
      <c r="D14" s="26">
        <f>I14</f>
        <v>0</v>
      </c>
      <c r="E14" s="26">
        <f>E13</f>
        <v>0</v>
      </c>
      <c r="F14" s="26">
        <f t="shared" si="7"/>
        <v>0</v>
      </c>
      <c r="G14" s="26">
        <v>0</v>
      </c>
      <c r="H14" s="26">
        <v>0</v>
      </c>
      <c r="I14" s="26">
        <v>0</v>
      </c>
      <c r="J14" s="26">
        <f aca="true" t="shared" si="8" ref="J14:AD14">J13</f>
        <v>0</v>
      </c>
      <c r="K14" s="26">
        <v>0</v>
      </c>
      <c r="L14" s="26">
        <f t="shared" si="8"/>
        <v>0</v>
      </c>
      <c r="M14" s="26">
        <v>0</v>
      </c>
      <c r="N14" s="26">
        <f t="shared" si="8"/>
        <v>0</v>
      </c>
      <c r="O14" s="26">
        <v>0</v>
      </c>
      <c r="P14" s="26">
        <f t="shared" si="8"/>
        <v>137.7</v>
      </c>
      <c r="Q14" s="26">
        <v>0</v>
      </c>
      <c r="R14" s="26">
        <f t="shared" si="8"/>
        <v>0</v>
      </c>
      <c r="S14" s="26"/>
      <c r="T14" s="26">
        <f t="shared" si="8"/>
        <v>0</v>
      </c>
      <c r="U14" s="26"/>
      <c r="V14" s="26">
        <f t="shared" si="8"/>
        <v>0</v>
      </c>
      <c r="W14" s="26"/>
      <c r="X14" s="26">
        <f t="shared" si="8"/>
        <v>0</v>
      </c>
      <c r="Y14" s="26"/>
      <c r="Z14" s="26">
        <f t="shared" si="8"/>
        <v>0</v>
      </c>
      <c r="AA14" s="26"/>
      <c r="AB14" s="26">
        <f t="shared" si="8"/>
        <v>137.7</v>
      </c>
      <c r="AC14" s="26"/>
      <c r="AD14" s="26">
        <f t="shared" si="8"/>
        <v>0</v>
      </c>
      <c r="AE14" s="26"/>
      <c r="AF14" s="69"/>
    </row>
    <row r="15" spans="1:32" s="13" customFormat="1" ht="18.75">
      <c r="A15" s="42" t="s">
        <v>18</v>
      </c>
      <c r="B15" s="40">
        <f>B14</f>
        <v>275.4</v>
      </c>
      <c r="C15" s="26">
        <f>H15</f>
        <v>0</v>
      </c>
      <c r="D15" s="26">
        <f>I15</f>
        <v>0</v>
      </c>
      <c r="E15" s="26">
        <f>E13</f>
        <v>0</v>
      </c>
      <c r="F15" s="26">
        <f t="shared" si="7"/>
        <v>0</v>
      </c>
      <c r="G15" s="26">
        <v>0</v>
      </c>
      <c r="H15" s="26">
        <v>0</v>
      </c>
      <c r="I15" s="26">
        <v>0</v>
      </c>
      <c r="J15" s="26">
        <f aca="true" t="shared" si="9" ref="J15:AD15">J13</f>
        <v>0</v>
      </c>
      <c r="K15" s="26">
        <v>0</v>
      </c>
      <c r="L15" s="26">
        <f t="shared" si="9"/>
        <v>0</v>
      </c>
      <c r="M15" s="26">
        <v>0</v>
      </c>
      <c r="N15" s="26">
        <f t="shared" si="9"/>
        <v>0</v>
      </c>
      <c r="O15" s="26">
        <v>0</v>
      </c>
      <c r="P15" s="26">
        <f t="shared" si="9"/>
        <v>137.7</v>
      </c>
      <c r="Q15" s="26">
        <v>0</v>
      </c>
      <c r="R15" s="26">
        <f t="shared" si="9"/>
        <v>0</v>
      </c>
      <c r="S15" s="26"/>
      <c r="T15" s="26">
        <f t="shared" si="9"/>
        <v>0</v>
      </c>
      <c r="U15" s="26"/>
      <c r="V15" s="26">
        <f t="shared" si="9"/>
        <v>0</v>
      </c>
      <c r="W15" s="26"/>
      <c r="X15" s="26">
        <f t="shared" si="9"/>
        <v>0</v>
      </c>
      <c r="Y15" s="26"/>
      <c r="Z15" s="26">
        <f t="shared" si="9"/>
        <v>0</v>
      </c>
      <c r="AA15" s="26"/>
      <c r="AB15" s="26">
        <f t="shared" si="9"/>
        <v>137.7</v>
      </c>
      <c r="AC15" s="26"/>
      <c r="AD15" s="26">
        <f t="shared" si="9"/>
        <v>0</v>
      </c>
      <c r="AE15" s="26"/>
      <c r="AF15" s="70"/>
    </row>
    <row r="16" spans="1:32" s="52" customFormat="1" ht="57" customHeight="1">
      <c r="A16" s="44" t="s">
        <v>36</v>
      </c>
      <c r="B16" s="40">
        <f>H16+J16+L16+N16+P16+R16+T16+V16+X16+Z16+AB16+AD16</f>
        <v>2112.4000000000005</v>
      </c>
      <c r="C16" s="26">
        <f>H16+J16+L16+N16+P16</f>
        <v>1554.795</v>
      </c>
      <c r="D16" s="26">
        <f>I16+K16+M16+O16+Q16</f>
        <v>765.64906</v>
      </c>
      <c r="E16" s="26">
        <f>I16+K16+M16+O16+Q16+S16+U16+W16+Y16+AA16+AC16+AE16</f>
        <v>765.64906</v>
      </c>
      <c r="F16" s="26">
        <f t="shared" si="7"/>
        <v>36.24545824654421</v>
      </c>
      <c r="G16" s="26">
        <f>D16*100/C16</f>
        <v>49.24437369556758</v>
      </c>
      <c r="H16" s="26">
        <v>79.659</v>
      </c>
      <c r="I16" s="26">
        <v>0</v>
      </c>
      <c r="J16" s="26">
        <v>79.659</v>
      </c>
      <c r="K16" s="26">
        <v>17.92988</v>
      </c>
      <c r="L16" s="26">
        <v>79.659</v>
      </c>
      <c r="M16" s="26">
        <v>59.63021</v>
      </c>
      <c r="N16" s="26">
        <v>1020.159</v>
      </c>
      <c r="O16" s="26">
        <v>388.02942</v>
      </c>
      <c r="P16" s="26">
        <v>295.659</v>
      </c>
      <c r="Q16" s="26">
        <v>300.05955</v>
      </c>
      <c r="R16" s="26">
        <v>79.659</v>
      </c>
      <c r="S16" s="26"/>
      <c r="T16" s="26">
        <v>79.659</v>
      </c>
      <c r="U16" s="26"/>
      <c r="V16" s="26">
        <v>79.659</v>
      </c>
      <c r="W16" s="26"/>
      <c r="X16" s="26">
        <v>79.659</v>
      </c>
      <c r="Y16" s="26"/>
      <c r="Z16" s="26">
        <v>79.659</v>
      </c>
      <c r="AA16" s="26"/>
      <c r="AB16" s="26">
        <v>79.659</v>
      </c>
      <c r="AC16" s="26"/>
      <c r="AD16" s="26">
        <v>79.651</v>
      </c>
      <c r="AE16" s="26"/>
      <c r="AF16" s="68" t="s">
        <v>86</v>
      </c>
    </row>
    <row r="17" spans="1:32" s="52" customFormat="1" ht="18.75">
      <c r="A17" s="41" t="s">
        <v>23</v>
      </c>
      <c r="B17" s="40">
        <f>B16</f>
        <v>2112.4000000000005</v>
      </c>
      <c r="C17" s="26">
        <f>C16</f>
        <v>1554.795</v>
      </c>
      <c r="D17" s="26">
        <f>D16</f>
        <v>765.64906</v>
      </c>
      <c r="E17" s="26">
        <f>E16</f>
        <v>765.64906</v>
      </c>
      <c r="F17" s="26">
        <f t="shared" si="7"/>
        <v>36.24545824654421</v>
      </c>
      <c r="G17" s="26">
        <f>D17*100/C17</f>
        <v>49.24437369556758</v>
      </c>
      <c r="H17" s="26">
        <v>79.659</v>
      </c>
      <c r="I17" s="26">
        <v>0</v>
      </c>
      <c r="J17" s="26">
        <f aca="true" t="shared" si="10" ref="J17:AD18">J16</f>
        <v>79.659</v>
      </c>
      <c r="K17" s="26">
        <f>K16</f>
        <v>17.92988</v>
      </c>
      <c r="L17" s="26">
        <f t="shared" si="10"/>
        <v>79.659</v>
      </c>
      <c r="M17" s="26">
        <f>M16</f>
        <v>59.63021</v>
      </c>
      <c r="N17" s="26">
        <f t="shared" si="10"/>
        <v>1020.159</v>
      </c>
      <c r="O17" s="26">
        <f>O16</f>
        <v>388.02942</v>
      </c>
      <c r="P17" s="26">
        <f t="shared" si="10"/>
        <v>295.659</v>
      </c>
      <c r="Q17" s="26">
        <f>Q16</f>
        <v>300.05955</v>
      </c>
      <c r="R17" s="26">
        <f t="shared" si="10"/>
        <v>79.659</v>
      </c>
      <c r="S17" s="26"/>
      <c r="T17" s="26">
        <f t="shared" si="10"/>
        <v>79.659</v>
      </c>
      <c r="U17" s="26"/>
      <c r="V17" s="26">
        <f t="shared" si="10"/>
        <v>79.659</v>
      </c>
      <c r="W17" s="26"/>
      <c r="X17" s="26">
        <f t="shared" si="10"/>
        <v>79.659</v>
      </c>
      <c r="Y17" s="26"/>
      <c r="Z17" s="26">
        <f t="shared" si="10"/>
        <v>79.659</v>
      </c>
      <c r="AA17" s="26"/>
      <c r="AB17" s="26">
        <f t="shared" si="10"/>
        <v>79.659</v>
      </c>
      <c r="AC17" s="26"/>
      <c r="AD17" s="26">
        <f t="shared" si="10"/>
        <v>79.651</v>
      </c>
      <c r="AE17" s="26"/>
      <c r="AF17" s="69"/>
    </row>
    <row r="18" spans="1:32" s="13" customFormat="1" ht="18.75">
      <c r="A18" s="42" t="s">
        <v>18</v>
      </c>
      <c r="B18" s="40">
        <f>B16</f>
        <v>2112.4000000000005</v>
      </c>
      <c r="C18" s="26">
        <f>C17</f>
        <v>1554.795</v>
      </c>
      <c r="D18" s="26">
        <f>D17</f>
        <v>765.64906</v>
      </c>
      <c r="E18" s="26">
        <f>E16</f>
        <v>765.64906</v>
      </c>
      <c r="F18" s="26">
        <f t="shared" si="7"/>
        <v>36.24545824654421</v>
      </c>
      <c r="G18" s="26">
        <f>D18*100/C18</f>
        <v>49.24437369556758</v>
      </c>
      <c r="H18" s="26">
        <v>79.659</v>
      </c>
      <c r="I18" s="26">
        <v>0</v>
      </c>
      <c r="J18" s="26">
        <f t="shared" si="10"/>
        <v>79.659</v>
      </c>
      <c r="K18" s="26">
        <f>K17</f>
        <v>17.92988</v>
      </c>
      <c r="L18" s="26">
        <f t="shared" si="10"/>
        <v>79.659</v>
      </c>
      <c r="M18" s="26">
        <f>M17</f>
        <v>59.63021</v>
      </c>
      <c r="N18" s="26">
        <f t="shared" si="10"/>
        <v>1020.159</v>
      </c>
      <c r="O18" s="26">
        <f>O17</f>
        <v>388.02942</v>
      </c>
      <c r="P18" s="26">
        <f t="shared" si="10"/>
        <v>295.659</v>
      </c>
      <c r="Q18" s="26">
        <f>Q17</f>
        <v>300.05955</v>
      </c>
      <c r="R18" s="26">
        <f t="shared" si="10"/>
        <v>79.659</v>
      </c>
      <c r="S18" s="26"/>
      <c r="T18" s="26">
        <f t="shared" si="10"/>
        <v>79.659</v>
      </c>
      <c r="U18" s="26"/>
      <c r="V18" s="26">
        <f t="shared" si="10"/>
        <v>79.659</v>
      </c>
      <c r="W18" s="26"/>
      <c r="X18" s="26">
        <f t="shared" si="10"/>
        <v>79.659</v>
      </c>
      <c r="Y18" s="26"/>
      <c r="Z18" s="26">
        <f t="shared" si="10"/>
        <v>79.659</v>
      </c>
      <c r="AA18" s="26"/>
      <c r="AB18" s="26">
        <f t="shared" si="10"/>
        <v>79.659</v>
      </c>
      <c r="AC18" s="26"/>
      <c r="AD18" s="26">
        <f t="shared" si="10"/>
        <v>79.651</v>
      </c>
      <c r="AE18" s="26"/>
      <c r="AF18" s="70"/>
    </row>
    <row r="19" spans="1:32" s="13" customFormat="1" ht="103.5" customHeight="1">
      <c r="A19" s="44" t="s">
        <v>37</v>
      </c>
      <c r="B19" s="40">
        <f>H19+J19+L19+N19+P19+R19+T19+V19+X19+Z19+AB19+AD19</f>
        <v>18010.000000000004</v>
      </c>
      <c r="C19" s="26">
        <f>H19+J19+L19+N19+P19</f>
        <v>8284.34358</v>
      </c>
      <c r="D19" s="26">
        <f>I19+K19+M19+O19+Q19</f>
        <v>3712.2636899999998</v>
      </c>
      <c r="E19" s="26">
        <f>I19+K19+M19+O19+Q19+S19+U19+W19+Y19+AA19+AC19+AE19</f>
        <v>3712.2636899999998</v>
      </c>
      <c r="F19" s="26">
        <f t="shared" si="7"/>
        <v>20.612235924486388</v>
      </c>
      <c r="G19" s="26">
        <f>D19*100/C19</f>
        <v>44.81059548232788</v>
      </c>
      <c r="H19" s="26">
        <v>872.797</v>
      </c>
      <c r="I19" s="26">
        <v>312.66245</v>
      </c>
      <c r="J19" s="26">
        <v>1415.255</v>
      </c>
      <c r="K19" s="26">
        <v>395.14865</v>
      </c>
      <c r="L19" s="26">
        <v>858.827</v>
      </c>
      <c r="M19" s="26">
        <v>811.4391</v>
      </c>
      <c r="N19" s="26">
        <v>4739.90758</v>
      </c>
      <c r="O19" s="26">
        <v>799.91496</v>
      </c>
      <c r="P19" s="26">
        <v>397.557</v>
      </c>
      <c r="Q19" s="26">
        <v>1393.09853</v>
      </c>
      <c r="R19" s="26">
        <v>801.647</v>
      </c>
      <c r="S19" s="26"/>
      <c r="T19" s="26">
        <v>4038.93494</v>
      </c>
      <c r="U19" s="26"/>
      <c r="V19" s="26">
        <v>315.647</v>
      </c>
      <c r="W19" s="26"/>
      <c r="X19" s="26">
        <v>728.147</v>
      </c>
      <c r="Y19" s="26"/>
      <c r="Z19" s="26">
        <v>1064.88556</v>
      </c>
      <c r="AA19" s="26"/>
      <c r="AB19" s="26">
        <v>315.647</v>
      </c>
      <c r="AC19" s="26"/>
      <c r="AD19" s="26">
        <v>2460.74792</v>
      </c>
      <c r="AE19" s="26"/>
      <c r="AF19" s="68" t="s">
        <v>85</v>
      </c>
    </row>
    <row r="20" spans="1:32" s="13" customFormat="1" ht="21.75" customHeight="1">
      <c r="A20" s="41" t="s">
        <v>23</v>
      </c>
      <c r="B20" s="40">
        <f>B19</f>
        <v>18010.000000000004</v>
      </c>
      <c r="C20" s="26">
        <f>C19</f>
        <v>8284.34358</v>
      </c>
      <c r="D20" s="26">
        <f>I20+K20+M20+O20</f>
        <v>2319.16516</v>
      </c>
      <c r="E20" s="26">
        <f>E19</f>
        <v>3712.2636899999998</v>
      </c>
      <c r="F20" s="26">
        <f t="shared" si="7"/>
        <v>12.87709694614103</v>
      </c>
      <c r="G20" s="26">
        <f aca="true" t="shared" si="11" ref="G20:G28">D20*100/C20</f>
        <v>27.994555484141326</v>
      </c>
      <c r="H20" s="26">
        <f>H19</f>
        <v>872.797</v>
      </c>
      <c r="I20" s="26">
        <f>I19</f>
        <v>312.66245</v>
      </c>
      <c r="J20" s="26">
        <f aca="true" t="shared" si="12" ref="J20:AD21">J19</f>
        <v>1415.255</v>
      </c>
      <c r="K20" s="26">
        <f>K19</f>
        <v>395.14865</v>
      </c>
      <c r="L20" s="26">
        <f t="shared" si="12"/>
        <v>858.827</v>
      </c>
      <c r="M20" s="26">
        <f>M19</f>
        <v>811.4391</v>
      </c>
      <c r="N20" s="26">
        <f t="shared" si="12"/>
        <v>4739.90758</v>
      </c>
      <c r="O20" s="26">
        <f>O19</f>
        <v>799.91496</v>
      </c>
      <c r="P20" s="26">
        <f t="shared" si="12"/>
        <v>397.557</v>
      </c>
      <c r="Q20" s="26">
        <f>Q19</f>
        <v>1393.09853</v>
      </c>
      <c r="R20" s="26">
        <f t="shared" si="12"/>
        <v>801.647</v>
      </c>
      <c r="S20" s="26"/>
      <c r="T20" s="26">
        <f t="shared" si="12"/>
        <v>4038.93494</v>
      </c>
      <c r="U20" s="26"/>
      <c r="V20" s="26">
        <f t="shared" si="12"/>
        <v>315.647</v>
      </c>
      <c r="W20" s="26"/>
      <c r="X20" s="26">
        <f t="shared" si="12"/>
        <v>728.147</v>
      </c>
      <c r="Y20" s="26"/>
      <c r="Z20" s="26">
        <f t="shared" si="12"/>
        <v>1064.88556</v>
      </c>
      <c r="AA20" s="26"/>
      <c r="AB20" s="26">
        <f t="shared" si="12"/>
        <v>315.647</v>
      </c>
      <c r="AC20" s="26"/>
      <c r="AD20" s="26">
        <f t="shared" si="12"/>
        <v>2460.74792</v>
      </c>
      <c r="AE20" s="26"/>
      <c r="AF20" s="75"/>
    </row>
    <row r="21" spans="1:32" s="13" customFormat="1" ht="78.75" customHeight="1">
      <c r="A21" s="45" t="s">
        <v>18</v>
      </c>
      <c r="B21" s="40">
        <f>B20</f>
        <v>18010.000000000004</v>
      </c>
      <c r="C21" s="26">
        <f>C20</f>
        <v>8284.34358</v>
      </c>
      <c r="D21" s="26">
        <f>D20</f>
        <v>2319.16516</v>
      </c>
      <c r="E21" s="26">
        <f>E19</f>
        <v>3712.2636899999998</v>
      </c>
      <c r="F21" s="26">
        <f t="shared" si="7"/>
        <v>12.87709694614103</v>
      </c>
      <c r="G21" s="26">
        <f t="shared" si="11"/>
        <v>27.994555484141326</v>
      </c>
      <c r="H21" s="26">
        <f>H20</f>
        <v>872.797</v>
      </c>
      <c r="I21" s="26">
        <f>I20</f>
        <v>312.66245</v>
      </c>
      <c r="J21" s="26">
        <f t="shared" si="12"/>
        <v>1415.255</v>
      </c>
      <c r="K21" s="26">
        <f>K20</f>
        <v>395.14865</v>
      </c>
      <c r="L21" s="26">
        <f t="shared" si="12"/>
        <v>858.827</v>
      </c>
      <c r="M21" s="26">
        <f>M19</f>
        <v>811.4391</v>
      </c>
      <c r="N21" s="26">
        <f t="shared" si="12"/>
        <v>4739.90758</v>
      </c>
      <c r="O21" s="26">
        <f>O20</f>
        <v>799.91496</v>
      </c>
      <c r="P21" s="26">
        <f t="shared" si="12"/>
        <v>397.557</v>
      </c>
      <c r="Q21" s="26">
        <f>Q20</f>
        <v>1393.09853</v>
      </c>
      <c r="R21" s="26">
        <f t="shared" si="12"/>
        <v>801.647</v>
      </c>
      <c r="S21" s="26"/>
      <c r="T21" s="26">
        <f t="shared" si="12"/>
        <v>4038.93494</v>
      </c>
      <c r="U21" s="26"/>
      <c r="V21" s="26">
        <f t="shared" si="12"/>
        <v>315.647</v>
      </c>
      <c r="W21" s="26"/>
      <c r="X21" s="26">
        <f t="shared" si="12"/>
        <v>728.147</v>
      </c>
      <c r="Y21" s="26"/>
      <c r="Z21" s="26">
        <f t="shared" si="12"/>
        <v>1064.88556</v>
      </c>
      <c r="AA21" s="26"/>
      <c r="AB21" s="26">
        <f t="shared" si="12"/>
        <v>315.647</v>
      </c>
      <c r="AC21" s="26"/>
      <c r="AD21" s="26">
        <f t="shared" si="12"/>
        <v>2460.74792</v>
      </c>
      <c r="AE21" s="26"/>
      <c r="AF21" s="76"/>
    </row>
    <row r="22" spans="1:32" s="13" customFormat="1" ht="53.25" customHeight="1">
      <c r="A22" s="44" t="s">
        <v>38</v>
      </c>
      <c r="B22" s="40">
        <f>H22+J22+L22+N22+P22+R22+T22+V22+X22+Z22+AB22+AD22</f>
        <v>2830.29</v>
      </c>
      <c r="C22" s="26">
        <f>H22+J22+L22+N22+P22</f>
        <v>1648.144</v>
      </c>
      <c r="D22" s="26">
        <f>I22+K22+M22+O22+Q22+S22+U22+W22+Y22+AA22+AC22+AE22</f>
        <v>456.3396</v>
      </c>
      <c r="E22" s="26">
        <f>I22+K22+M22+O22+Q22+S22+U22+W22+Y22+AA22+AC22+AE22</f>
        <v>456.3396</v>
      </c>
      <c r="F22" s="26">
        <f t="shared" si="7"/>
        <v>16.123421981493063</v>
      </c>
      <c r="G22" s="26">
        <f t="shared" si="11"/>
        <v>27.688090361036412</v>
      </c>
      <c r="H22" s="26">
        <v>136</v>
      </c>
      <c r="I22" s="26">
        <v>34.37</v>
      </c>
      <c r="J22" s="26">
        <v>688.876</v>
      </c>
      <c r="K22" s="26">
        <v>48.97</v>
      </c>
      <c r="L22" s="26">
        <v>20</v>
      </c>
      <c r="M22" s="26">
        <v>122.185</v>
      </c>
      <c r="N22" s="26">
        <v>800.768</v>
      </c>
      <c r="O22" s="26">
        <v>88.44</v>
      </c>
      <c r="P22" s="26">
        <v>2.5</v>
      </c>
      <c r="Q22" s="26">
        <v>162.3746</v>
      </c>
      <c r="R22" s="26">
        <v>0</v>
      </c>
      <c r="S22" s="26"/>
      <c r="T22" s="26">
        <v>632.656</v>
      </c>
      <c r="U22" s="26"/>
      <c r="V22" s="26">
        <v>0</v>
      </c>
      <c r="W22" s="26"/>
      <c r="X22" s="26">
        <v>0</v>
      </c>
      <c r="Y22" s="26"/>
      <c r="Z22" s="26">
        <v>549.49</v>
      </c>
      <c r="AA22" s="26"/>
      <c r="AB22" s="26">
        <v>0</v>
      </c>
      <c r="AC22" s="26"/>
      <c r="AD22" s="26">
        <v>0</v>
      </c>
      <c r="AE22" s="26"/>
      <c r="AF22" s="68" t="s">
        <v>63</v>
      </c>
    </row>
    <row r="23" spans="1:32" s="13" customFormat="1" ht="18.75">
      <c r="A23" s="41" t="s">
        <v>23</v>
      </c>
      <c r="B23" s="40">
        <f>B22</f>
        <v>2830.29</v>
      </c>
      <c r="C23" s="26">
        <f>C22</f>
        <v>1648.144</v>
      </c>
      <c r="D23" s="26">
        <f>D22</f>
        <v>456.3396</v>
      </c>
      <c r="E23" s="26">
        <f>E22</f>
        <v>456.3396</v>
      </c>
      <c r="F23" s="26">
        <f t="shared" si="7"/>
        <v>16.123421981493063</v>
      </c>
      <c r="G23" s="26">
        <f t="shared" si="11"/>
        <v>27.688090361036412</v>
      </c>
      <c r="H23" s="40">
        <f aca="true" t="shared" si="13" ref="H23:AD23">H22</f>
        <v>136</v>
      </c>
      <c r="I23" s="40">
        <f>I22</f>
        <v>34.37</v>
      </c>
      <c r="J23" s="40">
        <f t="shared" si="13"/>
        <v>688.876</v>
      </c>
      <c r="K23" s="40">
        <f>K22</f>
        <v>48.97</v>
      </c>
      <c r="L23" s="40">
        <f>L22</f>
        <v>20</v>
      </c>
      <c r="M23" s="40">
        <f>M22</f>
        <v>122.185</v>
      </c>
      <c r="N23" s="40">
        <f t="shared" si="13"/>
        <v>800.768</v>
      </c>
      <c r="O23" s="40">
        <f>O22</f>
        <v>88.44</v>
      </c>
      <c r="P23" s="40">
        <f t="shared" si="13"/>
        <v>2.5</v>
      </c>
      <c r="Q23" s="40">
        <f>Q22</f>
        <v>162.3746</v>
      </c>
      <c r="R23" s="40">
        <f t="shared" si="13"/>
        <v>0</v>
      </c>
      <c r="S23" s="40"/>
      <c r="T23" s="40">
        <f t="shared" si="13"/>
        <v>632.656</v>
      </c>
      <c r="U23" s="40"/>
      <c r="V23" s="40">
        <f t="shared" si="13"/>
        <v>0</v>
      </c>
      <c r="W23" s="40"/>
      <c r="X23" s="40">
        <f t="shared" si="13"/>
        <v>0</v>
      </c>
      <c r="Y23" s="40"/>
      <c r="Z23" s="40">
        <f t="shared" si="13"/>
        <v>549.49</v>
      </c>
      <c r="AA23" s="40"/>
      <c r="AB23" s="40">
        <f t="shared" si="13"/>
        <v>0</v>
      </c>
      <c r="AC23" s="40"/>
      <c r="AD23" s="40">
        <f t="shared" si="13"/>
        <v>0</v>
      </c>
      <c r="AE23" s="26"/>
      <c r="AF23" s="75"/>
    </row>
    <row r="24" spans="1:32" s="13" customFormat="1" ht="18.75">
      <c r="A24" s="45" t="s">
        <v>18</v>
      </c>
      <c r="B24" s="40">
        <f>B23</f>
        <v>2830.29</v>
      </c>
      <c r="C24" s="26">
        <f>C23</f>
        <v>1648.144</v>
      </c>
      <c r="D24" s="26">
        <f>D23</f>
        <v>456.3396</v>
      </c>
      <c r="E24" s="26">
        <f>E22</f>
        <v>456.3396</v>
      </c>
      <c r="F24" s="26">
        <f t="shared" si="7"/>
        <v>16.123421981493063</v>
      </c>
      <c r="G24" s="26">
        <f t="shared" si="11"/>
        <v>27.688090361036412</v>
      </c>
      <c r="H24" s="26">
        <f>H23</f>
        <v>136</v>
      </c>
      <c r="I24" s="26">
        <f>I23</f>
        <v>34.37</v>
      </c>
      <c r="J24" s="26">
        <f>J23</f>
        <v>688.876</v>
      </c>
      <c r="K24" s="26">
        <f>K22</f>
        <v>48.97</v>
      </c>
      <c r="L24" s="26">
        <f>L23</f>
        <v>20</v>
      </c>
      <c r="M24" s="26">
        <f>M23</f>
        <v>122.185</v>
      </c>
      <c r="N24" s="26">
        <f>N23</f>
        <v>800.768</v>
      </c>
      <c r="O24" s="26">
        <f>O23</f>
        <v>88.44</v>
      </c>
      <c r="P24" s="26">
        <f>P23</f>
        <v>2.5</v>
      </c>
      <c r="Q24" s="26">
        <f>Q23</f>
        <v>162.3746</v>
      </c>
      <c r="R24" s="26">
        <f>R23</f>
        <v>0</v>
      </c>
      <c r="S24" s="26"/>
      <c r="T24" s="26">
        <f>T23</f>
        <v>632.656</v>
      </c>
      <c r="U24" s="26"/>
      <c r="V24" s="26">
        <f>V23</f>
        <v>0</v>
      </c>
      <c r="W24" s="26"/>
      <c r="X24" s="26">
        <f>X23</f>
        <v>0</v>
      </c>
      <c r="Y24" s="26"/>
      <c r="Z24" s="26">
        <f>Z23</f>
        <v>549.49</v>
      </c>
      <c r="AA24" s="26"/>
      <c r="AB24" s="26">
        <f>AB23</f>
        <v>0</v>
      </c>
      <c r="AC24" s="26"/>
      <c r="AD24" s="26">
        <f>AD23</f>
        <v>0</v>
      </c>
      <c r="AE24" s="26"/>
      <c r="AF24" s="76"/>
    </row>
    <row r="25" spans="1:32" s="13" customFormat="1" ht="125.25" customHeight="1">
      <c r="A25" s="44" t="s">
        <v>39</v>
      </c>
      <c r="B25" s="40">
        <f>H25+J25+L25+N25+P25+R25+T25+V25+X25+Z25+AB25+AD25</f>
        <v>78747.6</v>
      </c>
      <c r="C25" s="26">
        <f>H25+J25+L25+N25+P25</f>
        <v>45383.81841</v>
      </c>
      <c r="D25" s="26">
        <f>I25+K25+M25+O25+Q25</f>
        <v>41622.05413</v>
      </c>
      <c r="E25" s="26">
        <f>I25+K25+M25+O25+Q25+S25+U25+W25+Y25+AA25+AC25+AE25</f>
        <v>41622.05413</v>
      </c>
      <c r="F25" s="26">
        <f t="shared" si="7"/>
        <v>52.855012889281696</v>
      </c>
      <c r="G25" s="26">
        <f t="shared" si="11"/>
        <v>91.71122128593058</v>
      </c>
      <c r="H25" s="26">
        <v>18294.264</v>
      </c>
      <c r="I25" s="26">
        <v>14223.35604</v>
      </c>
      <c r="J25" s="26">
        <v>9483.64</v>
      </c>
      <c r="K25" s="26">
        <v>8760.74994</v>
      </c>
      <c r="L25" s="26">
        <v>3758.18941</v>
      </c>
      <c r="M25" s="26">
        <v>4417.91725</v>
      </c>
      <c r="N25" s="26">
        <v>7287.394</v>
      </c>
      <c r="O25" s="26">
        <v>6860.45104</v>
      </c>
      <c r="P25" s="26">
        <v>6560.331</v>
      </c>
      <c r="Q25" s="26">
        <v>7359.57986</v>
      </c>
      <c r="R25" s="26">
        <v>4156.566</v>
      </c>
      <c r="S25" s="26"/>
      <c r="T25" s="26">
        <v>8358.88</v>
      </c>
      <c r="U25" s="26"/>
      <c r="V25" s="26">
        <v>3744.787</v>
      </c>
      <c r="W25" s="26"/>
      <c r="X25" s="26">
        <v>2307.431</v>
      </c>
      <c r="Y25" s="26"/>
      <c r="Z25" s="23">
        <v>5945.079</v>
      </c>
      <c r="AA25" s="23"/>
      <c r="AB25" s="23">
        <v>3059.07111</v>
      </c>
      <c r="AC25" s="23"/>
      <c r="AD25" s="23">
        <v>5791.96748</v>
      </c>
      <c r="AE25" s="23"/>
      <c r="AF25" s="89" t="s">
        <v>54</v>
      </c>
    </row>
    <row r="26" spans="1:32" s="13" customFormat="1" ht="18.75">
      <c r="A26" s="41" t="s">
        <v>23</v>
      </c>
      <c r="B26" s="40">
        <f>B25</f>
        <v>78747.6</v>
      </c>
      <c r="C26" s="26">
        <f>C25</f>
        <v>45383.81841</v>
      </c>
      <c r="D26" s="26">
        <f>I26+K26+M26+O26+Q26+S26+U26+W26+Y26+AA26+AC26+AE26</f>
        <v>41622.05413</v>
      </c>
      <c r="E26" s="26">
        <f>E25</f>
        <v>41622.05413</v>
      </c>
      <c r="F26" s="26">
        <f t="shared" si="7"/>
        <v>52.855012889281696</v>
      </c>
      <c r="G26" s="26">
        <f t="shared" si="11"/>
        <v>91.71122128593058</v>
      </c>
      <c r="H26" s="26">
        <f>H25</f>
        <v>18294.264</v>
      </c>
      <c r="I26" s="26">
        <f>I25</f>
        <v>14223.35604</v>
      </c>
      <c r="J26" s="26">
        <f aca="true" t="shared" si="14" ref="J26:AD26">J25</f>
        <v>9483.64</v>
      </c>
      <c r="K26" s="26">
        <f>K25</f>
        <v>8760.74994</v>
      </c>
      <c r="L26" s="26">
        <f t="shared" si="14"/>
        <v>3758.18941</v>
      </c>
      <c r="M26" s="26">
        <f>M25</f>
        <v>4417.91725</v>
      </c>
      <c r="N26" s="26">
        <f t="shared" si="14"/>
        <v>7287.394</v>
      </c>
      <c r="O26" s="26">
        <f>O25</f>
        <v>6860.45104</v>
      </c>
      <c r="P26" s="26">
        <f t="shared" si="14"/>
        <v>6560.331</v>
      </c>
      <c r="Q26" s="26">
        <f>Q25</f>
        <v>7359.57986</v>
      </c>
      <c r="R26" s="26">
        <f t="shared" si="14"/>
        <v>4156.566</v>
      </c>
      <c r="S26" s="26"/>
      <c r="T26" s="26">
        <f t="shared" si="14"/>
        <v>8358.88</v>
      </c>
      <c r="U26" s="26"/>
      <c r="V26" s="26">
        <f t="shared" si="14"/>
        <v>3744.787</v>
      </c>
      <c r="W26" s="26"/>
      <c r="X26" s="26">
        <f t="shared" si="14"/>
        <v>2307.431</v>
      </c>
      <c r="Y26" s="26"/>
      <c r="Z26" s="23">
        <f t="shared" si="14"/>
        <v>5945.079</v>
      </c>
      <c r="AA26" s="23"/>
      <c r="AB26" s="23">
        <f t="shared" si="14"/>
        <v>3059.07111</v>
      </c>
      <c r="AC26" s="23"/>
      <c r="AD26" s="23">
        <f t="shared" si="14"/>
        <v>5791.96748</v>
      </c>
      <c r="AE26" s="23"/>
      <c r="AF26" s="72"/>
    </row>
    <row r="27" spans="1:32" s="13" customFormat="1" ht="21.75" customHeight="1">
      <c r="A27" s="42" t="s">
        <v>18</v>
      </c>
      <c r="B27" s="40">
        <f>B25</f>
        <v>78747.6</v>
      </c>
      <c r="C27" s="26">
        <f>C26</f>
        <v>45383.81841</v>
      </c>
      <c r="D27" s="26">
        <f>D26</f>
        <v>41622.05413</v>
      </c>
      <c r="E27" s="26">
        <f>E25</f>
        <v>41622.05413</v>
      </c>
      <c r="F27" s="26">
        <f t="shared" si="7"/>
        <v>52.855012889281696</v>
      </c>
      <c r="G27" s="26">
        <f t="shared" si="11"/>
        <v>91.71122128593058</v>
      </c>
      <c r="H27" s="40">
        <f aca="true" t="shared" si="15" ref="H27:AD27">H25</f>
        <v>18294.264</v>
      </c>
      <c r="I27" s="40">
        <f>I26</f>
        <v>14223.35604</v>
      </c>
      <c r="J27" s="40">
        <f t="shared" si="15"/>
        <v>9483.64</v>
      </c>
      <c r="K27" s="40">
        <f>K26</f>
        <v>8760.74994</v>
      </c>
      <c r="L27" s="40">
        <f t="shared" si="15"/>
        <v>3758.18941</v>
      </c>
      <c r="M27" s="40">
        <f>M26</f>
        <v>4417.91725</v>
      </c>
      <c r="N27" s="40">
        <f t="shared" si="15"/>
        <v>7287.394</v>
      </c>
      <c r="O27" s="40">
        <f>O26</f>
        <v>6860.45104</v>
      </c>
      <c r="P27" s="40">
        <f t="shared" si="15"/>
        <v>6560.331</v>
      </c>
      <c r="Q27" s="40">
        <f>Q26</f>
        <v>7359.57986</v>
      </c>
      <c r="R27" s="40">
        <f t="shared" si="15"/>
        <v>4156.566</v>
      </c>
      <c r="S27" s="40"/>
      <c r="T27" s="40">
        <f t="shared" si="15"/>
        <v>8358.88</v>
      </c>
      <c r="U27" s="40"/>
      <c r="V27" s="40">
        <f t="shared" si="15"/>
        <v>3744.787</v>
      </c>
      <c r="W27" s="40"/>
      <c r="X27" s="40">
        <f t="shared" si="15"/>
        <v>2307.431</v>
      </c>
      <c r="Y27" s="40"/>
      <c r="Z27" s="25">
        <f t="shared" si="15"/>
        <v>5945.079</v>
      </c>
      <c r="AA27" s="25"/>
      <c r="AB27" s="25">
        <f t="shared" si="15"/>
        <v>3059.07111</v>
      </c>
      <c r="AC27" s="25"/>
      <c r="AD27" s="25">
        <f t="shared" si="15"/>
        <v>5791.96748</v>
      </c>
      <c r="AE27" s="23"/>
      <c r="AF27" s="73"/>
    </row>
    <row r="28" spans="1:33" s="13" customFormat="1" ht="33.75" customHeight="1">
      <c r="A28" s="33" t="s">
        <v>24</v>
      </c>
      <c r="B28" s="27">
        <f>B9+B5</f>
        <v>103114.69</v>
      </c>
      <c r="C28" s="27">
        <f>C9+C5</f>
        <v>57271.10099</v>
      </c>
      <c r="D28" s="27">
        <f>D9+D5</f>
        <v>46558.30648</v>
      </c>
      <c r="E28" s="37">
        <f>E9+E5</f>
        <v>46558.30648</v>
      </c>
      <c r="F28" s="29">
        <f t="shared" si="7"/>
        <v>45.151962809566704</v>
      </c>
      <c r="G28" s="29">
        <f t="shared" si="11"/>
        <v>81.29458954897595</v>
      </c>
      <c r="H28" s="37">
        <f aca="true" t="shared" si="16" ref="H28:AD28">H9+H5</f>
        <v>19382.72</v>
      </c>
      <c r="I28" s="37">
        <f t="shared" si="16"/>
        <v>14570.388490000001</v>
      </c>
      <c r="J28" s="37">
        <f t="shared" si="16"/>
        <v>11667.43</v>
      </c>
      <c r="K28" s="37">
        <f t="shared" si="16"/>
        <v>9222.79847</v>
      </c>
      <c r="L28" s="37">
        <f t="shared" si="16"/>
        <v>4716.67541</v>
      </c>
      <c r="M28" s="37">
        <f>M9+M7</f>
        <v>5411.171560000001</v>
      </c>
      <c r="N28" s="37">
        <f t="shared" si="16"/>
        <v>13850.228579999999</v>
      </c>
      <c r="O28" s="37">
        <f>O7+O9</f>
        <v>8138.835419999999</v>
      </c>
      <c r="P28" s="37">
        <f t="shared" si="16"/>
        <v>7791.747</v>
      </c>
      <c r="Q28" s="37">
        <f t="shared" si="16"/>
        <v>9215.11254</v>
      </c>
      <c r="R28" s="37">
        <f t="shared" si="16"/>
        <v>5037.871999999999</v>
      </c>
      <c r="S28" s="37"/>
      <c r="T28" s="37">
        <f t="shared" si="16"/>
        <v>13110.129939999999</v>
      </c>
      <c r="U28" s="37"/>
      <c r="V28" s="37">
        <f t="shared" si="16"/>
        <v>4140.093</v>
      </c>
      <c r="W28" s="37"/>
      <c r="X28" s="37">
        <f t="shared" si="16"/>
        <v>3215.237</v>
      </c>
      <c r="Y28" s="37"/>
      <c r="Z28" s="37">
        <f t="shared" si="16"/>
        <v>7939.11356</v>
      </c>
      <c r="AA28" s="37"/>
      <c r="AB28" s="37">
        <f t="shared" si="16"/>
        <v>3931.0771099999997</v>
      </c>
      <c r="AC28" s="37"/>
      <c r="AD28" s="37">
        <f t="shared" si="16"/>
        <v>8332.366399999999</v>
      </c>
      <c r="AE28" s="37"/>
      <c r="AF28" s="27"/>
      <c r="AG28" s="35">
        <f>AD28+AB28+Z28+X28+V28+T28+R28+P28+N28+L28+J28+H28</f>
        <v>103114.69</v>
      </c>
    </row>
    <row r="29" spans="1:32" s="13" customFormat="1" ht="46.5" customHeight="1">
      <c r="A29" s="4"/>
      <c r="B29" s="67" t="s">
        <v>49</v>
      </c>
      <c r="C29" s="67"/>
      <c r="D29" s="67"/>
      <c r="E29" s="67"/>
      <c r="F29" s="67"/>
      <c r="G29" s="67"/>
      <c r="H29" s="67"/>
      <c r="I29" s="67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4"/>
    </row>
    <row r="30" spans="1:32" s="13" customFormat="1" ht="60.75" customHeight="1" hidden="1">
      <c r="A30" s="4"/>
      <c r="B30" s="4"/>
      <c r="C30" s="4"/>
      <c r="D30" s="4"/>
      <c r="E30" s="4"/>
      <c r="F30" s="4"/>
      <c r="G30" s="4"/>
      <c r="H30" s="5"/>
      <c r="I30" s="5"/>
      <c r="J30" s="5"/>
      <c r="K30" s="5"/>
      <c r="L30" s="5"/>
      <c r="M30" s="5"/>
      <c r="N30" s="5"/>
      <c r="O30" s="5"/>
      <c r="P30" s="5"/>
      <c r="Q30" s="6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</row>
    <row r="31" spans="1:32" s="13" customFormat="1" ht="20.25" customHeight="1">
      <c r="A31" s="4"/>
      <c r="B31" s="67" t="s">
        <v>40</v>
      </c>
      <c r="C31" s="67"/>
      <c r="D31" s="67"/>
      <c r="E31" s="67"/>
      <c r="F31" s="67"/>
      <c r="G31" s="67"/>
      <c r="H31" s="67"/>
      <c r="I31" s="67"/>
      <c r="J31" s="5"/>
      <c r="K31" s="5"/>
      <c r="L31" s="5"/>
      <c r="M31" s="5"/>
      <c r="N31" s="5"/>
      <c r="O31" s="5"/>
      <c r="P31" s="5"/>
      <c r="Q31" s="6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</row>
    <row r="32" spans="2:32" ht="8.25" customHeight="1">
      <c r="B32" s="66"/>
      <c r="C32" s="67"/>
      <c r="D32" s="67"/>
      <c r="E32" s="67"/>
      <c r="F32" s="67"/>
      <c r="G32" s="67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8.75" hidden="1">
      <c r="A33" s="4"/>
      <c r="B33" s="66">
        <v>42500</v>
      </c>
      <c r="C33" s="67"/>
      <c r="D33" s="67"/>
      <c r="E33" s="67"/>
      <c r="F33" s="67"/>
      <c r="G33" s="6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1:32" s="13" customFormat="1" ht="15.75" hidden="1">
      <c r="A34" s="4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</row>
    <row r="35" spans="1:32" s="13" customFormat="1" ht="18.75">
      <c r="A35" s="4"/>
      <c r="B35" s="67"/>
      <c r="C35" s="67"/>
      <c r="D35" s="67"/>
      <c r="E35" s="67"/>
      <c r="F35" s="67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ht="35.25" customHeight="1"/>
    <row r="38" spans="33:44" ht="35.25" customHeight="1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</row>
    <row r="39" spans="33:44" ht="19.5" customHeight="1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</row>
    <row r="40" spans="33:44" ht="48.7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ht="19.5" customHeight="1"/>
    <row r="42" ht="48.75" customHeight="1"/>
  </sheetData>
  <sheetProtection/>
  <mergeCells count="31">
    <mergeCell ref="B32:G32"/>
    <mergeCell ref="B33:G33"/>
    <mergeCell ref="B35:F35"/>
    <mergeCell ref="AF16:AF18"/>
    <mergeCell ref="AF19:AF21"/>
    <mergeCell ref="AF22:AF24"/>
    <mergeCell ref="AF25:AF27"/>
    <mergeCell ref="B29:I29"/>
    <mergeCell ref="B31:I31"/>
    <mergeCell ref="Z2:AA2"/>
    <mergeCell ref="AB2:AC2"/>
    <mergeCell ref="AD2:AE2"/>
    <mergeCell ref="AF2:AF3"/>
    <mergeCell ref="AF5:AF8"/>
    <mergeCell ref="AF13:AF15"/>
    <mergeCell ref="N2:O2"/>
    <mergeCell ref="P2:Q2"/>
    <mergeCell ref="R2:S2"/>
    <mergeCell ref="T2:U2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1"/>
  <colBreaks count="1" manualBreakCount="1">
    <brk id="21" max="3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R40"/>
  <sheetViews>
    <sheetView showGridLines="0" view="pageBreakPreview" zoomScale="75" zoomScaleNormal="70" zoomScaleSheetLayoutView="75" zoomScalePageLayoutView="0" workbookViewId="0" topLeftCell="A1">
      <pane xSplit="7" ySplit="4" topLeftCell="X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F16" sqref="AF16:AF18"/>
    </sheetView>
  </sheetViews>
  <sheetFormatPr defaultColWidth="9.140625" defaultRowHeight="12.75"/>
  <cols>
    <col min="1" max="1" width="54.421875" style="4" customWidth="1"/>
    <col min="2" max="2" width="15.140625" style="4" customWidth="1"/>
    <col min="3" max="3" width="14.8515625" style="5" customWidth="1"/>
    <col min="4" max="4" width="17.140625" style="5" customWidth="1"/>
    <col min="5" max="5" width="15.140625" style="5" customWidth="1"/>
    <col min="6" max="6" width="14.8515625" style="5" customWidth="1"/>
    <col min="7" max="7" width="14.7109375" style="5" customWidth="1"/>
    <col min="8" max="19" width="16.140625" style="1" customWidth="1"/>
    <col min="20" max="31" width="16.140625" style="5" customWidth="1"/>
    <col min="32" max="32" width="49.28125" style="4" customWidth="1"/>
    <col min="33" max="33" width="12.57421875" style="1" customWidth="1"/>
    <col min="34" max="16384" width="9.140625" style="1" customWidth="1"/>
  </cols>
  <sheetData>
    <row r="1" spans="1:32" ht="42" customHeight="1">
      <c r="A1" s="92" t="s">
        <v>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AF1" s="7"/>
    </row>
    <row r="2" spans="1:32" s="8" customFormat="1" ht="18.75" customHeight="1">
      <c r="A2" s="78" t="s">
        <v>27</v>
      </c>
      <c r="B2" s="83" t="s">
        <v>28</v>
      </c>
      <c r="C2" s="83" t="s">
        <v>73</v>
      </c>
      <c r="D2" s="83" t="s">
        <v>75</v>
      </c>
      <c r="E2" s="83" t="s">
        <v>74</v>
      </c>
      <c r="F2" s="77" t="s">
        <v>13</v>
      </c>
      <c r="G2" s="77"/>
      <c r="H2" s="77" t="s">
        <v>0</v>
      </c>
      <c r="I2" s="77"/>
      <c r="J2" s="77" t="s">
        <v>1</v>
      </c>
      <c r="K2" s="77"/>
      <c r="L2" s="77" t="s">
        <v>2</v>
      </c>
      <c r="M2" s="77"/>
      <c r="N2" s="77" t="s">
        <v>3</v>
      </c>
      <c r="O2" s="77"/>
      <c r="P2" s="77" t="s">
        <v>4</v>
      </c>
      <c r="Q2" s="77"/>
      <c r="R2" s="77" t="s">
        <v>5</v>
      </c>
      <c r="S2" s="77"/>
      <c r="T2" s="77" t="s">
        <v>6</v>
      </c>
      <c r="U2" s="77"/>
      <c r="V2" s="77" t="s">
        <v>7</v>
      </c>
      <c r="W2" s="77"/>
      <c r="X2" s="77" t="s">
        <v>8</v>
      </c>
      <c r="Y2" s="77"/>
      <c r="Z2" s="77" t="s">
        <v>9</v>
      </c>
      <c r="AA2" s="77"/>
      <c r="AB2" s="77" t="s">
        <v>10</v>
      </c>
      <c r="AC2" s="77"/>
      <c r="AD2" s="77" t="s">
        <v>11</v>
      </c>
      <c r="AE2" s="77"/>
      <c r="AF2" s="78" t="s">
        <v>17</v>
      </c>
    </row>
    <row r="3" spans="1:32" s="9" customFormat="1" ht="58.5" customHeight="1">
      <c r="A3" s="78"/>
      <c r="B3" s="84"/>
      <c r="C3" s="84"/>
      <c r="D3" s="85"/>
      <c r="E3" s="84"/>
      <c r="F3" s="50" t="s">
        <v>15</v>
      </c>
      <c r="G3" s="50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78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3" customFormat="1" ht="120" customHeight="1">
      <c r="A5" s="47" t="s">
        <v>31</v>
      </c>
      <c r="B5" s="39">
        <f>B6</f>
        <v>1139</v>
      </c>
      <c r="C5" s="39">
        <f>H5+J5+L5+N5</f>
        <v>2</v>
      </c>
      <c r="D5" s="39">
        <f>I5+K5+M5+O5</f>
        <v>2</v>
      </c>
      <c r="E5" s="39">
        <f>E6</f>
        <v>2</v>
      </c>
      <c r="F5" s="26">
        <f>D5*100/B5</f>
        <v>0.17559262510974538</v>
      </c>
      <c r="G5" s="26">
        <f>D5*100/C5</f>
        <v>100</v>
      </c>
      <c r="H5" s="26">
        <f aca="true" t="shared" si="0" ref="H5:AD5">H6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v>0</v>
      </c>
      <c r="N5" s="26">
        <v>2</v>
      </c>
      <c r="O5" s="26">
        <f>O6</f>
        <v>2</v>
      </c>
      <c r="P5" s="26">
        <f t="shared" si="0"/>
        <v>398</v>
      </c>
      <c r="Q5" s="26"/>
      <c r="R5" s="26">
        <f t="shared" si="0"/>
        <v>0</v>
      </c>
      <c r="S5" s="26"/>
      <c r="T5" s="26">
        <f t="shared" si="0"/>
        <v>0</v>
      </c>
      <c r="U5" s="26"/>
      <c r="V5" s="26">
        <f t="shared" si="0"/>
        <v>0</v>
      </c>
      <c r="W5" s="26"/>
      <c r="X5" s="26">
        <f t="shared" si="0"/>
        <v>100</v>
      </c>
      <c r="Y5" s="26"/>
      <c r="Z5" s="26">
        <f t="shared" si="0"/>
        <v>300</v>
      </c>
      <c r="AA5" s="26"/>
      <c r="AB5" s="26">
        <f t="shared" si="0"/>
        <v>339</v>
      </c>
      <c r="AC5" s="26"/>
      <c r="AD5" s="26">
        <f t="shared" si="0"/>
        <v>0</v>
      </c>
      <c r="AE5" s="26"/>
      <c r="AF5" s="79" t="s">
        <v>76</v>
      </c>
    </row>
    <row r="6" spans="1:32" s="13" customFormat="1" ht="93.75">
      <c r="A6" s="48" t="s">
        <v>32</v>
      </c>
      <c r="B6" s="40">
        <f>H6+J6+L6+N6+P6+R6+T6+V6+X6+Z6+AB6+AD6</f>
        <v>1139</v>
      </c>
      <c r="C6" s="26">
        <f>H6+J6+L6+N6</f>
        <v>2</v>
      </c>
      <c r="D6" s="26">
        <f>I6+K6+M6+O6</f>
        <v>2</v>
      </c>
      <c r="E6" s="26">
        <f>I6+K6+M6+O6+Q6+S6+U6+W6+Y6+AA6+AC6+AE6</f>
        <v>2</v>
      </c>
      <c r="F6" s="26">
        <f>D6*100/B6</f>
        <v>0.17559262510974538</v>
      </c>
      <c r="G6" s="26">
        <f>D6*100/C6</f>
        <v>100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2</v>
      </c>
      <c r="O6" s="26">
        <v>2</v>
      </c>
      <c r="P6" s="26">
        <v>398</v>
      </c>
      <c r="Q6" s="26"/>
      <c r="R6" s="26">
        <v>0</v>
      </c>
      <c r="S6" s="26"/>
      <c r="T6" s="26">
        <v>0</v>
      </c>
      <c r="U6" s="26"/>
      <c r="V6" s="26">
        <v>0</v>
      </c>
      <c r="W6" s="26"/>
      <c r="X6" s="26">
        <v>100</v>
      </c>
      <c r="Y6" s="26"/>
      <c r="Z6" s="26">
        <v>300</v>
      </c>
      <c r="AA6" s="26"/>
      <c r="AB6" s="26">
        <v>339</v>
      </c>
      <c r="AC6" s="26"/>
      <c r="AD6" s="26">
        <v>0</v>
      </c>
      <c r="AE6" s="26"/>
      <c r="AF6" s="79"/>
    </row>
    <row r="7" spans="1:32" s="13" customFormat="1" ht="18.75">
      <c r="A7" s="41" t="s">
        <v>23</v>
      </c>
      <c r="B7" s="40">
        <f aca="true" t="shared" si="1" ref="B7:H7">B6</f>
        <v>1139</v>
      </c>
      <c r="C7" s="26">
        <f t="shared" si="1"/>
        <v>2</v>
      </c>
      <c r="D7" s="26">
        <f t="shared" si="1"/>
        <v>2</v>
      </c>
      <c r="E7" s="26">
        <f t="shared" si="1"/>
        <v>2</v>
      </c>
      <c r="F7" s="26">
        <f t="shared" si="1"/>
        <v>0.17559262510974538</v>
      </c>
      <c r="G7" s="26">
        <f t="shared" si="1"/>
        <v>100</v>
      </c>
      <c r="H7" s="26">
        <f t="shared" si="1"/>
        <v>0</v>
      </c>
      <c r="I7" s="26">
        <v>0</v>
      </c>
      <c r="J7" s="26">
        <f>J6</f>
        <v>0</v>
      </c>
      <c r="K7" s="26">
        <v>0</v>
      </c>
      <c r="L7" s="26">
        <f>L6</f>
        <v>0</v>
      </c>
      <c r="M7" s="26">
        <v>0</v>
      </c>
      <c r="N7" s="26">
        <f aca="true" t="shared" si="2" ref="N7:P8">N6</f>
        <v>2</v>
      </c>
      <c r="O7" s="26">
        <f t="shared" si="2"/>
        <v>2</v>
      </c>
      <c r="P7" s="26">
        <f t="shared" si="2"/>
        <v>398</v>
      </c>
      <c r="Q7" s="26"/>
      <c r="R7" s="26">
        <f>R6</f>
        <v>0</v>
      </c>
      <c r="S7" s="26"/>
      <c r="T7" s="26">
        <f>T6</f>
        <v>0</v>
      </c>
      <c r="U7" s="26"/>
      <c r="V7" s="26">
        <f>V6</f>
        <v>0</v>
      </c>
      <c r="W7" s="26"/>
      <c r="X7" s="26">
        <f>X6</f>
        <v>100</v>
      </c>
      <c r="Y7" s="26"/>
      <c r="Z7" s="26">
        <f>Z6</f>
        <v>300</v>
      </c>
      <c r="AA7" s="26"/>
      <c r="AB7" s="26">
        <f>AB6</f>
        <v>339</v>
      </c>
      <c r="AC7" s="26"/>
      <c r="AD7" s="26">
        <f>AD6</f>
        <v>0</v>
      </c>
      <c r="AE7" s="26"/>
      <c r="AF7" s="79"/>
    </row>
    <row r="8" spans="1:32" s="13" customFormat="1" ht="18.75">
      <c r="A8" s="42" t="s">
        <v>18</v>
      </c>
      <c r="B8" s="40">
        <f>B7</f>
        <v>1139</v>
      </c>
      <c r="C8" s="26">
        <f>C7</f>
        <v>2</v>
      </c>
      <c r="D8" s="26">
        <f>D7</f>
        <v>2</v>
      </c>
      <c r="E8" s="26">
        <f>E6</f>
        <v>2</v>
      </c>
      <c r="F8" s="26">
        <f>F7</f>
        <v>0.17559262510974538</v>
      </c>
      <c r="G8" s="26">
        <f>G7</f>
        <v>100</v>
      </c>
      <c r="H8" s="26">
        <f>H7</f>
        <v>0</v>
      </c>
      <c r="I8" s="26">
        <v>0</v>
      </c>
      <c r="J8" s="26">
        <f>J7</f>
        <v>0</v>
      </c>
      <c r="K8" s="26">
        <v>0</v>
      </c>
      <c r="L8" s="26">
        <f>L7</f>
        <v>0</v>
      </c>
      <c r="M8" s="26">
        <v>0</v>
      </c>
      <c r="N8" s="26">
        <f t="shared" si="2"/>
        <v>2</v>
      </c>
      <c r="O8" s="26">
        <f t="shared" si="2"/>
        <v>2</v>
      </c>
      <c r="P8" s="26">
        <f t="shared" si="2"/>
        <v>398</v>
      </c>
      <c r="Q8" s="26"/>
      <c r="R8" s="26">
        <f>R7</f>
        <v>0</v>
      </c>
      <c r="S8" s="26"/>
      <c r="T8" s="26">
        <f>T7</f>
        <v>0</v>
      </c>
      <c r="U8" s="26"/>
      <c r="V8" s="26">
        <f>V7</f>
        <v>0</v>
      </c>
      <c r="W8" s="26"/>
      <c r="X8" s="26">
        <f>X7</f>
        <v>100</v>
      </c>
      <c r="Y8" s="26"/>
      <c r="Z8" s="26">
        <f>Z7</f>
        <v>300</v>
      </c>
      <c r="AA8" s="26"/>
      <c r="AB8" s="26">
        <f>AB7</f>
        <v>339</v>
      </c>
      <c r="AC8" s="26"/>
      <c r="AD8" s="26">
        <f>AD7</f>
        <v>0</v>
      </c>
      <c r="AE8" s="26"/>
      <c r="AF8" s="80"/>
    </row>
    <row r="9" spans="1:32" s="13" customFormat="1" ht="93.75">
      <c r="A9" s="43" t="s">
        <v>33</v>
      </c>
      <c r="B9" s="39">
        <f>B10+B25</f>
        <v>101975.59999999999</v>
      </c>
      <c r="C9" s="39">
        <f>C10+C25</f>
        <v>49615.05399</v>
      </c>
      <c r="D9" s="39">
        <f>D10+D25</f>
        <v>37341.1939</v>
      </c>
      <c r="E9" s="39">
        <f>E10+E25</f>
        <v>37341.1939</v>
      </c>
      <c r="F9" s="26">
        <f>D9*100/B9</f>
        <v>36.61777317319045</v>
      </c>
      <c r="G9" s="26">
        <f>D9*100/C9</f>
        <v>75.26182256604251</v>
      </c>
      <c r="H9" s="39">
        <f aca="true" t="shared" si="3" ref="H9:AD9">H10+H25</f>
        <v>19382.72</v>
      </c>
      <c r="I9" s="39">
        <f>I10+I25</f>
        <v>14570.388490000001</v>
      </c>
      <c r="J9" s="39">
        <f t="shared" si="3"/>
        <v>11667.43</v>
      </c>
      <c r="K9" s="39">
        <f t="shared" si="3"/>
        <v>9222.79847</v>
      </c>
      <c r="L9" s="39">
        <f t="shared" si="3"/>
        <v>4716.67541</v>
      </c>
      <c r="M9" s="39">
        <f>M10+M25</f>
        <v>5411.171560000001</v>
      </c>
      <c r="N9" s="39">
        <f t="shared" si="3"/>
        <v>13848.228579999999</v>
      </c>
      <c r="O9" s="39">
        <f>O10+O27</f>
        <v>8136.83538</v>
      </c>
      <c r="P9" s="39">
        <f t="shared" si="3"/>
        <v>7225.337</v>
      </c>
      <c r="Q9" s="39"/>
      <c r="R9" s="39">
        <f t="shared" si="3"/>
        <v>5075.272000000001</v>
      </c>
      <c r="S9" s="39"/>
      <c r="T9" s="39">
        <f t="shared" si="3"/>
        <v>13126.039939999999</v>
      </c>
      <c r="U9" s="39"/>
      <c r="V9" s="39">
        <f t="shared" si="3"/>
        <v>4140.093</v>
      </c>
      <c r="W9" s="39"/>
      <c r="X9" s="39">
        <f t="shared" si="3"/>
        <v>3186.337</v>
      </c>
      <c r="Y9" s="39"/>
      <c r="Z9" s="39">
        <f t="shared" si="3"/>
        <v>7641.52356</v>
      </c>
      <c r="AA9" s="39"/>
      <c r="AB9" s="39">
        <f t="shared" si="3"/>
        <v>3595.27711</v>
      </c>
      <c r="AC9" s="39"/>
      <c r="AD9" s="39">
        <f t="shared" si="3"/>
        <v>8370.6664</v>
      </c>
      <c r="AE9" s="39"/>
      <c r="AF9" s="40"/>
    </row>
    <row r="10" spans="1:32" s="13" customFormat="1" ht="56.25">
      <c r="A10" s="42" t="s">
        <v>34</v>
      </c>
      <c r="B10" s="40">
        <f>B13+B16+B19+B22</f>
        <v>23228.000000000004</v>
      </c>
      <c r="C10" s="40">
        <f>C14+C17+C20+C23</f>
        <v>10791.56658</v>
      </c>
      <c r="D10" s="40">
        <f>I10+K10+M10+O10</f>
        <v>3078.71967</v>
      </c>
      <c r="E10" s="40">
        <f>E14+E17+E20+E23</f>
        <v>3078.7196700000004</v>
      </c>
      <c r="F10" s="26">
        <f>D10*100/B10</f>
        <v>13.254346779748577</v>
      </c>
      <c r="G10" s="26">
        <f>D10*100/C10</f>
        <v>28.52894106872109</v>
      </c>
      <c r="H10" s="40">
        <f aca="true" t="shared" si="4" ref="H10:AD10">H13+H16+H19+H22</f>
        <v>1088.4560000000001</v>
      </c>
      <c r="I10" s="40">
        <f>I23+I20+I17+I14</f>
        <v>347.03245</v>
      </c>
      <c r="J10" s="40">
        <f t="shared" si="4"/>
        <v>2183.79</v>
      </c>
      <c r="K10" s="40">
        <f>K14+K17+K20+K23</f>
        <v>462.04853</v>
      </c>
      <c r="L10" s="40">
        <f>L13+L16+L19+L22</f>
        <v>958.486</v>
      </c>
      <c r="M10" s="40">
        <f>M13+M16+M19+M22</f>
        <v>993.25431</v>
      </c>
      <c r="N10" s="40">
        <f t="shared" si="4"/>
        <v>6560.83458</v>
      </c>
      <c r="O10" s="40">
        <f>O14+O17+O20+O23</f>
        <v>1276.38438</v>
      </c>
      <c r="P10" s="40">
        <f t="shared" si="4"/>
        <v>815.006</v>
      </c>
      <c r="Q10" s="40"/>
      <c r="R10" s="40">
        <f t="shared" si="4"/>
        <v>881.306</v>
      </c>
      <c r="S10" s="40"/>
      <c r="T10" s="40">
        <f t="shared" si="4"/>
        <v>4767.15994</v>
      </c>
      <c r="U10" s="40"/>
      <c r="V10" s="40">
        <f t="shared" si="4"/>
        <v>395.306</v>
      </c>
      <c r="W10" s="40"/>
      <c r="X10" s="40">
        <f t="shared" si="4"/>
        <v>807.806</v>
      </c>
      <c r="Y10" s="40"/>
      <c r="Z10" s="40">
        <f t="shared" si="4"/>
        <v>1696.44456</v>
      </c>
      <c r="AA10" s="40"/>
      <c r="AB10" s="40">
        <f t="shared" si="4"/>
        <v>533.006</v>
      </c>
      <c r="AC10" s="40"/>
      <c r="AD10" s="40">
        <f t="shared" si="4"/>
        <v>2540.3989199999996</v>
      </c>
      <c r="AE10" s="26"/>
      <c r="AF10" s="40"/>
    </row>
    <row r="11" spans="1:32" s="13" customFormat="1" ht="18.75">
      <c r="A11" s="41" t="s">
        <v>23</v>
      </c>
      <c r="B11" s="40">
        <f aca="true" t="shared" si="5" ref="B11:E12">B10</f>
        <v>23228.000000000004</v>
      </c>
      <c r="C11" s="26">
        <f t="shared" si="5"/>
        <v>10791.56658</v>
      </c>
      <c r="D11" s="26">
        <f>D14+D17+D20+D23</f>
        <v>3078.7196700000004</v>
      </c>
      <c r="E11" s="26">
        <f t="shared" si="5"/>
        <v>3078.7196700000004</v>
      </c>
      <c r="F11" s="26">
        <f>D11*100/B11</f>
        <v>13.25434677974858</v>
      </c>
      <c r="G11" s="26">
        <f>D11*100/C11</f>
        <v>28.528941068721096</v>
      </c>
      <c r="H11" s="26">
        <f aca="true" t="shared" si="6" ref="H11:J12">H10</f>
        <v>1088.4560000000001</v>
      </c>
      <c r="I11" s="26">
        <f t="shared" si="6"/>
        <v>347.03245</v>
      </c>
      <c r="J11" s="26">
        <f t="shared" si="6"/>
        <v>2183.79</v>
      </c>
      <c r="K11" s="26">
        <f>K10</f>
        <v>462.04853</v>
      </c>
      <c r="L11" s="26">
        <f>L10</f>
        <v>958.486</v>
      </c>
      <c r="M11" s="26">
        <f>M15+M18+M21+M24</f>
        <v>993.25431</v>
      </c>
      <c r="N11" s="26">
        <f>N14+N17+N20+N23</f>
        <v>6560.83458</v>
      </c>
      <c r="O11" s="26">
        <f>O10</f>
        <v>1276.38438</v>
      </c>
      <c r="P11" s="26">
        <f>P10</f>
        <v>815.006</v>
      </c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40"/>
    </row>
    <row r="12" spans="1:32" s="13" customFormat="1" ht="18.75">
      <c r="A12" s="42" t="s">
        <v>18</v>
      </c>
      <c r="B12" s="40">
        <f t="shared" si="5"/>
        <v>23228.000000000004</v>
      </c>
      <c r="C12" s="26">
        <f t="shared" si="5"/>
        <v>10791.56658</v>
      </c>
      <c r="D12" s="26">
        <f>D11</f>
        <v>3078.7196700000004</v>
      </c>
      <c r="E12" s="26">
        <f t="shared" si="5"/>
        <v>3078.7196700000004</v>
      </c>
      <c r="F12" s="26">
        <f>D12*100/B12</f>
        <v>13.25434677974858</v>
      </c>
      <c r="G12" s="26">
        <f>D12*100/C12</f>
        <v>28.528941068721096</v>
      </c>
      <c r="H12" s="26">
        <f t="shared" si="6"/>
        <v>1088.4560000000001</v>
      </c>
      <c r="I12" s="26">
        <f t="shared" si="6"/>
        <v>347.03245</v>
      </c>
      <c r="J12" s="26">
        <f t="shared" si="6"/>
        <v>2183.79</v>
      </c>
      <c r="K12" s="26">
        <f>K11</f>
        <v>462.04853</v>
      </c>
      <c r="L12" s="26">
        <f>L11</f>
        <v>958.486</v>
      </c>
      <c r="M12" s="26">
        <f>M11</f>
        <v>993.25431</v>
      </c>
      <c r="N12" s="26">
        <f>N11</f>
        <v>6560.83458</v>
      </c>
      <c r="O12" s="26">
        <f>O11</f>
        <v>1276.38438</v>
      </c>
      <c r="P12" s="26">
        <f>P11</f>
        <v>815.006</v>
      </c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40"/>
    </row>
    <row r="13" spans="1:32" s="13" customFormat="1" ht="89.25" customHeight="1">
      <c r="A13" s="49" t="s">
        <v>35</v>
      </c>
      <c r="B13" s="40">
        <f>H13+J13+L13+N13+P13+R13+T13+V13+X13+Z13+AB13+AD13</f>
        <v>275.4</v>
      </c>
      <c r="C13" s="26">
        <f>H13+J13+L13</f>
        <v>0</v>
      </c>
      <c r="D13" s="26">
        <f>I13+K13+M13</f>
        <v>0</v>
      </c>
      <c r="E13" s="26">
        <f>I13+K13+M13+O13+Q13+S13+U13+W13+Y13+AA13+AC13+AE13</f>
        <v>0</v>
      </c>
      <c r="F13" s="26">
        <f aca="true" t="shared" si="7" ref="F13:F28">D13*100/B13</f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137.7</v>
      </c>
      <c r="Q13" s="26"/>
      <c r="R13" s="26">
        <v>0</v>
      </c>
      <c r="S13" s="26"/>
      <c r="T13" s="26">
        <v>0</v>
      </c>
      <c r="U13" s="26"/>
      <c r="V13" s="26">
        <v>0</v>
      </c>
      <c r="W13" s="26"/>
      <c r="X13" s="26">
        <v>0</v>
      </c>
      <c r="Y13" s="26"/>
      <c r="Z13" s="26">
        <v>0</v>
      </c>
      <c r="AA13" s="26"/>
      <c r="AB13" s="26">
        <v>137.7</v>
      </c>
      <c r="AC13" s="26"/>
      <c r="AD13" s="26">
        <v>0</v>
      </c>
      <c r="AE13" s="26"/>
      <c r="AF13" s="68" t="s">
        <v>62</v>
      </c>
    </row>
    <row r="14" spans="1:32" s="13" customFormat="1" ht="18.75">
      <c r="A14" s="41" t="s">
        <v>23</v>
      </c>
      <c r="B14" s="40">
        <f>B13</f>
        <v>275.4</v>
      </c>
      <c r="C14" s="26">
        <f>H14</f>
        <v>0</v>
      </c>
      <c r="D14" s="26">
        <f>I14</f>
        <v>0</v>
      </c>
      <c r="E14" s="26">
        <f>E13</f>
        <v>0</v>
      </c>
      <c r="F14" s="26">
        <f t="shared" si="7"/>
        <v>0</v>
      </c>
      <c r="G14" s="26">
        <v>0</v>
      </c>
      <c r="H14" s="26">
        <v>0</v>
      </c>
      <c r="I14" s="26">
        <v>0</v>
      </c>
      <c r="J14" s="26">
        <f aca="true" t="shared" si="8" ref="J14:AD14">J13</f>
        <v>0</v>
      </c>
      <c r="K14" s="26">
        <v>0</v>
      </c>
      <c r="L14" s="26">
        <f t="shared" si="8"/>
        <v>0</v>
      </c>
      <c r="M14" s="26">
        <v>0</v>
      </c>
      <c r="N14" s="26">
        <f t="shared" si="8"/>
        <v>0</v>
      </c>
      <c r="O14" s="26">
        <v>0</v>
      </c>
      <c r="P14" s="26">
        <f t="shared" si="8"/>
        <v>137.7</v>
      </c>
      <c r="Q14" s="26"/>
      <c r="R14" s="26">
        <f t="shared" si="8"/>
        <v>0</v>
      </c>
      <c r="S14" s="26"/>
      <c r="T14" s="26">
        <f t="shared" si="8"/>
        <v>0</v>
      </c>
      <c r="U14" s="26"/>
      <c r="V14" s="26">
        <f t="shared" si="8"/>
        <v>0</v>
      </c>
      <c r="W14" s="26"/>
      <c r="X14" s="26">
        <f t="shared" si="8"/>
        <v>0</v>
      </c>
      <c r="Y14" s="26"/>
      <c r="Z14" s="26">
        <f t="shared" si="8"/>
        <v>0</v>
      </c>
      <c r="AA14" s="26"/>
      <c r="AB14" s="26">
        <f t="shared" si="8"/>
        <v>137.7</v>
      </c>
      <c r="AC14" s="26"/>
      <c r="AD14" s="26">
        <f t="shared" si="8"/>
        <v>0</v>
      </c>
      <c r="AE14" s="26"/>
      <c r="AF14" s="69"/>
    </row>
    <row r="15" spans="1:32" s="13" customFormat="1" ht="18.75">
      <c r="A15" s="42" t="s">
        <v>18</v>
      </c>
      <c r="B15" s="40">
        <f>B14</f>
        <v>275.4</v>
      </c>
      <c r="C15" s="26">
        <f>H15</f>
        <v>0</v>
      </c>
      <c r="D15" s="26">
        <f>I15</f>
        <v>0</v>
      </c>
      <c r="E15" s="26">
        <f>E13</f>
        <v>0</v>
      </c>
      <c r="F15" s="26">
        <f t="shared" si="7"/>
        <v>0</v>
      </c>
      <c r="G15" s="26">
        <v>0</v>
      </c>
      <c r="H15" s="26">
        <v>0</v>
      </c>
      <c r="I15" s="26">
        <v>0</v>
      </c>
      <c r="J15" s="26">
        <f aca="true" t="shared" si="9" ref="J15:AD15">J13</f>
        <v>0</v>
      </c>
      <c r="K15" s="26">
        <v>0</v>
      </c>
      <c r="L15" s="26">
        <f t="shared" si="9"/>
        <v>0</v>
      </c>
      <c r="M15" s="26">
        <v>0</v>
      </c>
      <c r="N15" s="26">
        <f t="shared" si="9"/>
        <v>0</v>
      </c>
      <c r="O15" s="26">
        <v>0</v>
      </c>
      <c r="P15" s="26">
        <f t="shared" si="9"/>
        <v>137.7</v>
      </c>
      <c r="Q15" s="26"/>
      <c r="R15" s="26">
        <f t="shared" si="9"/>
        <v>0</v>
      </c>
      <c r="S15" s="26"/>
      <c r="T15" s="26">
        <f t="shared" si="9"/>
        <v>0</v>
      </c>
      <c r="U15" s="26"/>
      <c r="V15" s="26">
        <f t="shared" si="9"/>
        <v>0</v>
      </c>
      <c r="W15" s="26"/>
      <c r="X15" s="26">
        <f t="shared" si="9"/>
        <v>0</v>
      </c>
      <c r="Y15" s="26"/>
      <c r="Z15" s="26">
        <f t="shared" si="9"/>
        <v>0</v>
      </c>
      <c r="AA15" s="26"/>
      <c r="AB15" s="26">
        <f t="shared" si="9"/>
        <v>137.7</v>
      </c>
      <c r="AC15" s="26"/>
      <c r="AD15" s="26">
        <f t="shared" si="9"/>
        <v>0</v>
      </c>
      <c r="AE15" s="26"/>
      <c r="AF15" s="70"/>
    </row>
    <row r="16" spans="1:32" s="52" customFormat="1" ht="57" customHeight="1">
      <c r="A16" s="44" t="s">
        <v>36</v>
      </c>
      <c r="B16" s="40">
        <f>H16+J16+L16+N16+P16+R16+T16+V16+X16+Z16+AB16+AD16</f>
        <v>2112.4000000000005</v>
      </c>
      <c r="C16" s="26">
        <f>H16+J16+L16+N16</f>
        <v>1259.136</v>
      </c>
      <c r="D16" s="26">
        <f>I16+K16+M16+O16</f>
        <v>465.58951</v>
      </c>
      <c r="E16" s="26">
        <f>I16+K16+M16+O16+Q16+S16+U16+W16+Y16+AA16+AC16+AE16</f>
        <v>465.58951</v>
      </c>
      <c r="F16" s="26">
        <f t="shared" si="7"/>
        <v>22.040783469039948</v>
      </c>
      <c r="G16" s="26">
        <f>D16*100/C16</f>
        <v>36.97690400401545</v>
      </c>
      <c r="H16" s="26">
        <v>79.659</v>
      </c>
      <c r="I16" s="26">
        <v>0</v>
      </c>
      <c r="J16" s="26">
        <v>79.659</v>
      </c>
      <c r="K16" s="26">
        <v>17.92988</v>
      </c>
      <c r="L16" s="26">
        <v>79.659</v>
      </c>
      <c r="M16" s="26">
        <v>59.63021</v>
      </c>
      <c r="N16" s="26">
        <v>1020.159</v>
      </c>
      <c r="O16" s="26">
        <v>388.02942</v>
      </c>
      <c r="P16" s="26">
        <v>295.659</v>
      </c>
      <c r="Q16" s="26"/>
      <c r="R16" s="26">
        <v>79.659</v>
      </c>
      <c r="S16" s="26"/>
      <c r="T16" s="26">
        <v>79.659</v>
      </c>
      <c r="U16" s="26"/>
      <c r="V16" s="26">
        <v>79.659</v>
      </c>
      <c r="W16" s="26"/>
      <c r="X16" s="26">
        <v>79.659</v>
      </c>
      <c r="Y16" s="26"/>
      <c r="Z16" s="26">
        <v>79.659</v>
      </c>
      <c r="AA16" s="26"/>
      <c r="AB16" s="26">
        <v>79.659</v>
      </c>
      <c r="AC16" s="26"/>
      <c r="AD16" s="26">
        <v>79.651</v>
      </c>
      <c r="AE16" s="26"/>
      <c r="AF16" s="68" t="s">
        <v>77</v>
      </c>
    </row>
    <row r="17" spans="1:32" s="52" customFormat="1" ht="18.75">
      <c r="A17" s="41" t="s">
        <v>23</v>
      </c>
      <c r="B17" s="40">
        <f>B16</f>
        <v>2112.4000000000005</v>
      </c>
      <c r="C17" s="26">
        <f>C16</f>
        <v>1259.136</v>
      </c>
      <c r="D17" s="26">
        <f>D16</f>
        <v>465.58951</v>
      </c>
      <c r="E17" s="26">
        <f>E16</f>
        <v>465.58951</v>
      </c>
      <c r="F17" s="26">
        <f t="shared" si="7"/>
        <v>22.040783469039948</v>
      </c>
      <c r="G17" s="26">
        <f>D17*100/C17</f>
        <v>36.97690400401545</v>
      </c>
      <c r="H17" s="26">
        <v>79.659</v>
      </c>
      <c r="I17" s="26">
        <v>0</v>
      </c>
      <c r="J17" s="26">
        <f aca="true" t="shared" si="10" ref="J17:AD18">J16</f>
        <v>79.659</v>
      </c>
      <c r="K17" s="26">
        <f>K16</f>
        <v>17.92988</v>
      </c>
      <c r="L17" s="26">
        <f t="shared" si="10"/>
        <v>79.659</v>
      </c>
      <c r="M17" s="26">
        <f>M16</f>
        <v>59.63021</v>
      </c>
      <c r="N17" s="26">
        <f t="shared" si="10"/>
        <v>1020.159</v>
      </c>
      <c r="O17" s="26">
        <f>O16</f>
        <v>388.02942</v>
      </c>
      <c r="P17" s="26">
        <f t="shared" si="10"/>
        <v>295.659</v>
      </c>
      <c r="Q17" s="26"/>
      <c r="R17" s="26">
        <f t="shared" si="10"/>
        <v>79.659</v>
      </c>
      <c r="S17" s="26"/>
      <c r="T17" s="26">
        <f t="shared" si="10"/>
        <v>79.659</v>
      </c>
      <c r="U17" s="26"/>
      <c r="V17" s="26">
        <f t="shared" si="10"/>
        <v>79.659</v>
      </c>
      <c r="W17" s="26"/>
      <c r="X17" s="26">
        <f t="shared" si="10"/>
        <v>79.659</v>
      </c>
      <c r="Y17" s="26"/>
      <c r="Z17" s="26">
        <f t="shared" si="10"/>
        <v>79.659</v>
      </c>
      <c r="AA17" s="26"/>
      <c r="AB17" s="26">
        <f t="shared" si="10"/>
        <v>79.659</v>
      </c>
      <c r="AC17" s="26"/>
      <c r="AD17" s="26">
        <f t="shared" si="10"/>
        <v>79.651</v>
      </c>
      <c r="AE17" s="26"/>
      <c r="AF17" s="69"/>
    </row>
    <row r="18" spans="1:32" s="13" customFormat="1" ht="18.75">
      <c r="A18" s="42" t="s">
        <v>18</v>
      </c>
      <c r="B18" s="40">
        <f>B16</f>
        <v>2112.4000000000005</v>
      </c>
      <c r="C18" s="26">
        <f>C17</f>
        <v>1259.136</v>
      </c>
      <c r="D18" s="26">
        <f>D17</f>
        <v>465.58951</v>
      </c>
      <c r="E18" s="26">
        <f>E16</f>
        <v>465.58951</v>
      </c>
      <c r="F18" s="26">
        <f t="shared" si="7"/>
        <v>22.040783469039948</v>
      </c>
      <c r="G18" s="26">
        <f>D18*100/C18</f>
        <v>36.97690400401545</v>
      </c>
      <c r="H18" s="26">
        <v>79.659</v>
      </c>
      <c r="I18" s="26">
        <v>0</v>
      </c>
      <c r="J18" s="26">
        <f t="shared" si="10"/>
        <v>79.659</v>
      </c>
      <c r="K18" s="26">
        <f>K17</f>
        <v>17.92988</v>
      </c>
      <c r="L18" s="26">
        <f t="shared" si="10"/>
        <v>79.659</v>
      </c>
      <c r="M18" s="26">
        <f>M17</f>
        <v>59.63021</v>
      </c>
      <c r="N18" s="26">
        <f t="shared" si="10"/>
        <v>1020.159</v>
      </c>
      <c r="O18" s="26">
        <f>O17</f>
        <v>388.02942</v>
      </c>
      <c r="P18" s="26">
        <f t="shared" si="10"/>
        <v>295.659</v>
      </c>
      <c r="Q18" s="26"/>
      <c r="R18" s="26">
        <f t="shared" si="10"/>
        <v>79.659</v>
      </c>
      <c r="S18" s="26"/>
      <c r="T18" s="26">
        <f t="shared" si="10"/>
        <v>79.659</v>
      </c>
      <c r="U18" s="26"/>
      <c r="V18" s="26">
        <f t="shared" si="10"/>
        <v>79.659</v>
      </c>
      <c r="W18" s="26"/>
      <c r="X18" s="26">
        <f t="shared" si="10"/>
        <v>79.659</v>
      </c>
      <c r="Y18" s="26"/>
      <c r="Z18" s="26">
        <f t="shared" si="10"/>
        <v>79.659</v>
      </c>
      <c r="AA18" s="26"/>
      <c r="AB18" s="26">
        <f t="shared" si="10"/>
        <v>79.659</v>
      </c>
      <c r="AC18" s="26"/>
      <c r="AD18" s="26">
        <f t="shared" si="10"/>
        <v>79.651</v>
      </c>
      <c r="AE18" s="26"/>
      <c r="AF18" s="70"/>
    </row>
    <row r="19" spans="1:32" s="13" customFormat="1" ht="103.5" customHeight="1">
      <c r="A19" s="44" t="s">
        <v>37</v>
      </c>
      <c r="B19" s="40">
        <f>H19+J19+L19+N19+P19+R19+T19+V19+X19+Z19+AB19+AD19</f>
        <v>18010.000000000004</v>
      </c>
      <c r="C19" s="26">
        <f>H19+J19+L19+N19</f>
        <v>7886.78658</v>
      </c>
      <c r="D19" s="26">
        <f>I19+K19+M19+O19</f>
        <v>2319.16516</v>
      </c>
      <c r="E19" s="26">
        <f>I19+K19+M19+O19+Q19+S19+U19+W19+Y19+AA19+AC19+AE19</f>
        <v>2319.16516</v>
      </c>
      <c r="F19" s="26">
        <f t="shared" si="7"/>
        <v>12.87709694614103</v>
      </c>
      <c r="G19" s="26">
        <f>D19*100/C19</f>
        <v>29.405704547415304</v>
      </c>
      <c r="H19" s="26">
        <v>872.797</v>
      </c>
      <c r="I19" s="26">
        <v>312.66245</v>
      </c>
      <c r="J19" s="26">
        <v>1415.255</v>
      </c>
      <c r="K19" s="26">
        <v>395.14865</v>
      </c>
      <c r="L19" s="26">
        <v>858.827</v>
      </c>
      <c r="M19" s="26">
        <v>811.4391</v>
      </c>
      <c r="N19" s="26">
        <v>4739.90758</v>
      </c>
      <c r="O19" s="26">
        <v>799.91496</v>
      </c>
      <c r="P19" s="26">
        <v>381.647</v>
      </c>
      <c r="Q19" s="26"/>
      <c r="R19" s="26">
        <v>801.647</v>
      </c>
      <c r="S19" s="26"/>
      <c r="T19" s="26">
        <v>4054.84494</v>
      </c>
      <c r="U19" s="26"/>
      <c r="V19" s="26">
        <v>315.647</v>
      </c>
      <c r="W19" s="26"/>
      <c r="X19" s="26">
        <v>728.147</v>
      </c>
      <c r="Y19" s="26"/>
      <c r="Z19" s="26">
        <v>1064.88556</v>
      </c>
      <c r="AA19" s="26"/>
      <c r="AB19" s="26">
        <v>315.647</v>
      </c>
      <c r="AC19" s="26"/>
      <c r="AD19" s="26">
        <v>2460.74792</v>
      </c>
      <c r="AE19" s="26"/>
      <c r="AF19" s="68" t="s">
        <v>78</v>
      </c>
    </row>
    <row r="20" spans="1:32" s="13" customFormat="1" ht="21.75" customHeight="1">
      <c r="A20" s="41" t="s">
        <v>23</v>
      </c>
      <c r="B20" s="40">
        <f>B19</f>
        <v>18010.000000000004</v>
      </c>
      <c r="C20" s="26">
        <f>C19</f>
        <v>7886.78658</v>
      </c>
      <c r="D20" s="26">
        <f>I20+K20+M20+O20</f>
        <v>2319.16516</v>
      </c>
      <c r="E20" s="26">
        <f>E19</f>
        <v>2319.16516</v>
      </c>
      <c r="F20" s="26">
        <f t="shared" si="7"/>
        <v>12.87709694614103</v>
      </c>
      <c r="G20" s="26">
        <f aca="true" t="shared" si="11" ref="G20:G28">D20*100/C20</f>
        <v>29.405704547415304</v>
      </c>
      <c r="H20" s="26">
        <f>H19</f>
        <v>872.797</v>
      </c>
      <c r="I20" s="26">
        <f>I19</f>
        <v>312.66245</v>
      </c>
      <c r="J20" s="26">
        <f aca="true" t="shared" si="12" ref="J20:AD21">J19</f>
        <v>1415.255</v>
      </c>
      <c r="K20" s="26">
        <f>K19</f>
        <v>395.14865</v>
      </c>
      <c r="L20" s="26">
        <f t="shared" si="12"/>
        <v>858.827</v>
      </c>
      <c r="M20" s="26">
        <f>M19</f>
        <v>811.4391</v>
      </c>
      <c r="N20" s="26">
        <f t="shared" si="12"/>
        <v>4739.90758</v>
      </c>
      <c r="O20" s="26">
        <f>O19</f>
        <v>799.91496</v>
      </c>
      <c r="P20" s="26">
        <f t="shared" si="12"/>
        <v>381.647</v>
      </c>
      <c r="Q20" s="26"/>
      <c r="R20" s="26">
        <f t="shared" si="12"/>
        <v>801.647</v>
      </c>
      <c r="S20" s="26"/>
      <c r="T20" s="26">
        <f t="shared" si="12"/>
        <v>4054.84494</v>
      </c>
      <c r="U20" s="26"/>
      <c r="V20" s="26">
        <f t="shared" si="12"/>
        <v>315.647</v>
      </c>
      <c r="W20" s="26"/>
      <c r="X20" s="26">
        <f t="shared" si="12"/>
        <v>728.147</v>
      </c>
      <c r="Y20" s="26"/>
      <c r="Z20" s="26">
        <f t="shared" si="12"/>
        <v>1064.88556</v>
      </c>
      <c r="AA20" s="26"/>
      <c r="AB20" s="26">
        <f t="shared" si="12"/>
        <v>315.647</v>
      </c>
      <c r="AC20" s="26"/>
      <c r="AD20" s="26">
        <f t="shared" si="12"/>
        <v>2460.74792</v>
      </c>
      <c r="AE20" s="26"/>
      <c r="AF20" s="75"/>
    </row>
    <row r="21" spans="1:32" s="13" customFormat="1" ht="24" customHeight="1">
      <c r="A21" s="45" t="s">
        <v>18</v>
      </c>
      <c r="B21" s="40">
        <f>B20</f>
        <v>18010.000000000004</v>
      </c>
      <c r="C21" s="26">
        <f>C20</f>
        <v>7886.78658</v>
      </c>
      <c r="D21" s="26">
        <f>D20</f>
        <v>2319.16516</v>
      </c>
      <c r="E21" s="26">
        <f>E19</f>
        <v>2319.16516</v>
      </c>
      <c r="F21" s="26">
        <f t="shared" si="7"/>
        <v>12.87709694614103</v>
      </c>
      <c r="G21" s="26">
        <f t="shared" si="11"/>
        <v>29.405704547415304</v>
      </c>
      <c r="H21" s="26">
        <f>H20</f>
        <v>872.797</v>
      </c>
      <c r="I21" s="26">
        <f>I20</f>
        <v>312.66245</v>
      </c>
      <c r="J21" s="26">
        <f t="shared" si="12"/>
        <v>1415.255</v>
      </c>
      <c r="K21" s="26">
        <f>K20</f>
        <v>395.14865</v>
      </c>
      <c r="L21" s="26">
        <f t="shared" si="12"/>
        <v>858.827</v>
      </c>
      <c r="M21" s="26">
        <f>M19</f>
        <v>811.4391</v>
      </c>
      <c r="N21" s="26">
        <f t="shared" si="12"/>
        <v>4739.90758</v>
      </c>
      <c r="O21" s="26">
        <f>O20</f>
        <v>799.91496</v>
      </c>
      <c r="P21" s="26">
        <f t="shared" si="12"/>
        <v>381.647</v>
      </c>
      <c r="Q21" s="26"/>
      <c r="R21" s="26">
        <f t="shared" si="12"/>
        <v>801.647</v>
      </c>
      <c r="S21" s="26"/>
      <c r="T21" s="26">
        <f t="shared" si="12"/>
        <v>4054.84494</v>
      </c>
      <c r="U21" s="26"/>
      <c r="V21" s="26">
        <f t="shared" si="12"/>
        <v>315.647</v>
      </c>
      <c r="W21" s="26"/>
      <c r="X21" s="26">
        <f t="shared" si="12"/>
        <v>728.147</v>
      </c>
      <c r="Y21" s="26"/>
      <c r="Z21" s="26">
        <f t="shared" si="12"/>
        <v>1064.88556</v>
      </c>
      <c r="AA21" s="26"/>
      <c r="AB21" s="26">
        <f t="shared" si="12"/>
        <v>315.647</v>
      </c>
      <c r="AC21" s="26"/>
      <c r="AD21" s="26">
        <f t="shared" si="12"/>
        <v>2460.74792</v>
      </c>
      <c r="AE21" s="26"/>
      <c r="AF21" s="76"/>
    </row>
    <row r="22" spans="1:32" s="13" customFormat="1" ht="53.25" customHeight="1">
      <c r="A22" s="44" t="s">
        <v>38</v>
      </c>
      <c r="B22" s="40">
        <f>H22+J22+L22+N22+P22+R22+T22+V22+X22+Z22+AB22+AD22</f>
        <v>2830.2000000000003</v>
      </c>
      <c r="C22" s="26">
        <f>H22+J22+L22+N22</f>
        <v>1645.644</v>
      </c>
      <c r="D22" s="26">
        <f>I22+K22+M22+O22+Q22+S22+U22+W22+Y22+AA22+AC22+AE22</f>
        <v>293.96500000000003</v>
      </c>
      <c r="E22" s="26">
        <f>I22+K22+M22+O22+Q22+S22+U22+W22+Y22+AA22+AC22+AE22</f>
        <v>293.96500000000003</v>
      </c>
      <c r="F22" s="26">
        <f t="shared" si="7"/>
        <v>10.386721786446188</v>
      </c>
      <c r="G22" s="26">
        <f t="shared" si="11"/>
        <v>17.863219505555275</v>
      </c>
      <c r="H22" s="26">
        <v>136</v>
      </c>
      <c r="I22" s="26">
        <v>34.37</v>
      </c>
      <c r="J22" s="26">
        <v>688.876</v>
      </c>
      <c r="K22" s="26">
        <v>48.97</v>
      </c>
      <c r="L22" s="26">
        <v>20</v>
      </c>
      <c r="M22" s="26">
        <v>122.185</v>
      </c>
      <c r="N22" s="26">
        <v>800.768</v>
      </c>
      <c r="O22" s="26">
        <v>88.44</v>
      </c>
      <c r="P22" s="26">
        <v>0</v>
      </c>
      <c r="Q22" s="26"/>
      <c r="R22" s="26">
        <v>0</v>
      </c>
      <c r="S22" s="26"/>
      <c r="T22" s="26">
        <v>632.656</v>
      </c>
      <c r="U22" s="26"/>
      <c r="V22" s="26">
        <v>0</v>
      </c>
      <c r="W22" s="26"/>
      <c r="X22" s="26">
        <v>0</v>
      </c>
      <c r="Y22" s="26"/>
      <c r="Z22" s="26">
        <v>551.9</v>
      </c>
      <c r="AA22" s="26"/>
      <c r="AB22" s="26">
        <v>0</v>
      </c>
      <c r="AC22" s="26"/>
      <c r="AD22" s="26">
        <v>0</v>
      </c>
      <c r="AE22" s="26"/>
      <c r="AF22" s="68" t="s">
        <v>63</v>
      </c>
    </row>
    <row r="23" spans="1:32" s="13" customFormat="1" ht="18.75">
      <c r="A23" s="41" t="s">
        <v>23</v>
      </c>
      <c r="B23" s="40">
        <f>B22</f>
        <v>2830.2000000000003</v>
      </c>
      <c r="C23" s="26">
        <f>C22</f>
        <v>1645.644</v>
      </c>
      <c r="D23" s="26">
        <f>D22</f>
        <v>293.96500000000003</v>
      </c>
      <c r="E23" s="26">
        <f>E22</f>
        <v>293.96500000000003</v>
      </c>
      <c r="F23" s="26">
        <f t="shared" si="7"/>
        <v>10.386721786446188</v>
      </c>
      <c r="G23" s="26">
        <f t="shared" si="11"/>
        <v>17.863219505555275</v>
      </c>
      <c r="H23" s="40">
        <f aca="true" t="shared" si="13" ref="H23:AD23">H22</f>
        <v>136</v>
      </c>
      <c r="I23" s="40">
        <f>I22</f>
        <v>34.37</v>
      </c>
      <c r="J23" s="40">
        <f t="shared" si="13"/>
        <v>688.876</v>
      </c>
      <c r="K23" s="40">
        <f>K22</f>
        <v>48.97</v>
      </c>
      <c r="L23" s="40">
        <f>L22</f>
        <v>20</v>
      </c>
      <c r="M23" s="40">
        <f>M22</f>
        <v>122.185</v>
      </c>
      <c r="N23" s="40">
        <f t="shared" si="13"/>
        <v>800.768</v>
      </c>
      <c r="O23" s="40">
        <f>O22</f>
        <v>88.44</v>
      </c>
      <c r="P23" s="40">
        <f t="shared" si="13"/>
        <v>0</v>
      </c>
      <c r="Q23" s="40"/>
      <c r="R23" s="40">
        <f t="shared" si="13"/>
        <v>0</v>
      </c>
      <c r="S23" s="40"/>
      <c r="T23" s="40">
        <f t="shared" si="13"/>
        <v>632.656</v>
      </c>
      <c r="U23" s="40"/>
      <c r="V23" s="40">
        <f t="shared" si="13"/>
        <v>0</v>
      </c>
      <c r="W23" s="40"/>
      <c r="X23" s="40">
        <f t="shared" si="13"/>
        <v>0</v>
      </c>
      <c r="Y23" s="40"/>
      <c r="Z23" s="40">
        <f t="shared" si="13"/>
        <v>551.9</v>
      </c>
      <c r="AA23" s="40"/>
      <c r="AB23" s="40">
        <f t="shared" si="13"/>
        <v>0</v>
      </c>
      <c r="AC23" s="40"/>
      <c r="AD23" s="40">
        <f t="shared" si="13"/>
        <v>0</v>
      </c>
      <c r="AE23" s="26"/>
      <c r="AF23" s="75"/>
    </row>
    <row r="24" spans="1:32" s="13" customFormat="1" ht="18.75">
      <c r="A24" s="45" t="s">
        <v>18</v>
      </c>
      <c r="B24" s="40">
        <f>B23</f>
        <v>2830.2000000000003</v>
      </c>
      <c r="C24" s="26">
        <f>C23</f>
        <v>1645.644</v>
      </c>
      <c r="D24" s="26">
        <f>D23</f>
        <v>293.96500000000003</v>
      </c>
      <c r="E24" s="26">
        <f>E22</f>
        <v>293.96500000000003</v>
      </c>
      <c r="F24" s="26">
        <f t="shared" si="7"/>
        <v>10.386721786446188</v>
      </c>
      <c r="G24" s="26">
        <f t="shared" si="11"/>
        <v>17.863219505555275</v>
      </c>
      <c r="H24" s="26">
        <f>H23</f>
        <v>136</v>
      </c>
      <c r="I24" s="26">
        <f>I23</f>
        <v>34.37</v>
      </c>
      <c r="J24" s="26">
        <f>J23</f>
        <v>688.876</v>
      </c>
      <c r="K24" s="26">
        <f>K22</f>
        <v>48.97</v>
      </c>
      <c r="L24" s="26">
        <f>L23</f>
        <v>20</v>
      </c>
      <c r="M24" s="26">
        <f>M23</f>
        <v>122.185</v>
      </c>
      <c r="N24" s="26">
        <f>N23</f>
        <v>800.768</v>
      </c>
      <c r="O24" s="26">
        <f>O23</f>
        <v>88.44</v>
      </c>
      <c r="P24" s="26">
        <f>P23</f>
        <v>0</v>
      </c>
      <c r="Q24" s="26"/>
      <c r="R24" s="26">
        <f>R23</f>
        <v>0</v>
      </c>
      <c r="S24" s="26"/>
      <c r="T24" s="26">
        <f>T23</f>
        <v>632.656</v>
      </c>
      <c r="U24" s="26"/>
      <c r="V24" s="26">
        <f>V23</f>
        <v>0</v>
      </c>
      <c r="W24" s="26"/>
      <c r="X24" s="26">
        <f>X23</f>
        <v>0</v>
      </c>
      <c r="Y24" s="26"/>
      <c r="Z24" s="26">
        <f>Z23</f>
        <v>551.9</v>
      </c>
      <c r="AA24" s="26"/>
      <c r="AB24" s="26">
        <f>AB23</f>
        <v>0</v>
      </c>
      <c r="AC24" s="26"/>
      <c r="AD24" s="26">
        <f>AD23</f>
        <v>0</v>
      </c>
      <c r="AE24" s="26"/>
      <c r="AF24" s="76"/>
    </row>
    <row r="25" spans="1:32" s="13" customFormat="1" ht="125.25" customHeight="1">
      <c r="A25" s="44" t="s">
        <v>39</v>
      </c>
      <c r="B25" s="40">
        <f>H25+J25+L25+N25+P25+R25+T25+V25+X25+Z25+AB25+AD25</f>
        <v>78747.59999999999</v>
      </c>
      <c r="C25" s="26">
        <f>H25+J25+L25+N25</f>
        <v>38823.48741</v>
      </c>
      <c r="D25" s="26">
        <f>I25+K25+M25+O25</f>
        <v>34262.47423</v>
      </c>
      <c r="E25" s="26">
        <f>I25+K25+M25+O25+Q25+S25+U25+W25+Y25+AA25+AC25+AE25</f>
        <v>34262.47423</v>
      </c>
      <c r="F25" s="26">
        <f t="shared" si="7"/>
        <v>43.50922977970123</v>
      </c>
      <c r="G25" s="26">
        <f t="shared" si="11"/>
        <v>88.25192303866758</v>
      </c>
      <c r="H25" s="26">
        <v>18294.264</v>
      </c>
      <c r="I25" s="26">
        <v>14223.35604</v>
      </c>
      <c r="J25" s="26">
        <v>9483.64</v>
      </c>
      <c r="K25" s="26">
        <v>8760.74994</v>
      </c>
      <c r="L25" s="26">
        <v>3758.18941</v>
      </c>
      <c r="M25" s="26">
        <v>4417.91725</v>
      </c>
      <c r="N25" s="26">
        <v>7287.394</v>
      </c>
      <c r="O25" s="26">
        <v>6860.451</v>
      </c>
      <c r="P25" s="26">
        <v>6410.331</v>
      </c>
      <c r="Q25" s="26"/>
      <c r="R25" s="26">
        <v>4193.966</v>
      </c>
      <c r="S25" s="26"/>
      <c r="T25" s="26">
        <v>8358.88</v>
      </c>
      <c r="U25" s="26"/>
      <c r="V25" s="26">
        <v>3744.787</v>
      </c>
      <c r="W25" s="26"/>
      <c r="X25" s="26">
        <v>2378.531</v>
      </c>
      <c r="Y25" s="26"/>
      <c r="Z25" s="23">
        <v>5945.079</v>
      </c>
      <c r="AA25" s="23"/>
      <c r="AB25" s="23">
        <v>3062.27111</v>
      </c>
      <c r="AC25" s="23"/>
      <c r="AD25" s="23">
        <v>5830.26748</v>
      </c>
      <c r="AE25" s="23"/>
      <c r="AF25" s="89" t="s">
        <v>54</v>
      </c>
    </row>
    <row r="26" spans="1:32" s="13" customFormat="1" ht="18.75">
      <c r="A26" s="41" t="s">
        <v>23</v>
      </c>
      <c r="B26" s="40">
        <f>B25</f>
        <v>78747.59999999999</v>
      </c>
      <c r="C26" s="26">
        <f>C25</f>
        <v>38823.48741</v>
      </c>
      <c r="D26" s="26">
        <f>I26+K26+M26+O26+Q26+S26+U26+W26+Y26+AA26+AC26+AE26</f>
        <v>34262.47423</v>
      </c>
      <c r="E26" s="26">
        <f>E25</f>
        <v>34262.47423</v>
      </c>
      <c r="F26" s="26">
        <f t="shared" si="7"/>
        <v>43.50922977970123</v>
      </c>
      <c r="G26" s="26">
        <f t="shared" si="11"/>
        <v>88.25192303866758</v>
      </c>
      <c r="H26" s="26">
        <f>H25</f>
        <v>18294.264</v>
      </c>
      <c r="I26" s="26">
        <f>I25</f>
        <v>14223.35604</v>
      </c>
      <c r="J26" s="26">
        <f aca="true" t="shared" si="14" ref="J26:AD26">J25</f>
        <v>9483.64</v>
      </c>
      <c r="K26" s="26">
        <f>K25</f>
        <v>8760.74994</v>
      </c>
      <c r="L26" s="26">
        <f t="shared" si="14"/>
        <v>3758.18941</v>
      </c>
      <c r="M26" s="26">
        <f>M25</f>
        <v>4417.91725</v>
      </c>
      <c r="N26" s="26">
        <f t="shared" si="14"/>
        <v>7287.394</v>
      </c>
      <c r="O26" s="26">
        <f>O25</f>
        <v>6860.451</v>
      </c>
      <c r="P26" s="26">
        <f t="shared" si="14"/>
        <v>6410.331</v>
      </c>
      <c r="Q26" s="26"/>
      <c r="R26" s="26">
        <f t="shared" si="14"/>
        <v>4193.966</v>
      </c>
      <c r="S26" s="26"/>
      <c r="T26" s="26">
        <f t="shared" si="14"/>
        <v>8358.88</v>
      </c>
      <c r="U26" s="26"/>
      <c r="V26" s="26">
        <f t="shared" si="14"/>
        <v>3744.787</v>
      </c>
      <c r="W26" s="26"/>
      <c r="X26" s="26">
        <f t="shared" si="14"/>
        <v>2378.531</v>
      </c>
      <c r="Y26" s="26"/>
      <c r="Z26" s="23">
        <f t="shared" si="14"/>
        <v>5945.079</v>
      </c>
      <c r="AA26" s="23"/>
      <c r="AB26" s="23">
        <f t="shared" si="14"/>
        <v>3062.27111</v>
      </c>
      <c r="AC26" s="23"/>
      <c r="AD26" s="23">
        <f t="shared" si="14"/>
        <v>5830.26748</v>
      </c>
      <c r="AE26" s="23"/>
      <c r="AF26" s="72"/>
    </row>
    <row r="27" spans="1:32" s="13" customFormat="1" ht="21.75" customHeight="1">
      <c r="A27" s="42" t="s">
        <v>18</v>
      </c>
      <c r="B27" s="40">
        <f>B25</f>
        <v>78747.59999999999</v>
      </c>
      <c r="C27" s="26">
        <f>C26</f>
        <v>38823.48741</v>
      </c>
      <c r="D27" s="26">
        <f>D26</f>
        <v>34262.47423</v>
      </c>
      <c r="E27" s="26">
        <f>E25</f>
        <v>34262.47423</v>
      </c>
      <c r="F27" s="26">
        <f t="shared" si="7"/>
        <v>43.50922977970123</v>
      </c>
      <c r="G27" s="26">
        <f t="shared" si="11"/>
        <v>88.25192303866758</v>
      </c>
      <c r="H27" s="40">
        <f aca="true" t="shared" si="15" ref="H27:AD27">H25</f>
        <v>18294.264</v>
      </c>
      <c r="I27" s="40">
        <f>I26</f>
        <v>14223.35604</v>
      </c>
      <c r="J27" s="40">
        <f t="shared" si="15"/>
        <v>9483.64</v>
      </c>
      <c r="K27" s="40">
        <f>K26</f>
        <v>8760.74994</v>
      </c>
      <c r="L27" s="40">
        <f t="shared" si="15"/>
        <v>3758.18941</v>
      </c>
      <c r="M27" s="40">
        <f>M26</f>
        <v>4417.91725</v>
      </c>
      <c r="N27" s="40">
        <f t="shared" si="15"/>
        <v>7287.394</v>
      </c>
      <c r="O27" s="40">
        <f>O26</f>
        <v>6860.451</v>
      </c>
      <c r="P27" s="40">
        <f t="shared" si="15"/>
        <v>6410.331</v>
      </c>
      <c r="Q27" s="40"/>
      <c r="R27" s="40">
        <f t="shared" si="15"/>
        <v>4193.966</v>
      </c>
      <c r="S27" s="40"/>
      <c r="T27" s="40">
        <f t="shared" si="15"/>
        <v>8358.88</v>
      </c>
      <c r="U27" s="40"/>
      <c r="V27" s="40">
        <f t="shared" si="15"/>
        <v>3744.787</v>
      </c>
      <c r="W27" s="40"/>
      <c r="X27" s="40">
        <f t="shared" si="15"/>
        <v>2378.531</v>
      </c>
      <c r="Y27" s="40"/>
      <c r="Z27" s="25">
        <f t="shared" si="15"/>
        <v>5945.079</v>
      </c>
      <c r="AA27" s="25"/>
      <c r="AB27" s="25">
        <f t="shared" si="15"/>
        <v>3062.27111</v>
      </c>
      <c r="AC27" s="25"/>
      <c r="AD27" s="25">
        <f t="shared" si="15"/>
        <v>5830.26748</v>
      </c>
      <c r="AE27" s="23"/>
      <c r="AF27" s="73"/>
    </row>
    <row r="28" spans="1:33" s="13" customFormat="1" ht="33.75" customHeight="1">
      <c r="A28" s="33" t="s">
        <v>24</v>
      </c>
      <c r="B28" s="27">
        <f>B9+B5</f>
        <v>103114.59999999999</v>
      </c>
      <c r="C28" s="27">
        <f>C9+C5</f>
        <v>49617.05399</v>
      </c>
      <c r="D28" s="27">
        <f>D9+D5</f>
        <v>37343.1939</v>
      </c>
      <c r="E28" s="37">
        <f>E9+E5</f>
        <v>37343.1939</v>
      </c>
      <c r="F28" s="29">
        <f t="shared" si="7"/>
        <v>36.215234215135396</v>
      </c>
      <c r="G28" s="29">
        <f t="shared" si="11"/>
        <v>75.26281973034166</v>
      </c>
      <c r="H28" s="37">
        <f aca="true" t="shared" si="16" ref="H28:AD28">H9+H5</f>
        <v>19382.72</v>
      </c>
      <c r="I28" s="37">
        <f t="shared" si="16"/>
        <v>14570.388490000001</v>
      </c>
      <c r="J28" s="37">
        <f t="shared" si="16"/>
        <v>11667.43</v>
      </c>
      <c r="K28" s="37">
        <f t="shared" si="16"/>
        <v>9222.79847</v>
      </c>
      <c r="L28" s="37">
        <f t="shared" si="16"/>
        <v>4716.67541</v>
      </c>
      <c r="M28" s="37">
        <f>M9+M7</f>
        <v>5411.171560000001</v>
      </c>
      <c r="N28" s="37">
        <f t="shared" si="16"/>
        <v>13850.228579999999</v>
      </c>
      <c r="O28" s="37">
        <f>O7+O9</f>
        <v>8138.83538</v>
      </c>
      <c r="P28" s="37">
        <f t="shared" si="16"/>
        <v>7623.337</v>
      </c>
      <c r="Q28" s="37"/>
      <c r="R28" s="37">
        <f t="shared" si="16"/>
        <v>5075.272000000001</v>
      </c>
      <c r="S28" s="37"/>
      <c r="T28" s="37">
        <f t="shared" si="16"/>
        <v>13126.039939999999</v>
      </c>
      <c r="U28" s="37"/>
      <c r="V28" s="37">
        <f t="shared" si="16"/>
        <v>4140.093</v>
      </c>
      <c r="W28" s="37"/>
      <c r="X28" s="37">
        <f t="shared" si="16"/>
        <v>3286.337</v>
      </c>
      <c r="Y28" s="37"/>
      <c r="Z28" s="37">
        <f t="shared" si="16"/>
        <v>7941.52356</v>
      </c>
      <c r="AA28" s="37"/>
      <c r="AB28" s="37">
        <f t="shared" si="16"/>
        <v>3934.27711</v>
      </c>
      <c r="AC28" s="37"/>
      <c r="AD28" s="37">
        <f t="shared" si="16"/>
        <v>8370.6664</v>
      </c>
      <c r="AE28" s="37"/>
      <c r="AF28" s="27"/>
      <c r="AG28" s="35">
        <f>AD28+AB28+Z28+X28+V28+T28+R28+P28+N28+L28+J28+H28</f>
        <v>103114.59999999998</v>
      </c>
    </row>
    <row r="29" spans="1:32" s="13" customFormat="1" ht="46.5" customHeight="1">
      <c r="A29" s="4"/>
      <c r="B29" s="67" t="s">
        <v>49</v>
      </c>
      <c r="C29" s="67"/>
      <c r="D29" s="67"/>
      <c r="E29" s="67"/>
      <c r="F29" s="67"/>
      <c r="G29" s="67"/>
      <c r="H29" s="67"/>
      <c r="I29" s="67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4"/>
    </row>
    <row r="30" spans="1:32" s="13" customFormat="1" ht="60.75" customHeight="1" hidden="1">
      <c r="A30" s="4"/>
      <c r="B30" s="4"/>
      <c r="C30" s="4"/>
      <c r="D30" s="4"/>
      <c r="E30" s="4"/>
      <c r="F30" s="4"/>
      <c r="G30" s="4"/>
      <c r="H30" s="5"/>
      <c r="I30" s="5"/>
      <c r="J30" s="5"/>
      <c r="K30" s="5"/>
      <c r="L30" s="5"/>
      <c r="M30" s="5"/>
      <c r="N30" s="5"/>
      <c r="O30" s="5"/>
      <c r="P30" s="5"/>
      <c r="Q30" s="6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</row>
    <row r="31" spans="1:32" s="13" customFormat="1" ht="20.25" customHeight="1">
      <c r="A31" s="4"/>
      <c r="B31" s="67" t="s">
        <v>40</v>
      </c>
      <c r="C31" s="67"/>
      <c r="D31" s="67"/>
      <c r="E31" s="67"/>
      <c r="F31" s="67"/>
      <c r="G31" s="67"/>
      <c r="H31" s="67"/>
      <c r="I31" s="67"/>
      <c r="J31" s="5"/>
      <c r="K31" s="5"/>
      <c r="L31" s="5"/>
      <c r="M31" s="5"/>
      <c r="N31" s="5"/>
      <c r="O31" s="5"/>
      <c r="P31" s="5"/>
      <c r="Q31" s="6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</row>
    <row r="32" spans="2:32" ht="8.25" customHeight="1">
      <c r="B32" s="66"/>
      <c r="C32" s="67"/>
      <c r="D32" s="67"/>
      <c r="E32" s="67"/>
      <c r="F32" s="67"/>
      <c r="G32" s="67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8.75" hidden="1">
      <c r="A33" s="4"/>
      <c r="B33" s="66">
        <v>42500</v>
      </c>
      <c r="C33" s="67"/>
      <c r="D33" s="67"/>
      <c r="E33" s="67"/>
      <c r="F33" s="67"/>
      <c r="G33" s="6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1:32" s="13" customFormat="1" ht="15.75" hidden="1">
      <c r="A34" s="4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</row>
    <row r="35" spans="1:32" s="13" customFormat="1" ht="18.75">
      <c r="A35" s="4"/>
      <c r="B35" s="67"/>
      <c r="C35" s="67"/>
      <c r="D35" s="67"/>
      <c r="E35" s="67"/>
      <c r="F35" s="67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ht="35.25" customHeight="1"/>
    <row r="38" spans="33:44" ht="35.25" customHeight="1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</row>
    <row r="39" spans="33:44" ht="19.5" customHeight="1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</row>
    <row r="40" spans="33:44" ht="48.7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ht="19.5" customHeight="1"/>
    <row r="42" ht="48.75" customHeight="1"/>
  </sheetData>
  <sheetProtection/>
  <mergeCells count="31">
    <mergeCell ref="B32:G32"/>
    <mergeCell ref="B33:G33"/>
    <mergeCell ref="B35:F35"/>
    <mergeCell ref="AF16:AF18"/>
    <mergeCell ref="AF19:AF21"/>
    <mergeCell ref="AF22:AF24"/>
    <mergeCell ref="AF25:AF27"/>
    <mergeCell ref="B29:I29"/>
    <mergeCell ref="B31:I31"/>
    <mergeCell ref="Z2:AA2"/>
    <mergeCell ref="AB2:AC2"/>
    <mergeCell ref="AD2:AE2"/>
    <mergeCell ref="AF2:AF3"/>
    <mergeCell ref="AF5:AF8"/>
    <mergeCell ref="AF13:AF15"/>
    <mergeCell ref="N2:O2"/>
    <mergeCell ref="P2:Q2"/>
    <mergeCell ref="R2:S2"/>
    <mergeCell ref="T2:U2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1"/>
  <colBreaks count="1" manualBreakCount="1">
    <brk id="21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2017-01-11T09:40:06Z</cp:lastPrinted>
  <dcterms:created xsi:type="dcterms:W3CDTF">1996-10-08T23:32:33Z</dcterms:created>
  <dcterms:modified xsi:type="dcterms:W3CDTF">2017-03-06T06:16:39Z</dcterms:modified>
  <cp:category/>
  <cp:version/>
  <cp:contentType/>
  <cp:contentStatus/>
</cp:coreProperties>
</file>