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июль 2017 " sheetId="2" r:id="rId2"/>
    <sheet name="июнь 2017" sheetId="3" r:id="rId3"/>
    <sheet name="май 2017" sheetId="4" r:id="rId4"/>
    <sheet name="апрель 2017" sheetId="5" r:id="rId5"/>
    <sheet name="март 2017 " sheetId="6" r:id="rId6"/>
    <sheet name="февраль 2017" sheetId="7" r:id="rId7"/>
    <sheet name="январь 2017" sheetId="8" r:id="rId8"/>
    <sheet name="2017 год " sheetId="9" r:id="rId9"/>
  </sheets>
  <definedNames>
    <definedName name="_xlnm.Print_Titles" localSheetId="8">'2017 год '!$A:$A</definedName>
    <definedName name="_xlnm.Print_Titles" localSheetId="4">'апрель 2017'!$A:$A</definedName>
    <definedName name="_xlnm.Print_Titles" localSheetId="1">'июль 2017 '!$A:$A</definedName>
    <definedName name="_xlnm.Print_Titles" localSheetId="2">'июнь 2017'!$A:$A</definedName>
    <definedName name="_xlnm.Print_Titles" localSheetId="3">'май 2017'!$A:$A</definedName>
    <definedName name="_xlnm.Print_Titles" localSheetId="5">'март 2017 '!$A:$A</definedName>
    <definedName name="_xlnm.Print_Titles" localSheetId="6">'февраль 2017'!$A:$A</definedName>
    <definedName name="_xlnm.Print_Titles" localSheetId="7">'январь 2017'!$A:$A</definedName>
    <definedName name="_xlnm.Print_Area" localSheetId="8">'2017 год '!$A$1:$AF$44</definedName>
    <definedName name="_xlnm.Print_Area" localSheetId="4">'апрель 2017'!$A$1:$AF$44</definedName>
    <definedName name="_xlnm.Print_Area" localSheetId="1">'июль 2017 '!$A$1:$AF$43</definedName>
    <definedName name="_xlnm.Print_Area" localSheetId="2">'июнь 2017'!$A$1:$AF$44</definedName>
    <definedName name="_xlnm.Print_Area" localSheetId="3">'май 2017'!$A$1:$AF$40</definedName>
    <definedName name="_xlnm.Print_Area" localSheetId="5">'март 2017 '!$A$1:$AF$43</definedName>
    <definedName name="_xlnm.Print_Area" localSheetId="6">'февраль 2017'!$A$1:$AF$43</definedName>
    <definedName name="_xlnm.Print_Area" localSheetId="7">'январь 2017'!$A$1:$AF$43</definedName>
  </definedNames>
  <calcPr fullCalcOnLoad="1"/>
</workbook>
</file>

<file path=xl/sharedStrings.xml><?xml version="1.0" encoding="utf-8"?>
<sst xmlns="http://schemas.openxmlformats.org/spreadsheetml/2006/main" count="701" uniqueCount="110">
  <si>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</si>
  <si>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</si>
  <si>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</si>
  <si>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</si>
  <si>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</si>
  <si>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</si>
  <si>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</si>
  <si>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</si>
  <si>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</si>
  <si>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</si>
  <si>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</si>
  <si>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</si>
  <si>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</si>
  <si>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</si>
  <si>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</si>
  <si>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</si>
  <si>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</si>
  <si>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</si>
  <si>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</si>
  <si>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</si>
  <si>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</si>
  <si>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</si>
  <si>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</si>
  <si>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</si>
  <si>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</si>
  <si>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</si>
  <si>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</si>
  <si>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</si>
  <si>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Профинансировано на 00.00.0000</t>
  </si>
  <si>
    <t>Кассовый расход на  00.00.0000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</si>
  <si>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</si>
  <si>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</si>
  <si>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</si>
  <si>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</si>
  <si>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</si>
  <si>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</si>
  <si>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</si>
  <si>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</si>
  <si>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2017 год</t>
  </si>
  <si>
    <t>План на 2017 год</t>
  </si>
  <si>
    <t>План на 01.01.2017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</si>
  <si>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01.01.2017.</t>
  </si>
  <si>
    <t xml:space="preserve">Подпрограмма 1. Повышение
профессионального уровня муниципальных служащих органов местного самоуправления муниципального образования городской округ город Когалым.
 </t>
  </si>
  <si>
    <t>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</si>
  <si>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Подпрограмма 2. Создание условий для развития муниципальной службы органов местного самоуправления муниципального образования городской округ город Когалым.</t>
  </si>
  <si>
    <t>2.1.Обеспечение полномочий и функций управления по общим вопросам Администрации города Когалыма             (2, 3)</t>
  </si>
  <si>
    <t>2.3 Реализация переданных государственных полномочий по государственной регистрации актов гражданского  состояния (4)</t>
  </si>
  <si>
    <t>федеральный бюджет</t>
  </si>
  <si>
    <t>бюджет автономного округа</t>
  </si>
  <si>
    <t>План на 01.02.2017</t>
  </si>
  <si>
    <t>Профинансировано на 01.02.2017</t>
  </si>
  <si>
    <t>Кассовый расход на  01.02.2017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</si>
  <si>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01.02.2017.</t>
  </si>
  <si>
    <t>Ответственный за составление сетевого графика Игошкина М.Ю.тел. 93535                                       06.02.2017</t>
  </si>
  <si>
    <t>Обучение муниципальных служащих в январе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</si>
  <si>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2017</t>
  </si>
  <si>
    <t>Экономия денежных средств сложилась в связи изменением сроков мероприятий, проводимых Администрацией города Когалыма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</si>
  <si>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2017 не происходило.                                                                              2. Получателей пенсии за выслугу лет в январе 2017 года не увеличилось.   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</si>
  <si>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</si>
  <si>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 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</si>
  <si>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</si>
  <si>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Обучение муниципальных служащих в январе - феврале  2017 года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</si>
  <si>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01.03.2017.</t>
  </si>
  <si>
    <t>План на 01.03.2017</t>
  </si>
  <si>
    <t>Профинансировано на 01.03.2017</t>
  </si>
  <si>
    <t>Кассовый расход на  01.03.2017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</si>
  <si>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2017 не происходило.                                                                              2. Получателей пенсии за выслугу лет в феврале 2017 года не увеличилось.   </t>
  </si>
  <si>
    <t>Ответственный за составление сетевого графика Игошкина М.Ю.тел. 93535                                       06.03.2017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</si>
  <si>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01.04.2017.</t>
  </si>
  <si>
    <t>План на 01.04.2017</t>
  </si>
  <si>
    <t>Профинансировано на 01.04.2017</t>
  </si>
  <si>
    <t>Кассовый расход на  01.04.2017</t>
  </si>
  <si>
    <t>Обучение муниципальных служащих в январе - марте  2017 года не запланировано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</si>
  <si>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</t>
  </si>
  <si>
    <t>Экономия денежных средств сложилась в связи изменением сроков размещения электронных аукционов на право заключить муниципальные контракты на поставку  сувенирной продукции, адресных папок, картин, корпоративных открыток. Электронный торги по вышеуказанным товарам будут организованы в апреле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</si>
  <si>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марте 2017 года увеличилось на 1 человека.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</si>
  <si>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1.1.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(1, 2)</t>
  </si>
  <si>
    <t>План на 01.05.2017</t>
  </si>
  <si>
    <t>Профинансировано на 01.05.2017</t>
  </si>
  <si>
    <t>Кассовый расход на  01.05.2017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</si>
  <si>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01.05.2017.</t>
  </si>
  <si>
    <t>Обучение муниципальных служащих в январе - апреле  2017 года не запланировано</t>
  </si>
  <si>
    <t xml:space="preserve">Проведены торги на поставку на поставку  сувенирной продукции, адресных папок, картин, фоторамок. Оплата по муниципальным контрактам запланирована на май 2017.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</si>
  <si>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Увольнение муниципальных служащих Администрации города Когалыма в связи с выходом на пенсию в апреле 2017 не происходило.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</si>
  <si>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ТАКИЕ ДАННЫЕ ДОЛЖНЫ БЫТЬ В СТРОКЕ итого по программе</t>
  </si>
  <si>
    <t xml:space="preserve">Ответственный за составление сетевого графика Игошкина М.Ю.тел. 93535                                       </t>
  </si>
  <si>
    <t>План на 01.06.2017</t>
  </si>
  <si>
    <t>Профинансировано на 01.06.2017</t>
  </si>
  <si>
    <t>Кассовый расход на  01.06.2017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</si>
  <si>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заплаировано на июнь и ноябрь  2017. Выделено  78 300,00 на приобретение архивных стелажей для архивного отдела Администрации города Когалыма.  Закупка данного товара запланирована на ноябрь 2017 года, путем проведения электронных торгов.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</si>
  <si>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мае 2017 года увеличилось на 1 человека.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</si>
  <si>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 xml:space="preserve"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Не осуществлена поставка сувенирной продукции и ламинированных пакетов в связи с длительностью закупочных процедур.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</si>
  <si>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01.06.2017.</t>
  </si>
  <si>
    <t>В мае 2017 года организовано обучение двух  муниципальных служащих.  Обучение муниципальных служащих по средсвам заключения прямых договоров на сумму 42 900,00 перенесено на декабрь 2017 года</t>
  </si>
  <si>
    <t>План на 01.07.2017</t>
  </si>
  <si>
    <t>Профинансировано на 01.07.2017</t>
  </si>
  <si>
    <t>Кассовый расход на  01.07.2017</t>
  </si>
  <si>
    <t>план</t>
  </si>
  <si>
    <t>месяц</t>
  </si>
  <si>
    <t>касса</t>
  </si>
  <si>
    <t>отклонение</t>
  </si>
  <si>
    <t>Обучение муниципальных служащих в июне на проводилось. В связи с отпускными периодами муниципальных служащих проведение курсов повышения квалификации перенесено на сентябрь 2017</t>
  </si>
  <si>
    <t>Произведена отплата  на поставку товаров (адресных папок, картин, фоторамок). Экономия денежных средств сложилась в связи проведением электронных торгов на поставку вышеуказанных товаров.                                         Осуществлена поставка сувенирной продукции и ламинированных пакетов. Оплата по муниципальным контрактам за поставку сувенирной продукции и ламенированных пакетов будет произведена в июле 2017 года.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</si>
  <si>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                                                                            2. Получателей пенсии за выслугу лет в июне 2017 года увеличилось на 3 человека.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</si>
  <si>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01.07.2017.</t>
  </si>
  <si>
    <t>План на 01.08.2017</t>
  </si>
  <si>
    <t>Профинансировано на 01.08.2017</t>
  </si>
  <si>
    <t>Кассовый расход на  01.08.2017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</si>
  <si>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01.08.2017.</t>
  </si>
  <si>
    <t>Обучение муниципальных служащих в июле на проводилось. В связи с отпускными периодами муниципальных служащих проведение курсов повышения квалификации перенесено на сентябрь 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</si>
</sst>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14" fontId="5" fillId="33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top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justify" vertical="top" wrapText="1"/>
    </xf>
    <xf numFmtId="2" fontId="65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65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173" fontId="3" fillId="33" borderId="0" xfId="0" applyNumberFormat="1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horizontal="justify" vertical="center" wrapText="1"/>
    </xf>
    <xf numFmtId="49" fontId="66" fillId="0" borderId="10" xfId="0" applyNumberFormat="1" applyFont="1" applyFill="1" applyBorder="1" applyAlignment="1" applyProtection="1">
      <alignment vertical="center"/>
      <protection locked="0"/>
    </xf>
    <xf numFmtId="2" fontId="3" fillId="33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2" fontId="65" fillId="0" borderId="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2" fontId="67" fillId="0" borderId="0" xfId="0" applyNumberFormat="1" applyFont="1" applyFill="1" applyAlignment="1">
      <alignment horizontal="left" vertical="center" wrapText="1"/>
    </xf>
    <xf numFmtId="2" fontId="68" fillId="0" borderId="0" xfId="0" applyNumberFormat="1" applyFont="1" applyFill="1" applyAlignment="1">
      <alignment vertical="center" wrapText="1"/>
    </xf>
    <xf numFmtId="2" fontId="68" fillId="0" borderId="0" xfId="0" applyNumberFormat="1" applyFont="1" applyFill="1" applyAlignment="1">
      <alignment horizontal="justify" vertical="center" wrapText="1"/>
    </xf>
    <xf numFmtId="2" fontId="67" fillId="33" borderId="0" xfId="0" applyNumberFormat="1" applyFont="1" applyFill="1" applyAlignment="1">
      <alignment horizontal="left" vertical="center" wrapText="1"/>
    </xf>
    <xf numFmtId="2" fontId="68" fillId="33" borderId="0" xfId="0" applyNumberFormat="1" applyFont="1" applyFill="1" applyAlignment="1">
      <alignment vertical="center" wrapText="1"/>
    </xf>
    <xf numFmtId="176" fontId="68" fillId="33" borderId="0" xfId="0" applyNumberFormat="1" applyFont="1" applyFill="1" applyAlignment="1">
      <alignment vertical="center" wrapText="1"/>
    </xf>
    <xf numFmtId="2" fontId="68" fillId="33" borderId="0" xfId="0" applyNumberFormat="1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Alignment="1">
      <alignment horizontal="justify" vertical="center" wrapText="1"/>
    </xf>
    <xf numFmtId="176" fontId="68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justify" vertical="center" wrapText="1"/>
    </xf>
    <xf numFmtId="2" fontId="3" fillId="0" borderId="0" xfId="0" applyNumberFormat="1" applyFont="1" applyFill="1" applyAlignment="1">
      <alignment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>
      <alignment horizontal="justify" vertical="top" wrapText="1"/>
    </xf>
    <xf numFmtId="2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66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69" fillId="33" borderId="10" xfId="0" applyNumberFormat="1" applyFont="1" applyFill="1" applyBorder="1" applyAlignment="1" applyProtection="1">
      <alignment horizontal="center" vertical="center" wrapText="1"/>
      <protection/>
    </xf>
    <xf numFmtId="2" fontId="68" fillId="33" borderId="0" xfId="0" applyNumberFormat="1" applyFont="1" applyFill="1" applyAlignment="1">
      <alignment horizontal="left" vertical="center" wrapText="1"/>
    </xf>
    <xf numFmtId="2" fontId="70" fillId="33" borderId="10" xfId="0" applyNumberFormat="1" applyFont="1" applyFill="1" applyBorder="1" applyAlignment="1">
      <alignment horizontal="center" vertical="center" wrapText="1"/>
    </xf>
    <xf numFmtId="2" fontId="7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justify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 applyProtection="1">
      <alignment horizontal="center" vertical="center" wrapText="1"/>
      <protection/>
    </xf>
    <xf numFmtId="2" fontId="68" fillId="0" borderId="0" xfId="0" applyNumberFormat="1" applyFont="1" applyFill="1" applyBorder="1" applyAlignment="1">
      <alignment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2" fontId="68" fillId="0" borderId="0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71" fillId="33" borderId="0" xfId="0" applyNumberFormat="1" applyFont="1" applyFill="1" applyAlignment="1">
      <alignment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2" fontId="68" fillId="33" borderId="0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174" fontId="71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top" wrapText="1"/>
    </xf>
    <xf numFmtId="2" fontId="14" fillId="33" borderId="13" xfId="0" applyNumberFormat="1" applyFont="1" applyFill="1" applyBorder="1" applyAlignment="1">
      <alignment horizontal="left" vertical="top" wrapText="1"/>
    </xf>
    <xf numFmtId="2" fontId="14" fillId="33" borderId="12" xfId="0" applyNumberFormat="1" applyFont="1" applyFill="1" applyBorder="1" applyAlignment="1">
      <alignment horizontal="left" vertical="top" wrapText="1"/>
    </xf>
    <xf numFmtId="2" fontId="16" fillId="33" borderId="11" xfId="0" applyNumberFormat="1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15" fillId="33" borderId="11" xfId="0" applyNumberFormat="1" applyFont="1" applyFill="1" applyBorder="1" applyAlignment="1" applyProtection="1">
      <alignment horizontal="left" vertical="center" wrapText="1"/>
      <protection/>
    </xf>
    <xf numFmtId="2" fontId="15" fillId="33" borderId="13" xfId="0" applyNumberFormat="1" applyFont="1" applyFill="1" applyBorder="1" applyAlignment="1" applyProtection="1">
      <alignment horizontal="left" vertical="center" wrapText="1"/>
      <protection/>
    </xf>
    <xf numFmtId="2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5" fillId="0" borderId="13" xfId="0" applyNumberFormat="1" applyFont="1" applyFill="1" applyBorder="1" applyAlignment="1" applyProtection="1">
      <alignment horizontal="left" vertical="center" wrapText="1"/>
      <protection/>
    </xf>
    <xf numFmtId="2" fontId="15" fillId="0" borderId="12" xfId="0" applyNumberFormat="1" applyFont="1" applyFill="1" applyBorder="1" applyAlignment="1" applyProtection="1">
      <alignment horizontal="left" vertical="center" wrapText="1"/>
      <protection/>
    </xf>
    <xf numFmtId="2" fontId="14" fillId="0" borderId="11" xfId="0" applyNumberFormat="1" applyFont="1" applyFill="1" applyBorder="1" applyAlignment="1">
      <alignment horizontal="left" vertical="top" wrapText="1"/>
    </xf>
    <xf numFmtId="2" fontId="14" fillId="0" borderId="13" xfId="0" applyNumberFormat="1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73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2" xfId="0" applyNumberFormat="1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0" fontId="71" fillId="33" borderId="0" xfId="0" applyFont="1" applyFill="1" applyAlignment="1">
      <alignment vertical="center" wrapText="1"/>
    </xf>
    <xf numFmtId="174" fontId="71" fillId="33" borderId="0" xfId="0" applyNumberFormat="1" applyFont="1" applyFill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2" fontId="68" fillId="33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61" sqref="E61"/>
    </sheetView>
  </sheetViews>
  <sheetFormatPr defaultColWidth="9.140625" defaultRowHeight="12.75"/>
  <cols>
    <col min="1" max="16384" width="9.140625" style="15" customWidth="1"/>
  </cols>
  <sheetData>
    <row r="1" spans="1:2" ht="18.75">
      <c r="A1" s="137"/>
      <c r="B1" s="137"/>
    </row>
    <row r="10" spans="1:9" ht="23.25">
      <c r="A10" s="138" t="s">
        <v>25</v>
      </c>
      <c r="B10" s="138"/>
      <c r="C10" s="138"/>
      <c r="D10" s="138"/>
      <c r="E10" s="138"/>
      <c r="F10" s="138"/>
      <c r="G10" s="138"/>
      <c r="H10" s="138"/>
      <c r="I10" s="138"/>
    </row>
    <row r="11" spans="1:9" ht="23.25">
      <c r="A11" s="138" t="s">
        <v>19</v>
      </c>
      <c r="B11" s="138"/>
      <c r="C11" s="138"/>
      <c r="D11" s="138"/>
      <c r="E11" s="138"/>
      <c r="F11" s="138"/>
      <c r="G11" s="138"/>
      <c r="H11" s="138"/>
      <c r="I11" s="138"/>
    </row>
    <row r="13" spans="1:9" ht="27" customHeight="1">
      <c r="A13" s="139" t="s">
        <v>20</v>
      </c>
      <c r="B13" s="139"/>
      <c r="C13" s="139"/>
      <c r="D13" s="139"/>
      <c r="E13" s="139"/>
      <c r="F13" s="139"/>
      <c r="G13" s="139"/>
      <c r="H13" s="139"/>
      <c r="I13" s="139"/>
    </row>
    <row r="14" spans="1:9" ht="27" customHeight="1">
      <c r="A14" s="139" t="s">
        <v>21</v>
      </c>
      <c r="B14" s="139"/>
      <c r="C14" s="139"/>
      <c r="D14" s="139"/>
      <c r="E14" s="139"/>
      <c r="F14" s="139"/>
      <c r="G14" s="139"/>
      <c r="H14" s="139"/>
      <c r="I14" s="139"/>
    </row>
    <row r="15" spans="1:9" ht="78.75" customHeight="1">
      <c r="A15" s="140" t="s">
        <v>37</v>
      </c>
      <c r="B15" s="140"/>
      <c r="C15" s="140"/>
      <c r="D15" s="140"/>
      <c r="E15" s="140"/>
      <c r="F15" s="140"/>
      <c r="G15" s="140"/>
      <c r="H15" s="140"/>
      <c r="I15" s="140"/>
    </row>
    <row r="46" spans="1:9" ht="16.5">
      <c r="A46" s="136" t="s">
        <v>22</v>
      </c>
      <c r="B46" s="136"/>
      <c r="C46" s="136"/>
      <c r="D46" s="136"/>
      <c r="E46" s="136"/>
      <c r="F46" s="136"/>
      <c r="G46" s="136"/>
      <c r="H46" s="136"/>
      <c r="I46" s="136"/>
    </row>
    <row r="47" spans="1:9" ht="16.5">
      <c r="A47" s="136" t="s">
        <v>38</v>
      </c>
      <c r="B47" s="136"/>
      <c r="C47" s="136"/>
      <c r="D47" s="136"/>
      <c r="E47" s="136"/>
      <c r="F47" s="136"/>
      <c r="G47" s="136"/>
      <c r="H47" s="136"/>
      <c r="I47" s="13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showGridLines="0" tabSelected="1" view="pageBreakPreview" zoomScale="75" zoomScaleNormal="70" zoomScaleSheetLayoutView="75" zoomScalePageLayoutView="0" workbookViewId="0" topLeftCell="A1">
      <pane xSplit="5" ySplit="2" topLeftCell="J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P36" sqref="AG1:AP36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55" customWidth="1"/>
    <col min="33" max="33" width="13.140625" style="124" customWidth="1"/>
    <col min="34" max="34" width="13.00390625" style="124" customWidth="1"/>
    <col min="35" max="35" width="15.421875" style="124" customWidth="1"/>
    <col min="36" max="36" width="16.8515625" style="124" customWidth="1"/>
    <col min="37" max="54" width="9.140625" style="58" customWidth="1"/>
    <col min="55" max="16384" width="9.140625" style="1" customWidth="1"/>
  </cols>
  <sheetData>
    <row r="1" spans="1:42" ht="36.75" customHeight="1">
      <c r="A1" s="141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AF1" s="123"/>
      <c r="AG1" s="132"/>
      <c r="AH1" s="132"/>
      <c r="AI1" s="132"/>
      <c r="AJ1" s="132"/>
      <c r="AK1" s="201"/>
      <c r="AL1" s="201"/>
      <c r="AM1" s="201"/>
      <c r="AN1" s="201"/>
      <c r="AO1" s="201"/>
      <c r="AP1" s="201"/>
    </row>
    <row r="2" spans="1:54" s="8" customFormat="1" ht="18.75" customHeight="1">
      <c r="A2" s="143" t="s">
        <v>27</v>
      </c>
      <c r="B2" s="144" t="s">
        <v>39</v>
      </c>
      <c r="C2" s="144" t="s">
        <v>105</v>
      </c>
      <c r="D2" s="144" t="s">
        <v>106</v>
      </c>
      <c r="E2" s="144" t="s">
        <v>107</v>
      </c>
      <c r="F2" s="149" t="s">
        <v>13</v>
      </c>
      <c r="G2" s="149"/>
      <c r="H2" s="149" t="s">
        <v>0</v>
      </c>
      <c r="I2" s="149"/>
      <c r="J2" s="149" t="s">
        <v>1</v>
      </c>
      <c r="K2" s="149"/>
      <c r="L2" s="149" t="s">
        <v>2</v>
      </c>
      <c r="M2" s="149"/>
      <c r="N2" s="149" t="s">
        <v>3</v>
      </c>
      <c r="O2" s="149"/>
      <c r="P2" s="149" t="s">
        <v>4</v>
      </c>
      <c r="Q2" s="149"/>
      <c r="R2" s="149" t="s">
        <v>5</v>
      </c>
      <c r="S2" s="149"/>
      <c r="T2" s="149" t="s">
        <v>6</v>
      </c>
      <c r="U2" s="149"/>
      <c r="V2" s="149" t="s">
        <v>7</v>
      </c>
      <c r="W2" s="149"/>
      <c r="X2" s="149" t="s">
        <v>8</v>
      </c>
      <c r="Y2" s="149"/>
      <c r="Z2" s="149" t="s">
        <v>9</v>
      </c>
      <c r="AA2" s="149"/>
      <c r="AB2" s="149" t="s">
        <v>10</v>
      </c>
      <c r="AC2" s="149"/>
      <c r="AD2" s="149" t="s">
        <v>11</v>
      </c>
      <c r="AE2" s="149"/>
      <c r="AF2" s="143" t="s">
        <v>17</v>
      </c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</row>
    <row r="3" spans="1:54" s="9" customFormat="1" ht="93" customHeight="1">
      <c r="A3" s="143"/>
      <c r="B3" s="145"/>
      <c r="C3" s="145"/>
      <c r="D3" s="167"/>
      <c r="E3" s="145"/>
      <c r="F3" s="121" t="s">
        <v>15</v>
      </c>
      <c r="G3" s="121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43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</row>
    <row r="4" spans="1:54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35" t="s">
        <v>97</v>
      </c>
      <c r="AH4" s="135" t="s">
        <v>98</v>
      </c>
      <c r="AI4" s="135" t="s">
        <v>99</v>
      </c>
      <c r="AJ4" s="135" t="s">
        <v>100</v>
      </c>
      <c r="AK4" s="202"/>
      <c r="AL4" s="202"/>
      <c r="AM4" s="202"/>
      <c r="AN4" s="202"/>
      <c r="AO4" s="202"/>
      <c r="AP4" s="202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</row>
    <row r="5" spans="1:54" s="114" customFormat="1" ht="154.5" customHeight="1">
      <c r="A5" s="39" t="s">
        <v>42</v>
      </c>
      <c r="B5" s="24">
        <f>B6</f>
        <v>674.7</v>
      </c>
      <c r="C5" s="24">
        <f>C6</f>
        <v>386</v>
      </c>
      <c r="D5" s="24">
        <f>E5</f>
        <v>57.1</v>
      </c>
      <c r="E5" s="24">
        <f>I5+K5+M5+O5+Q5+S5+U5+W5+Y5+AA5+AC5+AE5</f>
        <v>57.1</v>
      </c>
      <c r="F5" s="24">
        <f>D5*100/B5</f>
        <v>8.463020601748925</v>
      </c>
      <c r="G5" s="24">
        <f>G6</f>
        <v>14.792746113989637</v>
      </c>
      <c r="H5" s="24">
        <v>0</v>
      </c>
      <c r="I5" s="24">
        <v>0</v>
      </c>
      <c r="J5" s="24">
        <f aca="true" t="shared" si="0" ref="J5:AD5">J6</f>
        <v>0</v>
      </c>
      <c r="K5" s="24">
        <v>0</v>
      </c>
      <c r="L5" s="24">
        <f t="shared" si="0"/>
        <v>0</v>
      </c>
      <c r="M5" s="24">
        <v>0</v>
      </c>
      <c r="N5" s="24">
        <f t="shared" si="0"/>
        <v>0</v>
      </c>
      <c r="O5" s="24">
        <v>0</v>
      </c>
      <c r="P5" s="24">
        <f t="shared" si="0"/>
        <v>100</v>
      </c>
      <c r="Q5" s="24">
        <f>Q6</f>
        <v>57.1</v>
      </c>
      <c r="R5" s="24">
        <f t="shared" si="0"/>
        <v>286</v>
      </c>
      <c r="S5" s="24">
        <v>0</v>
      </c>
      <c r="T5" s="24">
        <f t="shared" si="0"/>
        <v>0</v>
      </c>
      <c r="U5" s="24">
        <v>0</v>
      </c>
      <c r="V5" s="24">
        <f t="shared" si="0"/>
        <v>0</v>
      </c>
      <c r="W5" s="24"/>
      <c r="X5" s="24">
        <f t="shared" si="0"/>
        <v>0</v>
      </c>
      <c r="Y5" s="24"/>
      <c r="Z5" s="24">
        <f t="shared" si="0"/>
        <v>288.7</v>
      </c>
      <c r="AA5" s="24"/>
      <c r="AB5" s="24">
        <f t="shared" si="0"/>
        <v>0</v>
      </c>
      <c r="AC5" s="24"/>
      <c r="AD5" s="24">
        <f t="shared" si="0"/>
        <v>0</v>
      </c>
      <c r="AE5" s="24"/>
      <c r="AF5" s="164" t="s">
        <v>109</v>
      </c>
      <c r="AG5" s="128">
        <f>H5+J5+L5+N5+P5+R5+T5+V5+X5+X5+Z5++AB5+AD5</f>
        <v>674.7</v>
      </c>
      <c r="AH5" s="128">
        <f>H5+J5+L5+N5+P5+R5+T5</f>
        <v>386</v>
      </c>
      <c r="AI5" s="128">
        <f>I5+K5+M5+O5+Q5+S5+U5+W5+Y5+AA5+AC5+AE5</f>
        <v>57.1</v>
      </c>
      <c r="AJ5" s="128">
        <f>C5-E5</f>
        <v>328.9</v>
      </c>
      <c r="AK5" s="203"/>
      <c r="AL5" s="203"/>
      <c r="AM5" s="203"/>
      <c r="AN5" s="203"/>
      <c r="AO5" s="203"/>
      <c r="AP5" s="203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s="114" customFormat="1" ht="122.25" customHeight="1">
      <c r="A6" s="34" t="s">
        <v>76</v>
      </c>
      <c r="B6" s="40">
        <f>H6+J6+L6+N6+P6+R6+T6+V6+X6+Z6+AB6+AD6</f>
        <v>674.7</v>
      </c>
      <c r="C6" s="24">
        <f>H6+J6+L6+N6+P6+R6+T6</f>
        <v>386</v>
      </c>
      <c r="D6" s="24">
        <f>E6</f>
        <v>57.1</v>
      </c>
      <c r="E6" s="24">
        <f>I6+K6+M6+O6+Q6+S6+U6+W6+Y6+AA6+AC6+AE6</f>
        <v>57.1</v>
      </c>
      <c r="F6" s="24">
        <f aca="true" t="shared" si="1" ref="F6:F35">D6*100/B6</f>
        <v>8.463020601748925</v>
      </c>
      <c r="G6" s="24">
        <f>D6*100/C6</f>
        <v>14.792746113989637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100</v>
      </c>
      <c r="Q6" s="24">
        <v>57.1</v>
      </c>
      <c r="R6" s="24">
        <v>286</v>
      </c>
      <c r="S6" s="24">
        <v>0</v>
      </c>
      <c r="T6" s="24">
        <v>0</v>
      </c>
      <c r="U6" s="24">
        <v>0</v>
      </c>
      <c r="V6" s="24">
        <v>0</v>
      </c>
      <c r="W6" s="24"/>
      <c r="X6" s="24">
        <v>0</v>
      </c>
      <c r="Y6" s="24"/>
      <c r="Z6" s="24">
        <v>288.7</v>
      </c>
      <c r="AA6" s="24"/>
      <c r="AB6" s="24">
        <v>0</v>
      </c>
      <c r="AC6" s="24"/>
      <c r="AD6" s="24">
        <v>0</v>
      </c>
      <c r="AE6" s="24"/>
      <c r="AF6" s="165"/>
      <c r="AG6" s="128">
        <f>H6+J6+L6+N6+P6+R6+T6+V6+X6+X6+Z6++AB6+AD6</f>
        <v>674.7</v>
      </c>
      <c r="AH6" s="128">
        <f aca="true" t="shared" si="2" ref="AH6:AH35">H6+J6+L6+N6+P6+R6+T6</f>
        <v>386</v>
      </c>
      <c r="AI6" s="128">
        <f aca="true" t="shared" si="3" ref="AI6:AI34">I6+K6+M6+O6+Q6+S6+U6+W6+Y6+AA6+AC6+AE6</f>
        <v>57.1</v>
      </c>
      <c r="AJ6" s="128">
        <f aca="true" t="shared" si="4" ref="AJ6:AJ35">C6-E6</f>
        <v>328.9</v>
      </c>
      <c r="AK6" s="203"/>
      <c r="AL6" s="203"/>
      <c r="AM6" s="203"/>
      <c r="AN6" s="203"/>
      <c r="AO6" s="203"/>
      <c r="AP6" s="203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4" s="114" customFormat="1" ht="18.75">
      <c r="A7" s="35" t="s">
        <v>23</v>
      </c>
      <c r="B7" s="44">
        <f aca="true" t="shared" si="5" ref="B7:E8">B6</f>
        <v>674.7</v>
      </c>
      <c r="C7" s="41">
        <f t="shared" si="5"/>
        <v>386</v>
      </c>
      <c r="D7" s="41">
        <f t="shared" si="5"/>
        <v>57.1</v>
      </c>
      <c r="E7" s="41">
        <f t="shared" si="5"/>
        <v>57.1</v>
      </c>
      <c r="F7" s="41">
        <f t="shared" si="1"/>
        <v>8.463020601748925</v>
      </c>
      <c r="G7" s="41">
        <f>G6</f>
        <v>14.792746113989637</v>
      </c>
      <c r="H7" s="41">
        <f>H6</f>
        <v>0</v>
      </c>
      <c r="I7" s="41">
        <f aca="true" t="shared" si="6" ref="I7:AD8">I6</f>
        <v>0</v>
      </c>
      <c r="J7" s="41">
        <f t="shared" si="6"/>
        <v>0</v>
      </c>
      <c r="K7" s="41">
        <v>0</v>
      </c>
      <c r="L7" s="41">
        <f t="shared" si="6"/>
        <v>0</v>
      </c>
      <c r="M7" s="41">
        <v>0</v>
      </c>
      <c r="N7" s="41">
        <f t="shared" si="6"/>
        <v>0</v>
      </c>
      <c r="O7" s="41">
        <v>0</v>
      </c>
      <c r="P7" s="41">
        <f t="shared" si="6"/>
        <v>100</v>
      </c>
      <c r="Q7" s="41">
        <f>Q6</f>
        <v>57.1</v>
      </c>
      <c r="R7" s="41">
        <f t="shared" si="6"/>
        <v>286</v>
      </c>
      <c r="S7" s="41">
        <v>0</v>
      </c>
      <c r="T7" s="41">
        <f t="shared" si="6"/>
        <v>0</v>
      </c>
      <c r="U7" s="41">
        <v>0</v>
      </c>
      <c r="V7" s="41">
        <f t="shared" si="6"/>
        <v>0</v>
      </c>
      <c r="W7" s="41"/>
      <c r="X7" s="41">
        <f t="shared" si="6"/>
        <v>0</v>
      </c>
      <c r="Y7" s="41"/>
      <c r="Z7" s="41">
        <f t="shared" si="6"/>
        <v>288.7</v>
      </c>
      <c r="AA7" s="41"/>
      <c r="AB7" s="41">
        <f t="shared" si="6"/>
        <v>0</v>
      </c>
      <c r="AC7" s="41"/>
      <c r="AD7" s="41">
        <f t="shared" si="6"/>
        <v>0</v>
      </c>
      <c r="AE7" s="41"/>
      <c r="AF7" s="165"/>
      <c r="AG7" s="128">
        <f>H7+J7+L7+N7+P7+R7+T7+V7+X7+X7+Z7++AB7+AD7</f>
        <v>674.7</v>
      </c>
      <c r="AH7" s="128">
        <f t="shared" si="2"/>
        <v>386</v>
      </c>
      <c r="AI7" s="128">
        <f t="shared" si="3"/>
        <v>57.1</v>
      </c>
      <c r="AJ7" s="128">
        <f t="shared" si="4"/>
        <v>328.9</v>
      </c>
      <c r="AK7" s="203"/>
      <c r="AL7" s="203"/>
      <c r="AM7" s="203"/>
      <c r="AN7" s="203"/>
      <c r="AO7" s="203"/>
      <c r="AP7" s="203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54" s="114" customFormat="1" ht="18.75">
      <c r="A8" s="35" t="s">
        <v>18</v>
      </c>
      <c r="B8" s="44">
        <f t="shared" si="5"/>
        <v>674.7</v>
      </c>
      <c r="C8" s="41">
        <f t="shared" si="5"/>
        <v>386</v>
      </c>
      <c r="D8" s="41">
        <f t="shared" si="5"/>
        <v>57.1</v>
      </c>
      <c r="E8" s="41">
        <f t="shared" si="5"/>
        <v>57.1</v>
      </c>
      <c r="F8" s="41">
        <f t="shared" si="1"/>
        <v>8.463020601748925</v>
      </c>
      <c r="G8" s="41">
        <f>G7</f>
        <v>14.792746113989637</v>
      </c>
      <c r="H8" s="41">
        <f>H7</f>
        <v>0</v>
      </c>
      <c r="I8" s="41">
        <f t="shared" si="6"/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286</v>
      </c>
      <c r="S8" s="41">
        <v>0</v>
      </c>
      <c r="T8" s="41">
        <f t="shared" si="6"/>
        <v>0</v>
      </c>
      <c r="U8" s="41">
        <v>0</v>
      </c>
      <c r="V8" s="41">
        <f t="shared" si="6"/>
        <v>0</v>
      </c>
      <c r="W8" s="41"/>
      <c r="X8" s="41">
        <f t="shared" si="6"/>
        <v>0</v>
      </c>
      <c r="Y8" s="41"/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166"/>
      <c r="AG8" s="128">
        <f>H8+J8+L8+N8+P8+R8+T8+V8+X8+X8+Z8++AB8+AD8</f>
        <v>674.7</v>
      </c>
      <c r="AH8" s="128">
        <f t="shared" si="2"/>
        <v>386</v>
      </c>
      <c r="AI8" s="128">
        <f t="shared" si="3"/>
        <v>57.1</v>
      </c>
      <c r="AJ8" s="128">
        <f t="shared" si="4"/>
        <v>328.9</v>
      </c>
      <c r="AK8" s="203"/>
      <c r="AL8" s="203"/>
      <c r="AM8" s="203"/>
      <c r="AN8" s="203"/>
      <c r="AO8" s="203"/>
      <c r="AP8" s="203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s="13" customFormat="1" ht="112.5">
      <c r="A9" s="46" t="s">
        <v>44</v>
      </c>
      <c r="B9" s="40">
        <f>B10+B25+B28</f>
        <v>110721.69948000001</v>
      </c>
      <c r="C9" s="24">
        <f>C10+C25+C28</f>
        <v>80552.70866</v>
      </c>
      <c r="D9" s="24">
        <f>D11+D26+D29</f>
        <v>68920.60300999999</v>
      </c>
      <c r="E9" s="24">
        <f>E11+E26+E29</f>
        <v>68410.11379</v>
      </c>
      <c r="F9" s="24">
        <f t="shared" si="1"/>
        <v>62.246699006322</v>
      </c>
      <c r="G9" s="24">
        <f aca="true" t="shared" si="7" ref="G9:G35">D9*100/C9</f>
        <v>85.55963437666975</v>
      </c>
      <c r="H9" s="24">
        <f>H10+H25+H28</f>
        <v>19854.822000000004</v>
      </c>
      <c r="I9" s="24">
        <f aca="true" t="shared" si="8" ref="I9:O9">I10+I25+I28</f>
        <v>15687.096309999999</v>
      </c>
      <c r="J9" s="24">
        <f t="shared" si="8"/>
        <v>9598.598660000001</v>
      </c>
      <c r="K9" s="24">
        <f>K10+K25+K28</f>
        <v>8807.57864</v>
      </c>
      <c r="L9" s="24">
        <f t="shared" si="8"/>
        <v>5923.0683500000005</v>
      </c>
      <c r="M9" s="24">
        <f t="shared" si="8"/>
        <v>6011.209760000001</v>
      </c>
      <c r="N9" s="24">
        <f t="shared" si="8"/>
        <v>12721.24128</v>
      </c>
      <c r="O9" s="24">
        <f t="shared" si="8"/>
        <v>9003.90702</v>
      </c>
      <c r="P9" s="24">
        <f aca="true" t="shared" si="9" ref="P9:V9">P10+P25+P28</f>
        <v>7570.63079</v>
      </c>
      <c r="Q9" s="24">
        <f t="shared" si="9"/>
        <v>7947.3650800000005</v>
      </c>
      <c r="R9" s="24">
        <f t="shared" si="9"/>
        <v>10101.73802</v>
      </c>
      <c r="S9" s="24">
        <f t="shared" si="9"/>
        <v>8917.75928</v>
      </c>
      <c r="T9" s="24">
        <f t="shared" si="9"/>
        <v>14782.609559999999</v>
      </c>
      <c r="U9" s="24">
        <f t="shared" si="9"/>
        <v>12035.1977</v>
      </c>
      <c r="V9" s="24">
        <f t="shared" si="9"/>
        <v>4786.13279</v>
      </c>
      <c r="W9" s="24"/>
      <c r="X9" s="24">
        <f>X10+X25+X28</f>
        <v>4857.087020000001</v>
      </c>
      <c r="Y9" s="24"/>
      <c r="Z9" s="24">
        <f>Z10+Z25+Z28</f>
        <v>7640.56679</v>
      </c>
      <c r="AA9" s="24"/>
      <c r="AB9" s="24">
        <f>AB10+AB25+AB28</f>
        <v>3871.31179</v>
      </c>
      <c r="AC9" s="24"/>
      <c r="AD9" s="24">
        <f>AD10+AD25+AD28</f>
        <v>9013.892430000002</v>
      </c>
      <c r="AE9" s="24"/>
      <c r="AF9" s="40"/>
      <c r="AG9" s="128">
        <f>AD9+AB9+Z9+X9+V9+T9+R9+P9+N9+L9+J9+H9</f>
        <v>110721.69948000001</v>
      </c>
      <c r="AH9" s="128">
        <f t="shared" si="2"/>
        <v>80552.70866</v>
      </c>
      <c r="AI9" s="128">
        <f>I9+K9+M9+O9+Q9+S9+U9+W9+Y9+AA9+AC9+AE9</f>
        <v>68410.11379</v>
      </c>
      <c r="AJ9" s="128">
        <f t="shared" si="4"/>
        <v>12142.59487</v>
      </c>
      <c r="AK9" s="203"/>
      <c r="AL9" s="203"/>
      <c r="AM9" s="203"/>
      <c r="AN9" s="203"/>
      <c r="AO9" s="203"/>
      <c r="AP9" s="203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13" customFormat="1" ht="75">
      <c r="A10" s="35" t="s">
        <v>45</v>
      </c>
      <c r="B10" s="40">
        <f>B13+B19+B16+B22</f>
        <v>22795.19948</v>
      </c>
      <c r="C10" s="24">
        <f>C11</f>
        <v>17179.081560000002</v>
      </c>
      <c r="D10" s="24">
        <f>I10+K10+M10+O10+Q10+S10+U10+W10+Y10+AA10+AC10+AE10</f>
        <v>11088.122210000001</v>
      </c>
      <c r="E10" s="40">
        <f>I10+K10+M10+O10+Q10+S10+U10+W10+Y10+AA10+AC10+AE10</f>
        <v>11088.122210000001</v>
      </c>
      <c r="F10" s="24">
        <f t="shared" si="1"/>
        <v>48.64235656164568</v>
      </c>
      <c r="G10" s="24">
        <f t="shared" si="7"/>
        <v>64.54432485970455</v>
      </c>
      <c r="H10" s="40">
        <f>H13+H16+H19+H22</f>
        <v>908.737</v>
      </c>
      <c r="I10" s="40">
        <f>I13+I16+I19+I22</f>
        <v>432.00053</v>
      </c>
      <c r="J10" s="40">
        <f aca="true" t="shared" si="10" ref="J10:AD10">J13+J16+J19+J22</f>
        <v>845.587</v>
      </c>
      <c r="K10" s="40">
        <f>K13+K16+K19+K22</f>
        <v>422.8980700000001</v>
      </c>
      <c r="L10" s="40">
        <f t="shared" si="10"/>
        <v>2078.68656</v>
      </c>
      <c r="M10" s="40">
        <f>M13+M16+M19+M22</f>
        <v>1507.0235000000002</v>
      </c>
      <c r="N10" s="40">
        <f t="shared" si="10"/>
        <v>4395.822</v>
      </c>
      <c r="O10" s="40">
        <f>O13+O16+O19+O22</f>
        <v>1621.9800100000002</v>
      </c>
      <c r="P10" s="40">
        <f t="shared" si="10"/>
        <v>707.727</v>
      </c>
      <c r="Q10" s="40">
        <f>Q13+Q16+Q19+Q22</f>
        <v>1556.82312</v>
      </c>
      <c r="R10" s="40">
        <f t="shared" si="10"/>
        <v>2976.5050000000006</v>
      </c>
      <c r="S10" s="40">
        <f>S13+S16+S19+S22</f>
        <v>2329.9355600000004</v>
      </c>
      <c r="T10" s="40">
        <f t="shared" si="10"/>
        <v>5266.017</v>
      </c>
      <c r="U10" s="40">
        <f>U13+U16+U19+U22</f>
        <v>3217.4614200000005</v>
      </c>
      <c r="V10" s="40">
        <f t="shared" si="10"/>
        <v>383.047</v>
      </c>
      <c r="W10" s="40"/>
      <c r="X10" s="40">
        <f t="shared" si="10"/>
        <v>1710.7302300000001</v>
      </c>
      <c r="Y10" s="40"/>
      <c r="Z10" s="40">
        <f>Z13+Z16+Z19+Z22</f>
        <v>1184.261</v>
      </c>
      <c r="AA10" s="40"/>
      <c r="AB10" s="40">
        <f t="shared" si="10"/>
        <v>547.137</v>
      </c>
      <c r="AC10" s="40"/>
      <c r="AD10" s="40">
        <f t="shared" si="10"/>
        <v>1790.94269</v>
      </c>
      <c r="AE10" s="40"/>
      <c r="AF10" s="40"/>
      <c r="AG10" s="128">
        <f>AD10+AB10+Z10+X10+V10+T10+R10+P10+N10+L10+J10+H10</f>
        <v>22795.199480000003</v>
      </c>
      <c r="AH10" s="128">
        <f t="shared" si="2"/>
        <v>17179.081560000002</v>
      </c>
      <c r="AI10" s="128">
        <f t="shared" si="3"/>
        <v>11088.122210000001</v>
      </c>
      <c r="AJ10" s="128">
        <f t="shared" si="4"/>
        <v>6090.959350000001</v>
      </c>
      <c r="AK10" s="203"/>
      <c r="AL10" s="203"/>
      <c r="AM10" s="203"/>
      <c r="AN10" s="203"/>
      <c r="AO10" s="203"/>
      <c r="AP10" s="203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s="13" customFormat="1" ht="18.75">
      <c r="A11" s="35" t="s">
        <v>23</v>
      </c>
      <c r="B11" s="44">
        <f aca="true" t="shared" si="11" ref="B11:E12">B10</f>
        <v>22795.19948</v>
      </c>
      <c r="C11" s="41">
        <f>C12</f>
        <v>17179.081560000002</v>
      </c>
      <c r="D11" s="41">
        <f t="shared" si="11"/>
        <v>11088.122210000001</v>
      </c>
      <c r="E11" s="41">
        <f t="shared" si="11"/>
        <v>11088.122210000001</v>
      </c>
      <c r="F11" s="41">
        <f t="shared" si="1"/>
        <v>48.64235656164568</v>
      </c>
      <c r="G11" s="41">
        <f t="shared" si="7"/>
        <v>64.54432485970455</v>
      </c>
      <c r="H11" s="41">
        <f>H10</f>
        <v>908.737</v>
      </c>
      <c r="I11" s="41">
        <f aca="true" t="shared" si="12" ref="I11:AD12">I10</f>
        <v>432.00053</v>
      </c>
      <c r="J11" s="41">
        <f t="shared" si="12"/>
        <v>845.587</v>
      </c>
      <c r="K11" s="41">
        <f>K10</f>
        <v>422.8980700000001</v>
      </c>
      <c r="L11" s="41">
        <f t="shared" si="12"/>
        <v>2078.68656</v>
      </c>
      <c r="M11" s="41">
        <f>M10</f>
        <v>1507.0235000000002</v>
      </c>
      <c r="N11" s="41">
        <f t="shared" si="12"/>
        <v>4395.822</v>
      </c>
      <c r="O11" s="41">
        <f>O10</f>
        <v>1621.9800100000002</v>
      </c>
      <c r="P11" s="41">
        <f t="shared" si="12"/>
        <v>707.727</v>
      </c>
      <c r="Q11" s="41">
        <f>Q10</f>
        <v>1556.82312</v>
      </c>
      <c r="R11" s="41">
        <f t="shared" si="12"/>
        <v>2976.5050000000006</v>
      </c>
      <c r="S11" s="41">
        <f>S10</f>
        <v>2329.9355600000004</v>
      </c>
      <c r="T11" s="41">
        <f t="shared" si="12"/>
        <v>5266.017</v>
      </c>
      <c r="U11" s="41">
        <f>U10</f>
        <v>3217.4614200000005</v>
      </c>
      <c r="V11" s="41">
        <f t="shared" si="12"/>
        <v>383.047</v>
      </c>
      <c r="W11" s="41"/>
      <c r="X11" s="41">
        <f t="shared" si="12"/>
        <v>1710.7302300000001</v>
      </c>
      <c r="Y11" s="41"/>
      <c r="Z11" s="41">
        <f t="shared" si="12"/>
        <v>1184.261</v>
      </c>
      <c r="AA11" s="41"/>
      <c r="AB11" s="41">
        <f t="shared" si="12"/>
        <v>547.137</v>
      </c>
      <c r="AC11" s="41"/>
      <c r="AD11" s="41">
        <f t="shared" si="12"/>
        <v>1790.94269</v>
      </c>
      <c r="AE11" s="41"/>
      <c r="AF11" s="44"/>
      <c r="AG11" s="128">
        <f>AD11+AB11+Z11+X11+V11+T11+R11+P11+N11+L11+J11+H11</f>
        <v>22795.199480000003</v>
      </c>
      <c r="AH11" s="128">
        <f t="shared" si="2"/>
        <v>17179.081560000002</v>
      </c>
      <c r="AI11" s="128">
        <f t="shared" si="3"/>
        <v>11088.122210000001</v>
      </c>
      <c r="AJ11" s="128">
        <f t="shared" si="4"/>
        <v>6090.959350000001</v>
      </c>
      <c r="AK11" s="203"/>
      <c r="AL11" s="203"/>
      <c r="AM11" s="203"/>
      <c r="AN11" s="203"/>
      <c r="AO11" s="203"/>
      <c r="AP11" s="203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</row>
    <row r="12" spans="1:54" s="13" customFormat="1" ht="18.75">
      <c r="A12" s="35" t="s">
        <v>18</v>
      </c>
      <c r="B12" s="44">
        <f t="shared" si="11"/>
        <v>22795.19948</v>
      </c>
      <c r="C12" s="41">
        <f>C18+C21+C24+C15</f>
        <v>17179.081560000002</v>
      </c>
      <c r="D12" s="41">
        <f t="shared" si="11"/>
        <v>11088.122210000001</v>
      </c>
      <c r="E12" s="41">
        <f t="shared" si="11"/>
        <v>11088.122210000001</v>
      </c>
      <c r="F12" s="41">
        <f t="shared" si="1"/>
        <v>48.64235656164568</v>
      </c>
      <c r="G12" s="41">
        <f t="shared" si="7"/>
        <v>64.54432485970455</v>
      </c>
      <c r="H12" s="41">
        <f>H11</f>
        <v>908.737</v>
      </c>
      <c r="I12" s="41">
        <f t="shared" si="12"/>
        <v>432.00053</v>
      </c>
      <c r="J12" s="41">
        <f t="shared" si="12"/>
        <v>845.587</v>
      </c>
      <c r="K12" s="41">
        <f>K11</f>
        <v>422.8980700000001</v>
      </c>
      <c r="L12" s="41">
        <f t="shared" si="12"/>
        <v>2078.68656</v>
      </c>
      <c r="M12" s="41">
        <f>M11</f>
        <v>1507.0235000000002</v>
      </c>
      <c r="N12" s="41">
        <f t="shared" si="12"/>
        <v>4395.822</v>
      </c>
      <c r="O12" s="41">
        <f>O10</f>
        <v>1621.9800100000002</v>
      </c>
      <c r="P12" s="41">
        <f t="shared" si="12"/>
        <v>707.727</v>
      </c>
      <c r="Q12" s="41">
        <f>Q10</f>
        <v>1556.82312</v>
      </c>
      <c r="R12" s="41">
        <f t="shared" si="12"/>
        <v>2976.5050000000006</v>
      </c>
      <c r="S12" s="41">
        <f>S11</f>
        <v>2329.9355600000004</v>
      </c>
      <c r="T12" s="41">
        <f t="shared" si="12"/>
        <v>5266.017</v>
      </c>
      <c r="U12" s="41">
        <f>U11</f>
        <v>3217.4614200000005</v>
      </c>
      <c r="V12" s="41">
        <f t="shared" si="12"/>
        <v>383.047</v>
      </c>
      <c r="W12" s="41"/>
      <c r="X12" s="41">
        <f t="shared" si="12"/>
        <v>1710.7302300000001</v>
      </c>
      <c r="Y12" s="41"/>
      <c r="Z12" s="41">
        <f t="shared" si="12"/>
        <v>1184.261</v>
      </c>
      <c r="AA12" s="41"/>
      <c r="AB12" s="41">
        <f t="shared" si="12"/>
        <v>547.137</v>
      </c>
      <c r="AC12" s="41"/>
      <c r="AD12" s="41">
        <f t="shared" si="12"/>
        <v>1790.94269</v>
      </c>
      <c r="AE12" s="41"/>
      <c r="AF12" s="44"/>
      <c r="AG12" s="128">
        <f>AD12+AB12+Z12+X12+V12+T12+R12+P12+N12+L12+J12+H12</f>
        <v>22795.199480000003</v>
      </c>
      <c r="AH12" s="128">
        <f t="shared" si="2"/>
        <v>17179.081560000002</v>
      </c>
      <c r="AI12" s="128">
        <f t="shared" si="3"/>
        <v>11088.122210000001</v>
      </c>
      <c r="AJ12" s="128">
        <f t="shared" si="4"/>
        <v>6090.959350000001</v>
      </c>
      <c r="AK12" s="203"/>
      <c r="AL12" s="203"/>
      <c r="AM12" s="203"/>
      <c r="AN12" s="203"/>
      <c r="AO12" s="203"/>
      <c r="AP12" s="203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</row>
    <row r="13" spans="1:54" s="13" customFormat="1" ht="105" customHeight="1">
      <c r="A13" s="51" t="s">
        <v>30</v>
      </c>
      <c r="B13" s="40">
        <f>H13+J13+L13+N13+P13+R13+T13+V13+X13+Z13+AB13+AD13</f>
        <v>319.6</v>
      </c>
      <c r="C13" s="24">
        <f>H13+J13+L13+N13+P13+R13+T13</f>
        <v>198.95</v>
      </c>
      <c r="D13" s="24">
        <f>E13</f>
        <v>112.4781</v>
      </c>
      <c r="E13" s="24">
        <f>I13+K13+M13+O13+Q13+S13+U13+W13+Y13+AA13+AC13+AE13</f>
        <v>112.4781</v>
      </c>
      <c r="F13" s="24">
        <f t="shared" si="1"/>
        <v>35.19339799749687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78.3</v>
      </c>
      <c r="O13" s="24">
        <v>0</v>
      </c>
      <c r="P13" s="24">
        <v>0</v>
      </c>
      <c r="Q13" s="24">
        <v>0</v>
      </c>
      <c r="R13" s="24">
        <v>120.65</v>
      </c>
      <c r="S13" s="24">
        <v>0</v>
      </c>
      <c r="T13" s="24">
        <v>0</v>
      </c>
      <c r="U13" s="24">
        <v>112.4781</v>
      </c>
      <c r="V13" s="24">
        <v>0</v>
      </c>
      <c r="W13" s="24"/>
      <c r="X13" s="24">
        <v>0</v>
      </c>
      <c r="Y13" s="24"/>
      <c r="Z13" s="24">
        <v>0</v>
      </c>
      <c r="AA13" s="24"/>
      <c r="AB13" s="24">
        <v>120.65</v>
      </c>
      <c r="AC13" s="24"/>
      <c r="AD13" s="24">
        <v>0</v>
      </c>
      <c r="AE13" s="24"/>
      <c r="AF13" s="151" t="s">
        <v>89</v>
      </c>
      <c r="AG13" s="128">
        <f>H13+J13+L13+N13+P13+R13+T13+V13+X13+X13+Z13++AB13+AD13</f>
        <v>319.6</v>
      </c>
      <c r="AH13" s="128">
        <f t="shared" si="2"/>
        <v>198.95</v>
      </c>
      <c r="AI13" s="128">
        <f t="shared" si="3"/>
        <v>112.4781</v>
      </c>
      <c r="AJ13" s="128">
        <f t="shared" si="4"/>
        <v>86.47189999999999</v>
      </c>
      <c r="AK13" s="203"/>
      <c r="AL13" s="203"/>
      <c r="AM13" s="203"/>
      <c r="AN13" s="203"/>
      <c r="AO13" s="203"/>
      <c r="AP13" s="203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</row>
    <row r="14" spans="1:54" s="13" customFormat="1" ht="18.75">
      <c r="A14" s="35" t="s">
        <v>23</v>
      </c>
      <c r="B14" s="44">
        <f aca="true" t="shared" si="13" ref="B14:E15">B13</f>
        <v>319.6</v>
      </c>
      <c r="C14" s="41">
        <f t="shared" si="13"/>
        <v>198.95</v>
      </c>
      <c r="D14" s="41">
        <f t="shared" si="13"/>
        <v>112.4781</v>
      </c>
      <c r="E14" s="41">
        <f t="shared" si="13"/>
        <v>112.4781</v>
      </c>
      <c r="F14" s="41">
        <f t="shared" si="1"/>
        <v>35.19339799749687</v>
      </c>
      <c r="G14" s="41">
        <v>0</v>
      </c>
      <c r="H14" s="41">
        <f>H13</f>
        <v>0</v>
      </c>
      <c r="I14" s="41">
        <f aca="true" t="shared" si="14" ref="I14:AD15">I13</f>
        <v>0</v>
      </c>
      <c r="J14" s="41">
        <f t="shared" si="14"/>
        <v>0</v>
      </c>
      <c r="K14" s="41">
        <v>0</v>
      </c>
      <c r="L14" s="41">
        <f t="shared" si="14"/>
        <v>0</v>
      </c>
      <c r="M14" s="41">
        <f>M13</f>
        <v>0</v>
      </c>
      <c r="N14" s="41">
        <f t="shared" si="14"/>
        <v>78.3</v>
      </c>
      <c r="O14" s="41">
        <v>0</v>
      </c>
      <c r="P14" s="41">
        <f t="shared" si="14"/>
        <v>0</v>
      </c>
      <c r="Q14" s="41">
        <f>Q13</f>
        <v>0</v>
      </c>
      <c r="R14" s="41">
        <f t="shared" si="14"/>
        <v>120.65</v>
      </c>
      <c r="S14" s="41">
        <v>0</v>
      </c>
      <c r="T14" s="41">
        <f t="shared" si="14"/>
        <v>0</v>
      </c>
      <c r="U14" s="41">
        <f>U13</f>
        <v>112.4781</v>
      </c>
      <c r="V14" s="41">
        <f t="shared" si="14"/>
        <v>0</v>
      </c>
      <c r="W14" s="41"/>
      <c r="X14" s="41">
        <f t="shared" si="14"/>
        <v>0</v>
      </c>
      <c r="Y14" s="41"/>
      <c r="Z14" s="41">
        <f t="shared" si="14"/>
        <v>0</v>
      </c>
      <c r="AA14" s="41"/>
      <c r="AB14" s="41">
        <f t="shared" si="14"/>
        <v>120.65</v>
      </c>
      <c r="AC14" s="41"/>
      <c r="AD14" s="41">
        <f t="shared" si="14"/>
        <v>0</v>
      </c>
      <c r="AE14" s="24"/>
      <c r="AF14" s="152"/>
      <c r="AG14" s="128">
        <f>H14+J14+L14+N14+P14+R14+T14+V14+X14+X14+Z14++AB14+AD14</f>
        <v>319.6</v>
      </c>
      <c r="AH14" s="128">
        <f t="shared" si="2"/>
        <v>198.95</v>
      </c>
      <c r="AI14" s="128">
        <f t="shared" si="3"/>
        <v>112.4781</v>
      </c>
      <c r="AJ14" s="128">
        <f t="shared" si="4"/>
        <v>86.47189999999999</v>
      </c>
      <c r="AK14" s="203"/>
      <c r="AL14" s="203"/>
      <c r="AM14" s="203"/>
      <c r="AN14" s="203"/>
      <c r="AO14" s="203"/>
      <c r="AP14" s="203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s="13" customFormat="1" ht="18.75">
      <c r="A15" s="35" t="s">
        <v>18</v>
      </c>
      <c r="B15" s="44">
        <f t="shared" si="13"/>
        <v>319.6</v>
      </c>
      <c r="C15" s="41">
        <f t="shared" si="13"/>
        <v>198.95</v>
      </c>
      <c r="D15" s="41">
        <f t="shared" si="13"/>
        <v>112.4781</v>
      </c>
      <c r="E15" s="41">
        <f t="shared" si="13"/>
        <v>112.4781</v>
      </c>
      <c r="F15" s="41">
        <f t="shared" si="1"/>
        <v>35.19339799749687</v>
      </c>
      <c r="G15" s="41">
        <v>0</v>
      </c>
      <c r="H15" s="41">
        <f>H14</f>
        <v>0</v>
      </c>
      <c r="I15" s="41">
        <f t="shared" si="14"/>
        <v>0</v>
      </c>
      <c r="J15" s="41">
        <f t="shared" si="14"/>
        <v>0</v>
      </c>
      <c r="K15" s="41">
        <v>0</v>
      </c>
      <c r="L15" s="41">
        <f t="shared" si="14"/>
        <v>0</v>
      </c>
      <c r="M15" s="41">
        <f>M14</f>
        <v>0</v>
      </c>
      <c r="N15" s="41">
        <f t="shared" si="14"/>
        <v>78.3</v>
      </c>
      <c r="O15" s="41">
        <v>0</v>
      </c>
      <c r="P15" s="41">
        <f t="shared" si="14"/>
        <v>0</v>
      </c>
      <c r="Q15" s="41">
        <f>Q14</f>
        <v>0</v>
      </c>
      <c r="R15" s="41">
        <f t="shared" si="14"/>
        <v>120.65</v>
      </c>
      <c r="S15" s="41">
        <v>0</v>
      </c>
      <c r="T15" s="41">
        <f t="shared" si="14"/>
        <v>0</v>
      </c>
      <c r="U15" s="41">
        <f>U14</f>
        <v>112.4781</v>
      </c>
      <c r="V15" s="41">
        <f t="shared" si="14"/>
        <v>0</v>
      </c>
      <c r="W15" s="41"/>
      <c r="X15" s="41">
        <f t="shared" si="14"/>
        <v>0</v>
      </c>
      <c r="Y15" s="41"/>
      <c r="Z15" s="41">
        <f t="shared" si="14"/>
        <v>0</v>
      </c>
      <c r="AA15" s="41"/>
      <c r="AB15" s="41">
        <f t="shared" si="14"/>
        <v>120.65</v>
      </c>
      <c r="AC15" s="41"/>
      <c r="AD15" s="41">
        <f t="shared" si="14"/>
        <v>0</v>
      </c>
      <c r="AE15" s="24"/>
      <c r="AF15" s="153"/>
      <c r="AG15" s="128">
        <f>H15+J15+L15+N15+P15+R15+T15+V15+X15+X15+Z15++AB15+AD15</f>
        <v>319.6</v>
      </c>
      <c r="AH15" s="128">
        <f t="shared" si="2"/>
        <v>198.95</v>
      </c>
      <c r="AI15" s="128">
        <f t="shared" si="3"/>
        <v>112.4781</v>
      </c>
      <c r="AJ15" s="128">
        <f t="shared" si="4"/>
        <v>86.47189999999999</v>
      </c>
      <c r="AK15" s="203"/>
      <c r="AL15" s="203"/>
      <c r="AM15" s="203"/>
      <c r="AN15" s="203"/>
      <c r="AO15" s="203"/>
      <c r="AP15" s="203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</row>
    <row r="16" spans="1:54" s="13" customFormat="1" ht="93" customHeight="1">
      <c r="A16" s="52" t="s">
        <v>31</v>
      </c>
      <c r="B16" s="40">
        <f>H16+J16+L16+N16+P16+R16+T16+V16+X16+Z16+AB16+AD16</f>
        <v>1952.1000000000006</v>
      </c>
      <c r="C16" s="24">
        <f>H16+J16+L16+N16+P16+R16+T16</f>
        <v>1614.0000000000002</v>
      </c>
      <c r="D16" s="24">
        <f>I16+K16+M16+O16+Q16+S16+U16+W16+Y16+AA16+AC16+AE16</f>
        <v>986.4026799999999</v>
      </c>
      <c r="E16" s="24">
        <f>I16+K16+M16+O16+Q16+S16+U16+W16+Y16+AA16+AC16+AE16</f>
        <v>986.4026799999999</v>
      </c>
      <c r="F16" s="24">
        <f t="shared" si="1"/>
        <v>50.530335536089325</v>
      </c>
      <c r="G16" s="24">
        <f t="shared" si="7"/>
        <v>61.115407682775704</v>
      </c>
      <c r="H16" s="24">
        <v>67.4</v>
      </c>
      <c r="I16" s="24">
        <v>8.42419</v>
      </c>
      <c r="J16" s="24">
        <v>138.8</v>
      </c>
      <c r="K16" s="24">
        <v>37.64323</v>
      </c>
      <c r="L16" s="24">
        <v>185.6</v>
      </c>
      <c r="M16" s="24">
        <v>35.48375</v>
      </c>
      <c r="N16" s="24">
        <v>791.1</v>
      </c>
      <c r="O16" s="24">
        <v>47.70917</v>
      </c>
      <c r="P16" s="24">
        <v>296.3</v>
      </c>
      <c r="Q16" s="24">
        <v>418.82567</v>
      </c>
      <c r="R16" s="24">
        <v>67.4</v>
      </c>
      <c r="S16" s="24">
        <v>232.35033</v>
      </c>
      <c r="T16" s="24">
        <v>67.4</v>
      </c>
      <c r="U16" s="24">
        <v>205.96634</v>
      </c>
      <c r="V16" s="24">
        <v>67.4</v>
      </c>
      <c r="W16" s="24"/>
      <c r="X16" s="24">
        <v>67.4</v>
      </c>
      <c r="Y16" s="24"/>
      <c r="Z16" s="24">
        <v>67.4</v>
      </c>
      <c r="AA16" s="24"/>
      <c r="AB16" s="24">
        <v>67.4</v>
      </c>
      <c r="AC16" s="24"/>
      <c r="AD16" s="24">
        <v>68.5</v>
      </c>
      <c r="AE16" s="24"/>
      <c r="AF16" s="151" t="s">
        <v>102</v>
      </c>
      <c r="AG16" s="128">
        <f aca="true" t="shared" si="15" ref="AG16:AG21">AD16+AB16+Z16+X16+V16+T16+R16+P16+N16+L16+J16+H16</f>
        <v>1952.1000000000001</v>
      </c>
      <c r="AH16" s="128">
        <f t="shared" si="2"/>
        <v>1614.0000000000002</v>
      </c>
      <c r="AI16" s="128">
        <f t="shared" si="3"/>
        <v>986.4026799999999</v>
      </c>
      <c r="AJ16" s="128">
        <f t="shared" si="4"/>
        <v>627.5973200000003</v>
      </c>
      <c r="AK16" s="203"/>
      <c r="AL16" s="203"/>
      <c r="AM16" s="203"/>
      <c r="AN16" s="203"/>
      <c r="AO16" s="203"/>
      <c r="AP16" s="203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1:54" s="13" customFormat="1" ht="18.75">
      <c r="A17" s="35" t="s">
        <v>23</v>
      </c>
      <c r="B17" s="44">
        <f aca="true" t="shared" si="16" ref="B17:E18">B16</f>
        <v>1952.1000000000006</v>
      </c>
      <c r="C17" s="41">
        <f t="shared" si="16"/>
        <v>1614.0000000000002</v>
      </c>
      <c r="D17" s="41">
        <f t="shared" si="16"/>
        <v>986.4026799999999</v>
      </c>
      <c r="E17" s="41">
        <f t="shared" si="16"/>
        <v>986.4026799999999</v>
      </c>
      <c r="F17" s="41">
        <f t="shared" si="1"/>
        <v>50.530335536089325</v>
      </c>
      <c r="G17" s="41">
        <f t="shared" si="7"/>
        <v>61.115407682775704</v>
      </c>
      <c r="H17" s="41">
        <f>H16</f>
        <v>67.4</v>
      </c>
      <c r="I17" s="41">
        <f aca="true" t="shared" si="17" ref="I17:AD18">I16</f>
        <v>8.42419</v>
      </c>
      <c r="J17" s="41">
        <f t="shared" si="17"/>
        <v>138.8</v>
      </c>
      <c r="K17" s="41">
        <f>K16</f>
        <v>37.64323</v>
      </c>
      <c r="L17" s="41">
        <f t="shared" si="17"/>
        <v>185.6</v>
      </c>
      <c r="M17" s="41">
        <f>M16</f>
        <v>35.48375</v>
      </c>
      <c r="N17" s="41">
        <f t="shared" si="17"/>
        <v>791.1</v>
      </c>
      <c r="O17" s="41">
        <f>O16</f>
        <v>47.70917</v>
      </c>
      <c r="P17" s="41">
        <f t="shared" si="17"/>
        <v>296.3</v>
      </c>
      <c r="Q17" s="41">
        <f>Q16</f>
        <v>418.82567</v>
      </c>
      <c r="R17" s="41">
        <f t="shared" si="17"/>
        <v>67.4</v>
      </c>
      <c r="S17" s="41">
        <v>232.25</v>
      </c>
      <c r="T17" s="41">
        <f t="shared" si="17"/>
        <v>67.4</v>
      </c>
      <c r="U17" s="41">
        <f>U16</f>
        <v>205.96634</v>
      </c>
      <c r="V17" s="41">
        <f t="shared" si="17"/>
        <v>67.4</v>
      </c>
      <c r="W17" s="41"/>
      <c r="X17" s="41">
        <f t="shared" si="17"/>
        <v>67.4</v>
      </c>
      <c r="Y17" s="41"/>
      <c r="Z17" s="41">
        <f t="shared" si="17"/>
        <v>67.4</v>
      </c>
      <c r="AA17" s="41"/>
      <c r="AB17" s="41">
        <f t="shared" si="17"/>
        <v>67.4</v>
      </c>
      <c r="AC17" s="41"/>
      <c r="AD17" s="41">
        <f t="shared" si="17"/>
        <v>68.5</v>
      </c>
      <c r="AE17" s="24"/>
      <c r="AF17" s="152"/>
      <c r="AG17" s="128">
        <f t="shared" si="15"/>
        <v>1952.1000000000001</v>
      </c>
      <c r="AH17" s="128">
        <f t="shared" si="2"/>
        <v>1614.0000000000002</v>
      </c>
      <c r="AI17" s="128">
        <f t="shared" si="3"/>
        <v>986.3023499999999</v>
      </c>
      <c r="AJ17" s="128">
        <f t="shared" si="4"/>
        <v>627.5973200000003</v>
      </c>
      <c r="AK17" s="203"/>
      <c r="AL17" s="203"/>
      <c r="AM17" s="203"/>
      <c r="AN17" s="203"/>
      <c r="AO17" s="203"/>
      <c r="AP17" s="203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</row>
    <row r="18" spans="1:54" s="13" customFormat="1" ht="32.25" customHeight="1">
      <c r="A18" s="35" t="s">
        <v>18</v>
      </c>
      <c r="B18" s="44">
        <f t="shared" si="16"/>
        <v>1952.1000000000006</v>
      </c>
      <c r="C18" s="41">
        <f>C17</f>
        <v>1614.0000000000002</v>
      </c>
      <c r="D18" s="41">
        <f t="shared" si="16"/>
        <v>986.4026799999999</v>
      </c>
      <c r="E18" s="41">
        <f t="shared" si="16"/>
        <v>986.4026799999999</v>
      </c>
      <c r="F18" s="41">
        <f t="shared" si="1"/>
        <v>50.530335536089325</v>
      </c>
      <c r="G18" s="41">
        <f t="shared" si="7"/>
        <v>61.115407682775704</v>
      </c>
      <c r="H18" s="41">
        <f>H17</f>
        <v>67.4</v>
      </c>
      <c r="I18" s="41">
        <f t="shared" si="17"/>
        <v>8.42419</v>
      </c>
      <c r="J18" s="41">
        <f t="shared" si="17"/>
        <v>138.8</v>
      </c>
      <c r="K18" s="41">
        <f>K17</f>
        <v>37.64323</v>
      </c>
      <c r="L18" s="41">
        <f t="shared" si="17"/>
        <v>185.6</v>
      </c>
      <c r="M18" s="41">
        <f>M17</f>
        <v>35.48375</v>
      </c>
      <c r="N18" s="41">
        <f t="shared" si="17"/>
        <v>791.1</v>
      </c>
      <c r="O18" s="41">
        <f>O17</f>
        <v>47.70917</v>
      </c>
      <c r="P18" s="41">
        <f t="shared" si="17"/>
        <v>296.3</v>
      </c>
      <c r="Q18" s="41">
        <f>Q17</f>
        <v>418.82567</v>
      </c>
      <c r="R18" s="41">
        <f t="shared" si="17"/>
        <v>67.4</v>
      </c>
      <c r="S18" s="41">
        <v>232.35</v>
      </c>
      <c r="T18" s="41">
        <f t="shared" si="17"/>
        <v>67.4</v>
      </c>
      <c r="U18" s="41">
        <f>U17</f>
        <v>205.96634</v>
      </c>
      <c r="V18" s="41">
        <f t="shared" si="17"/>
        <v>67.4</v>
      </c>
      <c r="W18" s="41"/>
      <c r="X18" s="41">
        <f t="shared" si="17"/>
        <v>67.4</v>
      </c>
      <c r="Y18" s="41"/>
      <c r="Z18" s="41">
        <f t="shared" si="17"/>
        <v>67.4</v>
      </c>
      <c r="AA18" s="41"/>
      <c r="AB18" s="41">
        <f t="shared" si="17"/>
        <v>67.4</v>
      </c>
      <c r="AC18" s="41"/>
      <c r="AD18" s="41">
        <f t="shared" si="17"/>
        <v>68.5</v>
      </c>
      <c r="AE18" s="24"/>
      <c r="AF18" s="153"/>
      <c r="AG18" s="128">
        <f t="shared" si="15"/>
        <v>1952.1000000000001</v>
      </c>
      <c r="AH18" s="128">
        <f t="shared" si="2"/>
        <v>1614.0000000000002</v>
      </c>
      <c r="AI18" s="128">
        <f t="shared" si="3"/>
        <v>986.4023500000001</v>
      </c>
      <c r="AJ18" s="128">
        <f t="shared" si="4"/>
        <v>627.5973200000003</v>
      </c>
      <c r="AK18" s="203"/>
      <c r="AL18" s="203"/>
      <c r="AM18" s="203"/>
      <c r="AN18" s="203"/>
      <c r="AO18" s="203"/>
      <c r="AP18" s="203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</row>
    <row r="19" spans="1:54" s="13" customFormat="1" ht="128.25" customHeight="1">
      <c r="A19" s="52" t="s">
        <v>32</v>
      </c>
      <c r="B19" s="40">
        <f>H19+J19+L19+N19+P19+R19+T19+V19+X19+Z19+AB19+AD19</f>
        <v>18627.69948</v>
      </c>
      <c r="C19" s="24">
        <f>H19+J19+L19+N19+P19+R19+T19</f>
        <v>13930.37556</v>
      </c>
      <c r="D19" s="24">
        <f>I19+K19+M19+O19+Q19+S19+U19+W19+Y19+AA19+AC19+AE19</f>
        <v>9193.65178</v>
      </c>
      <c r="E19" s="24">
        <f>I19+K19+M19+O19+Q19+S19+U19+W19+Y19+AA19+AC19+AE19</f>
        <v>9193.65178</v>
      </c>
      <c r="F19" s="24">
        <f t="shared" si="1"/>
        <v>49.35473534920911</v>
      </c>
      <c r="G19" s="24">
        <f t="shared" si="7"/>
        <v>65.99715664808681</v>
      </c>
      <c r="H19" s="24">
        <v>724.037</v>
      </c>
      <c r="I19" s="24">
        <v>390.72784</v>
      </c>
      <c r="J19" s="24">
        <v>342.387</v>
      </c>
      <c r="K19" s="24">
        <v>339.28984</v>
      </c>
      <c r="L19" s="24">
        <v>1893.08656</v>
      </c>
      <c r="M19" s="24">
        <v>1345.13975</v>
      </c>
      <c r="N19" s="24">
        <v>3122.466</v>
      </c>
      <c r="O19" s="24">
        <v>1337.46069</v>
      </c>
      <c r="P19" s="24">
        <v>399.127</v>
      </c>
      <c r="Q19" s="24">
        <v>935.72145</v>
      </c>
      <c r="R19" s="24">
        <v>2768.155</v>
      </c>
      <c r="S19" s="24">
        <v>2005.80523</v>
      </c>
      <c r="T19" s="24">
        <v>4681.117</v>
      </c>
      <c r="U19" s="24">
        <v>2839.50698</v>
      </c>
      <c r="V19" s="24">
        <v>315.647</v>
      </c>
      <c r="W19" s="24"/>
      <c r="X19" s="24">
        <v>1643.33023</v>
      </c>
      <c r="Y19" s="24"/>
      <c r="Z19" s="24">
        <v>656.817</v>
      </c>
      <c r="AA19" s="24"/>
      <c r="AB19" s="24">
        <v>359.087</v>
      </c>
      <c r="AC19" s="24"/>
      <c r="AD19" s="24">
        <v>1722.44269</v>
      </c>
      <c r="AE19" s="24"/>
      <c r="AF19" s="156" t="s">
        <v>103</v>
      </c>
      <c r="AG19" s="128">
        <f t="shared" si="15"/>
        <v>18627.699480000003</v>
      </c>
      <c r="AH19" s="128">
        <f t="shared" si="2"/>
        <v>13930.37556</v>
      </c>
      <c r="AI19" s="128">
        <f t="shared" si="3"/>
        <v>9193.65178</v>
      </c>
      <c r="AJ19" s="128">
        <f t="shared" si="4"/>
        <v>4736.72378</v>
      </c>
      <c r="AK19" s="203"/>
      <c r="AL19" s="203"/>
      <c r="AM19" s="203"/>
      <c r="AN19" s="203"/>
      <c r="AO19" s="203"/>
      <c r="AP19" s="203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1:54" s="13" customFormat="1" ht="18.75">
      <c r="A20" s="35" t="s">
        <v>23</v>
      </c>
      <c r="B20" s="44">
        <f aca="true" t="shared" si="18" ref="B20:E21">B19</f>
        <v>18627.69948</v>
      </c>
      <c r="C20" s="41">
        <f t="shared" si="18"/>
        <v>13930.37556</v>
      </c>
      <c r="D20" s="41">
        <f t="shared" si="18"/>
        <v>9193.65178</v>
      </c>
      <c r="E20" s="41">
        <f t="shared" si="18"/>
        <v>9193.65178</v>
      </c>
      <c r="F20" s="41">
        <f t="shared" si="1"/>
        <v>49.35473534920911</v>
      </c>
      <c r="G20" s="41">
        <f t="shared" si="7"/>
        <v>65.99715664808681</v>
      </c>
      <c r="H20" s="41">
        <f>H19</f>
        <v>724.037</v>
      </c>
      <c r="I20" s="41">
        <f aca="true" t="shared" si="19" ref="I20:AD21">I19</f>
        <v>390.72784</v>
      </c>
      <c r="J20" s="41">
        <f t="shared" si="19"/>
        <v>342.387</v>
      </c>
      <c r="K20" s="41">
        <f>K19</f>
        <v>339.28984</v>
      </c>
      <c r="L20" s="41">
        <f t="shared" si="19"/>
        <v>1893.08656</v>
      </c>
      <c r="M20" s="41">
        <f>M19</f>
        <v>1345.13975</v>
      </c>
      <c r="N20" s="41">
        <f t="shared" si="19"/>
        <v>3122.466</v>
      </c>
      <c r="O20" s="41">
        <f>O19</f>
        <v>1337.46069</v>
      </c>
      <c r="P20" s="41">
        <f t="shared" si="19"/>
        <v>399.127</v>
      </c>
      <c r="Q20" s="41">
        <f>Q19</f>
        <v>935.72145</v>
      </c>
      <c r="R20" s="41">
        <f t="shared" si="19"/>
        <v>2768.155</v>
      </c>
      <c r="S20" s="24">
        <v>2005.80523</v>
      </c>
      <c r="T20" s="41">
        <f t="shared" si="19"/>
        <v>4681.117</v>
      </c>
      <c r="U20" s="41">
        <f>U19</f>
        <v>2839.50698</v>
      </c>
      <c r="V20" s="41">
        <f t="shared" si="19"/>
        <v>315.647</v>
      </c>
      <c r="W20" s="41"/>
      <c r="X20" s="41">
        <f t="shared" si="19"/>
        <v>1643.33023</v>
      </c>
      <c r="Y20" s="41"/>
      <c r="Z20" s="41">
        <f t="shared" si="19"/>
        <v>656.817</v>
      </c>
      <c r="AA20" s="41"/>
      <c r="AB20" s="41">
        <f t="shared" si="19"/>
        <v>359.087</v>
      </c>
      <c r="AC20" s="41"/>
      <c r="AD20" s="41">
        <f t="shared" si="19"/>
        <v>1722.44269</v>
      </c>
      <c r="AE20" s="41"/>
      <c r="AF20" s="157"/>
      <c r="AG20" s="128">
        <f t="shared" si="15"/>
        <v>18627.699480000003</v>
      </c>
      <c r="AH20" s="128">
        <f t="shared" si="2"/>
        <v>13930.37556</v>
      </c>
      <c r="AI20" s="128">
        <f t="shared" si="3"/>
        <v>9193.65178</v>
      </c>
      <c r="AJ20" s="128">
        <f t="shared" si="4"/>
        <v>4736.72378</v>
      </c>
      <c r="AK20" s="203"/>
      <c r="AL20" s="203"/>
      <c r="AM20" s="203"/>
      <c r="AN20" s="203"/>
      <c r="AO20" s="203"/>
      <c r="AP20" s="203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1:54" s="13" customFormat="1" ht="40.5" customHeight="1">
      <c r="A21" s="36" t="s">
        <v>18</v>
      </c>
      <c r="B21" s="44">
        <f t="shared" si="18"/>
        <v>18627.69948</v>
      </c>
      <c r="C21" s="41">
        <f t="shared" si="18"/>
        <v>13930.37556</v>
      </c>
      <c r="D21" s="41">
        <f t="shared" si="18"/>
        <v>9193.65178</v>
      </c>
      <c r="E21" s="41">
        <f t="shared" si="18"/>
        <v>9193.65178</v>
      </c>
      <c r="F21" s="41">
        <f t="shared" si="1"/>
        <v>49.35473534920911</v>
      </c>
      <c r="G21" s="41">
        <f t="shared" si="7"/>
        <v>65.99715664808681</v>
      </c>
      <c r="H21" s="41">
        <f>H20</f>
        <v>724.037</v>
      </c>
      <c r="I21" s="41">
        <f t="shared" si="19"/>
        <v>390.72784</v>
      </c>
      <c r="J21" s="41">
        <f t="shared" si="19"/>
        <v>342.387</v>
      </c>
      <c r="K21" s="41">
        <f>K20</f>
        <v>339.28984</v>
      </c>
      <c r="L21" s="41">
        <f t="shared" si="19"/>
        <v>1893.08656</v>
      </c>
      <c r="M21" s="41">
        <f>M20</f>
        <v>1345.13975</v>
      </c>
      <c r="N21" s="41">
        <f t="shared" si="19"/>
        <v>3122.466</v>
      </c>
      <c r="O21" s="41">
        <f>O20</f>
        <v>1337.46069</v>
      </c>
      <c r="P21" s="41">
        <f t="shared" si="19"/>
        <v>399.127</v>
      </c>
      <c r="Q21" s="41">
        <f>Q20</f>
        <v>935.72145</v>
      </c>
      <c r="R21" s="41">
        <f t="shared" si="19"/>
        <v>2768.155</v>
      </c>
      <c r="S21" s="24">
        <v>2005.80523</v>
      </c>
      <c r="T21" s="41">
        <f t="shared" si="19"/>
        <v>4681.117</v>
      </c>
      <c r="U21" s="41">
        <f>U20</f>
        <v>2839.50698</v>
      </c>
      <c r="V21" s="41">
        <f t="shared" si="19"/>
        <v>315.647</v>
      </c>
      <c r="W21" s="41"/>
      <c r="X21" s="41">
        <f t="shared" si="19"/>
        <v>1643.33023</v>
      </c>
      <c r="Y21" s="41"/>
      <c r="Z21" s="41">
        <f t="shared" si="19"/>
        <v>656.817</v>
      </c>
      <c r="AA21" s="41"/>
      <c r="AB21" s="96">
        <f t="shared" si="19"/>
        <v>359.087</v>
      </c>
      <c r="AC21" s="41"/>
      <c r="AD21" s="41">
        <f t="shared" si="19"/>
        <v>1722.44269</v>
      </c>
      <c r="AE21" s="41"/>
      <c r="AF21" s="158"/>
      <c r="AG21" s="128">
        <f t="shared" si="15"/>
        <v>18627.699480000003</v>
      </c>
      <c r="AH21" s="128">
        <f t="shared" si="2"/>
        <v>13930.37556</v>
      </c>
      <c r="AI21" s="128">
        <f t="shared" si="3"/>
        <v>9193.65178</v>
      </c>
      <c r="AJ21" s="128">
        <f t="shared" si="4"/>
        <v>4736.72378</v>
      </c>
      <c r="AK21" s="203"/>
      <c r="AL21" s="203"/>
      <c r="AM21" s="203"/>
      <c r="AN21" s="203"/>
      <c r="AO21" s="203"/>
      <c r="AP21" s="203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s="13" customFormat="1" ht="57" customHeight="1">
      <c r="A22" s="52" t="s">
        <v>33</v>
      </c>
      <c r="B22" s="40">
        <f>H22+J22+L22+N22+P22+R22+T22+V22+X22+Z22+AB22+AD22</f>
        <v>1895.7999999999997</v>
      </c>
      <c r="C22" s="24">
        <f>H22+J22+L22+N22+P22+R22+T22</f>
        <v>1435.7559999999999</v>
      </c>
      <c r="D22" s="24">
        <f>I22+K22+M22+O22+Q22+S22+U22+W22+Y22+AA22+AC22+AE22</f>
        <v>795.5896499999999</v>
      </c>
      <c r="E22" s="24">
        <f>I22+K22+M22+O22+Q22+S22+U22+W22+Y22+AA22+AC22+AE22</f>
        <v>795.5896499999999</v>
      </c>
      <c r="F22" s="24">
        <f t="shared" si="1"/>
        <v>41.96590621373563</v>
      </c>
      <c r="G22" s="24">
        <f t="shared" si="7"/>
        <v>55.412594479841985</v>
      </c>
      <c r="H22" s="24">
        <v>117.3</v>
      </c>
      <c r="I22" s="24">
        <v>32.8485</v>
      </c>
      <c r="J22" s="24">
        <v>364.4</v>
      </c>
      <c r="K22" s="24">
        <v>45.965</v>
      </c>
      <c r="L22" s="24">
        <v>0</v>
      </c>
      <c r="M22" s="24">
        <v>126.4</v>
      </c>
      <c r="N22" s="24">
        <v>403.956</v>
      </c>
      <c r="O22" s="24">
        <v>236.81015</v>
      </c>
      <c r="P22" s="24">
        <v>12.3</v>
      </c>
      <c r="Q22" s="24">
        <v>202.276</v>
      </c>
      <c r="R22" s="24">
        <v>20.3</v>
      </c>
      <c r="S22" s="24">
        <f>S23</f>
        <v>91.78</v>
      </c>
      <c r="T22" s="24">
        <v>517.5</v>
      </c>
      <c r="U22" s="24">
        <v>59.51</v>
      </c>
      <c r="V22" s="24">
        <v>0</v>
      </c>
      <c r="W22" s="24"/>
      <c r="X22" s="24">
        <v>0</v>
      </c>
      <c r="Y22" s="24"/>
      <c r="Z22" s="24">
        <v>460.044</v>
      </c>
      <c r="AA22" s="24"/>
      <c r="AB22" s="24">
        <v>0</v>
      </c>
      <c r="AC22" s="24"/>
      <c r="AD22" s="24">
        <v>0</v>
      </c>
      <c r="AE22" s="24"/>
      <c r="AF22" s="159" t="s">
        <v>58</v>
      </c>
      <c r="AG22" s="128">
        <f>H22+J22+L22+N22+P22+R22+T22+V22+X22+X22+Z22++AB22+AD22</f>
        <v>1895.7999999999997</v>
      </c>
      <c r="AH22" s="128">
        <f t="shared" si="2"/>
        <v>1435.7559999999999</v>
      </c>
      <c r="AI22" s="128">
        <f t="shared" si="3"/>
        <v>795.5896499999999</v>
      </c>
      <c r="AJ22" s="128">
        <f t="shared" si="4"/>
        <v>640.16635</v>
      </c>
      <c r="AK22" s="203"/>
      <c r="AL22" s="203"/>
      <c r="AM22" s="203"/>
      <c r="AN22" s="203"/>
      <c r="AO22" s="203"/>
      <c r="AP22" s="203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13" customFormat="1" ht="18.75">
      <c r="A23" s="35" t="s">
        <v>23</v>
      </c>
      <c r="B23" s="44">
        <f aca="true" t="shared" si="20" ref="B23:D24">B22</f>
        <v>1895.7999999999997</v>
      </c>
      <c r="C23" s="41">
        <f t="shared" si="20"/>
        <v>1435.7559999999999</v>
      </c>
      <c r="D23" s="44">
        <f t="shared" si="20"/>
        <v>795.5896499999999</v>
      </c>
      <c r="E23" s="44">
        <f>E22</f>
        <v>795.5896499999999</v>
      </c>
      <c r="F23" s="41">
        <f t="shared" si="1"/>
        <v>41.96590621373563</v>
      </c>
      <c r="G23" s="41">
        <f t="shared" si="7"/>
        <v>55.412594479841985</v>
      </c>
      <c r="H23" s="44">
        <f>H22</f>
        <v>117.3</v>
      </c>
      <c r="I23" s="44">
        <f aca="true" t="shared" si="21" ref="I23:AD24">I22</f>
        <v>32.8485</v>
      </c>
      <c r="J23" s="44">
        <f t="shared" si="21"/>
        <v>364.4</v>
      </c>
      <c r="K23" s="44">
        <f>K22</f>
        <v>45.965</v>
      </c>
      <c r="L23" s="44">
        <f t="shared" si="21"/>
        <v>0</v>
      </c>
      <c r="M23" s="44">
        <f>M22</f>
        <v>126.4</v>
      </c>
      <c r="N23" s="44">
        <f t="shared" si="21"/>
        <v>403.956</v>
      </c>
      <c r="O23" s="44">
        <f>O22</f>
        <v>236.81015</v>
      </c>
      <c r="P23" s="44">
        <f t="shared" si="21"/>
        <v>12.3</v>
      </c>
      <c r="Q23" s="44">
        <f>Q22</f>
        <v>202.276</v>
      </c>
      <c r="R23" s="44">
        <f t="shared" si="21"/>
        <v>20.3</v>
      </c>
      <c r="S23" s="44">
        <v>91.78</v>
      </c>
      <c r="T23" s="44">
        <f t="shared" si="21"/>
        <v>517.5</v>
      </c>
      <c r="U23" s="44">
        <f>U22</f>
        <v>59.51</v>
      </c>
      <c r="V23" s="44">
        <f t="shared" si="21"/>
        <v>0</v>
      </c>
      <c r="W23" s="44"/>
      <c r="X23" s="44">
        <f t="shared" si="21"/>
        <v>0</v>
      </c>
      <c r="Y23" s="44"/>
      <c r="Z23" s="44">
        <f t="shared" si="21"/>
        <v>460.044</v>
      </c>
      <c r="AA23" s="44"/>
      <c r="AB23" s="44">
        <f t="shared" si="21"/>
        <v>0</v>
      </c>
      <c r="AC23" s="44"/>
      <c r="AD23" s="44">
        <f t="shared" si="21"/>
        <v>0</v>
      </c>
      <c r="AE23" s="44"/>
      <c r="AF23" s="160"/>
      <c r="AG23" s="128">
        <f>H23+J23+L23+N23+P23+R23+T23+V23+X23+X23+Z23++AB23+AD23</f>
        <v>1895.7999999999997</v>
      </c>
      <c r="AH23" s="128">
        <f t="shared" si="2"/>
        <v>1435.7559999999999</v>
      </c>
      <c r="AI23" s="128">
        <f t="shared" si="3"/>
        <v>795.5896499999999</v>
      </c>
      <c r="AJ23" s="128">
        <f t="shared" si="4"/>
        <v>640.16635</v>
      </c>
      <c r="AK23" s="203"/>
      <c r="AL23" s="203"/>
      <c r="AM23" s="203"/>
      <c r="AN23" s="203"/>
      <c r="AO23" s="203"/>
      <c r="AP23" s="203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s="13" customFormat="1" ht="18.75">
      <c r="A24" s="36" t="s">
        <v>18</v>
      </c>
      <c r="B24" s="44">
        <f t="shared" si="20"/>
        <v>1895.7999999999997</v>
      </c>
      <c r="C24" s="41">
        <f t="shared" si="20"/>
        <v>1435.7559999999999</v>
      </c>
      <c r="D24" s="41">
        <f t="shared" si="20"/>
        <v>795.5896499999999</v>
      </c>
      <c r="E24" s="41">
        <f>E23</f>
        <v>795.5896499999999</v>
      </c>
      <c r="F24" s="41">
        <f t="shared" si="1"/>
        <v>41.96590621373563</v>
      </c>
      <c r="G24" s="41">
        <f t="shared" si="7"/>
        <v>55.412594479841985</v>
      </c>
      <c r="H24" s="41">
        <f>H23</f>
        <v>117.3</v>
      </c>
      <c r="I24" s="41">
        <f t="shared" si="21"/>
        <v>32.8485</v>
      </c>
      <c r="J24" s="41">
        <f t="shared" si="21"/>
        <v>364.4</v>
      </c>
      <c r="K24" s="41">
        <f>K23</f>
        <v>45.965</v>
      </c>
      <c r="L24" s="41">
        <f t="shared" si="21"/>
        <v>0</v>
      </c>
      <c r="M24" s="41">
        <f>M23</f>
        <v>126.4</v>
      </c>
      <c r="N24" s="41">
        <f t="shared" si="21"/>
        <v>403.956</v>
      </c>
      <c r="O24" s="41">
        <f>O23</f>
        <v>236.81015</v>
      </c>
      <c r="P24" s="41">
        <f t="shared" si="21"/>
        <v>12.3</v>
      </c>
      <c r="Q24" s="41">
        <f>Q23</f>
        <v>202.276</v>
      </c>
      <c r="R24" s="41">
        <f t="shared" si="21"/>
        <v>20.3</v>
      </c>
      <c r="S24" s="41">
        <v>91.78</v>
      </c>
      <c r="T24" s="41">
        <f t="shared" si="21"/>
        <v>517.5</v>
      </c>
      <c r="U24" s="41">
        <f>U23</f>
        <v>59.51</v>
      </c>
      <c r="V24" s="41">
        <f t="shared" si="21"/>
        <v>0</v>
      </c>
      <c r="W24" s="41"/>
      <c r="X24" s="41">
        <f t="shared" si="21"/>
        <v>0</v>
      </c>
      <c r="Y24" s="41"/>
      <c r="Z24" s="41">
        <f t="shared" si="21"/>
        <v>460.044</v>
      </c>
      <c r="AA24" s="41"/>
      <c r="AB24" s="41">
        <f t="shared" si="21"/>
        <v>0</v>
      </c>
      <c r="AC24" s="41"/>
      <c r="AD24" s="41">
        <f t="shared" si="21"/>
        <v>0</v>
      </c>
      <c r="AE24" s="41"/>
      <c r="AF24" s="161"/>
      <c r="AG24" s="128">
        <f>H24+J24+L24+N24+P24+R24+T24+V24+X24+X24+Z24++AB24+AD24</f>
        <v>1895.7999999999997</v>
      </c>
      <c r="AH24" s="128">
        <f t="shared" si="2"/>
        <v>1435.7559999999999</v>
      </c>
      <c r="AI24" s="128">
        <f t="shared" si="3"/>
        <v>795.5896499999999</v>
      </c>
      <c r="AJ24" s="128">
        <f t="shared" si="4"/>
        <v>640.16635</v>
      </c>
      <c r="AK24" s="203"/>
      <c r="AL24" s="203"/>
      <c r="AM24" s="203"/>
      <c r="AN24" s="203"/>
      <c r="AO24" s="203"/>
      <c r="AP24" s="203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1:54" s="13" customFormat="1" ht="99.75" customHeight="1">
      <c r="A25" s="52" t="s">
        <v>34</v>
      </c>
      <c r="B25" s="40">
        <f>H25+J25+L25+N25+P25+R25+T25+V25+X25+Z25+AB25+AD25</f>
        <v>80277.40000000001</v>
      </c>
      <c r="C25" s="24">
        <f>H25+J25+L25+N25+P25+R25+T25</f>
        <v>57751.950000000004</v>
      </c>
      <c r="D25" s="24">
        <f>I25+K25+M25+O25+Q25+S25+U25+W25+Y25+AA25+AC25+AE25</f>
        <v>52324.080799999996</v>
      </c>
      <c r="E25" s="24">
        <f>I25+K25+M25+O25+Q25+S25+U25+W25+Y25+AA25+AC25+AE25</f>
        <v>52324.080799999996</v>
      </c>
      <c r="F25" s="24">
        <f t="shared" si="1"/>
        <v>65.17909249676745</v>
      </c>
      <c r="G25" s="24">
        <f t="shared" si="7"/>
        <v>90.60140964937113</v>
      </c>
      <c r="H25" s="24">
        <v>17519.276</v>
      </c>
      <c r="I25" s="24">
        <v>14074.49791</v>
      </c>
      <c r="J25" s="24">
        <v>7832.756</v>
      </c>
      <c r="K25" s="24">
        <v>7662.4626</v>
      </c>
      <c r="L25" s="24">
        <v>3519.617</v>
      </c>
      <c r="M25" s="24">
        <v>4238.6135</v>
      </c>
      <c r="N25" s="24">
        <v>7624.854</v>
      </c>
      <c r="O25" s="24">
        <v>6794.71942</v>
      </c>
      <c r="P25" s="24">
        <v>6134.635</v>
      </c>
      <c r="Q25" s="24">
        <v>5953.16222</v>
      </c>
      <c r="R25" s="24">
        <v>6357.984</v>
      </c>
      <c r="S25" s="24">
        <v>5906.31572</v>
      </c>
      <c r="T25" s="24">
        <v>8762.828</v>
      </c>
      <c r="U25" s="24">
        <v>7694.30943</v>
      </c>
      <c r="V25" s="24">
        <v>3968.415</v>
      </c>
      <c r="W25" s="24"/>
      <c r="X25" s="24">
        <v>2915.944</v>
      </c>
      <c r="Y25" s="24"/>
      <c r="Z25" s="24">
        <v>5969.258</v>
      </c>
      <c r="AA25" s="24"/>
      <c r="AB25" s="24">
        <v>2998.774</v>
      </c>
      <c r="AC25" s="24"/>
      <c r="AD25" s="24">
        <v>6673.059</v>
      </c>
      <c r="AE25" s="24"/>
      <c r="AF25" s="159" t="s">
        <v>59</v>
      </c>
      <c r="AG25" s="128">
        <f aca="true" t="shared" si="22" ref="AG25:AG35">AD25+AB25+Z25+X25+V25+T25+R25+P25+N25+L25+J25+H25</f>
        <v>80277.40000000001</v>
      </c>
      <c r="AH25" s="128">
        <f t="shared" si="2"/>
        <v>57751.950000000004</v>
      </c>
      <c r="AI25" s="128">
        <f t="shared" si="3"/>
        <v>52324.080799999996</v>
      </c>
      <c r="AJ25" s="128">
        <f t="shared" si="4"/>
        <v>5427.869200000008</v>
      </c>
      <c r="AK25" s="203"/>
      <c r="AL25" s="203"/>
      <c r="AM25" s="203"/>
      <c r="AN25" s="203"/>
      <c r="AO25" s="203"/>
      <c r="AP25" s="203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1:54" s="13" customFormat="1" ht="18.75">
      <c r="A26" s="35" t="s">
        <v>23</v>
      </c>
      <c r="B26" s="44">
        <f>B25</f>
        <v>80277.40000000001</v>
      </c>
      <c r="C26" s="41">
        <f>C25</f>
        <v>57751.950000000004</v>
      </c>
      <c r="D26" s="41">
        <f>D25</f>
        <v>52324.080799999996</v>
      </c>
      <c r="E26" s="41">
        <f>E25</f>
        <v>52324.080799999996</v>
      </c>
      <c r="F26" s="41">
        <f t="shared" si="1"/>
        <v>65.17909249676745</v>
      </c>
      <c r="G26" s="41">
        <f t="shared" si="7"/>
        <v>90.60140964937113</v>
      </c>
      <c r="H26" s="41">
        <f>H25</f>
        <v>17519.276</v>
      </c>
      <c r="I26" s="41">
        <f aca="true" t="shared" si="23" ref="I26:AD27">I25</f>
        <v>14074.49791</v>
      </c>
      <c r="J26" s="41">
        <f t="shared" si="23"/>
        <v>7832.756</v>
      </c>
      <c r="K26" s="41">
        <f>K25</f>
        <v>7662.4626</v>
      </c>
      <c r="L26" s="41">
        <f t="shared" si="23"/>
        <v>3519.617</v>
      </c>
      <c r="M26" s="41">
        <f>M25</f>
        <v>4238.6135</v>
      </c>
      <c r="N26" s="41">
        <f t="shared" si="23"/>
        <v>7624.854</v>
      </c>
      <c r="O26" s="41">
        <f>O25</f>
        <v>6794.71942</v>
      </c>
      <c r="P26" s="41">
        <f t="shared" si="23"/>
        <v>6134.635</v>
      </c>
      <c r="Q26" s="41">
        <f t="shared" si="23"/>
        <v>5953.16222</v>
      </c>
      <c r="R26" s="41">
        <f t="shared" si="23"/>
        <v>6357.984</v>
      </c>
      <c r="S26" s="41">
        <f t="shared" si="23"/>
        <v>5906.31572</v>
      </c>
      <c r="T26" s="41">
        <f t="shared" si="23"/>
        <v>8762.828</v>
      </c>
      <c r="U26" s="41">
        <f>U25</f>
        <v>7694.30943</v>
      </c>
      <c r="V26" s="41">
        <f t="shared" si="23"/>
        <v>3968.415</v>
      </c>
      <c r="W26" s="41"/>
      <c r="X26" s="41">
        <f t="shared" si="23"/>
        <v>2915.944</v>
      </c>
      <c r="Y26" s="41"/>
      <c r="Z26" s="41">
        <f t="shared" si="23"/>
        <v>5969.258</v>
      </c>
      <c r="AA26" s="41"/>
      <c r="AB26" s="41">
        <f t="shared" si="23"/>
        <v>2998.774</v>
      </c>
      <c r="AC26" s="41"/>
      <c r="AD26" s="41">
        <f t="shared" si="23"/>
        <v>6673.059</v>
      </c>
      <c r="AE26" s="41"/>
      <c r="AF26" s="162"/>
      <c r="AG26" s="128">
        <f t="shared" si="22"/>
        <v>80277.40000000001</v>
      </c>
      <c r="AH26" s="128">
        <f t="shared" si="2"/>
        <v>57751.950000000004</v>
      </c>
      <c r="AI26" s="128">
        <f t="shared" si="3"/>
        <v>52324.080799999996</v>
      </c>
      <c r="AJ26" s="128">
        <f t="shared" si="4"/>
        <v>5427.869200000008</v>
      </c>
      <c r="AK26" s="203"/>
      <c r="AL26" s="203"/>
      <c r="AM26" s="203"/>
      <c r="AN26" s="203"/>
      <c r="AO26" s="203"/>
      <c r="AP26" s="203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s="13" customFormat="1" ht="17.25" customHeight="1">
      <c r="A27" s="35" t="s">
        <v>18</v>
      </c>
      <c r="B27" s="44">
        <f>B26</f>
        <v>80277.40000000001</v>
      </c>
      <c r="C27" s="41">
        <f>C26</f>
        <v>57751.950000000004</v>
      </c>
      <c r="D27" s="44">
        <f>D25</f>
        <v>52324.080799999996</v>
      </c>
      <c r="E27" s="44">
        <f>E26</f>
        <v>52324.080799999996</v>
      </c>
      <c r="F27" s="41">
        <f t="shared" si="1"/>
        <v>65.17909249676745</v>
      </c>
      <c r="G27" s="41">
        <f t="shared" si="7"/>
        <v>90.60140964937113</v>
      </c>
      <c r="H27" s="44">
        <f>H26</f>
        <v>17519.276</v>
      </c>
      <c r="I27" s="44">
        <f t="shared" si="23"/>
        <v>14074.49791</v>
      </c>
      <c r="J27" s="44">
        <f t="shared" si="23"/>
        <v>7832.756</v>
      </c>
      <c r="K27" s="44">
        <f>K26</f>
        <v>7662.4626</v>
      </c>
      <c r="L27" s="44">
        <f t="shared" si="23"/>
        <v>3519.617</v>
      </c>
      <c r="M27" s="44">
        <f>M26</f>
        <v>4238.6135</v>
      </c>
      <c r="N27" s="44">
        <f t="shared" si="23"/>
        <v>7624.854</v>
      </c>
      <c r="O27" s="44">
        <f>O26</f>
        <v>6794.71942</v>
      </c>
      <c r="P27" s="44">
        <f t="shared" si="23"/>
        <v>6134.635</v>
      </c>
      <c r="Q27" s="44">
        <f t="shared" si="23"/>
        <v>5953.16222</v>
      </c>
      <c r="R27" s="44">
        <f t="shared" si="23"/>
        <v>6357.984</v>
      </c>
      <c r="S27" s="44">
        <f t="shared" si="23"/>
        <v>5906.31572</v>
      </c>
      <c r="T27" s="44">
        <f t="shared" si="23"/>
        <v>8762.828</v>
      </c>
      <c r="U27" s="44">
        <f>U26</f>
        <v>7694.30943</v>
      </c>
      <c r="V27" s="44">
        <f t="shared" si="23"/>
        <v>3968.415</v>
      </c>
      <c r="W27" s="44"/>
      <c r="X27" s="44">
        <f t="shared" si="23"/>
        <v>2915.944</v>
      </c>
      <c r="Y27" s="44"/>
      <c r="Z27" s="44">
        <f t="shared" si="23"/>
        <v>5969.258</v>
      </c>
      <c r="AA27" s="44"/>
      <c r="AB27" s="44">
        <f t="shared" si="23"/>
        <v>2998.774</v>
      </c>
      <c r="AC27" s="44"/>
      <c r="AD27" s="44">
        <f t="shared" si="23"/>
        <v>6673.059</v>
      </c>
      <c r="AE27" s="44"/>
      <c r="AF27" s="163"/>
      <c r="AG27" s="128">
        <f t="shared" si="22"/>
        <v>80277.40000000001</v>
      </c>
      <c r="AH27" s="128">
        <f t="shared" si="2"/>
        <v>57751.950000000004</v>
      </c>
      <c r="AI27" s="128">
        <f t="shared" si="3"/>
        <v>52324.080799999996</v>
      </c>
      <c r="AJ27" s="128">
        <f t="shared" si="4"/>
        <v>5427.869200000008</v>
      </c>
      <c r="AK27" s="203"/>
      <c r="AL27" s="203"/>
      <c r="AM27" s="203"/>
      <c r="AN27" s="203"/>
      <c r="AO27" s="203"/>
      <c r="AP27" s="203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s="13" customFormat="1" ht="86.25" customHeight="1">
      <c r="A28" s="86" t="s">
        <v>46</v>
      </c>
      <c r="B28" s="101">
        <f>B29</f>
        <v>7649.1</v>
      </c>
      <c r="C28" s="24">
        <f>C29</f>
        <v>5621.677100000001</v>
      </c>
      <c r="D28" s="101">
        <f>D30+D31</f>
        <v>5508.4</v>
      </c>
      <c r="E28" s="101">
        <f>I28+K28+M28+O28+Q28+S28+U28+W28+Y28+AA28+AC28+AE28</f>
        <v>4997.91078</v>
      </c>
      <c r="F28" s="102">
        <f t="shared" si="1"/>
        <v>72.01370095828267</v>
      </c>
      <c r="G28" s="102">
        <f t="shared" si="7"/>
        <v>97.98499454904658</v>
      </c>
      <c r="H28" s="101">
        <f>H29</f>
        <v>1426.8090000000002</v>
      </c>
      <c r="I28" s="101">
        <f aca="true" t="shared" si="24" ref="I28:Z28">I29</f>
        <v>1180.59787</v>
      </c>
      <c r="J28" s="101">
        <f t="shared" si="24"/>
        <v>920.25566</v>
      </c>
      <c r="K28" s="101">
        <f>K29</f>
        <v>722.21797</v>
      </c>
      <c r="L28" s="101">
        <f t="shared" si="24"/>
        <v>324.76479</v>
      </c>
      <c r="M28" s="101">
        <f>M29</f>
        <v>265.57276</v>
      </c>
      <c r="N28" s="101">
        <f t="shared" si="24"/>
        <v>700.56528</v>
      </c>
      <c r="O28" s="101">
        <f>O29</f>
        <v>587.20759</v>
      </c>
      <c r="P28" s="40">
        <f t="shared" si="24"/>
        <v>728.2687900000001</v>
      </c>
      <c r="Q28" s="101">
        <f>Q29</f>
        <v>437.37974</v>
      </c>
      <c r="R28" s="40">
        <f>R29</f>
        <v>767.24902</v>
      </c>
      <c r="S28" s="40">
        <f>S29</f>
        <v>681.508</v>
      </c>
      <c r="T28" s="40">
        <f t="shared" si="24"/>
        <v>753.76456</v>
      </c>
      <c r="U28" s="40">
        <f>U29</f>
        <v>1123.42685</v>
      </c>
      <c r="V28" s="40">
        <f t="shared" si="24"/>
        <v>434.67078999999995</v>
      </c>
      <c r="W28" s="40"/>
      <c r="X28" s="40">
        <f t="shared" si="24"/>
        <v>230.41279</v>
      </c>
      <c r="Y28" s="40"/>
      <c r="Z28" s="40">
        <f t="shared" si="24"/>
        <v>487.04778999999996</v>
      </c>
      <c r="AA28" s="40"/>
      <c r="AB28" s="40">
        <f>AB29</f>
        <v>325.40079</v>
      </c>
      <c r="AC28" s="40"/>
      <c r="AD28" s="40">
        <f>AD29</f>
        <v>549.89074</v>
      </c>
      <c r="AE28" s="40"/>
      <c r="AF28" s="151" t="s">
        <v>60</v>
      </c>
      <c r="AG28" s="128">
        <f t="shared" si="22"/>
        <v>7649.1</v>
      </c>
      <c r="AH28" s="128">
        <f t="shared" si="2"/>
        <v>5621.6771</v>
      </c>
      <c r="AI28" s="128">
        <f>I28+K28+M28+O28+Q28+S28+U28+W28+Y28+AA28+AC28+AE28</f>
        <v>4997.91078</v>
      </c>
      <c r="AJ28" s="128">
        <f t="shared" si="4"/>
        <v>623.7663200000006</v>
      </c>
      <c r="AK28" s="203"/>
      <c r="AL28" s="203"/>
      <c r="AM28" s="203"/>
      <c r="AN28" s="203"/>
      <c r="AO28" s="203"/>
      <c r="AP28" s="203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1:54" s="13" customFormat="1" ht="20.25" customHeight="1">
      <c r="A29" s="86" t="s">
        <v>23</v>
      </c>
      <c r="B29" s="87">
        <f>B31+B30</f>
        <v>7649.1</v>
      </c>
      <c r="C29" s="24">
        <f>C30+C31</f>
        <v>5621.677100000001</v>
      </c>
      <c r="D29" s="44">
        <f>D31+D30</f>
        <v>5508.4</v>
      </c>
      <c r="E29" s="87">
        <f>E30+E31</f>
        <v>4997.91078</v>
      </c>
      <c r="F29" s="99">
        <f t="shared" si="1"/>
        <v>72.01370095828267</v>
      </c>
      <c r="G29" s="99">
        <f t="shared" si="7"/>
        <v>97.98499454904658</v>
      </c>
      <c r="H29" s="87">
        <f aca="true" t="shared" si="25" ref="H29:P29">H30+H31</f>
        <v>1426.8090000000002</v>
      </c>
      <c r="I29" s="87">
        <f t="shared" si="25"/>
        <v>1180.59787</v>
      </c>
      <c r="J29" s="87">
        <f t="shared" si="25"/>
        <v>920.25566</v>
      </c>
      <c r="K29" s="87">
        <f t="shared" si="25"/>
        <v>722.21797</v>
      </c>
      <c r="L29" s="87">
        <f t="shared" si="25"/>
        <v>324.76479</v>
      </c>
      <c r="M29" s="87">
        <f t="shared" si="25"/>
        <v>265.57276</v>
      </c>
      <c r="N29" s="87">
        <f t="shared" si="25"/>
        <v>700.56528</v>
      </c>
      <c r="O29" s="87">
        <f t="shared" si="25"/>
        <v>587.20759</v>
      </c>
      <c r="P29" s="87">
        <f t="shared" si="25"/>
        <v>728.2687900000001</v>
      </c>
      <c r="Q29" s="87">
        <f>Q30+Q31</f>
        <v>437.37974</v>
      </c>
      <c r="R29" s="87">
        <f>SUM(R30:R31)</f>
        <v>767.24902</v>
      </c>
      <c r="S29" s="87">
        <f>SUM(S30:S31)</f>
        <v>681.508</v>
      </c>
      <c r="T29" s="87">
        <f>T30+T31</f>
        <v>753.76456</v>
      </c>
      <c r="U29" s="87">
        <f>SUM(U30:U31)</f>
        <v>1123.42685</v>
      </c>
      <c r="V29" s="87">
        <f>V30+V31</f>
        <v>434.67078999999995</v>
      </c>
      <c r="W29" s="44"/>
      <c r="X29" s="87">
        <f>X30+X31</f>
        <v>230.41279</v>
      </c>
      <c r="Y29" s="44"/>
      <c r="Z29" s="87">
        <f>Z30+Z31</f>
        <v>487.04778999999996</v>
      </c>
      <c r="AA29" s="44"/>
      <c r="AB29" s="87">
        <f>AB30+AB31</f>
        <v>325.40079</v>
      </c>
      <c r="AC29" s="44"/>
      <c r="AD29" s="87">
        <f>SUM(AD30:AD31)</f>
        <v>549.89074</v>
      </c>
      <c r="AE29" s="41"/>
      <c r="AF29" s="162"/>
      <c r="AG29" s="128">
        <f t="shared" si="22"/>
        <v>7649.1</v>
      </c>
      <c r="AH29" s="128">
        <f t="shared" si="2"/>
        <v>5621.6771</v>
      </c>
      <c r="AI29" s="128">
        <f>AE29+AC29+AA29+Y29+W29+U29+S29+Q29+O29+M29+K29+I29</f>
        <v>4997.91078</v>
      </c>
      <c r="AJ29" s="128">
        <f t="shared" si="4"/>
        <v>623.7663200000006</v>
      </c>
      <c r="AK29" s="203"/>
      <c r="AL29" s="203"/>
      <c r="AM29" s="203"/>
      <c r="AN29" s="203"/>
      <c r="AO29" s="203"/>
      <c r="AP29" s="203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1:54" s="13" customFormat="1" ht="20.25" customHeight="1">
      <c r="A30" s="88" t="s">
        <v>47</v>
      </c>
      <c r="B30" s="87">
        <f>H30+J30+L30+N30+P30+R30+T30+V30+X30+Z30+AB30+AD30</f>
        <v>4820.2</v>
      </c>
      <c r="C30" s="99">
        <f>H30+J30+L30+N30+P30+R30+T30</f>
        <v>3039.6620000000003</v>
      </c>
      <c r="D30" s="44">
        <v>2980.1</v>
      </c>
      <c r="E30" s="87">
        <f>I30+K30+M30+O30+Q30+S30+U30+W30+Y30+AA30+AC30+AE30</f>
        <v>2635.99686</v>
      </c>
      <c r="F30" s="99">
        <f t="shared" si="1"/>
        <v>61.82523546740799</v>
      </c>
      <c r="G30" s="99">
        <f t="shared" si="7"/>
        <v>98.04050581939701</v>
      </c>
      <c r="H30" s="87">
        <v>11.91306</v>
      </c>
      <c r="I30" s="87">
        <v>0</v>
      </c>
      <c r="J30" s="87">
        <v>515.522</v>
      </c>
      <c r="K30" s="87">
        <v>113.63939</v>
      </c>
      <c r="L30" s="87">
        <v>305.124</v>
      </c>
      <c r="M30" s="87">
        <v>221.06358</v>
      </c>
      <c r="N30" s="87">
        <v>357.152</v>
      </c>
      <c r="O30" s="87">
        <v>473.2793</v>
      </c>
      <c r="P30" s="44">
        <v>562.17794</v>
      </c>
      <c r="Q30" s="44">
        <v>295.12974</v>
      </c>
      <c r="R30" s="44">
        <v>712.595</v>
      </c>
      <c r="S30" s="44">
        <v>681.508</v>
      </c>
      <c r="T30" s="44">
        <v>575.178</v>
      </c>
      <c r="U30" s="44">
        <v>851.37685</v>
      </c>
      <c r="V30" s="44">
        <v>415.03</v>
      </c>
      <c r="W30" s="44"/>
      <c r="X30" s="44">
        <v>210.772</v>
      </c>
      <c r="Y30" s="44"/>
      <c r="Z30" s="44">
        <v>349.306</v>
      </c>
      <c r="AA30" s="44"/>
      <c r="AB30" s="44">
        <v>305.76</v>
      </c>
      <c r="AC30" s="44"/>
      <c r="AD30" s="44">
        <v>499.67</v>
      </c>
      <c r="AE30" s="41"/>
      <c r="AF30" s="162"/>
      <c r="AG30" s="128">
        <f t="shared" si="22"/>
        <v>4820.2</v>
      </c>
      <c r="AH30" s="128">
        <f t="shared" si="2"/>
        <v>3039.6620000000003</v>
      </c>
      <c r="AI30" s="128">
        <f t="shared" si="3"/>
        <v>2635.99686</v>
      </c>
      <c r="AJ30" s="128">
        <f t="shared" si="4"/>
        <v>403.66514000000006</v>
      </c>
      <c r="AK30" s="203"/>
      <c r="AL30" s="203"/>
      <c r="AM30" s="203"/>
      <c r="AN30" s="203"/>
      <c r="AO30" s="203"/>
      <c r="AP30" s="203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spans="1:54" s="13" customFormat="1" ht="27.75" customHeight="1">
      <c r="A31" s="88" t="s">
        <v>48</v>
      </c>
      <c r="B31" s="87">
        <f>H31+J31+N31+P31+R31+T31+V31+X31+Z31+AB31+AD31+L31</f>
        <v>2828.9</v>
      </c>
      <c r="C31" s="99">
        <f>H31+J31+L31+N31+P31+R31+T31</f>
        <v>2582.0151000000005</v>
      </c>
      <c r="D31" s="44">
        <v>2528.3</v>
      </c>
      <c r="E31" s="87">
        <f>I31+K31+M31+O31+Q31+S31+U31+W31+Y31+AA31+AC31+AE31</f>
        <v>2361.91392</v>
      </c>
      <c r="F31" s="99">
        <f t="shared" si="1"/>
        <v>89.37396161052</v>
      </c>
      <c r="G31" s="99">
        <f t="shared" si="7"/>
        <v>97.91964423445857</v>
      </c>
      <c r="H31" s="87">
        <v>1414.89594</v>
      </c>
      <c r="I31" s="87">
        <v>1180.59787</v>
      </c>
      <c r="J31" s="87">
        <v>404.73366</v>
      </c>
      <c r="K31" s="87">
        <v>608.57858</v>
      </c>
      <c r="L31" s="87">
        <v>19.64079</v>
      </c>
      <c r="M31" s="87">
        <v>44.50918</v>
      </c>
      <c r="N31" s="87">
        <v>343.41328</v>
      </c>
      <c r="O31" s="87">
        <v>113.92829</v>
      </c>
      <c r="P31" s="44">
        <v>166.09085</v>
      </c>
      <c r="Q31" s="44">
        <v>142.25</v>
      </c>
      <c r="R31" s="44">
        <v>54.65402</v>
      </c>
      <c r="S31" s="44">
        <v>0</v>
      </c>
      <c r="T31" s="44">
        <v>178.58656</v>
      </c>
      <c r="U31" s="44">
        <v>272.05</v>
      </c>
      <c r="V31" s="44">
        <v>19.64079</v>
      </c>
      <c r="W31" s="44"/>
      <c r="X31" s="44">
        <v>19.64079</v>
      </c>
      <c r="Y31" s="44"/>
      <c r="Z31" s="44">
        <v>137.74179</v>
      </c>
      <c r="AA31" s="44"/>
      <c r="AB31" s="44">
        <v>19.64079</v>
      </c>
      <c r="AC31" s="44"/>
      <c r="AD31" s="44">
        <v>50.22074</v>
      </c>
      <c r="AE31" s="44"/>
      <c r="AF31" s="163"/>
      <c r="AG31" s="128">
        <f t="shared" si="22"/>
        <v>2828.9</v>
      </c>
      <c r="AH31" s="128">
        <f t="shared" si="2"/>
        <v>2582.0151000000005</v>
      </c>
      <c r="AI31" s="128">
        <f t="shared" si="3"/>
        <v>2361.91392</v>
      </c>
      <c r="AJ31" s="128">
        <f t="shared" si="4"/>
        <v>220.10118000000057</v>
      </c>
      <c r="AK31" s="203"/>
      <c r="AL31" s="203"/>
      <c r="AM31" s="203"/>
      <c r="AN31" s="203"/>
      <c r="AO31" s="203"/>
      <c r="AP31" s="203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13" customFormat="1" ht="33.75" customHeight="1">
      <c r="A32" s="45" t="s">
        <v>24</v>
      </c>
      <c r="B32" s="40">
        <f>B33+B34+B35</f>
        <v>111396.39948000002</v>
      </c>
      <c r="C32" s="24">
        <f>C33+C34+C35</f>
        <v>80938.70866</v>
      </c>
      <c r="D32" s="24">
        <f>D9+D5</f>
        <v>68977.70301</v>
      </c>
      <c r="E32" s="24">
        <f>E33+E34+E35</f>
        <v>68467.21379</v>
      </c>
      <c r="F32" s="24">
        <f t="shared" si="1"/>
        <v>61.92094478097039</v>
      </c>
      <c r="G32" s="24">
        <f t="shared" si="7"/>
        <v>85.22214420266486</v>
      </c>
      <c r="H32" s="40">
        <f>H5+H9</f>
        <v>19854.822000000004</v>
      </c>
      <c r="I32" s="40">
        <f>I35+I34+I33</f>
        <v>15687.096309999999</v>
      </c>
      <c r="J32" s="40">
        <f>J5+J9</f>
        <v>9598.598660000001</v>
      </c>
      <c r="K32" s="40">
        <f aca="true" t="shared" si="26" ref="K32:P32">K5+K9</f>
        <v>8807.57864</v>
      </c>
      <c r="L32" s="40">
        <f t="shared" si="26"/>
        <v>5923.0683500000005</v>
      </c>
      <c r="M32" s="40">
        <f t="shared" si="26"/>
        <v>6011.209760000001</v>
      </c>
      <c r="N32" s="40">
        <f t="shared" si="26"/>
        <v>12721.24128</v>
      </c>
      <c r="O32" s="40">
        <f>O5+O9</f>
        <v>9003.90702</v>
      </c>
      <c r="P32" s="40">
        <f t="shared" si="26"/>
        <v>7670.63079</v>
      </c>
      <c r="Q32" s="40">
        <f aca="true" t="shared" si="27" ref="Q32:V32">Q5+Q9</f>
        <v>8004.465080000001</v>
      </c>
      <c r="R32" s="40">
        <f t="shared" si="27"/>
        <v>10387.73802</v>
      </c>
      <c r="S32" s="40">
        <f t="shared" si="27"/>
        <v>8917.75928</v>
      </c>
      <c r="T32" s="40">
        <f t="shared" si="27"/>
        <v>14782.609559999999</v>
      </c>
      <c r="U32" s="40">
        <f t="shared" si="27"/>
        <v>12035.1977</v>
      </c>
      <c r="V32" s="40">
        <f t="shared" si="27"/>
        <v>4786.13279</v>
      </c>
      <c r="W32" s="40"/>
      <c r="X32" s="40">
        <f>X5+X9</f>
        <v>4857.087020000001</v>
      </c>
      <c r="Y32" s="40"/>
      <c r="Z32" s="40">
        <f>Z5+Z9</f>
        <v>7929.26679</v>
      </c>
      <c r="AA32" s="40"/>
      <c r="AB32" s="40">
        <f>AB5+AB9</f>
        <v>3871.31179</v>
      </c>
      <c r="AC32" s="40"/>
      <c r="AD32" s="40">
        <f>AD5+AD9</f>
        <v>9013.892430000002</v>
      </c>
      <c r="AE32" s="24"/>
      <c r="AF32" s="40"/>
      <c r="AG32" s="128">
        <f>AD32+AB32+Z32+X32+V32+T32+R32+P32+N32+L32+J32+H32</f>
        <v>111396.39948000001</v>
      </c>
      <c r="AH32" s="128">
        <f t="shared" si="2"/>
        <v>80938.70866</v>
      </c>
      <c r="AI32" s="128">
        <f>I32+K32+M32+O32+Q32+S32+U32+W32+Y32+AA32+AC32+AE32</f>
        <v>68467.21379000001</v>
      </c>
      <c r="AJ32" s="128">
        <f>C32-E32</f>
        <v>12471.49487000001</v>
      </c>
      <c r="AK32" s="203"/>
      <c r="AL32" s="203"/>
      <c r="AM32" s="203"/>
      <c r="AN32" s="203"/>
      <c r="AO32" s="203"/>
      <c r="AP32" s="203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54" s="13" customFormat="1" ht="18.75">
      <c r="A33" s="35" t="s">
        <v>47</v>
      </c>
      <c r="B33" s="40">
        <f>H33+J33+L33+N33+P33+R33+T33+V33+X33+Z33+AB33+AD33</f>
        <v>4820.2</v>
      </c>
      <c r="C33" s="24">
        <f>C30</f>
        <v>3039.6620000000003</v>
      </c>
      <c r="D33" s="40">
        <f>D30</f>
        <v>2980.1</v>
      </c>
      <c r="E33" s="40">
        <f>I33+K33+M33+O33+Q33+S33+U33+W33+Y33+AA33+AC33+AE33</f>
        <v>2635.99686</v>
      </c>
      <c r="F33" s="24">
        <f t="shared" si="1"/>
        <v>61.82523546740799</v>
      </c>
      <c r="G33" s="24">
        <f t="shared" si="7"/>
        <v>98.04050581939701</v>
      </c>
      <c r="H33" s="40">
        <f>H30</f>
        <v>11.91306</v>
      </c>
      <c r="I33" s="40">
        <f aca="true" t="shared" si="28" ref="I33:AE33">I30</f>
        <v>0</v>
      </c>
      <c r="J33" s="40">
        <f>J30</f>
        <v>515.522</v>
      </c>
      <c r="K33" s="40">
        <f t="shared" si="28"/>
        <v>113.63939</v>
      </c>
      <c r="L33" s="40">
        <f t="shared" si="28"/>
        <v>305.124</v>
      </c>
      <c r="M33" s="40">
        <f t="shared" si="28"/>
        <v>221.06358</v>
      </c>
      <c r="N33" s="40">
        <f t="shared" si="28"/>
        <v>357.152</v>
      </c>
      <c r="O33" s="40">
        <f t="shared" si="28"/>
        <v>473.2793</v>
      </c>
      <c r="P33" s="40">
        <f t="shared" si="28"/>
        <v>562.17794</v>
      </c>
      <c r="Q33" s="40">
        <f t="shared" si="28"/>
        <v>295.12974</v>
      </c>
      <c r="R33" s="40">
        <f t="shared" si="28"/>
        <v>712.595</v>
      </c>
      <c r="S33" s="40">
        <f t="shared" si="28"/>
        <v>681.508</v>
      </c>
      <c r="T33" s="40">
        <f t="shared" si="28"/>
        <v>575.178</v>
      </c>
      <c r="U33" s="40">
        <f t="shared" si="28"/>
        <v>851.37685</v>
      </c>
      <c r="V33" s="40">
        <f t="shared" si="28"/>
        <v>415.03</v>
      </c>
      <c r="W33" s="40">
        <f t="shared" si="28"/>
        <v>0</v>
      </c>
      <c r="X33" s="40">
        <f t="shared" si="28"/>
        <v>210.772</v>
      </c>
      <c r="Y33" s="40">
        <f t="shared" si="28"/>
        <v>0</v>
      </c>
      <c r="Z33" s="40">
        <f t="shared" si="28"/>
        <v>349.306</v>
      </c>
      <c r="AA33" s="40">
        <f t="shared" si="28"/>
        <v>0</v>
      </c>
      <c r="AB33" s="40">
        <f t="shared" si="28"/>
        <v>305.76</v>
      </c>
      <c r="AC33" s="40">
        <f t="shared" si="28"/>
        <v>0</v>
      </c>
      <c r="AD33" s="40">
        <f t="shared" si="28"/>
        <v>499.67</v>
      </c>
      <c r="AE33" s="40">
        <f t="shared" si="28"/>
        <v>0</v>
      </c>
      <c r="AF33" s="40"/>
      <c r="AG33" s="128">
        <f t="shared" si="22"/>
        <v>4820.2</v>
      </c>
      <c r="AH33" s="128">
        <f t="shared" si="2"/>
        <v>3039.6620000000003</v>
      </c>
      <c r="AI33" s="128">
        <f t="shared" si="3"/>
        <v>2635.99686</v>
      </c>
      <c r="AJ33" s="128">
        <f t="shared" si="4"/>
        <v>403.66514000000006</v>
      </c>
      <c r="AK33" s="203"/>
      <c r="AL33" s="203"/>
      <c r="AM33" s="203"/>
      <c r="AN33" s="203"/>
      <c r="AO33" s="203"/>
      <c r="AP33" s="203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1:54" s="13" customFormat="1" ht="18.75">
      <c r="A34" s="35" t="s">
        <v>48</v>
      </c>
      <c r="B34" s="40">
        <f>B31</f>
        <v>2828.9</v>
      </c>
      <c r="C34" s="24">
        <f>C31</f>
        <v>2582.0151000000005</v>
      </c>
      <c r="D34" s="40">
        <f>D31</f>
        <v>2528.3</v>
      </c>
      <c r="E34" s="40">
        <f>I34+K34+M34+O34+Q34+S34+U34+W34+Y34+AA34+AC34+AE34</f>
        <v>2361.91392</v>
      </c>
      <c r="F34" s="24">
        <f t="shared" si="1"/>
        <v>89.37396161052</v>
      </c>
      <c r="G34" s="24">
        <f t="shared" si="7"/>
        <v>97.91964423445857</v>
      </c>
      <c r="H34" s="40">
        <f>H31</f>
        <v>1414.89594</v>
      </c>
      <c r="I34" s="40">
        <f aca="true" t="shared" si="29" ref="I34:AE34">I31</f>
        <v>1180.59787</v>
      </c>
      <c r="J34" s="40">
        <f t="shared" si="29"/>
        <v>404.73366</v>
      </c>
      <c r="K34" s="40">
        <f t="shared" si="29"/>
        <v>608.57858</v>
      </c>
      <c r="L34" s="40">
        <f t="shared" si="29"/>
        <v>19.64079</v>
      </c>
      <c r="M34" s="40">
        <f t="shared" si="29"/>
        <v>44.50918</v>
      </c>
      <c r="N34" s="40">
        <f t="shared" si="29"/>
        <v>343.41328</v>
      </c>
      <c r="O34" s="40">
        <f t="shared" si="29"/>
        <v>113.92829</v>
      </c>
      <c r="P34" s="40">
        <f t="shared" si="29"/>
        <v>166.09085</v>
      </c>
      <c r="Q34" s="40">
        <f t="shared" si="29"/>
        <v>142.25</v>
      </c>
      <c r="R34" s="40">
        <f t="shared" si="29"/>
        <v>54.65402</v>
      </c>
      <c r="S34" s="40">
        <f t="shared" si="29"/>
        <v>0</v>
      </c>
      <c r="T34" s="40">
        <f t="shared" si="29"/>
        <v>178.58656</v>
      </c>
      <c r="U34" s="40">
        <f t="shared" si="29"/>
        <v>272.05</v>
      </c>
      <c r="V34" s="40">
        <f t="shared" si="29"/>
        <v>19.64079</v>
      </c>
      <c r="W34" s="40">
        <f t="shared" si="29"/>
        <v>0</v>
      </c>
      <c r="X34" s="40">
        <f t="shared" si="29"/>
        <v>19.64079</v>
      </c>
      <c r="Y34" s="40">
        <f t="shared" si="29"/>
        <v>0</v>
      </c>
      <c r="Z34" s="40">
        <f t="shared" si="29"/>
        <v>137.74179</v>
      </c>
      <c r="AA34" s="40">
        <f t="shared" si="29"/>
        <v>0</v>
      </c>
      <c r="AB34" s="40">
        <f t="shared" si="29"/>
        <v>19.64079</v>
      </c>
      <c r="AC34" s="40">
        <f t="shared" si="29"/>
        <v>0</v>
      </c>
      <c r="AD34" s="40">
        <f t="shared" si="29"/>
        <v>50.22074</v>
      </c>
      <c r="AE34" s="40">
        <f t="shared" si="29"/>
        <v>0</v>
      </c>
      <c r="AF34" s="40"/>
      <c r="AG34" s="128">
        <f t="shared" si="22"/>
        <v>2828.9</v>
      </c>
      <c r="AH34" s="128">
        <f t="shared" si="2"/>
        <v>2582.0151000000005</v>
      </c>
      <c r="AI34" s="128">
        <f t="shared" si="3"/>
        <v>2361.91392</v>
      </c>
      <c r="AJ34" s="128">
        <f t="shared" si="4"/>
        <v>220.10118000000057</v>
      </c>
      <c r="AK34" s="203"/>
      <c r="AL34" s="203"/>
      <c r="AM34" s="203"/>
      <c r="AN34" s="203"/>
      <c r="AO34" s="203"/>
      <c r="AP34" s="203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</row>
    <row r="35" spans="1:42" ht="18.75" customHeight="1">
      <c r="A35" s="36" t="s">
        <v>18</v>
      </c>
      <c r="B35" s="40">
        <f>B6+B10+B25</f>
        <v>103747.29948000002</v>
      </c>
      <c r="C35" s="40">
        <f>C6+C10+C25</f>
        <v>75317.03156</v>
      </c>
      <c r="D35" s="40">
        <f>D6+D10+D25</f>
        <v>63469.303009999996</v>
      </c>
      <c r="E35" s="40">
        <f>E6+E10+E25</f>
        <v>63469.303009999996</v>
      </c>
      <c r="F35" s="24">
        <f t="shared" si="1"/>
        <v>61.17682419505807</v>
      </c>
      <c r="G35" s="24">
        <f t="shared" si="7"/>
        <v>84.26952270342504</v>
      </c>
      <c r="H35" s="40">
        <f>H6+H10+H25</f>
        <v>18428.013000000003</v>
      </c>
      <c r="I35" s="40">
        <f>I6+I10+I25</f>
        <v>14506.49844</v>
      </c>
      <c r="J35" s="40">
        <f>J6+J10+J25</f>
        <v>8678.343</v>
      </c>
      <c r="K35" s="40">
        <f>K32-K33-K34</f>
        <v>8085.360669999999</v>
      </c>
      <c r="L35" s="40">
        <f>L6+L10+L25</f>
        <v>5598.30356</v>
      </c>
      <c r="M35" s="40">
        <f>M32-M33-M34</f>
        <v>5745.637000000001</v>
      </c>
      <c r="N35" s="40">
        <f>N6+N10+N25</f>
        <v>12020.676</v>
      </c>
      <c r="O35" s="40">
        <f>O32-O33-O34</f>
        <v>8416.69943</v>
      </c>
      <c r="P35" s="40">
        <f>P6+P10+P25</f>
        <v>6942.362</v>
      </c>
      <c r="Q35" s="40">
        <f>Q32-Q33-Q34</f>
        <v>7567.0853400000005</v>
      </c>
      <c r="R35" s="40">
        <f>R6+R10+R25</f>
        <v>9620.489000000001</v>
      </c>
      <c r="S35" s="40">
        <f>S6+S10+S25</f>
        <v>8236.25128</v>
      </c>
      <c r="T35" s="40">
        <f>T6+T10+T25</f>
        <v>14028.845</v>
      </c>
      <c r="U35" s="40">
        <f>U6+U10+U25</f>
        <v>10911.77085</v>
      </c>
      <c r="V35" s="40">
        <f>V6+V10+V25</f>
        <v>4351.4619999999995</v>
      </c>
      <c r="W35" s="40"/>
      <c r="X35" s="40">
        <f>X6+X10+X25</f>
        <v>4626.6742300000005</v>
      </c>
      <c r="Y35" s="40"/>
      <c r="Z35" s="40">
        <f>Z6+Z10+Z25</f>
        <v>7442.219</v>
      </c>
      <c r="AA35" s="40"/>
      <c r="AB35" s="40">
        <f>AB6+AB10+AB25</f>
        <v>3545.911</v>
      </c>
      <c r="AC35" s="40"/>
      <c r="AD35" s="40">
        <f>AD6+AD10+AD25</f>
        <v>8464.001690000001</v>
      </c>
      <c r="AE35" s="40"/>
      <c r="AF35" s="40"/>
      <c r="AG35" s="128">
        <f t="shared" si="22"/>
        <v>103747.29948000002</v>
      </c>
      <c r="AH35" s="128">
        <f t="shared" si="2"/>
        <v>75317.03156</v>
      </c>
      <c r="AI35" s="128">
        <f>I35+K35+M35+O35+Q35+S35+U35+W35+Y35+AA35+AC35+AE35</f>
        <v>63469.30301</v>
      </c>
      <c r="AJ35" s="128">
        <f t="shared" si="4"/>
        <v>11847.728550000007</v>
      </c>
      <c r="AK35" s="201"/>
      <c r="AL35" s="201"/>
      <c r="AM35" s="201"/>
      <c r="AN35" s="201"/>
      <c r="AO35" s="201"/>
      <c r="AP35" s="201"/>
    </row>
    <row r="36" spans="1:54" s="66" customFormat="1" ht="48.75" customHeight="1">
      <c r="A36" s="100" t="s">
        <v>84</v>
      </c>
      <c r="B36" s="122"/>
      <c r="C36" s="74"/>
      <c r="D36" s="74"/>
      <c r="E36" s="74"/>
      <c r="F36" s="74"/>
      <c r="G36" s="74"/>
      <c r="H36" s="74">
        <v>19865.822</v>
      </c>
      <c r="I36" s="74"/>
      <c r="J36" s="74">
        <v>9688.599</v>
      </c>
      <c r="K36" s="74"/>
      <c r="L36" s="75">
        <v>6017.385</v>
      </c>
      <c r="M36" s="74"/>
      <c r="N36" s="74">
        <v>12782.541</v>
      </c>
      <c r="O36" s="74"/>
      <c r="P36" s="74">
        <v>6930.631</v>
      </c>
      <c r="Q36" s="74"/>
      <c r="R36" s="74">
        <v>8773.042</v>
      </c>
      <c r="S36" s="74"/>
      <c r="T36" s="74">
        <v>15287.838</v>
      </c>
      <c r="U36" s="74"/>
      <c r="V36" s="74">
        <v>4963.361</v>
      </c>
      <c r="W36" s="74"/>
      <c r="X36" s="74">
        <v>5618.842</v>
      </c>
      <c r="Y36" s="74"/>
      <c r="Z36" s="74">
        <v>8220.867</v>
      </c>
      <c r="AA36" s="74"/>
      <c r="AB36" s="74">
        <v>4132.512</v>
      </c>
      <c r="AC36" s="74"/>
      <c r="AD36" s="74">
        <v>9464.962</v>
      </c>
      <c r="AE36" s="74"/>
      <c r="AF36" s="54"/>
      <c r="AG36" s="128"/>
      <c r="AH36" s="128"/>
      <c r="AI36" s="128"/>
      <c r="AJ36" s="128"/>
      <c r="AK36" s="204"/>
      <c r="AL36" s="204"/>
      <c r="AM36" s="204"/>
      <c r="AN36" s="204"/>
      <c r="AO36" s="204"/>
      <c r="AP36" s="204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</row>
    <row r="37" spans="1:54" s="13" customFormat="1" ht="18.75" hidden="1">
      <c r="A37" s="4"/>
      <c r="B37" s="150" t="s">
        <v>36</v>
      </c>
      <c r="C37" s="150"/>
      <c r="D37" s="150"/>
      <c r="E37" s="150"/>
      <c r="F37" s="150"/>
      <c r="G37" s="150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6"/>
      <c r="S37" s="56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6"/>
      <c r="AG37" s="130"/>
      <c r="AH37" s="130"/>
      <c r="AI37" s="130"/>
      <c r="AJ37" s="13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</row>
    <row r="38" spans="1:54" s="13" customFormat="1" ht="15.75" hidden="1">
      <c r="A38" s="4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  <c r="AG38" s="130"/>
      <c r="AH38" s="130"/>
      <c r="AI38" s="130"/>
      <c r="AJ38" s="13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s="13" customFormat="1" ht="56.25" customHeight="1">
      <c r="A39" s="4"/>
      <c r="B39" s="154" t="s">
        <v>85</v>
      </c>
      <c r="C39" s="154"/>
      <c r="D39" s="154"/>
      <c r="E39" s="154"/>
      <c r="F39" s="154"/>
      <c r="G39" s="154"/>
      <c r="H39" s="154"/>
      <c r="I39" s="154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1"/>
      <c r="AE39" s="58"/>
      <c r="AF39" s="56"/>
      <c r="AG39" s="130"/>
      <c r="AH39" s="130"/>
      <c r="AI39" s="130"/>
      <c r="AJ39" s="13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</row>
    <row r="40" spans="1:54" s="13" customFormat="1" ht="25.5" customHeight="1">
      <c r="A40" s="55"/>
      <c r="B40" s="155"/>
      <c r="C40" s="154"/>
      <c r="D40" s="154"/>
      <c r="E40" s="154"/>
      <c r="F40" s="154"/>
      <c r="G40" s="154"/>
      <c r="H40" s="120"/>
      <c r="I40" s="120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6"/>
      <c r="AG40" s="130"/>
      <c r="AH40" s="130"/>
      <c r="AI40" s="130"/>
      <c r="AJ40" s="13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</row>
    <row r="41" spans="1:18" ht="22.5" customHeight="1">
      <c r="A41" s="59"/>
      <c r="B41" s="155"/>
      <c r="C41" s="154"/>
      <c r="D41" s="154"/>
      <c r="E41" s="154"/>
      <c r="F41" s="154"/>
      <c r="G41" s="154"/>
      <c r="H41" s="61"/>
      <c r="J41" s="61"/>
      <c r="L41" s="61"/>
      <c r="N41" s="61"/>
      <c r="O41" s="61"/>
      <c r="P41" s="61"/>
      <c r="Q41" s="61"/>
      <c r="R41" s="61"/>
    </row>
    <row r="42" spans="1:44" ht="23.25" customHeight="1">
      <c r="A42" s="55"/>
      <c r="B42" s="155"/>
      <c r="C42" s="155"/>
      <c r="D42" s="155"/>
      <c r="E42" s="155"/>
      <c r="F42" s="155"/>
      <c r="G42" s="55"/>
      <c r="H42" s="118">
        <f>H25+J25+L25+N25+P25+R25+T25+V25+X25+Z25+AB25+AD25</f>
        <v>80277.40000000001</v>
      </c>
      <c r="I42" s="61"/>
      <c r="P42" s="61"/>
      <c r="Q42" s="61"/>
      <c r="AG42" s="131"/>
      <c r="AH42" s="131"/>
      <c r="AI42" s="131"/>
      <c r="AJ42" s="131"/>
      <c r="AK42" s="56"/>
      <c r="AL42" s="56"/>
      <c r="AM42" s="56"/>
      <c r="AN42" s="56"/>
      <c r="AO42" s="56"/>
      <c r="AP42" s="56"/>
      <c r="AQ42" s="56"/>
      <c r="AR42" s="55"/>
    </row>
    <row r="43" spans="1:44" ht="19.5" customHeight="1">
      <c r="A43" s="55"/>
      <c r="B43" s="154"/>
      <c r="C43" s="154"/>
      <c r="D43" s="154"/>
      <c r="E43" s="154"/>
      <c r="F43" s="154"/>
      <c r="G43" s="55"/>
      <c r="P43" s="61"/>
      <c r="AG43" s="131"/>
      <c r="AH43" s="131"/>
      <c r="AI43" s="131"/>
      <c r="AJ43" s="131"/>
      <c r="AK43" s="56"/>
      <c r="AL43" s="56"/>
      <c r="AM43" s="56"/>
      <c r="AN43" s="56"/>
      <c r="AO43" s="56"/>
      <c r="AP43" s="56"/>
      <c r="AQ43" s="56"/>
      <c r="AR43" s="55"/>
    </row>
    <row r="44" spans="33:44" ht="48.75" customHeight="1">
      <c r="AG44" s="131"/>
      <c r="AH44" s="131"/>
      <c r="AI44" s="131"/>
      <c r="AJ44" s="131"/>
      <c r="AK44" s="56"/>
      <c r="AL44" s="56"/>
      <c r="AM44" s="56"/>
      <c r="AN44" s="56"/>
      <c r="AO44" s="56"/>
      <c r="AP44" s="56"/>
      <c r="AQ44" s="56"/>
      <c r="AR44" s="55"/>
    </row>
    <row r="45" ht="19.5" customHeight="1"/>
    <row r="46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7:G37"/>
    <mergeCell ref="Z2:AA2"/>
    <mergeCell ref="AB2:AC2"/>
    <mergeCell ref="T2:U2"/>
    <mergeCell ref="V2:W2"/>
    <mergeCell ref="X2:Y2"/>
    <mergeCell ref="AD2:AE2"/>
    <mergeCell ref="AF2:AF3"/>
    <mergeCell ref="AF5:AF8"/>
    <mergeCell ref="AF13:AF15"/>
    <mergeCell ref="N2:O2"/>
    <mergeCell ref="P2:Q2"/>
    <mergeCell ref="R2:S2"/>
    <mergeCell ref="B39:I39"/>
    <mergeCell ref="B40:G40"/>
    <mergeCell ref="B41:G41"/>
    <mergeCell ref="B42:F42"/>
    <mergeCell ref="B43:F43"/>
    <mergeCell ref="AF16:AF18"/>
    <mergeCell ref="AF19:AF21"/>
    <mergeCell ref="AF22:AF24"/>
    <mergeCell ref="AF25:AF27"/>
    <mergeCell ref="AF28:AF31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50" zoomScaleNormal="70" zoomScaleSheetLayoutView="50" zoomScalePageLayoutView="0" workbookViewId="0" topLeftCell="A1">
      <pane xSplit="15" ySplit="10" topLeftCell="P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N4" sqref="N4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10" customWidth="1"/>
    <col min="34" max="34" width="13.00390625" style="110" customWidth="1"/>
    <col min="35" max="35" width="15.421875" style="110" customWidth="1"/>
    <col min="36" max="36" width="16.8515625" style="110" customWidth="1"/>
    <col min="37" max="16384" width="9.140625" style="1" customWidth="1"/>
  </cols>
  <sheetData>
    <row r="1" spans="1:32" ht="36.75" customHeight="1">
      <c r="A1" s="141" t="s">
        <v>104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AF1" s="7"/>
    </row>
    <row r="2" spans="1:32" s="8" customFormat="1" ht="18.75" customHeight="1">
      <c r="A2" s="143" t="s">
        <v>27</v>
      </c>
      <c r="B2" s="144" t="s">
        <v>39</v>
      </c>
      <c r="C2" s="144" t="s">
        <v>94</v>
      </c>
      <c r="D2" s="144" t="s">
        <v>95</v>
      </c>
      <c r="E2" s="144" t="s">
        <v>96</v>
      </c>
      <c r="F2" s="149" t="s">
        <v>13</v>
      </c>
      <c r="G2" s="149"/>
      <c r="H2" s="149" t="s">
        <v>0</v>
      </c>
      <c r="I2" s="149"/>
      <c r="J2" s="149" t="s">
        <v>1</v>
      </c>
      <c r="K2" s="149"/>
      <c r="L2" s="149" t="s">
        <v>2</v>
      </c>
      <c r="M2" s="149"/>
      <c r="N2" s="149" t="s">
        <v>3</v>
      </c>
      <c r="O2" s="149"/>
      <c r="P2" s="149" t="s">
        <v>4</v>
      </c>
      <c r="Q2" s="149"/>
      <c r="R2" s="149" t="s">
        <v>5</v>
      </c>
      <c r="S2" s="149"/>
      <c r="T2" s="149" t="s">
        <v>6</v>
      </c>
      <c r="U2" s="149"/>
      <c r="V2" s="149" t="s">
        <v>7</v>
      </c>
      <c r="W2" s="149"/>
      <c r="X2" s="149" t="s">
        <v>8</v>
      </c>
      <c r="Y2" s="149"/>
      <c r="Z2" s="149" t="s">
        <v>9</v>
      </c>
      <c r="AA2" s="149"/>
      <c r="AB2" s="149" t="s">
        <v>10</v>
      </c>
      <c r="AC2" s="149"/>
      <c r="AD2" s="149" t="s">
        <v>11</v>
      </c>
      <c r="AE2" s="149"/>
      <c r="AF2" s="143" t="s">
        <v>17</v>
      </c>
    </row>
    <row r="3" spans="1:32" s="9" customFormat="1" ht="93" customHeight="1">
      <c r="A3" s="143"/>
      <c r="B3" s="145"/>
      <c r="C3" s="145"/>
      <c r="D3" s="167"/>
      <c r="E3" s="145"/>
      <c r="F3" s="109" t="s">
        <v>15</v>
      </c>
      <c r="G3" s="109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43"/>
    </row>
    <row r="4" spans="1:36" s="10" customFormat="1" ht="24.75" customHeigh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31</v>
      </c>
      <c r="AG4" s="111" t="s">
        <v>97</v>
      </c>
      <c r="AH4" s="111" t="s">
        <v>98</v>
      </c>
      <c r="AI4" s="111" t="s">
        <v>99</v>
      </c>
      <c r="AJ4" s="111" t="s">
        <v>100</v>
      </c>
    </row>
    <row r="5" spans="1:36" s="12" customFormat="1" ht="14.25" customHeight="1">
      <c r="A5" s="93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95"/>
      <c r="AG5" s="112"/>
      <c r="AH5" s="112"/>
      <c r="AI5" s="112"/>
      <c r="AJ5" s="112"/>
    </row>
    <row r="6" spans="1:36" s="114" customFormat="1" ht="131.25" customHeight="1">
      <c r="A6" s="39" t="s">
        <v>42</v>
      </c>
      <c r="B6" s="24">
        <f>B7</f>
        <v>674.7</v>
      </c>
      <c r="C6" s="24">
        <f>C7</f>
        <v>386</v>
      </c>
      <c r="D6" s="24">
        <f>E6</f>
        <v>57.1</v>
      </c>
      <c r="E6" s="24">
        <f>I6+K6+M6+O6+Q6+S6+U6+W6+Y6+AA6+AC6+AE6</f>
        <v>57.1</v>
      </c>
      <c r="F6" s="24">
        <f>D6*100/B6</f>
        <v>8.463020601748925</v>
      </c>
      <c r="G6" s="24">
        <f>G7</f>
        <v>14.792746113989637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>
        <f>Q7</f>
        <v>57.1</v>
      </c>
      <c r="R6" s="24">
        <f t="shared" si="0"/>
        <v>286</v>
      </c>
      <c r="S6" s="24">
        <v>0</v>
      </c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64" t="s">
        <v>101</v>
      </c>
      <c r="AG6" s="113">
        <f>H6+J6+L6+N6+P6+R6+T6+V6+X6+X6+Z6++AB6+AD6</f>
        <v>674.7</v>
      </c>
      <c r="AH6" s="113">
        <f>H6+J6+L6+N6+P6+R6</f>
        <v>386</v>
      </c>
      <c r="AI6" s="113">
        <f>I6+K6+M6+O6+Q6+S6+U6+W6+Y6+AA6+AC6+AE6</f>
        <v>57.1</v>
      </c>
      <c r="AJ6" s="113">
        <f>C6-E6</f>
        <v>328.9</v>
      </c>
    </row>
    <row r="7" spans="1:36" s="114" customFormat="1" ht="122.25" customHeight="1">
      <c r="A7" s="34" t="s">
        <v>76</v>
      </c>
      <c r="B7" s="40">
        <f>H7+J7+L7+N7+P7+R7+T7+V7+X7+Z7+AB7+AD7</f>
        <v>674.7</v>
      </c>
      <c r="C7" s="24">
        <f>H7+J7+L7+N7+P7+R7</f>
        <v>386</v>
      </c>
      <c r="D7" s="24">
        <f>E7</f>
        <v>57.1</v>
      </c>
      <c r="E7" s="24">
        <f>I7+K7+M7+O7+Q7+S7+U7+W7+Y7+AA7+AC7+AE7</f>
        <v>57.1</v>
      </c>
      <c r="F7" s="24">
        <f aca="true" t="shared" si="1" ref="F7:F36">D7*100/B7</f>
        <v>8.463020601748925</v>
      </c>
      <c r="G7" s="24">
        <f>D7*100/C7</f>
        <v>14.792746113989637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>
        <v>57.1</v>
      </c>
      <c r="R7" s="24">
        <v>286</v>
      </c>
      <c r="S7" s="24">
        <v>0</v>
      </c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65"/>
      <c r="AG7" s="113">
        <f>H7+J7+L7+N7+P7+R7+T7+V7+X7+X7+Z7++AB7+AD7</f>
        <v>674.7</v>
      </c>
      <c r="AH7" s="113">
        <f aca="true" t="shared" si="2" ref="AH7:AH36">H7+J7+L7+N7+P7+R7</f>
        <v>386</v>
      </c>
      <c r="AI7" s="113">
        <f aca="true" t="shared" si="3" ref="AI7:AI35">I7+K7+M7+O7+Q7+S7+U7+W7+Y7+AA7+AC7+AE7</f>
        <v>57.1</v>
      </c>
      <c r="AJ7" s="113">
        <f aca="true" t="shared" si="4" ref="AJ7:AJ36">C7-E7</f>
        <v>328.9</v>
      </c>
    </row>
    <row r="8" spans="1:36" s="114" customFormat="1" ht="18.75">
      <c r="A8" s="35" t="s">
        <v>23</v>
      </c>
      <c r="B8" s="44">
        <f aca="true" t="shared" si="5" ref="B8:E9">B7</f>
        <v>674.7</v>
      </c>
      <c r="C8" s="41">
        <f t="shared" si="5"/>
        <v>386</v>
      </c>
      <c r="D8" s="41">
        <f t="shared" si="5"/>
        <v>57.1</v>
      </c>
      <c r="E8" s="41">
        <f t="shared" si="5"/>
        <v>57.1</v>
      </c>
      <c r="F8" s="41">
        <f t="shared" si="1"/>
        <v>8.463020601748925</v>
      </c>
      <c r="G8" s="41">
        <f>G7</f>
        <v>14.792746113989637</v>
      </c>
      <c r="H8" s="41">
        <f>H7</f>
        <v>0</v>
      </c>
      <c r="I8" s="41">
        <f aca="true" t="shared" si="6" ref="I8:AD9">I7</f>
        <v>0</v>
      </c>
      <c r="J8" s="41">
        <f t="shared" si="6"/>
        <v>0</v>
      </c>
      <c r="K8" s="41">
        <v>0</v>
      </c>
      <c r="L8" s="41">
        <f t="shared" si="6"/>
        <v>0</v>
      </c>
      <c r="M8" s="41">
        <v>0</v>
      </c>
      <c r="N8" s="41">
        <f t="shared" si="6"/>
        <v>0</v>
      </c>
      <c r="O8" s="41">
        <v>0</v>
      </c>
      <c r="P8" s="41">
        <f t="shared" si="6"/>
        <v>100</v>
      </c>
      <c r="Q8" s="41">
        <f>Q7</f>
        <v>57.1</v>
      </c>
      <c r="R8" s="41">
        <f t="shared" si="6"/>
        <v>286</v>
      </c>
      <c r="S8" s="41">
        <v>0</v>
      </c>
      <c r="T8" s="41">
        <f t="shared" si="6"/>
        <v>0</v>
      </c>
      <c r="U8" s="41"/>
      <c r="V8" s="41">
        <f t="shared" si="6"/>
        <v>0</v>
      </c>
      <c r="W8" s="41"/>
      <c r="X8" s="41">
        <f t="shared" si="6"/>
        <v>0</v>
      </c>
      <c r="Y8" s="41"/>
      <c r="Z8" s="41">
        <f t="shared" si="6"/>
        <v>288.7</v>
      </c>
      <c r="AA8" s="41"/>
      <c r="AB8" s="41">
        <f t="shared" si="6"/>
        <v>0</v>
      </c>
      <c r="AC8" s="41"/>
      <c r="AD8" s="41">
        <f t="shared" si="6"/>
        <v>0</v>
      </c>
      <c r="AE8" s="41"/>
      <c r="AF8" s="165"/>
      <c r="AG8" s="113">
        <f>H8+J8+L8+N8+P8+R8+T8+V8+X8+X8+Z8++AB8+AD8</f>
        <v>674.7</v>
      </c>
      <c r="AH8" s="113">
        <f t="shared" si="2"/>
        <v>386</v>
      </c>
      <c r="AI8" s="113">
        <f t="shared" si="3"/>
        <v>57.1</v>
      </c>
      <c r="AJ8" s="113">
        <f t="shared" si="4"/>
        <v>328.9</v>
      </c>
    </row>
    <row r="9" spans="1:36" s="114" customFormat="1" ht="18.75">
      <c r="A9" s="35" t="s">
        <v>18</v>
      </c>
      <c r="B9" s="44">
        <f t="shared" si="5"/>
        <v>674.7</v>
      </c>
      <c r="C9" s="41">
        <f t="shared" si="5"/>
        <v>386</v>
      </c>
      <c r="D9" s="41">
        <f t="shared" si="5"/>
        <v>57.1</v>
      </c>
      <c r="E9" s="41">
        <f t="shared" si="5"/>
        <v>57.1</v>
      </c>
      <c r="F9" s="41">
        <f t="shared" si="1"/>
        <v>8.463020601748925</v>
      </c>
      <c r="G9" s="41">
        <f>G8</f>
        <v>14.792746113989637</v>
      </c>
      <c r="H9" s="41">
        <f>H8</f>
        <v>0</v>
      </c>
      <c r="I9" s="41">
        <f t="shared" si="6"/>
        <v>0</v>
      </c>
      <c r="J9" s="41">
        <f t="shared" si="6"/>
        <v>0</v>
      </c>
      <c r="K9" s="41">
        <v>0</v>
      </c>
      <c r="L9" s="41">
        <f t="shared" si="6"/>
        <v>0</v>
      </c>
      <c r="M9" s="41">
        <v>0</v>
      </c>
      <c r="N9" s="41">
        <f t="shared" si="6"/>
        <v>0</v>
      </c>
      <c r="O9" s="41">
        <v>0</v>
      </c>
      <c r="P9" s="41">
        <f t="shared" si="6"/>
        <v>100</v>
      </c>
      <c r="Q9" s="41">
        <f>Q8</f>
        <v>57.1</v>
      </c>
      <c r="R9" s="41">
        <f t="shared" si="6"/>
        <v>286</v>
      </c>
      <c r="S9" s="41">
        <v>0</v>
      </c>
      <c r="T9" s="41">
        <f t="shared" si="6"/>
        <v>0</v>
      </c>
      <c r="U9" s="41"/>
      <c r="V9" s="41">
        <f t="shared" si="6"/>
        <v>0</v>
      </c>
      <c r="W9" s="41"/>
      <c r="X9" s="41">
        <f t="shared" si="6"/>
        <v>0</v>
      </c>
      <c r="Y9" s="41"/>
      <c r="Z9" s="41">
        <f t="shared" si="6"/>
        <v>288.7</v>
      </c>
      <c r="AA9" s="41"/>
      <c r="AB9" s="41">
        <f t="shared" si="6"/>
        <v>0</v>
      </c>
      <c r="AC9" s="41"/>
      <c r="AD9" s="41">
        <f t="shared" si="6"/>
        <v>0</v>
      </c>
      <c r="AE9" s="41"/>
      <c r="AF9" s="166"/>
      <c r="AG9" s="113">
        <f>H9+J9+L9+N9+P9+R9+T9+V9+X9+X9+Z9++AB9+AD9</f>
        <v>674.7</v>
      </c>
      <c r="AH9" s="113">
        <f t="shared" si="2"/>
        <v>386</v>
      </c>
      <c r="AI9" s="113">
        <f t="shared" si="3"/>
        <v>57.1</v>
      </c>
      <c r="AJ9" s="113">
        <f t="shared" si="4"/>
        <v>328.9</v>
      </c>
    </row>
    <row r="10" spans="1:36" s="13" customFormat="1" ht="112.5">
      <c r="A10" s="46" t="s">
        <v>44</v>
      </c>
      <c r="B10" s="40">
        <f>B11+B26+B29</f>
        <v>110721.66026</v>
      </c>
      <c r="C10" s="24">
        <f>H10+J10+L10+N10+P10+R10</f>
        <v>65770.09508000001</v>
      </c>
      <c r="D10" s="24">
        <f>D12+D27+D30</f>
        <v>54927.37988</v>
      </c>
      <c r="E10" s="24">
        <f>E12+E27+E30</f>
        <v>54044.979810000004</v>
      </c>
      <c r="F10" s="24">
        <f t="shared" si="1"/>
        <v>49.60852262422532</v>
      </c>
      <c r="G10" s="24">
        <f aca="true" t="shared" si="7" ref="G10:G36">D10*100/C10</f>
        <v>83.51421692972865</v>
      </c>
      <c r="H10" s="24">
        <f>H11+H26+H29</f>
        <v>19854.822000000004</v>
      </c>
      <c r="I10" s="24">
        <f aca="true" t="shared" si="8" ref="I10:O10">I11+I26+I29</f>
        <v>15687.096309999999</v>
      </c>
      <c r="J10" s="24">
        <f t="shared" si="8"/>
        <v>9598.598660000001</v>
      </c>
      <c r="K10" s="24">
        <f t="shared" si="8"/>
        <v>8807.57864</v>
      </c>
      <c r="L10" s="24">
        <f t="shared" si="8"/>
        <v>5923.0683500000005</v>
      </c>
      <c r="M10" s="24">
        <f t="shared" si="8"/>
        <v>6011.209760000001</v>
      </c>
      <c r="N10" s="24">
        <f t="shared" si="8"/>
        <v>12721.24128</v>
      </c>
      <c r="O10" s="24">
        <f t="shared" si="8"/>
        <v>9003.90702</v>
      </c>
      <c r="P10" s="24">
        <f>P11+P26+P29</f>
        <v>7570.63079</v>
      </c>
      <c r="Q10" s="24">
        <f>Q11+Q26+Q29</f>
        <v>7947.3650800000005</v>
      </c>
      <c r="R10" s="24">
        <f>R11+R26+R29</f>
        <v>10101.734000000002</v>
      </c>
      <c r="S10" s="24">
        <f>S11+S26+S29</f>
        <v>6587.822999999999</v>
      </c>
      <c r="T10" s="24">
        <f>T11+T26+T29</f>
        <v>14653.692790000001</v>
      </c>
      <c r="U10" s="24"/>
      <c r="V10" s="24">
        <f>V11+V26+V29</f>
        <v>4786.13279</v>
      </c>
      <c r="W10" s="24"/>
      <c r="X10" s="24">
        <f>X11+X26+X29</f>
        <v>5009.50002</v>
      </c>
      <c r="Y10" s="24"/>
      <c r="Z10" s="24">
        <f>Z11+Z26+Z29</f>
        <v>7640.545789999999</v>
      </c>
      <c r="AA10" s="24"/>
      <c r="AB10" s="24">
        <f>AB11+AB26+AB29</f>
        <v>3871.31479</v>
      </c>
      <c r="AC10" s="24"/>
      <c r="AD10" s="24">
        <f>AD11+AD26+AD29</f>
        <v>8990.379</v>
      </c>
      <c r="AE10" s="24"/>
      <c r="AF10" s="40"/>
      <c r="AG10" s="113">
        <f>AD10+AB10+Z10+X10+V10+T10+R10+P10+N10+L10+J10+H10</f>
        <v>110721.66026000002</v>
      </c>
      <c r="AH10" s="113">
        <f>H10+J10+L10+N10+P10+R10</f>
        <v>65770.09508000001</v>
      </c>
      <c r="AI10" s="113">
        <f>I10+K10+M10+O10+Q10+S10+U10+W10+Y10+AA10+AC10+AE10</f>
        <v>54044.979810000004</v>
      </c>
      <c r="AJ10" s="113">
        <f t="shared" si="4"/>
        <v>11725.11527000001</v>
      </c>
    </row>
    <row r="11" spans="1:36" s="13" customFormat="1" ht="75">
      <c r="A11" s="35" t="s">
        <v>45</v>
      </c>
      <c r="B11" s="40">
        <f>B14+B20+B17+B23</f>
        <v>22795.16179</v>
      </c>
      <c r="C11" s="24">
        <f>H11+J11+L11+N11+P11+R11</f>
        <v>11913.064560000003</v>
      </c>
      <c r="D11" s="24">
        <f>I11+K11+M11+O11+Q11+S11+U11+W11+Y11+AA11+AC11+AE11</f>
        <v>5540.72523</v>
      </c>
      <c r="E11" s="40">
        <f>I11+K11+M11+O11+Q11+S11+U11+W11+Y11+AA11+AC11+AE11</f>
        <v>5540.72523</v>
      </c>
      <c r="F11" s="24">
        <f t="shared" si="1"/>
        <v>24.306584357873078</v>
      </c>
      <c r="G11" s="24">
        <f t="shared" si="7"/>
        <v>46.50965502700171</v>
      </c>
      <c r="H11" s="40">
        <f>H14+H17+H20+H23</f>
        <v>908.737</v>
      </c>
      <c r="I11" s="40">
        <f>I14+I17+I20+I23</f>
        <v>432.00053</v>
      </c>
      <c r="J11" s="40">
        <f aca="true" t="shared" si="9" ref="J11:AD11">J14+J17+J20+J23</f>
        <v>845.587</v>
      </c>
      <c r="K11" s="40">
        <f>K14+K17+K20+K23</f>
        <v>422.8980700000001</v>
      </c>
      <c r="L11" s="40">
        <f t="shared" si="9"/>
        <v>2078.68656</v>
      </c>
      <c r="M11" s="40">
        <f>M14+M17+M20+M23</f>
        <v>1507.0235000000002</v>
      </c>
      <c r="N11" s="40">
        <f t="shared" si="9"/>
        <v>4395.822</v>
      </c>
      <c r="O11" s="40">
        <f>O14+O17+O20+O23</f>
        <v>1621.9800100000002</v>
      </c>
      <c r="P11" s="40">
        <f t="shared" si="9"/>
        <v>707.727</v>
      </c>
      <c r="Q11" s="40">
        <f>Q14+Q17+Q20+Q23</f>
        <v>1556.82312</v>
      </c>
      <c r="R11" s="40">
        <f t="shared" si="9"/>
        <v>2976.5050000000006</v>
      </c>
      <c r="S11" s="40">
        <v>0</v>
      </c>
      <c r="T11" s="40">
        <f t="shared" si="9"/>
        <v>5473.099999999999</v>
      </c>
      <c r="U11" s="40"/>
      <c r="V11" s="40">
        <f t="shared" si="9"/>
        <v>383.047</v>
      </c>
      <c r="W11" s="40"/>
      <c r="X11" s="40">
        <f t="shared" si="9"/>
        <v>1755.7302300000001</v>
      </c>
      <c r="Y11" s="40"/>
      <c r="Z11" s="40">
        <f>Z14+Z17+Z20+Z23</f>
        <v>1184.24</v>
      </c>
      <c r="AA11" s="40"/>
      <c r="AB11" s="40">
        <f t="shared" si="9"/>
        <v>547.14</v>
      </c>
      <c r="AC11" s="40"/>
      <c r="AD11" s="40">
        <f t="shared" si="9"/>
        <v>1538.84</v>
      </c>
      <c r="AE11" s="40"/>
      <c r="AF11" s="40"/>
      <c r="AG11" s="113">
        <f>AD11+AB11+Z11+X11+V11+T11+R11+P11+N11+L11+J11+H11</f>
        <v>22795.161790000006</v>
      </c>
      <c r="AH11" s="113">
        <f t="shared" si="2"/>
        <v>11913.064560000003</v>
      </c>
      <c r="AI11" s="113">
        <f t="shared" si="3"/>
        <v>5540.72523</v>
      </c>
      <c r="AJ11" s="113">
        <f t="shared" si="4"/>
        <v>6372.3393300000025</v>
      </c>
    </row>
    <row r="12" spans="1:36" s="13" customFormat="1" ht="18.75">
      <c r="A12" s="35" t="s">
        <v>23</v>
      </c>
      <c r="B12" s="44">
        <f aca="true" t="shared" si="10" ref="B12:E13">B11</f>
        <v>22795.16179</v>
      </c>
      <c r="C12" s="41">
        <f t="shared" si="10"/>
        <v>11913.064560000003</v>
      </c>
      <c r="D12" s="41">
        <f t="shared" si="10"/>
        <v>5540.72523</v>
      </c>
      <c r="E12" s="41">
        <f t="shared" si="10"/>
        <v>5540.72523</v>
      </c>
      <c r="F12" s="41">
        <f t="shared" si="1"/>
        <v>24.306584357873078</v>
      </c>
      <c r="G12" s="41">
        <f t="shared" si="7"/>
        <v>46.50965502700171</v>
      </c>
      <c r="H12" s="41">
        <f>H11</f>
        <v>908.737</v>
      </c>
      <c r="I12" s="41">
        <f aca="true" t="shared" si="11" ref="I12:AD13">I11</f>
        <v>432.00053</v>
      </c>
      <c r="J12" s="41">
        <f t="shared" si="11"/>
        <v>845.587</v>
      </c>
      <c r="K12" s="41">
        <f>K11</f>
        <v>422.8980700000001</v>
      </c>
      <c r="L12" s="41">
        <f t="shared" si="11"/>
        <v>2078.68656</v>
      </c>
      <c r="M12" s="41">
        <f>M11</f>
        <v>1507.0235000000002</v>
      </c>
      <c r="N12" s="41">
        <f t="shared" si="11"/>
        <v>4395.822</v>
      </c>
      <c r="O12" s="41">
        <f>O11</f>
        <v>1621.9800100000002</v>
      </c>
      <c r="P12" s="41">
        <f t="shared" si="11"/>
        <v>707.727</v>
      </c>
      <c r="Q12" s="41">
        <f>Q11</f>
        <v>1556.82312</v>
      </c>
      <c r="R12" s="41">
        <f t="shared" si="11"/>
        <v>2976.5050000000006</v>
      </c>
      <c r="S12" s="41">
        <v>0</v>
      </c>
      <c r="T12" s="41">
        <f t="shared" si="11"/>
        <v>5473.099999999999</v>
      </c>
      <c r="U12" s="41"/>
      <c r="V12" s="41">
        <f t="shared" si="11"/>
        <v>383.047</v>
      </c>
      <c r="W12" s="41"/>
      <c r="X12" s="41">
        <f t="shared" si="11"/>
        <v>1755.7302300000001</v>
      </c>
      <c r="Y12" s="41"/>
      <c r="Z12" s="41">
        <f t="shared" si="11"/>
        <v>1184.24</v>
      </c>
      <c r="AA12" s="41"/>
      <c r="AB12" s="41">
        <f t="shared" si="11"/>
        <v>547.14</v>
      </c>
      <c r="AC12" s="41"/>
      <c r="AD12" s="41">
        <f t="shared" si="11"/>
        <v>1538.84</v>
      </c>
      <c r="AE12" s="41"/>
      <c r="AF12" s="44"/>
      <c r="AG12" s="113">
        <f>AD12+AB12+Z12+X12+V12+T12+R12+P12+N12+L12+J12+H12</f>
        <v>22795.161790000006</v>
      </c>
      <c r="AH12" s="113">
        <f t="shared" si="2"/>
        <v>11913.064560000003</v>
      </c>
      <c r="AI12" s="113">
        <f t="shared" si="3"/>
        <v>5540.72523</v>
      </c>
      <c r="AJ12" s="113">
        <f t="shared" si="4"/>
        <v>6372.3393300000025</v>
      </c>
    </row>
    <row r="13" spans="1:36" s="13" customFormat="1" ht="18.75">
      <c r="A13" s="35" t="s">
        <v>18</v>
      </c>
      <c r="B13" s="44">
        <f t="shared" si="10"/>
        <v>22795.16179</v>
      </c>
      <c r="C13" s="41">
        <f t="shared" si="10"/>
        <v>11913.064560000003</v>
      </c>
      <c r="D13" s="41">
        <f t="shared" si="10"/>
        <v>5540.72523</v>
      </c>
      <c r="E13" s="41">
        <f t="shared" si="10"/>
        <v>5540.72523</v>
      </c>
      <c r="F13" s="41">
        <f t="shared" si="1"/>
        <v>24.306584357873078</v>
      </c>
      <c r="G13" s="41">
        <f t="shared" si="7"/>
        <v>46.50965502700171</v>
      </c>
      <c r="H13" s="41">
        <f>H12</f>
        <v>908.737</v>
      </c>
      <c r="I13" s="41">
        <f t="shared" si="11"/>
        <v>432.00053</v>
      </c>
      <c r="J13" s="41">
        <f t="shared" si="11"/>
        <v>845.587</v>
      </c>
      <c r="K13" s="41">
        <f>K12</f>
        <v>422.8980700000001</v>
      </c>
      <c r="L13" s="41">
        <f t="shared" si="11"/>
        <v>2078.68656</v>
      </c>
      <c r="M13" s="41">
        <f>M12</f>
        <v>1507.0235000000002</v>
      </c>
      <c r="N13" s="41">
        <f t="shared" si="11"/>
        <v>4395.822</v>
      </c>
      <c r="O13" s="41">
        <f>O11</f>
        <v>1621.9800100000002</v>
      </c>
      <c r="P13" s="41">
        <f t="shared" si="11"/>
        <v>707.727</v>
      </c>
      <c r="Q13" s="41">
        <f>Q11</f>
        <v>1556.82312</v>
      </c>
      <c r="R13" s="41">
        <f t="shared" si="11"/>
        <v>2976.5050000000006</v>
      </c>
      <c r="S13" s="41">
        <v>0</v>
      </c>
      <c r="T13" s="41">
        <f t="shared" si="11"/>
        <v>5473.099999999999</v>
      </c>
      <c r="U13" s="41"/>
      <c r="V13" s="41">
        <f t="shared" si="11"/>
        <v>383.047</v>
      </c>
      <c r="W13" s="41"/>
      <c r="X13" s="41">
        <f t="shared" si="11"/>
        <v>1755.7302300000001</v>
      </c>
      <c r="Y13" s="41"/>
      <c r="Z13" s="41">
        <f t="shared" si="11"/>
        <v>1184.24</v>
      </c>
      <c r="AA13" s="41"/>
      <c r="AB13" s="41">
        <f t="shared" si="11"/>
        <v>547.14</v>
      </c>
      <c r="AC13" s="41"/>
      <c r="AD13" s="41">
        <f t="shared" si="11"/>
        <v>1538.84</v>
      </c>
      <c r="AE13" s="41"/>
      <c r="AF13" s="44"/>
      <c r="AG13" s="113">
        <f>AD13+AB13+Z13+X13+V13+T13+R13+P13+N13+L13+J13+H13</f>
        <v>22795.161790000006</v>
      </c>
      <c r="AH13" s="113">
        <f t="shared" si="2"/>
        <v>11913.064560000003</v>
      </c>
      <c r="AI13" s="113">
        <f t="shared" si="3"/>
        <v>5540.72523</v>
      </c>
      <c r="AJ13" s="113">
        <f t="shared" si="4"/>
        <v>6372.3393300000025</v>
      </c>
    </row>
    <row r="14" spans="1:36" s="13" customFormat="1" ht="105" customHeight="1">
      <c r="A14" s="51" t="s">
        <v>30</v>
      </c>
      <c r="B14" s="40">
        <f>H14+J14+L14+N14+P14+R14+T14+V14+X14+Z14+AB14+AD14</f>
        <v>319.6</v>
      </c>
      <c r="C14" s="24">
        <f>H14+J14+L14+N14+P14+R14</f>
        <v>198.95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>
        <v>0</v>
      </c>
      <c r="R14" s="24">
        <v>120.65</v>
      </c>
      <c r="S14" s="24">
        <v>0</v>
      </c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51" t="s">
        <v>89</v>
      </c>
      <c r="AG14" s="113">
        <f>H14+J14+L14+N14+P14+R14+T14+V14+X14+X14+Z14++AB14+AD14</f>
        <v>319.6</v>
      </c>
      <c r="AH14" s="113">
        <f t="shared" si="2"/>
        <v>198.95</v>
      </c>
      <c r="AI14" s="113">
        <f t="shared" si="3"/>
        <v>0</v>
      </c>
      <c r="AJ14" s="113">
        <f t="shared" si="4"/>
        <v>198.95</v>
      </c>
    </row>
    <row r="15" spans="1:36" s="13" customFormat="1" ht="18.75">
      <c r="A15" s="35" t="s">
        <v>23</v>
      </c>
      <c r="B15" s="44">
        <f>B14</f>
        <v>319.6</v>
      </c>
      <c r="C15" s="41">
        <f aca="true" t="shared" si="12" ref="C15:E16">C14</f>
        <v>198.95</v>
      </c>
      <c r="D15" s="41">
        <f t="shared" si="12"/>
        <v>0</v>
      </c>
      <c r="E15" s="41">
        <f t="shared" si="12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3" ref="I15:AD16">I14</f>
        <v>0</v>
      </c>
      <c r="J15" s="41">
        <f t="shared" si="13"/>
        <v>0</v>
      </c>
      <c r="K15" s="41">
        <v>0</v>
      </c>
      <c r="L15" s="41">
        <f t="shared" si="13"/>
        <v>0</v>
      </c>
      <c r="M15" s="41">
        <f>M14</f>
        <v>0</v>
      </c>
      <c r="N15" s="41">
        <f t="shared" si="13"/>
        <v>78.3</v>
      </c>
      <c r="O15" s="41">
        <v>0</v>
      </c>
      <c r="P15" s="41">
        <f t="shared" si="13"/>
        <v>0</v>
      </c>
      <c r="Q15" s="41">
        <f>Q14</f>
        <v>0</v>
      </c>
      <c r="R15" s="41">
        <f t="shared" si="13"/>
        <v>120.65</v>
      </c>
      <c r="S15" s="41">
        <v>0</v>
      </c>
      <c r="T15" s="41">
        <f t="shared" si="13"/>
        <v>0</v>
      </c>
      <c r="U15" s="41"/>
      <c r="V15" s="41">
        <f t="shared" si="13"/>
        <v>0</v>
      </c>
      <c r="W15" s="41"/>
      <c r="X15" s="41">
        <f t="shared" si="13"/>
        <v>0</v>
      </c>
      <c r="Y15" s="41"/>
      <c r="Z15" s="41">
        <f t="shared" si="13"/>
        <v>0</v>
      </c>
      <c r="AA15" s="41"/>
      <c r="AB15" s="41">
        <f t="shared" si="13"/>
        <v>120.65</v>
      </c>
      <c r="AC15" s="41"/>
      <c r="AD15" s="41">
        <f t="shared" si="13"/>
        <v>0</v>
      </c>
      <c r="AE15" s="24"/>
      <c r="AF15" s="152"/>
      <c r="AG15" s="113">
        <f>H15+J15+L15+N15+P15+R15+T15+V15+X15+X15+Z15++AB15+AD15</f>
        <v>319.6</v>
      </c>
      <c r="AH15" s="113">
        <f t="shared" si="2"/>
        <v>198.95</v>
      </c>
      <c r="AI15" s="113">
        <f t="shared" si="3"/>
        <v>0</v>
      </c>
      <c r="AJ15" s="113">
        <f t="shared" si="4"/>
        <v>198.95</v>
      </c>
    </row>
    <row r="16" spans="1:36" s="13" customFormat="1" ht="18.75">
      <c r="A16" s="35" t="s">
        <v>18</v>
      </c>
      <c r="B16" s="44">
        <f>B15</f>
        <v>319.6</v>
      </c>
      <c r="C16" s="41">
        <f t="shared" si="12"/>
        <v>198.95</v>
      </c>
      <c r="D16" s="41">
        <f t="shared" si="12"/>
        <v>0</v>
      </c>
      <c r="E16" s="41">
        <f t="shared" si="12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3"/>
        <v>0</v>
      </c>
      <c r="J16" s="41">
        <f t="shared" si="13"/>
        <v>0</v>
      </c>
      <c r="K16" s="41">
        <v>0</v>
      </c>
      <c r="L16" s="41">
        <f t="shared" si="13"/>
        <v>0</v>
      </c>
      <c r="M16" s="41">
        <f>M15</f>
        <v>0</v>
      </c>
      <c r="N16" s="41">
        <f t="shared" si="13"/>
        <v>78.3</v>
      </c>
      <c r="O16" s="41">
        <v>0</v>
      </c>
      <c r="P16" s="41">
        <f t="shared" si="13"/>
        <v>0</v>
      </c>
      <c r="Q16" s="41">
        <f>Q15</f>
        <v>0</v>
      </c>
      <c r="R16" s="41">
        <f t="shared" si="13"/>
        <v>120.65</v>
      </c>
      <c r="S16" s="41">
        <v>0</v>
      </c>
      <c r="T16" s="41">
        <f t="shared" si="13"/>
        <v>0</v>
      </c>
      <c r="U16" s="41"/>
      <c r="V16" s="41">
        <f t="shared" si="13"/>
        <v>0</v>
      </c>
      <c r="W16" s="41"/>
      <c r="X16" s="41">
        <f t="shared" si="13"/>
        <v>0</v>
      </c>
      <c r="Y16" s="41"/>
      <c r="Z16" s="41">
        <f t="shared" si="13"/>
        <v>0</v>
      </c>
      <c r="AA16" s="41"/>
      <c r="AB16" s="41">
        <f t="shared" si="13"/>
        <v>120.65</v>
      </c>
      <c r="AC16" s="41"/>
      <c r="AD16" s="41">
        <f t="shared" si="13"/>
        <v>0</v>
      </c>
      <c r="AE16" s="24"/>
      <c r="AF16" s="153"/>
      <c r="AG16" s="113">
        <f>H16+J16+L16+N16+P16+R16+T16+V16+X16+X16+Z16++AB16+AD16</f>
        <v>319.6</v>
      </c>
      <c r="AH16" s="113">
        <f t="shared" si="2"/>
        <v>198.95</v>
      </c>
      <c r="AI16" s="113">
        <f t="shared" si="3"/>
        <v>0</v>
      </c>
      <c r="AJ16" s="113">
        <f t="shared" si="4"/>
        <v>198.95</v>
      </c>
    </row>
    <row r="17" spans="1:36" s="13" customFormat="1" ht="93" customHeight="1">
      <c r="A17" s="52" t="s">
        <v>31</v>
      </c>
      <c r="B17" s="40">
        <f>H17+J17+L17+N17+P17+R17+T17+V17+X17+Z17+AB17+AD17</f>
        <v>1952.1000000000006</v>
      </c>
      <c r="C17" s="24">
        <f>H17+J17+L17+N17+P17+R17</f>
        <v>1546.6000000000001</v>
      </c>
      <c r="D17" s="24">
        <f>I17+K17+M17+O17+Q17+S17+U17+W17+Y17+AA17+AC17+AE17</f>
        <v>780.43634</v>
      </c>
      <c r="E17" s="24">
        <f>I17+K17+M17+O17+Q17+S17+U17+W17+Y17+AA17+AC17+AE17</f>
        <v>780.43634</v>
      </c>
      <c r="F17" s="24">
        <f t="shared" si="1"/>
        <v>39.979321756057566</v>
      </c>
      <c r="G17" s="24">
        <f t="shared" si="7"/>
        <v>50.461421181947486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185.6</v>
      </c>
      <c r="M17" s="24">
        <v>35.48375</v>
      </c>
      <c r="N17" s="24">
        <v>791.1</v>
      </c>
      <c r="O17" s="24">
        <v>47.70917</v>
      </c>
      <c r="P17" s="24">
        <v>296.3</v>
      </c>
      <c r="Q17" s="24">
        <v>418.82567</v>
      </c>
      <c r="R17" s="24">
        <v>67.4</v>
      </c>
      <c r="S17" s="24">
        <v>232.35033</v>
      </c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51" t="s">
        <v>102</v>
      </c>
      <c r="AG17" s="113">
        <f aca="true" t="shared" si="14" ref="AG17:AG22">AD17+AB17+Z17+X17+V17+T17+R17+P17+N17+L17+J17+H17</f>
        <v>1952.1000000000001</v>
      </c>
      <c r="AH17" s="113">
        <f t="shared" si="2"/>
        <v>1546.6000000000001</v>
      </c>
      <c r="AI17" s="113">
        <f t="shared" si="3"/>
        <v>780.43634</v>
      </c>
      <c r="AJ17" s="113">
        <f t="shared" si="4"/>
        <v>766.1636600000002</v>
      </c>
    </row>
    <row r="18" spans="1:36" s="13" customFormat="1" ht="18.75">
      <c r="A18" s="35" t="s">
        <v>23</v>
      </c>
      <c r="B18" s="44">
        <f aca="true" t="shared" si="15" ref="B18:E19">B17</f>
        <v>1952.1000000000006</v>
      </c>
      <c r="C18" s="41">
        <f t="shared" si="15"/>
        <v>1546.6000000000001</v>
      </c>
      <c r="D18" s="41">
        <f t="shared" si="15"/>
        <v>780.43634</v>
      </c>
      <c r="E18" s="41">
        <f t="shared" si="15"/>
        <v>780.43634</v>
      </c>
      <c r="F18" s="41">
        <f t="shared" si="1"/>
        <v>39.979321756057566</v>
      </c>
      <c r="G18" s="41">
        <f t="shared" si="7"/>
        <v>50.461421181947486</v>
      </c>
      <c r="H18" s="41">
        <f>H17</f>
        <v>67.4</v>
      </c>
      <c r="I18" s="41">
        <f aca="true" t="shared" si="16" ref="I18:AD19">I17</f>
        <v>8.42419</v>
      </c>
      <c r="J18" s="41">
        <f t="shared" si="16"/>
        <v>138.8</v>
      </c>
      <c r="K18" s="41">
        <f>K17</f>
        <v>37.64323</v>
      </c>
      <c r="L18" s="41">
        <f t="shared" si="16"/>
        <v>185.6</v>
      </c>
      <c r="M18" s="41">
        <f>M17</f>
        <v>35.48375</v>
      </c>
      <c r="N18" s="41">
        <f t="shared" si="16"/>
        <v>791.1</v>
      </c>
      <c r="O18" s="41">
        <f>O17</f>
        <v>47.70917</v>
      </c>
      <c r="P18" s="41">
        <f t="shared" si="16"/>
        <v>296.3</v>
      </c>
      <c r="Q18" s="41">
        <f>Q17</f>
        <v>418.82567</v>
      </c>
      <c r="R18" s="41">
        <f t="shared" si="16"/>
        <v>67.4</v>
      </c>
      <c r="S18" s="41">
        <v>232.25</v>
      </c>
      <c r="T18" s="41">
        <f t="shared" si="16"/>
        <v>67.4</v>
      </c>
      <c r="U18" s="41"/>
      <c r="V18" s="41">
        <f t="shared" si="16"/>
        <v>67.4</v>
      </c>
      <c r="W18" s="41"/>
      <c r="X18" s="41">
        <f t="shared" si="16"/>
        <v>67.4</v>
      </c>
      <c r="Y18" s="41"/>
      <c r="Z18" s="41">
        <f t="shared" si="16"/>
        <v>67.4</v>
      </c>
      <c r="AA18" s="41"/>
      <c r="AB18" s="41">
        <f t="shared" si="16"/>
        <v>67.4</v>
      </c>
      <c r="AC18" s="41"/>
      <c r="AD18" s="41">
        <f t="shared" si="16"/>
        <v>68.5</v>
      </c>
      <c r="AE18" s="24"/>
      <c r="AF18" s="152"/>
      <c r="AG18" s="113">
        <f t="shared" si="14"/>
        <v>1952.1000000000001</v>
      </c>
      <c r="AH18" s="113">
        <f t="shared" si="2"/>
        <v>1546.6000000000001</v>
      </c>
      <c r="AI18" s="113">
        <f t="shared" si="3"/>
        <v>780.33601</v>
      </c>
      <c r="AJ18" s="113">
        <f t="shared" si="4"/>
        <v>766.1636600000002</v>
      </c>
    </row>
    <row r="19" spans="1:36" s="13" customFormat="1" ht="32.25" customHeight="1">
      <c r="A19" s="35" t="s">
        <v>18</v>
      </c>
      <c r="B19" s="44">
        <f t="shared" si="15"/>
        <v>1952.1000000000006</v>
      </c>
      <c r="C19" s="41">
        <f t="shared" si="15"/>
        <v>1546.6000000000001</v>
      </c>
      <c r="D19" s="41">
        <f t="shared" si="15"/>
        <v>780.43634</v>
      </c>
      <c r="E19" s="41">
        <f t="shared" si="15"/>
        <v>780.43634</v>
      </c>
      <c r="F19" s="41">
        <f t="shared" si="1"/>
        <v>39.979321756057566</v>
      </c>
      <c r="G19" s="41">
        <f t="shared" si="7"/>
        <v>50.461421181947486</v>
      </c>
      <c r="H19" s="41">
        <f>H18</f>
        <v>67.4</v>
      </c>
      <c r="I19" s="41">
        <f t="shared" si="16"/>
        <v>8.42419</v>
      </c>
      <c r="J19" s="41">
        <f t="shared" si="16"/>
        <v>138.8</v>
      </c>
      <c r="K19" s="41">
        <f>K18</f>
        <v>37.64323</v>
      </c>
      <c r="L19" s="41">
        <f t="shared" si="16"/>
        <v>185.6</v>
      </c>
      <c r="M19" s="41">
        <f>M18</f>
        <v>35.48375</v>
      </c>
      <c r="N19" s="41">
        <f t="shared" si="16"/>
        <v>791.1</v>
      </c>
      <c r="O19" s="41">
        <f>O18</f>
        <v>47.70917</v>
      </c>
      <c r="P19" s="41">
        <f t="shared" si="16"/>
        <v>296.3</v>
      </c>
      <c r="Q19" s="41">
        <f>Q18</f>
        <v>418.82567</v>
      </c>
      <c r="R19" s="41">
        <f t="shared" si="16"/>
        <v>67.4</v>
      </c>
      <c r="S19" s="41">
        <v>232.35</v>
      </c>
      <c r="T19" s="41">
        <f t="shared" si="16"/>
        <v>67.4</v>
      </c>
      <c r="U19" s="41"/>
      <c r="V19" s="41">
        <f t="shared" si="16"/>
        <v>67.4</v>
      </c>
      <c r="W19" s="41"/>
      <c r="X19" s="41">
        <f t="shared" si="16"/>
        <v>67.4</v>
      </c>
      <c r="Y19" s="41"/>
      <c r="Z19" s="41">
        <f t="shared" si="16"/>
        <v>67.4</v>
      </c>
      <c r="AA19" s="41"/>
      <c r="AB19" s="41">
        <f t="shared" si="16"/>
        <v>67.4</v>
      </c>
      <c r="AC19" s="41"/>
      <c r="AD19" s="41">
        <f t="shared" si="16"/>
        <v>68.5</v>
      </c>
      <c r="AE19" s="24"/>
      <c r="AF19" s="153"/>
      <c r="AG19" s="113">
        <f t="shared" si="14"/>
        <v>1952.1000000000001</v>
      </c>
      <c r="AH19" s="113">
        <f t="shared" si="2"/>
        <v>1546.6000000000001</v>
      </c>
      <c r="AI19" s="113">
        <f t="shared" si="3"/>
        <v>780.43601</v>
      </c>
      <c r="AJ19" s="113">
        <f t="shared" si="4"/>
        <v>766.1636600000002</v>
      </c>
    </row>
    <row r="20" spans="1:36" s="13" customFormat="1" ht="128.25" customHeight="1">
      <c r="A20" s="52" t="s">
        <v>32</v>
      </c>
      <c r="B20" s="40">
        <f>H20+J20+L20+N20+P20+R20+T20+V20+X20+Z20+AB20+AD20</f>
        <v>18627.66579</v>
      </c>
      <c r="C20" s="24">
        <f>H20+J20+L20+N20+P20+R20</f>
        <v>9249.25856</v>
      </c>
      <c r="D20" s="24">
        <f>I20+K20+M20+O20+Q20+S20+U20+W20+Y20+AA20+AC20+AE20</f>
        <v>6354.1448</v>
      </c>
      <c r="E20" s="24">
        <f>I20+K20+M20+O20+Q20+S20+U20+W20+Y20+AA20+AC20+AE20</f>
        <v>6354.1448</v>
      </c>
      <c r="F20" s="24">
        <f t="shared" si="1"/>
        <v>34.111331347866106</v>
      </c>
      <c r="G20" s="24">
        <f t="shared" si="7"/>
        <v>68.69896390916765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1893.08656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>
        <v>935.72145</v>
      </c>
      <c r="R20" s="24">
        <v>2768.155</v>
      </c>
      <c r="S20" s="24">
        <v>2005.80523</v>
      </c>
      <c r="T20" s="24">
        <v>4888.2</v>
      </c>
      <c r="U20" s="24"/>
      <c r="V20" s="24">
        <v>315.647</v>
      </c>
      <c r="W20" s="24"/>
      <c r="X20" s="24">
        <v>1688.33023</v>
      </c>
      <c r="Y20" s="24"/>
      <c r="Z20" s="24">
        <v>656.8</v>
      </c>
      <c r="AA20" s="24"/>
      <c r="AB20" s="24">
        <v>359.09</v>
      </c>
      <c r="AC20" s="24"/>
      <c r="AD20" s="24">
        <v>1470.34</v>
      </c>
      <c r="AE20" s="24"/>
      <c r="AF20" s="156" t="s">
        <v>103</v>
      </c>
      <c r="AG20" s="113">
        <f t="shared" si="14"/>
        <v>18627.66579</v>
      </c>
      <c r="AH20" s="113">
        <f t="shared" si="2"/>
        <v>9249.25856</v>
      </c>
      <c r="AI20" s="113">
        <f t="shared" si="3"/>
        <v>6354.1448</v>
      </c>
      <c r="AJ20" s="113">
        <f t="shared" si="4"/>
        <v>2895.11376</v>
      </c>
    </row>
    <row r="21" spans="1:36" s="13" customFormat="1" ht="18.75">
      <c r="A21" s="35" t="s">
        <v>23</v>
      </c>
      <c r="B21" s="44">
        <f aca="true" t="shared" si="17" ref="B21:E22">B20</f>
        <v>18627.66579</v>
      </c>
      <c r="C21" s="41">
        <f t="shared" si="17"/>
        <v>9249.25856</v>
      </c>
      <c r="D21" s="41">
        <f t="shared" si="17"/>
        <v>6354.1448</v>
      </c>
      <c r="E21" s="41">
        <f t="shared" si="17"/>
        <v>6354.1448</v>
      </c>
      <c r="F21" s="41">
        <f t="shared" si="1"/>
        <v>34.111331347866106</v>
      </c>
      <c r="G21" s="41">
        <f t="shared" si="7"/>
        <v>68.69896390916765</v>
      </c>
      <c r="H21" s="41">
        <f>H20</f>
        <v>724.037</v>
      </c>
      <c r="I21" s="41">
        <f aca="true" t="shared" si="18" ref="I21:AD22">I20</f>
        <v>390.72784</v>
      </c>
      <c r="J21" s="41">
        <f t="shared" si="18"/>
        <v>342.387</v>
      </c>
      <c r="K21" s="41">
        <f>K20</f>
        <v>339.28984</v>
      </c>
      <c r="L21" s="41">
        <f t="shared" si="18"/>
        <v>1893.08656</v>
      </c>
      <c r="M21" s="41">
        <f>M20</f>
        <v>1345.13975</v>
      </c>
      <c r="N21" s="41">
        <f t="shared" si="18"/>
        <v>3122.466</v>
      </c>
      <c r="O21" s="41">
        <f>O20</f>
        <v>1337.46069</v>
      </c>
      <c r="P21" s="41">
        <f t="shared" si="18"/>
        <v>399.127</v>
      </c>
      <c r="Q21" s="41">
        <f>Q20</f>
        <v>935.72145</v>
      </c>
      <c r="R21" s="41">
        <f t="shared" si="18"/>
        <v>2768.155</v>
      </c>
      <c r="S21" s="24">
        <v>2005.80523</v>
      </c>
      <c r="T21" s="41">
        <f t="shared" si="18"/>
        <v>4888.2</v>
      </c>
      <c r="U21" s="41"/>
      <c r="V21" s="41">
        <f t="shared" si="18"/>
        <v>315.647</v>
      </c>
      <c r="W21" s="41"/>
      <c r="X21" s="41">
        <f t="shared" si="18"/>
        <v>1688.33023</v>
      </c>
      <c r="Y21" s="41"/>
      <c r="Z21" s="41">
        <f t="shared" si="18"/>
        <v>656.8</v>
      </c>
      <c r="AA21" s="41"/>
      <c r="AB21" s="41">
        <f t="shared" si="18"/>
        <v>359.09</v>
      </c>
      <c r="AC21" s="41"/>
      <c r="AD21" s="41">
        <f t="shared" si="18"/>
        <v>1470.34</v>
      </c>
      <c r="AE21" s="41"/>
      <c r="AF21" s="157"/>
      <c r="AG21" s="113">
        <f t="shared" si="14"/>
        <v>18627.66579</v>
      </c>
      <c r="AH21" s="113">
        <f t="shared" si="2"/>
        <v>9249.25856</v>
      </c>
      <c r="AI21" s="113">
        <f t="shared" si="3"/>
        <v>6354.1448</v>
      </c>
      <c r="AJ21" s="113">
        <f t="shared" si="4"/>
        <v>2895.11376</v>
      </c>
    </row>
    <row r="22" spans="1:36" s="13" customFormat="1" ht="40.5" customHeight="1">
      <c r="A22" s="36" t="s">
        <v>18</v>
      </c>
      <c r="B22" s="44">
        <f t="shared" si="17"/>
        <v>18627.66579</v>
      </c>
      <c r="C22" s="41">
        <f t="shared" si="17"/>
        <v>9249.25856</v>
      </c>
      <c r="D22" s="41">
        <f t="shared" si="17"/>
        <v>6354.1448</v>
      </c>
      <c r="E22" s="41">
        <f t="shared" si="17"/>
        <v>6354.1448</v>
      </c>
      <c r="F22" s="41">
        <f t="shared" si="1"/>
        <v>34.111331347866106</v>
      </c>
      <c r="G22" s="41">
        <f t="shared" si="7"/>
        <v>68.69896390916765</v>
      </c>
      <c r="H22" s="41">
        <f>H21</f>
        <v>724.037</v>
      </c>
      <c r="I22" s="41">
        <f t="shared" si="18"/>
        <v>390.72784</v>
      </c>
      <c r="J22" s="41">
        <f t="shared" si="18"/>
        <v>342.387</v>
      </c>
      <c r="K22" s="41">
        <f>K21</f>
        <v>339.28984</v>
      </c>
      <c r="L22" s="41">
        <f t="shared" si="18"/>
        <v>1893.08656</v>
      </c>
      <c r="M22" s="41">
        <f>M21</f>
        <v>1345.13975</v>
      </c>
      <c r="N22" s="41">
        <f t="shared" si="18"/>
        <v>3122.466</v>
      </c>
      <c r="O22" s="41">
        <f>O21</f>
        <v>1337.46069</v>
      </c>
      <c r="P22" s="41">
        <f t="shared" si="18"/>
        <v>399.127</v>
      </c>
      <c r="Q22" s="41">
        <f>Q21</f>
        <v>935.72145</v>
      </c>
      <c r="R22" s="41">
        <f t="shared" si="18"/>
        <v>2768.155</v>
      </c>
      <c r="S22" s="24">
        <v>2005.80523</v>
      </c>
      <c r="T22" s="41">
        <f t="shared" si="18"/>
        <v>4888.2</v>
      </c>
      <c r="U22" s="41"/>
      <c r="V22" s="41">
        <f t="shared" si="18"/>
        <v>315.647</v>
      </c>
      <c r="W22" s="41"/>
      <c r="X22" s="41">
        <f t="shared" si="18"/>
        <v>1688.33023</v>
      </c>
      <c r="Y22" s="41"/>
      <c r="Z22" s="41">
        <f t="shared" si="18"/>
        <v>656.8</v>
      </c>
      <c r="AA22" s="41"/>
      <c r="AB22" s="96">
        <f t="shared" si="18"/>
        <v>359.09</v>
      </c>
      <c r="AC22" s="41"/>
      <c r="AD22" s="41">
        <f t="shared" si="18"/>
        <v>1470.34</v>
      </c>
      <c r="AE22" s="41"/>
      <c r="AF22" s="158"/>
      <c r="AG22" s="113">
        <f t="shared" si="14"/>
        <v>18627.66579</v>
      </c>
      <c r="AH22" s="113">
        <f t="shared" si="2"/>
        <v>9249.25856</v>
      </c>
      <c r="AI22" s="113">
        <f t="shared" si="3"/>
        <v>6354.1448</v>
      </c>
      <c r="AJ22" s="113">
        <f t="shared" si="4"/>
        <v>2895.11376</v>
      </c>
    </row>
    <row r="23" spans="1:36" s="13" customFormat="1" ht="57" customHeight="1">
      <c r="A23" s="52" t="s">
        <v>33</v>
      </c>
      <c r="B23" s="40">
        <f>H23+J23+L23+N23+P23+R23+T23+V23+X23+Z23+AB23+AD23</f>
        <v>1895.7959999999998</v>
      </c>
      <c r="C23" s="24">
        <f>H23+J23+L23+N23+P23+R23</f>
        <v>918.2559999999999</v>
      </c>
      <c r="D23" s="24">
        <f>I23+K23+M23+O23+Q23+S23+U23+W23+Y23+AA23+AC23+AE23</f>
        <v>736.0796499999999</v>
      </c>
      <c r="E23" s="24">
        <f>I23+K23+M23+O23+Q23+S23+U23+W23+Y23+AA23+AC23+AE23</f>
        <v>736.0796499999999</v>
      </c>
      <c r="F23" s="24">
        <f t="shared" si="1"/>
        <v>38.826943932786016</v>
      </c>
      <c r="G23" s="24">
        <f t="shared" si="7"/>
        <v>80.16061425136347</v>
      </c>
      <c r="H23" s="24">
        <v>117.3</v>
      </c>
      <c r="I23" s="24">
        <v>32.8485</v>
      </c>
      <c r="J23" s="24">
        <v>364.4</v>
      </c>
      <c r="K23" s="24">
        <v>45.965</v>
      </c>
      <c r="L23" s="24">
        <v>0</v>
      </c>
      <c r="M23" s="24">
        <v>126.4</v>
      </c>
      <c r="N23" s="24">
        <v>403.956</v>
      </c>
      <c r="O23" s="24">
        <v>236.81015</v>
      </c>
      <c r="P23" s="24">
        <v>12.3</v>
      </c>
      <c r="Q23" s="24">
        <v>202.276</v>
      </c>
      <c r="R23" s="24">
        <v>20.3</v>
      </c>
      <c r="S23" s="24">
        <f>S24</f>
        <v>91.78</v>
      </c>
      <c r="T23" s="24">
        <v>517.5</v>
      </c>
      <c r="U23" s="24"/>
      <c r="V23" s="24">
        <v>0</v>
      </c>
      <c r="W23" s="24"/>
      <c r="X23" s="24">
        <v>0</v>
      </c>
      <c r="Y23" s="24"/>
      <c r="Z23" s="24">
        <v>460.04</v>
      </c>
      <c r="AA23" s="24"/>
      <c r="AB23" s="24">
        <v>0</v>
      </c>
      <c r="AC23" s="24"/>
      <c r="AD23" s="24">
        <v>0</v>
      </c>
      <c r="AE23" s="24"/>
      <c r="AF23" s="159" t="s">
        <v>58</v>
      </c>
      <c r="AG23" s="113">
        <f>H23+J23+L23+N23+P23+R23+T23+V23+X23+X23+Z23++AB23+AD23</f>
        <v>1895.7959999999998</v>
      </c>
      <c r="AH23" s="113">
        <f t="shared" si="2"/>
        <v>918.2559999999999</v>
      </c>
      <c r="AI23" s="113">
        <f t="shared" si="3"/>
        <v>736.0796499999999</v>
      </c>
      <c r="AJ23" s="113">
        <f t="shared" si="4"/>
        <v>182.17634999999996</v>
      </c>
    </row>
    <row r="24" spans="1:36" s="13" customFormat="1" ht="18.75">
      <c r="A24" s="35" t="s">
        <v>23</v>
      </c>
      <c r="B24" s="44">
        <f aca="true" t="shared" si="19" ref="B24:D25">B23</f>
        <v>1895.7959999999998</v>
      </c>
      <c r="C24" s="41">
        <f t="shared" si="19"/>
        <v>918.2559999999999</v>
      </c>
      <c r="D24" s="44">
        <f t="shared" si="19"/>
        <v>736.0796499999999</v>
      </c>
      <c r="E24" s="44">
        <f>E23</f>
        <v>736.0796499999999</v>
      </c>
      <c r="F24" s="41">
        <f t="shared" si="1"/>
        <v>38.826943932786016</v>
      </c>
      <c r="G24" s="41">
        <f t="shared" si="7"/>
        <v>80.16061425136347</v>
      </c>
      <c r="H24" s="44">
        <f>H23</f>
        <v>117.3</v>
      </c>
      <c r="I24" s="44">
        <f aca="true" t="shared" si="20" ref="I24:AD25">I23</f>
        <v>32.8485</v>
      </c>
      <c r="J24" s="44">
        <f t="shared" si="20"/>
        <v>364.4</v>
      </c>
      <c r="K24" s="44">
        <f>K23</f>
        <v>45.965</v>
      </c>
      <c r="L24" s="44">
        <f t="shared" si="20"/>
        <v>0</v>
      </c>
      <c r="M24" s="44">
        <f>M23</f>
        <v>126.4</v>
      </c>
      <c r="N24" s="44">
        <f t="shared" si="20"/>
        <v>403.956</v>
      </c>
      <c r="O24" s="44">
        <f>O23</f>
        <v>236.81015</v>
      </c>
      <c r="P24" s="44">
        <f t="shared" si="20"/>
        <v>12.3</v>
      </c>
      <c r="Q24" s="44">
        <f>Q23</f>
        <v>202.276</v>
      </c>
      <c r="R24" s="44">
        <f t="shared" si="20"/>
        <v>20.3</v>
      </c>
      <c r="S24" s="44">
        <v>91.78</v>
      </c>
      <c r="T24" s="44">
        <f t="shared" si="20"/>
        <v>517.5</v>
      </c>
      <c r="U24" s="44"/>
      <c r="V24" s="44">
        <f t="shared" si="20"/>
        <v>0</v>
      </c>
      <c r="W24" s="44"/>
      <c r="X24" s="44">
        <f t="shared" si="20"/>
        <v>0</v>
      </c>
      <c r="Y24" s="44"/>
      <c r="Z24" s="44">
        <f t="shared" si="20"/>
        <v>460.04</v>
      </c>
      <c r="AA24" s="44"/>
      <c r="AB24" s="44">
        <f t="shared" si="20"/>
        <v>0</v>
      </c>
      <c r="AC24" s="44"/>
      <c r="AD24" s="44">
        <f t="shared" si="20"/>
        <v>0</v>
      </c>
      <c r="AE24" s="44"/>
      <c r="AF24" s="160"/>
      <c r="AG24" s="113">
        <f>H24+J24+L24+N24+P24+R24+T24+V24+X24+X24+Z24++AB24+AD24</f>
        <v>1895.7959999999998</v>
      </c>
      <c r="AH24" s="113">
        <f t="shared" si="2"/>
        <v>918.2559999999999</v>
      </c>
      <c r="AI24" s="113">
        <f t="shared" si="3"/>
        <v>736.0796499999999</v>
      </c>
      <c r="AJ24" s="113">
        <f t="shared" si="4"/>
        <v>182.17634999999996</v>
      </c>
    </row>
    <row r="25" spans="1:36" s="13" customFormat="1" ht="18.75">
      <c r="A25" s="36" t="s">
        <v>18</v>
      </c>
      <c r="B25" s="44">
        <f t="shared" si="19"/>
        <v>1895.7959999999998</v>
      </c>
      <c r="C25" s="41">
        <f t="shared" si="19"/>
        <v>918.2559999999999</v>
      </c>
      <c r="D25" s="41">
        <f t="shared" si="19"/>
        <v>736.0796499999999</v>
      </c>
      <c r="E25" s="41">
        <f>E24</f>
        <v>736.0796499999999</v>
      </c>
      <c r="F25" s="41">
        <f t="shared" si="1"/>
        <v>38.826943932786016</v>
      </c>
      <c r="G25" s="41">
        <f t="shared" si="7"/>
        <v>80.16061425136347</v>
      </c>
      <c r="H25" s="41">
        <f>H24</f>
        <v>117.3</v>
      </c>
      <c r="I25" s="41">
        <f t="shared" si="20"/>
        <v>32.8485</v>
      </c>
      <c r="J25" s="41">
        <f t="shared" si="20"/>
        <v>364.4</v>
      </c>
      <c r="K25" s="41">
        <f>K24</f>
        <v>45.965</v>
      </c>
      <c r="L25" s="41">
        <f t="shared" si="20"/>
        <v>0</v>
      </c>
      <c r="M25" s="41">
        <f>M24</f>
        <v>126.4</v>
      </c>
      <c r="N25" s="41">
        <f t="shared" si="20"/>
        <v>403.956</v>
      </c>
      <c r="O25" s="41">
        <f>O24</f>
        <v>236.81015</v>
      </c>
      <c r="P25" s="41">
        <f t="shared" si="20"/>
        <v>12.3</v>
      </c>
      <c r="Q25" s="41">
        <f>Q24</f>
        <v>202.276</v>
      </c>
      <c r="R25" s="41">
        <f t="shared" si="20"/>
        <v>20.3</v>
      </c>
      <c r="S25" s="41">
        <v>91.78</v>
      </c>
      <c r="T25" s="41">
        <f t="shared" si="20"/>
        <v>517.5</v>
      </c>
      <c r="U25" s="41"/>
      <c r="V25" s="41">
        <f t="shared" si="20"/>
        <v>0</v>
      </c>
      <c r="W25" s="41"/>
      <c r="X25" s="41">
        <f t="shared" si="20"/>
        <v>0</v>
      </c>
      <c r="Y25" s="41"/>
      <c r="Z25" s="41">
        <f t="shared" si="20"/>
        <v>460.04</v>
      </c>
      <c r="AA25" s="41"/>
      <c r="AB25" s="41">
        <f t="shared" si="20"/>
        <v>0</v>
      </c>
      <c r="AC25" s="41"/>
      <c r="AD25" s="41">
        <f t="shared" si="20"/>
        <v>0</v>
      </c>
      <c r="AE25" s="41"/>
      <c r="AF25" s="161"/>
      <c r="AG25" s="113">
        <f>H25+J25+L25+N25+P25+R25+T25+V25+X25+X25+Z25++AB25+AD25</f>
        <v>1895.7959999999998</v>
      </c>
      <c r="AH25" s="113">
        <f t="shared" si="2"/>
        <v>918.2559999999999</v>
      </c>
      <c r="AI25" s="113">
        <f t="shared" si="3"/>
        <v>736.0796499999999</v>
      </c>
      <c r="AJ25" s="113">
        <f t="shared" si="4"/>
        <v>182.17634999999996</v>
      </c>
    </row>
    <row r="26" spans="1:36" s="13" customFormat="1" ht="99.75" customHeight="1">
      <c r="A26" s="52" t="s">
        <v>34</v>
      </c>
      <c r="B26" s="40">
        <f>H26+J26+L26+N26+P26+R26+T26+V26+X26+Z26+AB26+AD26</f>
        <v>80277.40000000001</v>
      </c>
      <c r="C26" s="24">
        <f>H26+J26+L26+N26+P26+R26</f>
        <v>48989.122</v>
      </c>
      <c r="D26" s="24">
        <f>I26+K26+M26+O26+Q26+S26+U26+W26+Y26+AA26+AC26+AE26</f>
        <v>44629.77065</v>
      </c>
      <c r="E26" s="24">
        <f>I26+K26+M26+O26+Q26+S26+U26+W26+Y26+AA26+AC26+AE26</f>
        <v>44629.77065</v>
      </c>
      <c r="F26" s="24">
        <f t="shared" si="1"/>
        <v>55.59443959321053</v>
      </c>
      <c r="G26" s="24">
        <f t="shared" si="7"/>
        <v>91.10138910021696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6134.635</v>
      </c>
      <c r="Q26" s="24">
        <v>5953.16222</v>
      </c>
      <c r="R26" s="24">
        <v>6357.984</v>
      </c>
      <c r="S26" s="24">
        <v>5906.315</v>
      </c>
      <c r="T26" s="24">
        <v>8429.115</v>
      </c>
      <c r="U26" s="24"/>
      <c r="V26" s="24">
        <v>3968.415</v>
      </c>
      <c r="W26" s="24"/>
      <c r="X26" s="24">
        <v>3023.357</v>
      </c>
      <c r="Y26" s="24"/>
      <c r="Z26" s="24">
        <v>5969.258</v>
      </c>
      <c r="AA26" s="24"/>
      <c r="AB26" s="24">
        <v>2998.774</v>
      </c>
      <c r="AC26" s="24"/>
      <c r="AD26" s="24">
        <v>6899.359</v>
      </c>
      <c r="AE26" s="24"/>
      <c r="AF26" s="159" t="s">
        <v>59</v>
      </c>
      <c r="AG26" s="113">
        <f aca="true" t="shared" si="21" ref="AG26:AG36">AD26+AB26+Z26+X26+V26+T26+R26+P26+N26+L26+J26+H26</f>
        <v>80277.40000000001</v>
      </c>
      <c r="AH26" s="113">
        <f>H26+J26+L26+N26+P26+R26</f>
        <v>48989.122</v>
      </c>
      <c r="AI26" s="113">
        <f t="shared" si="3"/>
        <v>44629.77065</v>
      </c>
      <c r="AJ26" s="113">
        <f t="shared" si="4"/>
        <v>4359.3513500000045</v>
      </c>
    </row>
    <row r="27" spans="1:36" s="13" customFormat="1" ht="18.75">
      <c r="A27" s="35" t="s">
        <v>23</v>
      </c>
      <c r="B27" s="44">
        <f>B26</f>
        <v>80277.40000000001</v>
      </c>
      <c r="C27" s="41">
        <f>C26</f>
        <v>48989.122</v>
      </c>
      <c r="D27" s="41">
        <f>D26</f>
        <v>44629.77065</v>
      </c>
      <c r="E27" s="41">
        <f>E26</f>
        <v>44629.77065</v>
      </c>
      <c r="F27" s="41">
        <f t="shared" si="1"/>
        <v>55.59443959321053</v>
      </c>
      <c r="G27" s="41">
        <f t="shared" si="7"/>
        <v>91.10138910021696</v>
      </c>
      <c r="H27" s="41">
        <f>H26</f>
        <v>17519.276</v>
      </c>
      <c r="I27" s="41">
        <f aca="true" t="shared" si="22" ref="I27:AD28">I26</f>
        <v>14074.49791</v>
      </c>
      <c r="J27" s="41">
        <f t="shared" si="22"/>
        <v>7832.756</v>
      </c>
      <c r="K27" s="41">
        <f>K26</f>
        <v>7662.4626</v>
      </c>
      <c r="L27" s="41">
        <f t="shared" si="22"/>
        <v>3519.617</v>
      </c>
      <c r="M27" s="41">
        <f>M26</f>
        <v>4238.6135</v>
      </c>
      <c r="N27" s="41">
        <f t="shared" si="22"/>
        <v>7624.854</v>
      </c>
      <c r="O27" s="41">
        <f>O26</f>
        <v>6794.71942</v>
      </c>
      <c r="P27" s="41">
        <f t="shared" si="22"/>
        <v>6134.635</v>
      </c>
      <c r="Q27" s="41">
        <f t="shared" si="22"/>
        <v>5953.16222</v>
      </c>
      <c r="R27" s="41">
        <f t="shared" si="22"/>
        <v>6357.984</v>
      </c>
      <c r="S27" s="41">
        <f t="shared" si="22"/>
        <v>5906.315</v>
      </c>
      <c r="T27" s="41">
        <f t="shared" si="22"/>
        <v>8429.115</v>
      </c>
      <c r="U27" s="41"/>
      <c r="V27" s="41">
        <f t="shared" si="22"/>
        <v>3968.415</v>
      </c>
      <c r="W27" s="41"/>
      <c r="X27" s="41">
        <f t="shared" si="22"/>
        <v>3023.357</v>
      </c>
      <c r="Y27" s="41"/>
      <c r="Z27" s="41">
        <f t="shared" si="22"/>
        <v>5969.258</v>
      </c>
      <c r="AA27" s="41"/>
      <c r="AB27" s="41">
        <f t="shared" si="22"/>
        <v>2998.774</v>
      </c>
      <c r="AC27" s="41"/>
      <c r="AD27" s="41">
        <f t="shared" si="22"/>
        <v>6899.359</v>
      </c>
      <c r="AE27" s="41"/>
      <c r="AF27" s="162"/>
      <c r="AG27" s="113">
        <f t="shared" si="21"/>
        <v>80277.40000000001</v>
      </c>
      <c r="AH27" s="113">
        <f t="shared" si="2"/>
        <v>48989.122</v>
      </c>
      <c r="AI27" s="113">
        <f t="shared" si="3"/>
        <v>44629.77065</v>
      </c>
      <c r="AJ27" s="113">
        <f t="shared" si="4"/>
        <v>4359.3513500000045</v>
      </c>
    </row>
    <row r="28" spans="1:36" s="13" customFormat="1" ht="17.25" customHeight="1">
      <c r="A28" s="35" t="s">
        <v>18</v>
      </c>
      <c r="B28" s="44">
        <f>B27</f>
        <v>80277.40000000001</v>
      </c>
      <c r="C28" s="41">
        <f>C27</f>
        <v>48989.122</v>
      </c>
      <c r="D28" s="44">
        <f>D26</f>
        <v>44629.77065</v>
      </c>
      <c r="E28" s="44">
        <f>E27</f>
        <v>44629.77065</v>
      </c>
      <c r="F28" s="41">
        <f t="shared" si="1"/>
        <v>55.59443959321053</v>
      </c>
      <c r="G28" s="41">
        <f t="shared" si="7"/>
        <v>91.10138910021696</v>
      </c>
      <c r="H28" s="44">
        <f>H27</f>
        <v>17519.276</v>
      </c>
      <c r="I28" s="44">
        <f t="shared" si="22"/>
        <v>14074.49791</v>
      </c>
      <c r="J28" s="44">
        <f t="shared" si="22"/>
        <v>7832.756</v>
      </c>
      <c r="K28" s="44">
        <f>K27</f>
        <v>7662.4626</v>
      </c>
      <c r="L28" s="44">
        <f t="shared" si="22"/>
        <v>3519.617</v>
      </c>
      <c r="M28" s="44">
        <f>M27</f>
        <v>4238.6135</v>
      </c>
      <c r="N28" s="44">
        <f t="shared" si="22"/>
        <v>7624.854</v>
      </c>
      <c r="O28" s="44">
        <f>O27</f>
        <v>6794.71942</v>
      </c>
      <c r="P28" s="44">
        <f t="shared" si="22"/>
        <v>6134.635</v>
      </c>
      <c r="Q28" s="44">
        <f t="shared" si="22"/>
        <v>5953.16222</v>
      </c>
      <c r="R28" s="44">
        <f t="shared" si="22"/>
        <v>6357.984</v>
      </c>
      <c r="S28" s="44">
        <f t="shared" si="22"/>
        <v>5906.315</v>
      </c>
      <c r="T28" s="44">
        <f t="shared" si="22"/>
        <v>8429.115</v>
      </c>
      <c r="U28" s="44"/>
      <c r="V28" s="44">
        <f t="shared" si="22"/>
        <v>3968.415</v>
      </c>
      <c r="W28" s="44"/>
      <c r="X28" s="44">
        <f t="shared" si="22"/>
        <v>3023.357</v>
      </c>
      <c r="Y28" s="44"/>
      <c r="Z28" s="44">
        <f t="shared" si="22"/>
        <v>5969.258</v>
      </c>
      <c r="AA28" s="44"/>
      <c r="AB28" s="44">
        <f t="shared" si="22"/>
        <v>2998.774</v>
      </c>
      <c r="AC28" s="44"/>
      <c r="AD28" s="44">
        <f t="shared" si="22"/>
        <v>6899.359</v>
      </c>
      <c r="AE28" s="44"/>
      <c r="AF28" s="163"/>
      <c r="AG28" s="113">
        <f t="shared" si="21"/>
        <v>80277.40000000001</v>
      </c>
      <c r="AH28" s="113">
        <f t="shared" si="2"/>
        <v>48989.122</v>
      </c>
      <c r="AI28" s="113">
        <f t="shared" si="3"/>
        <v>44629.77065</v>
      </c>
      <c r="AJ28" s="113">
        <f t="shared" si="4"/>
        <v>4359.3513500000045</v>
      </c>
    </row>
    <row r="29" spans="1:36" s="13" customFormat="1" ht="86.25" customHeight="1">
      <c r="A29" s="86" t="s">
        <v>46</v>
      </c>
      <c r="B29" s="101">
        <f>B30</f>
        <v>7649.09847</v>
      </c>
      <c r="C29" s="24">
        <f aca="true" t="shared" si="23" ref="C29:C36">H29+J29+L29+N29+P29+R29</f>
        <v>4867.90852</v>
      </c>
      <c r="D29" s="101">
        <f>D31+D32</f>
        <v>4756.884</v>
      </c>
      <c r="E29" s="101">
        <f>I29+K29+M29+O29+Q29+S29+U29+W29+Y29+AA29+AC29+AE29</f>
        <v>3874.4839300000003</v>
      </c>
      <c r="F29" s="102">
        <f t="shared" si="1"/>
        <v>62.188818965485225</v>
      </c>
      <c r="G29" s="102">
        <f t="shared" si="7"/>
        <v>97.71925623614636</v>
      </c>
      <c r="H29" s="101">
        <f>H30</f>
        <v>1426.8090000000002</v>
      </c>
      <c r="I29" s="101">
        <f aca="true" t="shared" si="24" ref="I29:Z29">I30</f>
        <v>1180.59787</v>
      </c>
      <c r="J29" s="101">
        <f t="shared" si="24"/>
        <v>920.25566</v>
      </c>
      <c r="K29" s="101">
        <f>K30</f>
        <v>722.21797</v>
      </c>
      <c r="L29" s="101">
        <f t="shared" si="24"/>
        <v>324.76479</v>
      </c>
      <c r="M29" s="101">
        <f>M30</f>
        <v>265.57276</v>
      </c>
      <c r="N29" s="101">
        <f t="shared" si="24"/>
        <v>700.56528</v>
      </c>
      <c r="O29" s="101">
        <f>O30</f>
        <v>587.20759</v>
      </c>
      <c r="P29" s="40">
        <f t="shared" si="24"/>
        <v>728.2687900000001</v>
      </c>
      <c r="Q29" s="101">
        <f>Q30</f>
        <v>437.37974</v>
      </c>
      <c r="R29" s="40">
        <f>R30</f>
        <v>767.245</v>
      </c>
      <c r="S29" s="40">
        <f>S30</f>
        <v>681.508</v>
      </c>
      <c r="T29" s="40">
        <f t="shared" si="24"/>
        <v>751.47779</v>
      </c>
      <c r="U29" s="40"/>
      <c r="V29" s="40">
        <f t="shared" si="24"/>
        <v>434.67078999999995</v>
      </c>
      <c r="W29" s="40"/>
      <c r="X29" s="40">
        <f t="shared" si="24"/>
        <v>230.41279</v>
      </c>
      <c r="Y29" s="40"/>
      <c r="Z29" s="40">
        <f t="shared" si="24"/>
        <v>487.04778999999996</v>
      </c>
      <c r="AA29" s="40"/>
      <c r="AB29" s="40">
        <f>AB30</f>
        <v>325.40079</v>
      </c>
      <c r="AC29" s="40"/>
      <c r="AD29" s="40">
        <f>AD30</f>
        <v>552.1800000000001</v>
      </c>
      <c r="AE29" s="40"/>
      <c r="AF29" s="151" t="s">
        <v>60</v>
      </c>
      <c r="AG29" s="113">
        <f t="shared" si="21"/>
        <v>7649.09847</v>
      </c>
      <c r="AH29" s="113">
        <f t="shared" si="2"/>
        <v>4867.90852</v>
      </c>
      <c r="AI29" s="113">
        <f>I29+K29+M29+O29+Q29+S29+U29+W29+Y29+AA29+AC29+AE29</f>
        <v>3874.4839300000003</v>
      </c>
      <c r="AJ29" s="113">
        <f t="shared" si="4"/>
        <v>993.4245899999996</v>
      </c>
    </row>
    <row r="30" spans="1:36" s="13" customFormat="1" ht="20.25" customHeight="1">
      <c r="A30" s="86" t="s">
        <v>23</v>
      </c>
      <c r="B30" s="87">
        <f>B32+B31</f>
        <v>7649.09847</v>
      </c>
      <c r="C30" s="24">
        <f t="shared" si="23"/>
        <v>4867.90852</v>
      </c>
      <c r="D30" s="87">
        <f>D32+D31</f>
        <v>4756.884</v>
      </c>
      <c r="E30" s="87">
        <f>E31+E32</f>
        <v>3874.48393</v>
      </c>
      <c r="F30" s="99">
        <f t="shared" si="1"/>
        <v>62.188818965485225</v>
      </c>
      <c r="G30" s="99">
        <f t="shared" si="7"/>
        <v>97.71925623614636</v>
      </c>
      <c r="H30" s="87">
        <f aca="true" t="shared" si="25" ref="H30:P30">H31+H32</f>
        <v>1426.8090000000002</v>
      </c>
      <c r="I30" s="87">
        <f t="shared" si="25"/>
        <v>1180.59787</v>
      </c>
      <c r="J30" s="87">
        <f t="shared" si="25"/>
        <v>920.25566</v>
      </c>
      <c r="K30" s="87">
        <f t="shared" si="25"/>
        <v>722.21797</v>
      </c>
      <c r="L30" s="87">
        <f t="shared" si="25"/>
        <v>324.76479</v>
      </c>
      <c r="M30" s="87">
        <f t="shared" si="25"/>
        <v>265.57276</v>
      </c>
      <c r="N30" s="87">
        <f t="shared" si="25"/>
        <v>700.56528</v>
      </c>
      <c r="O30" s="87">
        <f t="shared" si="25"/>
        <v>587.20759</v>
      </c>
      <c r="P30" s="87">
        <f t="shared" si="25"/>
        <v>728.2687900000001</v>
      </c>
      <c r="Q30" s="87">
        <f>Q31+Q32</f>
        <v>437.37974</v>
      </c>
      <c r="R30" s="87">
        <f>SUM(R31:R32)</f>
        <v>767.245</v>
      </c>
      <c r="S30" s="87">
        <f>SUM(S31:S32)</f>
        <v>681.508</v>
      </c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SUM(AD31:AD32)</f>
        <v>552.1800000000001</v>
      </c>
      <c r="AE30" s="41"/>
      <c r="AF30" s="162"/>
      <c r="AG30" s="113">
        <f t="shared" si="21"/>
        <v>7649.09847</v>
      </c>
      <c r="AH30" s="113">
        <f t="shared" si="2"/>
        <v>4867.90852</v>
      </c>
      <c r="AI30" s="113">
        <f>AE30+AC30+AA30+Y30+W30+U30+S30+Q30+O30+M30+K30+I30</f>
        <v>3874.4839300000003</v>
      </c>
      <c r="AJ30" s="113">
        <f t="shared" si="4"/>
        <v>993.4245900000001</v>
      </c>
    </row>
    <row r="31" spans="1:36" s="13" customFormat="1" ht="20.25" customHeight="1">
      <c r="A31" s="88" t="s">
        <v>47</v>
      </c>
      <c r="B31" s="87">
        <f>H31+J31+L31+N31+P31+R31+T31+V31+X31+Z31+AB31+AD31</f>
        <v>4820.2</v>
      </c>
      <c r="C31" s="99">
        <f t="shared" si="23"/>
        <v>2464.4840000000004</v>
      </c>
      <c r="D31" s="44">
        <v>2404.884</v>
      </c>
      <c r="E31" s="87">
        <f>I31+K31+M31+O31+Q31+S31+U31+W31+Y31+AA31+AC31+AE31</f>
        <v>1784.62001</v>
      </c>
      <c r="F31" s="99">
        <f t="shared" si="1"/>
        <v>49.89178872245965</v>
      </c>
      <c r="G31" s="99">
        <f t="shared" si="7"/>
        <v>97.58164386540953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>
        <v>295.12974</v>
      </c>
      <c r="R31" s="44">
        <v>712.595</v>
      </c>
      <c r="S31" s="44">
        <v>681.508</v>
      </c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162"/>
      <c r="AG31" s="113">
        <f t="shared" si="21"/>
        <v>4820.2</v>
      </c>
      <c r="AH31" s="113">
        <f t="shared" si="2"/>
        <v>2464.4840000000004</v>
      </c>
      <c r="AI31" s="113">
        <f t="shared" si="3"/>
        <v>1784.62001</v>
      </c>
      <c r="AJ31" s="113">
        <f t="shared" si="4"/>
        <v>679.8639900000003</v>
      </c>
    </row>
    <row r="32" spans="1:36" s="13" customFormat="1" ht="27.75" customHeight="1">
      <c r="A32" s="88" t="s">
        <v>48</v>
      </c>
      <c r="B32" s="87">
        <f>H32+J32+N32+P32+R32+T32+V32+X32+Z32+AB32+AD32+L32</f>
        <v>2828.89847</v>
      </c>
      <c r="C32" s="87">
        <f t="shared" si="23"/>
        <v>2403.4245200000005</v>
      </c>
      <c r="D32" s="44">
        <v>2352</v>
      </c>
      <c r="E32" s="87">
        <f>I32+K32+M32+O32+Q32+S32+U32+W32+Y32+AA32+AC32+AE32</f>
        <v>2089.86392</v>
      </c>
      <c r="F32" s="99">
        <f t="shared" si="1"/>
        <v>83.14190222599258</v>
      </c>
      <c r="G32" s="99">
        <f t="shared" si="7"/>
        <v>97.86036467664894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>
        <v>142.25</v>
      </c>
      <c r="R32" s="44">
        <v>54.65</v>
      </c>
      <c r="S32" s="44">
        <v>0</v>
      </c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52.51</v>
      </c>
      <c r="AE32" s="44"/>
      <c r="AF32" s="163"/>
      <c r="AG32" s="113">
        <f t="shared" si="21"/>
        <v>2828.89847</v>
      </c>
      <c r="AH32" s="113">
        <f t="shared" si="2"/>
        <v>2403.4245200000005</v>
      </c>
      <c r="AI32" s="113">
        <f t="shared" si="3"/>
        <v>2089.86392</v>
      </c>
      <c r="AJ32" s="113">
        <f t="shared" si="4"/>
        <v>313.5606000000007</v>
      </c>
    </row>
    <row r="33" spans="1:36" s="13" customFormat="1" ht="33.75" customHeight="1">
      <c r="A33" s="45" t="s">
        <v>24</v>
      </c>
      <c r="B33" s="40">
        <f>B10+B6</f>
        <v>111396.36026</v>
      </c>
      <c r="C33" s="24">
        <f t="shared" si="23"/>
        <v>66156.09508000001</v>
      </c>
      <c r="D33" s="24">
        <f>D10+D6</f>
        <v>54984.47988</v>
      </c>
      <c r="E33" s="24">
        <f>E34+E35+E36</f>
        <v>54102.07981</v>
      </c>
      <c r="F33" s="24">
        <f t="shared" si="1"/>
        <v>49.35931456976312</v>
      </c>
      <c r="G33" s="24">
        <f t="shared" si="7"/>
        <v>83.11324876945864</v>
      </c>
      <c r="H33" s="40">
        <f>H6+H10</f>
        <v>19854.822000000004</v>
      </c>
      <c r="I33" s="40">
        <f>I36+I35+I34</f>
        <v>15687.096309999999</v>
      </c>
      <c r="J33" s="40">
        <f>J6+J10</f>
        <v>9598.598660000001</v>
      </c>
      <c r="K33" s="40">
        <f aca="true" t="shared" si="26" ref="K33:P33">K6+K10</f>
        <v>8807.57864</v>
      </c>
      <c r="L33" s="40">
        <f t="shared" si="26"/>
        <v>5923.0683500000005</v>
      </c>
      <c r="M33" s="40">
        <f t="shared" si="26"/>
        <v>6011.209760000001</v>
      </c>
      <c r="N33" s="40">
        <f t="shared" si="26"/>
        <v>12721.24128</v>
      </c>
      <c r="O33" s="40">
        <f>O6+O10</f>
        <v>9003.90702</v>
      </c>
      <c r="P33" s="40">
        <f t="shared" si="26"/>
        <v>7670.63079</v>
      </c>
      <c r="Q33" s="40">
        <f>Q6+Q10</f>
        <v>8004.465080000001</v>
      </c>
      <c r="R33" s="40">
        <f>R6+R10</f>
        <v>10387.734000000002</v>
      </c>
      <c r="S33" s="40">
        <f>S6+S10</f>
        <v>6587.822999999999</v>
      </c>
      <c r="T33" s="40">
        <f>T6+T10</f>
        <v>14653.692790000001</v>
      </c>
      <c r="U33" s="40"/>
      <c r="V33" s="40">
        <f>V6+V10</f>
        <v>4786.13279</v>
      </c>
      <c r="W33" s="40"/>
      <c r="X33" s="40">
        <f>X6+X10</f>
        <v>5009.50002</v>
      </c>
      <c r="Y33" s="40"/>
      <c r="Z33" s="40">
        <f>Z6+Z10</f>
        <v>7929.245789999999</v>
      </c>
      <c r="AA33" s="40"/>
      <c r="AB33" s="40">
        <f>AB6+AB10</f>
        <v>3871.31479</v>
      </c>
      <c r="AC33" s="40"/>
      <c r="AD33" s="40">
        <f>AD6+AD10</f>
        <v>8990.379</v>
      </c>
      <c r="AE33" s="24"/>
      <c r="AF33" s="40"/>
      <c r="AG33" s="113">
        <f t="shared" si="21"/>
        <v>111396.36026000002</v>
      </c>
      <c r="AH33" s="113">
        <f t="shared" si="2"/>
        <v>66156.09508000001</v>
      </c>
      <c r="AI33" s="113">
        <f t="shared" si="3"/>
        <v>54102.07981</v>
      </c>
      <c r="AJ33" s="113">
        <f t="shared" si="4"/>
        <v>12054.01527000001</v>
      </c>
    </row>
    <row r="34" spans="1:36" s="13" customFormat="1" ht="18.75">
      <c r="A34" s="35" t="s">
        <v>47</v>
      </c>
      <c r="B34" s="40">
        <f>H34+J34+L34+N34+P34+R34+T34+V34+X34+Z34+AB34+AD34</f>
        <v>4820.19694</v>
      </c>
      <c r="C34" s="24">
        <f t="shared" si="23"/>
        <v>2464.4809400000004</v>
      </c>
      <c r="D34" s="40">
        <f>D31</f>
        <v>2404.884</v>
      </c>
      <c r="E34" s="40">
        <f>I34+K34+M34+O34+Q34+S34+U34+W34+Y34+AA34+AC34+AE34</f>
        <v>1784.62001</v>
      </c>
      <c r="F34" s="24">
        <f t="shared" si="1"/>
        <v>49.89182039520568</v>
      </c>
      <c r="G34" s="24">
        <f t="shared" si="7"/>
        <v>97.58176502675649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>
        <f>Q31</f>
        <v>295.12974</v>
      </c>
      <c r="R34" s="40">
        <f>R31</f>
        <v>712.595</v>
      </c>
      <c r="S34" s="40">
        <f>S31</f>
        <v>681.508</v>
      </c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499.67</v>
      </c>
      <c r="AE34" s="24"/>
      <c r="AF34" s="40"/>
      <c r="AG34" s="113">
        <f t="shared" si="21"/>
        <v>4820.19694</v>
      </c>
      <c r="AH34" s="113">
        <f t="shared" si="2"/>
        <v>2464.4809400000004</v>
      </c>
      <c r="AI34" s="113">
        <f t="shared" si="3"/>
        <v>1784.62001</v>
      </c>
      <c r="AJ34" s="113">
        <f t="shared" si="4"/>
        <v>679.8609300000003</v>
      </c>
    </row>
    <row r="35" spans="1:36" s="13" customFormat="1" ht="18.75">
      <c r="A35" s="35" t="s">
        <v>48</v>
      </c>
      <c r="B35" s="40">
        <f>B32</f>
        <v>2828.89847</v>
      </c>
      <c r="C35" s="24">
        <f t="shared" si="23"/>
        <v>2403.4245200000005</v>
      </c>
      <c r="D35" s="40">
        <f>D32</f>
        <v>2352</v>
      </c>
      <c r="E35" s="40">
        <f>I35+K35+M35+O35+Q35+S35+U35+W35+Y35+AA35+AC35+AE35</f>
        <v>2089.86392</v>
      </c>
      <c r="F35" s="24">
        <f t="shared" si="1"/>
        <v>83.14190222599258</v>
      </c>
      <c r="G35" s="24">
        <f t="shared" si="7"/>
        <v>97.86036467664894</v>
      </c>
      <c r="H35" s="40">
        <f>H30-H31</f>
        <v>1414.89594</v>
      </c>
      <c r="I35" s="40">
        <f>I30-I31</f>
        <v>1180.59787</v>
      </c>
      <c r="J35" s="40">
        <f aca="true" t="shared" si="27" ref="J35:AD35">J30-J31</f>
        <v>404.73366</v>
      </c>
      <c r="K35" s="40">
        <f>K32</f>
        <v>608.57858</v>
      </c>
      <c r="L35" s="40">
        <f t="shared" si="27"/>
        <v>19.64078999999998</v>
      </c>
      <c r="M35" s="40">
        <f>M32</f>
        <v>44.50918</v>
      </c>
      <c r="N35" s="40">
        <f t="shared" si="27"/>
        <v>343.41328000000004</v>
      </c>
      <c r="O35" s="40">
        <f>O32</f>
        <v>113.92829</v>
      </c>
      <c r="P35" s="40">
        <f t="shared" si="27"/>
        <v>166.09085000000005</v>
      </c>
      <c r="Q35" s="40">
        <f>Q32</f>
        <v>142.25</v>
      </c>
      <c r="R35" s="40">
        <f>R30-R31</f>
        <v>54.64999999999998</v>
      </c>
      <c r="S35" s="40">
        <f>S30-S31</f>
        <v>0</v>
      </c>
      <c r="T35" s="40">
        <f t="shared" si="27"/>
        <v>176.29979000000003</v>
      </c>
      <c r="U35" s="40"/>
      <c r="V35" s="40">
        <f t="shared" si="27"/>
        <v>19.64078999999998</v>
      </c>
      <c r="W35" s="40"/>
      <c r="X35" s="40">
        <f t="shared" si="27"/>
        <v>19.64079000000001</v>
      </c>
      <c r="Y35" s="40"/>
      <c r="Z35" s="40">
        <f t="shared" si="27"/>
        <v>137.74178999999998</v>
      </c>
      <c r="AA35" s="40"/>
      <c r="AB35" s="40">
        <f t="shared" si="27"/>
        <v>19.64078999999998</v>
      </c>
      <c r="AC35" s="40"/>
      <c r="AD35" s="40">
        <f t="shared" si="27"/>
        <v>52.51000000000005</v>
      </c>
      <c r="AE35" s="40"/>
      <c r="AF35" s="40"/>
      <c r="AG35" s="113">
        <f t="shared" si="21"/>
        <v>2828.89847</v>
      </c>
      <c r="AH35" s="113">
        <f t="shared" si="2"/>
        <v>2403.4245200000005</v>
      </c>
      <c r="AI35" s="113">
        <f t="shared" si="3"/>
        <v>2089.86392</v>
      </c>
      <c r="AJ35" s="113">
        <f t="shared" si="4"/>
        <v>313.5606000000007</v>
      </c>
    </row>
    <row r="36" spans="1:36" ht="18.75" customHeight="1">
      <c r="A36" s="36" t="s">
        <v>18</v>
      </c>
      <c r="B36" s="40">
        <f>B7+B11+B26</f>
        <v>103747.26179</v>
      </c>
      <c r="C36" s="24">
        <f t="shared" si="23"/>
        <v>61288.18656000001</v>
      </c>
      <c r="D36" s="40">
        <f>D33-D34-D35</f>
        <v>50227.59588</v>
      </c>
      <c r="E36" s="40">
        <f>I36+K36+M36+O36+Q36+S36+U36+W36+Y36+AA36+AC36+AE36</f>
        <v>50227.59588</v>
      </c>
      <c r="F36" s="24">
        <f t="shared" si="1"/>
        <v>48.4134183528315</v>
      </c>
      <c r="G36" s="24">
        <f t="shared" si="7"/>
        <v>81.95314415254906</v>
      </c>
      <c r="H36" s="40">
        <f>H7+H11+H26</f>
        <v>18428.013000000003</v>
      </c>
      <c r="I36" s="40">
        <f>I7+I11+I26</f>
        <v>14506.49844</v>
      </c>
      <c r="J36" s="40">
        <f>J7+J11+J26</f>
        <v>8678.343</v>
      </c>
      <c r="K36" s="40">
        <f>K33-K34-K35</f>
        <v>8085.360669999999</v>
      </c>
      <c r="L36" s="40">
        <f>L7+L11+L26</f>
        <v>5598.30356</v>
      </c>
      <c r="M36" s="40">
        <f>M33-M34-M35</f>
        <v>5745.637000000001</v>
      </c>
      <c r="N36" s="40">
        <f>N7+N11+N26</f>
        <v>12020.676</v>
      </c>
      <c r="O36" s="40">
        <f>O33-O34-O35</f>
        <v>8416.69943</v>
      </c>
      <c r="P36" s="40">
        <f>P7+P11+P26</f>
        <v>6942.362</v>
      </c>
      <c r="Q36" s="40">
        <f>Q33-Q34-Q35</f>
        <v>7567.0853400000005</v>
      </c>
      <c r="R36" s="40">
        <f>R7+R11+R26</f>
        <v>9620.489000000001</v>
      </c>
      <c r="S36" s="40">
        <f>S7+S11+S26</f>
        <v>5906.315</v>
      </c>
      <c r="T36" s="40">
        <f>T7+T11+T26</f>
        <v>13902.215</v>
      </c>
      <c r="U36" s="40"/>
      <c r="V36" s="40">
        <f>V7+V11+V26</f>
        <v>4351.4619999999995</v>
      </c>
      <c r="W36" s="40"/>
      <c r="X36" s="40">
        <f>X7+X11+X26</f>
        <v>4779.08723</v>
      </c>
      <c r="Y36" s="40"/>
      <c r="Z36" s="40">
        <f>Z7+Z11+Z26</f>
        <v>7442.198</v>
      </c>
      <c r="AA36" s="40"/>
      <c r="AB36" s="40">
        <f>AB7+AB11+AB26</f>
        <v>3545.9139999999998</v>
      </c>
      <c r="AC36" s="40"/>
      <c r="AD36" s="40">
        <f>AD7+AD11+AD26</f>
        <v>8438.199</v>
      </c>
      <c r="AE36" s="40"/>
      <c r="AF36" s="40"/>
      <c r="AG36" s="113">
        <f t="shared" si="21"/>
        <v>103747.26179000002</v>
      </c>
      <c r="AH36" s="113">
        <f t="shared" si="2"/>
        <v>61288.18656000001</v>
      </c>
      <c r="AI36" s="113">
        <f>I36+K36+M36+O36+Q36+S36+U36+W36+Y36+AA36+AC36+AE36</f>
        <v>50227.59588</v>
      </c>
      <c r="AJ36" s="113">
        <f t="shared" si="4"/>
        <v>11060.590680000008</v>
      </c>
    </row>
    <row r="37" spans="1:36" s="66" customFormat="1" ht="48.75" customHeight="1">
      <c r="A37" s="100" t="s">
        <v>84</v>
      </c>
      <c r="B37" s="73">
        <f>H37+J37+L37+N37+P37+R37+T37+V37+X37+Z37+AB37+AD37</f>
        <v>111746.40200000002</v>
      </c>
      <c r="C37" s="74"/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15"/>
      <c r="AH37" s="115"/>
      <c r="AI37" s="115"/>
      <c r="AJ37" s="116"/>
    </row>
    <row r="38" spans="1:36" s="13" customFormat="1" ht="18.75" hidden="1">
      <c r="A38" s="4"/>
      <c r="B38" s="150" t="s">
        <v>36</v>
      </c>
      <c r="C38" s="150"/>
      <c r="D38" s="150"/>
      <c r="E38" s="150"/>
      <c r="F38" s="150"/>
      <c r="G38" s="150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  <c r="AG38" s="117"/>
      <c r="AH38" s="117"/>
      <c r="AI38" s="117"/>
      <c r="AJ38" s="117"/>
    </row>
    <row r="39" spans="1:36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  <c r="AG39" s="117"/>
      <c r="AH39" s="117"/>
      <c r="AI39" s="117"/>
      <c r="AJ39" s="117"/>
    </row>
    <row r="40" spans="1:36" s="13" customFormat="1" ht="56.25" customHeight="1">
      <c r="A40" s="4"/>
      <c r="B40" s="154" t="s">
        <v>85</v>
      </c>
      <c r="C40" s="154"/>
      <c r="D40" s="154"/>
      <c r="E40" s="154"/>
      <c r="F40" s="154"/>
      <c r="G40" s="154"/>
      <c r="H40" s="154"/>
      <c r="I40" s="154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  <c r="AG40" s="117"/>
      <c r="AH40" s="117"/>
      <c r="AI40" s="117"/>
      <c r="AJ40" s="117"/>
    </row>
    <row r="41" spans="1:36" s="13" customFormat="1" ht="25.5" customHeight="1">
      <c r="A41" s="55"/>
      <c r="B41" s="155"/>
      <c r="C41" s="154"/>
      <c r="D41" s="154"/>
      <c r="E41" s="154"/>
      <c r="F41" s="154"/>
      <c r="G41" s="154"/>
      <c r="H41" s="108"/>
      <c r="I41" s="108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  <c r="AG41" s="117"/>
      <c r="AH41" s="117"/>
      <c r="AI41" s="117"/>
      <c r="AJ41" s="117"/>
    </row>
    <row r="42" spans="1:18" ht="22.5" customHeight="1">
      <c r="A42" s="59"/>
      <c r="B42" s="155"/>
      <c r="C42" s="154"/>
      <c r="D42" s="154"/>
      <c r="E42" s="154"/>
      <c r="F42" s="154"/>
      <c r="G42" s="154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55"/>
      <c r="C43" s="155"/>
      <c r="D43" s="155"/>
      <c r="E43" s="155"/>
      <c r="F43" s="155"/>
      <c r="G43" s="55"/>
      <c r="H43" s="118">
        <f>H26+J26+L26+N26+P26+R26+T26+V26+X26+Z26+AB26+AD26</f>
        <v>80277.40000000001</v>
      </c>
      <c r="I43" s="61"/>
      <c r="P43" s="61"/>
      <c r="Q43" s="61"/>
      <c r="AG43" s="119"/>
      <c r="AH43" s="119"/>
      <c r="AI43" s="119"/>
      <c r="AJ43" s="119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54"/>
      <c r="C44" s="154"/>
      <c r="D44" s="154"/>
      <c r="E44" s="154"/>
      <c r="F44" s="154"/>
      <c r="G44" s="55"/>
      <c r="P44" s="61"/>
      <c r="AG44" s="119"/>
      <c r="AH44" s="119"/>
      <c r="AI44" s="119"/>
      <c r="AJ44" s="119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119"/>
      <c r="AH45" s="119"/>
      <c r="AI45" s="119"/>
      <c r="AJ45" s="119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8:G38"/>
    <mergeCell ref="Z2:AA2"/>
    <mergeCell ref="AB2:AC2"/>
    <mergeCell ref="T2:U2"/>
    <mergeCell ref="V2:W2"/>
    <mergeCell ref="X2:Y2"/>
    <mergeCell ref="AD2:AE2"/>
    <mergeCell ref="AF2:AF3"/>
    <mergeCell ref="AF6:AF9"/>
    <mergeCell ref="AF14:AF16"/>
    <mergeCell ref="N2:O2"/>
    <mergeCell ref="P2:Q2"/>
    <mergeCell ref="R2:S2"/>
    <mergeCell ref="B40:I40"/>
    <mergeCell ref="B41:G41"/>
    <mergeCell ref="B42:G42"/>
    <mergeCell ref="B43:F43"/>
    <mergeCell ref="B44:F44"/>
    <mergeCell ref="AF17:AF19"/>
    <mergeCell ref="AF20:AF22"/>
    <mergeCell ref="AF23:AF25"/>
    <mergeCell ref="AF26:AF28"/>
    <mergeCell ref="AF29:AF32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6" ySplit="4" topLeftCell="AE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78" t="s">
        <v>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AF1" s="7"/>
    </row>
    <row r="2" spans="1:32" s="8" customFormat="1" ht="18.75" customHeight="1">
      <c r="A2" s="177" t="s">
        <v>27</v>
      </c>
      <c r="B2" s="144" t="s">
        <v>39</v>
      </c>
      <c r="C2" s="144" t="s">
        <v>86</v>
      </c>
      <c r="D2" s="144" t="s">
        <v>87</v>
      </c>
      <c r="E2" s="144" t="s">
        <v>88</v>
      </c>
      <c r="F2" s="149" t="s">
        <v>13</v>
      </c>
      <c r="G2" s="149"/>
      <c r="H2" s="149" t="s">
        <v>0</v>
      </c>
      <c r="I2" s="149"/>
      <c r="J2" s="149" t="s">
        <v>1</v>
      </c>
      <c r="K2" s="149"/>
      <c r="L2" s="149" t="s">
        <v>2</v>
      </c>
      <c r="M2" s="149"/>
      <c r="N2" s="149" t="s">
        <v>3</v>
      </c>
      <c r="O2" s="149"/>
      <c r="P2" s="149" t="s">
        <v>4</v>
      </c>
      <c r="Q2" s="149"/>
      <c r="R2" s="149" t="s">
        <v>5</v>
      </c>
      <c r="S2" s="149"/>
      <c r="T2" s="149" t="s">
        <v>6</v>
      </c>
      <c r="U2" s="149"/>
      <c r="V2" s="149" t="s">
        <v>7</v>
      </c>
      <c r="W2" s="149"/>
      <c r="X2" s="149" t="s">
        <v>8</v>
      </c>
      <c r="Y2" s="149"/>
      <c r="Z2" s="149" t="s">
        <v>9</v>
      </c>
      <c r="AA2" s="149"/>
      <c r="AB2" s="149" t="s">
        <v>10</v>
      </c>
      <c r="AC2" s="149"/>
      <c r="AD2" s="149" t="s">
        <v>11</v>
      </c>
      <c r="AE2" s="149"/>
      <c r="AF2" s="177" t="s">
        <v>17</v>
      </c>
    </row>
    <row r="3" spans="1:32" s="9" customFormat="1" ht="93" customHeight="1">
      <c r="A3" s="177"/>
      <c r="B3" s="145"/>
      <c r="C3" s="145"/>
      <c r="D3" s="167"/>
      <c r="E3" s="145"/>
      <c r="F3" s="98" t="s">
        <v>15</v>
      </c>
      <c r="G3" s="98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77"/>
    </row>
    <row r="4" spans="1:32" s="10" customFormat="1" ht="24.75" customHeight="1">
      <c r="A4" s="80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80">
        <v>31</v>
      </c>
    </row>
    <row r="5" spans="1:32" s="12" customFormat="1" ht="14.25" customHeight="1">
      <c r="A5" s="16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11"/>
    </row>
    <row r="6" spans="1:35" s="13" customFormat="1" ht="131.25" customHeight="1">
      <c r="A6" s="39" t="s">
        <v>42</v>
      </c>
      <c r="B6" s="24">
        <f>B7</f>
        <v>674.7</v>
      </c>
      <c r="C6" s="24">
        <f>C7</f>
        <v>100</v>
      </c>
      <c r="D6" s="24">
        <f>E6</f>
        <v>57.1</v>
      </c>
      <c r="E6" s="24">
        <f>I6+K6+M6+O6+Q6+S6+U6+W6+Y6+AA6+AC6+AE6</f>
        <v>57.1</v>
      </c>
      <c r="F6" s="24">
        <f>D6*100/B6</f>
        <v>8.463020601748925</v>
      </c>
      <c r="G6" s="24">
        <f>G7</f>
        <v>57.1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>
        <f>Q7</f>
        <v>57.1</v>
      </c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64" t="s">
        <v>93</v>
      </c>
      <c r="AG6" s="77"/>
      <c r="AH6" s="77"/>
      <c r="AI6" s="77"/>
    </row>
    <row r="7" spans="1:35" s="13" customFormat="1" ht="122.25" customHeight="1">
      <c r="A7" s="34" t="s">
        <v>76</v>
      </c>
      <c r="B7" s="40">
        <f>H7+J7+L7+N7+P7+R7+T7+V7+X7+Z7+AB7+AD7</f>
        <v>674.7</v>
      </c>
      <c r="C7" s="24">
        <f>H7+J7+L7+N7+P7</f>
        <v>100</v>
      </c>
      <c r="D7" s="24">
        <f>E7</f>
        <v>57.1</v>
      </c>
      <c r="E7" s="24">
        <f>I7+K7+M7+O7+Q7+S7+U7+W7+Y7+AA7+AC7+AE7</f>
        <v>57.1</v>
      </c>
      <c r="F7" s="24">
        <f aca="true" t="shared" si="1" ref="F7:F36">D7*100/B7</f>
        <v>8.463020601748925</v>
      </c>
      <c r="G7" s="24">
        <f>D7*100/C7</f>
        <v>57.1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>
        <v>57.1</v>
      </c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65"/>
      <c r="AG7" s="77"/>
      <c r="AH7" s="77"/>
      <c r="AI7" s="77"/>
    </row>
    <row r="8" spans="1:35" s="13" customFormat="1" ht="18.75">
      <c r="A8" s="35" t="s">
        <v>23</v>
      </c>
      <c r="B8" s="44">
        <f aca="true" t="shared" si="2" ref="B8:E9">B7</f>
        <v>674.7</v>
      </c>
      <c r="C8" s="41">
        <f t="shared" si="2"/>
        <v>100</v>
      </c>
      <c r="D8" s="41">
        <f t="shared" si="2"/>
        <v>57.1</v>
      </c>
      <c r="E8" s="41">
        <f t="shared" si="2"/>
        <v>57.1</v>
      </c>
      <c r="F8" s="41">
        <f t="shared" si="1"/>
        <v>8.463020601748925</v>
      </c>
      <c r="G8" s="41">
        <f>G7</f>
        <v>57.1</v>
      </c>
      <c r="H8" s="41">
        <f>H7</f>
        <v>0</v>
      </c>
      <c r="I8" s="41">
        <f aca="true" t="shared" si="3" ref="I8:AD9">I7</f>
        <v>0</v>
      </c>
      <c r="J8" s="41">
        <f t="shared" si="3"/>
        <v>0</v>
      </c>
      <c r="K8" s="41">
        <v>0</v>
      </c>
      <c r="L8" s="41">
        <f t="shared" si="3"/>
        <v>0</v>
      </c>
      <c r="M8" s="41">
        <v>0</v>
      </c>
      <c r="N8" s="41">
        <f t="shared" si="3"/>
        <v>0</v>
      </c>
      <c r="O8" s="41">
        <v>0</v>
      </c>
      <c r="P8" s="41">
        <f t="shared" si="3"/>
        <v>100</v>
      </c>
      <c r="Q8" s="41">
        <f>Q7</f>
        <v>57.1</v>
      </c>
      <c r="R8" s="41">
        <f t="shared" si="3"/>
        <v>286</v>
      </c>
      <c r="S8" s="41"/>
      <c r="T8" s="41">
        <f t="shared" si="3"/>
        <v>0</v>
      </c>
      <c r="U8" s="41"/>
      <c r="V8" s="41">
        <f t="shared" si="3"/>
        <v>0</v>
      </c>
      <c r="W8" s="41"/>
      <c r="X8" s="41">
        <f t="shared" si="3"/>
        <v>0</v>
      </c>
      <c r="Y8" s="41"/>
      <c r="Z8" s="41">
        <f t="shared" si="3"/>
        <v>288.7</v>
      </c>
      <c r="AA8" s="41"/>
      <c r="AB8" s="41">
        <f t="shared" si="3"/>
        <v>0</v>
      </c>
      <c r="AC8" s="41"/>
      <c r="AD8" s="41">
        <f t="shared" si="3"/>
        <v>0</v>
      </c>
      <c r="AE8" s="41"/>
      <c r="AF8" s="165"/>
      <c r="AG8" s="77"/>
      <c r="AH8" s="77"/>
      <c r="AI8" s="77"/>
    </row>
    <row r="9" spans="1:35" s="13" customFormat="1" ht="18.75">
      <c r="A9" s="35" t="s">
        <v>18</v>
      </c>
      <c r="B9" s="44">
        <f t="shared" si="2"/>
        <v>674.7</v>
      </c>
      <c r="C9" s="41">
        <f t="shared" si="2"/>
        <v>100</v>
      </c>
      <c r="D9" s="41">
        <f t="shared" si="2"/>
        <v>57.1</v>
      </c>
      <c r="E9" s="41">
        <f>E8</f>
        <v>57.1</v>
      </c>
      <c r="F9" s="41">
        <f t="shared" si="1"/>
        <v>8.463020601748925</v>
      </c>
      <c r="G9" s="41">
        <f>G8</f>
        <v>57.1</v>
      </c>
      <c r="H9" s="41">
        <f>H8</f>
        <v>0</v>
      </c>
      <c r="I9" s="41">
        <f t="shared" si="3"/>
        <v>0</v>
      </c>
      <c r="J9" s="41">
        <f t="shared" si="3"/>
        <v>0</v>
      </c>
      <c r="K9" s="41">
        <v>0</v>
      </c>
      <c r="L9" s="41">
        <f t="shared" si="3"/>
        <v>0</v>
      </c>
      <c r="M9" s="41">
        <v>0</v>
      </c>
      <c r="N9" s="41">
        <f t="shared" si="3"/>
        <v>0</v>
      </c>
      <c r="O9" s="41">
        <v>0</v>
      </c>
      <c r="P9" s="41">
        <f t="shared" si="3"/>
        <v>100</v>
      </c>
      <c r="Q9" s="41">
        <f>Q8</f>
        <v>57.1</v>
      </c>
      <c r="R9" s="41">
        <f t="shared" si="3"/>
        <v>286</v>
      </c>
      <c r="S9" s="41"/>
      <c r="T9" s="41">
        <f t="shared" si="3"/>
        <v>0</v>
      </c>
      <c r="U9" s="41"/>
      <c r="V9" s="41">
        <f t="shared" si="3"/>
        <v>0</v>
      </c>
      <c r="W9" s="41"/>
      <c r="X9" s="41">
        <f t="shared" si="3"/>
        <v>0</v>
      </c>
      <c r="Y9" s="41"/>
      <c r="Z9" s="41">
        <f t="shared" si="3"/>
        <v>288.7</v>
      </c>
      <c r="AA9" s="41"/>
      <c r="AB9" s="41">
        <f t="shared" si="3"/>
        <v>0</v>
      </c>
      <c r="AC9" s="41"/>
      <c r="AD9" s="41">
        <f t="shared" si="3"/>
        <v>0</v>
      </c>
      <c r="AE9" s="41"/>
      <c r="AF9" s="166"/>
      <c r="AG9" s="77"/>
      <c r="AH9" s="77"/>
      <c r="AI9" s="77"/>
    </row>
    <row r="10" spans="1:35" s="13" customFormat="1" ht="112.5">
      <c r="A10" s="46" t="s">
        <v>44</v>
      </c>
      <c r="B10" s="40">
        <f>B11+B26+B29</f>
        <v>111071.70000000001</v>
      </c>
      <c r="C10" s="24">
        <f>C11+C26+C29</f>
        <v>55924.97752000001</v>
      </c>
      <c r="D10" s="24">
        <f>D12+D27+D30</f>
        <v>48368.06988</v>
      </c>
      <c r="E10" s="24">
        <f>E12+E27+E30</f>
        <v>47019.77707</v>
      </c>
      <c r="F10" s="24">
        <f t="shared" si="1"/>
        <v>43.54670890965025</v>
      </c>
      <c r="G10" s="24">
        <f aca="true" t="shared" si="4" ref="G10:G36">D10*100/C10</f>
        <v>86.48741944098683</v>
      </c>
      <c r="H10" s="24">
        <f aca="true" t="shared" si="5" ref="H10:O10">H11+H26+H29</f>
        <v>19865.822000000004</v>
      </c>
      <c r="I10" s="24">
        <f t="shared" si="5"/>
        <v>15687.096309999999</v>
      </c>
      <c r="J10" s="24">
        <f t="shared" si="5"/>
        <v>9688.598660000001</v>
      </c>
      <c r="K10" s="24">
        <f t="shared" si="5"/>
        <v>8807.57864</v>
      </c>
      <c r="L10" s="24">
        <f t="shared" si="5"/>
        <v>6017.384790000001</v>
      </c>
      <c r="M10" s="24">
        <f t="shared" si="5"/>
        <v>6011.209760000001</v>
      </c>
      <c r="N10" s="24">
        <f t="shared" si="5"/>
        <v>12782.541280000001</v>
      </c>
      <c r="O10" s="24">
        <f t="shared" si="5"/>
        <v>9003.90702</v>
      </c>
      <c r="P10" s="24">
        <f>P11+P26+P29</f>
        <v>7570.63079</v>
      </c>
      <c r="Q10" s="24">
        <f>Q11+Q26+Q29</f>
        <v>7947.3650800000005</v>
      </c>
      <c r="R10" s="24">
        <f>R11+R26+R29</f>
        <v>8487.04179</v>
      </c>
      <c r="S10" s="24"/>
      <c r="T10" s="24">
        <f>T11+T26+T29</f>
        <v>15287.837790000001</v>
      </c>
      <c r="U10" s="24"/>
      <c r="V10" s="24">
        <f>V11+V26+V29</f>
        <v>4963.360790000001</v>
      </c>
      <c r="W10" s="24"/>
      <c r="X10" s="24">
        <f>X11+X26+X29</f>
        <v>5037.04179</v>
      </c>
      <c r="Y10" s="24"/>
      <c r="Z10" s="24">
        <f>Z11+Z26+Z29</f>
        <v>7919.866789999999</v>
      </c>
      <c r="AA10" s="24"/>
      <c r="AB10" s="24">
        <f>AB11+AB26+AB29</f>
        <v>3986.6117900000004</v>
      </c>
      <c r="AC10" s="24"/>
      <c r="AD10" s="24">
        <f>AD11+AD26+AD29</f>
        <v>9464.96174</v>
      </c>
      <c r="AE10" s="24"/>
      <c r="AF10" s="40"/>
      <c r="AG10" s="77"/>
      <c r="AH10" s="77"/>
      <c r="AI10" s="77"/>
    </row>
    <row r="11" spans="1:35" s="13" customFormat="1" ht="75">
      <c r="A11" s="35" t="s">
        <v>45</v>
      </c>
      <c r="B11" s="40">
        <f>B14+B20+B17+B23</f>
        <v>23145.2</v>
      </c>
      <c r="C11" s="40">
        <f>C14+C17+C20+C23</f>
        <v>9193.176</v>
      </c>
      <c r="D11" s="24">
        <f>I11+K11+M11+O11+Q11+S11+U11+W11+Y11+AA11+AC11+AE11</f>
        <v>5540.72523</v>
      </c>
      <c r="E11" s="40">
        <f>I11+K11+M11+O11+Q11+S11+U11+W11+Y11+AA11+AC11+AE11</f>
        <v>5540.72523</v>
      </c>
      <c r="F11" s="24">
        <f t="shared" si="1"/>
        <v>23.93898186232999</v>
      </c>
      <c r="G11" s="24">
        <f t="shared" si="4"/>
        <v>60.269978840827164</v>
      </c>
      <c r="H11" s="40">
        <f>H14+H17+H20+H23</f>
        <v>919.7370000000001</v>
      </c>
      <c r="I11" s="40">
        <f>I14+I17+I20+I23</f>
        <v>432.00053</v>
      </c>
      <c r="J11" s="40">
        <f aca="true" t="shared" si="6" ref="J11:AD11">J14+J17+J20+J23</f>
        <v>935.587</v>
      </c>
      <c r="K11" s="40">
        <f>K14+K17+K20+K23</f>
        <v>422.8980700000001</v>
      </c>
      <c r="L11" s="40">
        <f t="shared" si="6"/>
        <v>2173.003</v>
      </c>
      <c r="M11" s="40">
        <f>M14+M17+M20+M23</f>
        <v>1507.0235000000002</v>
      </c>
      <c r="N11" s="40">
        <f t="shared" si="6"/>
        <v>4457.122</v>
      </c>
      <c r="O11" s="40">
        <f>O14+O17+O20+O23</f>
        <v>1621.9800100000002</v>
      </c>
      <c r="P11" s="40">
        <f t="shared" si="6"/>
        <v>707.727</v>
      </c>
      <c r="Q11" s="40">
        <f>Q14+Q17+Q20+Q23</f>
        <v>1556.82312</v>
      </c>
      <c r="R11" s="40">
        <f t="shared" si="6"/>
        <v>1951.022</v>
      </c>
      <c r="S11" s="40"/>
      <c r="T11" s="40">
        <f t="shared" si="6"/>
        <v>5961.517</v>
      </c>
      <c r="U11" s="40"/>
      <c r="V11" s="40">
        <f t="shared" si="6"/>
        <v>383.047</v>
      </c>
      <c r="W11" s="40"/>
      <c r="X11" s="40">
        <f t="shared" si="6"/>
        <v>1783.2720000000002</v>
      </c>
      <c r="Y11" s="40"/>
      <c r="Z11" s="40">
        <f t="shared" si="6"/>
        <v>1463.561</v>
      </c>
      <c r="AA11" s="40"/>
      <c r="AB11" s="40">
        <f t="shared" si="6"/>
        <v>577.137</v>
      </c>
      <c r="AC11" s="40"/>
      <c r="AD11" s="40">
        <f t="shared" si="6"/>
        <v>1832.468</v>
      </c>
      <c r="AE11" s="40"/>
      <c r="AF11" s="40"/>
      <c r="AG11" s="77"/>
      <c r="AH11" s="77"/>
      <c r="AI11" s="77"/>
    </row>
    <row r="12" spans="1:35" s="13" customFormat="1" ht="18.75">
      <c r="A12" s="35" t="s">
        <v>23</v>
      </c>
      <c r="B12" s="44">
        <f aca="true" t="shared" si="7" ref="B12:E13">B11</f>
        <v>23145.2</v>
      </c>
      <c r="C12" s="41">
        <f t="shared" si="7"/>
        <v>9193.176</v>
      </c>
      <c r="D12" s="41">
        <f t="shared" si="7"/>
        <v>5540.72523</v>
      </c>
      <c r="E12" s="41">
        <f t="shared" si="7"/>
        <v>5540.72523</v>
      </c>
      <c r="F12" s="41">
        <f t="shared" si="1"/>
        <v>23.93898186232999</v>
      </c>
      <c r="G12" s="41">
        <f t="shared" si="4"/>
        <v>60.269978840827164</v>
      </c>
      <c r="H12" s="41">
        <f>H11</f>
        <v>919.7370000000001</v>
      </c>
      <c r="I12" s="41">
        <f aca="true" t="shared" si="8" ref="I12:AD13">I11</f>
        <v>432.00053</v>
      </c>
      <c r="J12" s="41">
        <f t="shared" si="8"/>
        <v>935.587</v>
      </c>
      <c r="K12" s="41">
        <f>K11</f>
        <v>422.8980700000001</v>
      </c>
      <c r="L12" s="41">
        <f t="shared" si="8"/>
        <v>2173.003</v>
      </c>
      <c r="M12" s="41">
        <f>M11</f>
        <v>1507.0235000000002</v>
      </c>
      <c r="N12" s="41">
        <f t="shared" si="8"/>
        <v>4457.122</v>
      </c>
      <c r="O12" s="41">
        <f>O11</f>
        <v>1621.9800100000002</v>
      </c>
      <c r="P12" s="41">
        <f t="shared" si="8"/>
        <v>707.727</v>
      </c>
      <c r="Q12" s="41">
        <f>Q11</f>
        <v>1556.82312</v>
      </c>
      <c r="R12" s="41">
        <f t="shared" si="8"/>
        <v>1951.022</v>
      </c>
      <c r="S12" s="41"/>
      <c r="T12" s="41">
        <f t="shared" si="8"/>
        <v>5961.517</v>
      </c>
      <c r="U12" s="41"/>
      <c r="V12" s="41">
        <f t="shared" si="8"/>
        <v>383.047</v>
      </c>
      <c r="W12" s="41"/>
      <c r="X12" s="41">
        <f t="shared" si="8"/>
        <v>1783.2720000000002</v>
      </c>
      <c r="Y12" s="41"/>
      <c r="Z12" s="41">
        <f t="shared" si="8"/>
        <v>1463.561</v>
      </c>
      <c r="AA12" s="41"/>
      <c r="AB12" s="41">
        <f t="shared" si="8"/>
        <v>577.137</v>
      </c>
      <c r="AC12" s="41"/>
      <c r="AD12" s="41">
        <f t="shared" si="8"/>
        <v>1832.468</v>
      </c>
      <c r="AE12" s="41"/>
      <c r="AF12" s="44"/>
      <c r="AG12" s="77"/>
      <c r="AH12" s="77"/>
      <c r="AI12" s="77"/>
    </row>
    <row r="13" spans="1:35" s="13" customFormat="1" ht="18.75">
      <c r="A13" s="35" t="s">
        <v>18</v>
      </c>
      <c r="B13" s="44">
        <f t="shared" si="7"/>
        <v>23145.2</v>
      </c>
      <c r="C13" s="41">
        <f>C12</f>
        <v>9193.176</v>
      </c>
      <c r="D13" s="41">
        <f t="shared" si="7"/>
        <v>5540.72523</v>
      </c>
      <c r="E13" s="41">
        <f t="shared" si="7"/>
        <v>5540.72523</v>
      </c>
      <c r="F13" s="41">
        <f t="shared" si="1"/>
        <v>23.93898186232999</v>
      </c>
      <c r="G13" s="41">
        <f t="shared" si="4"/>
        <v>60.269978840827164</v>
      </c>
      <c r="H13" s="41">
        <f>H12</f>
        <v>919.7370000000001</v>
      </c>
      <c r="I13" s="41">
        <f t="shared" si="8"/>
        <v>432.00053</v>
      </c>
      <c r="J13" s="41">
        <f t="shared" si="8"/>
        <v>935.587</v>
      </c>
      <c r="K13" s="41">
        <f>K12</f>
        <v>422.8980700000001</v>
      </c>
      <c r="L13" s="41">
        <f t="shared" si="8"/>
        <v>2173.003</v>
      </c>
      <c r="M13" s="41">
        <f>M12</f>
        <v>1507.0235000000002</v>
      </c>
      <c r="N13" s="41">
        <f t="shared" si="8"/>
        <v>4457.122</v>
      </c>
      <c r="O13" s="41">
        <f>O11</f>
        <v>1621.9800100000002</v>
      </c>
      <c r="P13" s="41">
        <f t="shared" si="8"/>
        <v>707.727</v>
      </c>
      <c r="Q13" s="41">
        <f>Q11</f>
        <v>1556.82312</v>
      </c>
      <c r="R13" s="41">
        <f t="shared" si="8"/>
        <v>1951.022</v>
      </c>
      <c r="S13" s="41"/>
      <c r="T13" s="41">
        <f t="shared" si="8"/>
        <v>5961.517</v>
      </c>
      <c r="U13" s="41"/>
      <c r="V13" s="41">
        <f t="shared" si="8"/>
        <v>383.047</v>
      </c>
      <c r="W13" s="41"/>
      <c r="X13" s="41">
        <f t="shared" si="8"/>
        <v>1783.2720000000002</v>
      </c>
      <c r="Y13" s="41"/>
      <c r="Z13" s="41">
        <f t="shared" si="8"/>
        <v>1463.561</v>
      </c>
      <c r="AA13" s="41"/>
      <c r="AB13" s="41">
        <f t="shared" si="8"/>
        <v>577.137</v>
      </c>
      <c r="AC13" s="41"/>
      <c r="AD13" s="41">
        <f t="shared" si="8"/>
        <v>1832.468</v>
      </c>
      <c r="AE13" s="41"/>
      <c r="AF13" s="44"/>
      <c r="AG13" s="77"/>
      <c r="AH13" s="77"/>
      <c r="AI13" s="77"/>
    </row>
    <row r="14" spans="1:35" s="13" customFormat="1" ht="105" customHeight="1">
      <c r="A14" s="51" t="s">
        <v>30</v>
      </c>
      <c r="B14" s="40">
        <f>H14+J14+L14+N14+P14+R14+T14+V14+X14+Z14+AB14+AD14</f>
        <v>319.6</v>
      </c>
      <c r="C14" s="24">
        <f>H14+J14+L14+N14+P14</f>
        <v>78.3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>
        <v>0</v>
      </c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51" t="s">
        <v>89</v>
      </c>
      <c r="AG14" s="77"/>
      <c r="AH14" s="77"/>
      <c r="AI14" s="77"/>
    </row>
    <row r="15" spans="1:35" s="13" customFormat="1" ht="18.75">
      <c r="A15" s="35" t="s">
        <v>23</v>
      </c>
      <c r="B15" s="44">
        <f>B14</f>
        <v>319.6</v>
      </c>
      <c r="C15" s="41">
        <f aca="true" t="shared" si="9" ref="C15:E16">C14</f>
        <v>78.3</v>
      </c>
      <c r="D15" s="41">
        <f t="shared" si="9"/>
        <v>0</v>
      </c>
      <c r="E15" s="41">
        <f t="shared" si="9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0" ref="I15:AD16">I14</f>
        <v>0</v>
      </c>
      <c r="J15" s="41">
        <f t="shared" si="10"/>
        <v>0</v>
      </c>
      <c r="K15" s="41">
        <v>0</v>
      </c>
      <c r="L15" s="41">
        <f t="shared" si="10"/>
        <v>0</v>
      </c>
      <c r="M15" s="41">
        <f>M14</f>
        <v>0</v>
      </c>
      <c r="N15" s="41">
        <f t="shared" si="10"/>
        <v>78.3</v>
      </c>
      <c r="O15" s="41">
        <v>0</v>
      </c>
      <c r="P15" s="41">
        <f t="shared" si="10"/>
        <v>0</v>
      </c>
      <c r="Q15" s="41">
        <f>Q14</f>
        <v>0</v>
      </c>
      <c r="R15" s="41">
        <f t="shared" si="10"/>
        <v>120.65</v>
      </c>
      <c r="S15" s="41"/>
      <c r="T15" s="41">
        <f t="shared" si="10"/>
        <v>0</v>
      </c>
      <c r="U15" s="41"/>
      <c r="V15" s="41">
        <f t="shared" si="10"/>
        <v>0</v>
      </c>
      <c r="W15" s="41"/>
      <c r="X15" s="41">
        <f t="shared" si="10"/>
        <v>0</v>
      </c>
      <c r="Y15" s="41"/>
      <c r="Z15" s="41">
        <f t="shared" si="10"/>
        <v>0</v>
      </c>
      <c r="AA15" s="41"/>
      <c r="AB15" s="41">
        <f t="shared" si="10"/>
        <v>120.65</v>
      </c>
      <c r="AC15" s="41"/>
      <c r="AD15" s="41">
        <f t="shared" si="10"/>
        <v>0</v>
      </c>
      <c r="AE15" s="24"/>
      <c r="AF15" s="152"/>
      <c r="AG15" s="77"/>
      <c r="AH15" s="77"/>
      <c r="AI15" s="77"/>
    </row>
    <row r="16" spans="1:35" s="13" customFormat="1" ht="18.75">
      <c r="A16" s="35" t="s">
        <v>18</v>
      </c>
      <c r="B16" s="44">
        <f>B15</f>
        <v>319.6</v>
      </c>
      <c r="C16" s="41">
        <f t="shared" si="9"/>
        <v>78.3</v>
      </c>
      <c r="D16" s="41">
        <f t="shared" si="9"/>
        <v>0</v>
      </c>
      <c r="E16" s="41">
        <f t="shared" si="9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0"/>
        <v>0</v>
      </c>
      <c r="J16" s="41">
        <f t="shared" si="10"/>
        <v>0</v>
      </c>
      <c r="K16" s="41">
        <v>0</v>
      </c>
      <c r="L16" s="41">
        <f t="shared" si="10"/>
        <v>0</v>
      </c>
      <c r="M16" s="41">
        <f>M15</f>
        <v>0</v>
      </c>
      <c r="N16" s="41">
        <f t="shared" si="10"/>
        <v>78.3</v>
      </c>
      <c r="O16" s="41">
        <v>0</v>
      </c>
      <c r="P16" s="41">
        <f t="shared" si="10"/>
        <v>0</v>
      </c>
      <c r="Q16" s="41">
        <f>Q15</f>
        <v>0</v>
      </c>
      <c r="R16" s="41">
        <f t="shared" si="10"/>
        <v>120.65</v>
      </c>
      <c r="S16" s="41"/>
      <c r="T16" s="41">
        <f t="shared" si="10"/>
        <v>0</v>
      </c>
      <c r="U16" s="41"/>
      <c r="V16" s="41">
        <f t="shared" si="10"/>
        <v>0</v>
      </c>
      <c r="W16" s="41"/>
      <c r="X16" s="41">
        <f t="shared" si="10"/>
        <v>0</v>
      </c>
      <c r="Y16" s="41"/>
      <c r="Z16" s="41">
        <f t="shared" si="10"/>
        <v>0</v>
      </c>
      <c r="AA16" s="41"/>
      <c r="AB16" s="41">
        <f t="shared" si="10"/>
        <v>120.65</v>
      </c>
      <c r="AC16" s="41"/>
      <c r="AD16" s="41">
        <f t="shared" si="10"/>
        <v>0</v>
      </c>
      <c r="AE16" s="24"/>
      <c r="AF16" s="153"/>
      <c r="AG16" s="77"/>
      <c r="AH16" s="77"/>
      <c r="AI16" s="77"/>
    </row>
    <row r="17" spans="1:35" s="13" customFormat="1" ht="75">
      <c r="A17" s="52" t="s">
        <v>31</v>
      </c>
      <c r="B17" s="40">
        <f>H17+J17+L17+N17+P17+R17+T17+V17+X17+Z17+AB17+AD17</f>
        <v>2022.1000000000006</v>
      </c>
      <c r="C17" s="24">
        <f>H17+J17+L17+N17+P17</f>
        <v>1549.2</v>
      </c>
      <c r="D17" s="24">
        <f>I17+K17+M17+O17+Q17+S17+U17+W17+Y17+AA17+AC17+AE17</f>
        <v>548.08601</v>
      </c>
      <c r="E17" s="24">
        <f>I17+K17+M17+O17+Q17+S17+U17+W17+Y17+AA17+AC17+AE17</f>
        <v>548.08601</v>
      </c>
      <c r="F17" s="24">
        <f t="shared" si="1"/>
        <v>27.1047925424064</v>
      </c>
      <c r="G17" s="24">
        <f t="shared" si="4"/>
        <v>35.37864768912987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255.6</v>
      </c>
      <c r="M17" s="24">
        <v>35.48375</v>
      </c>
      <c r="N17" s="24">
        <v>791.1</v>
      </c>
      <c r="O17" s="24">
        <v>47.70917</v>
      </c>
      <c r="P17" s="24">
        <v>296.3</v>
      </c>
      <c r="Q17" s="24">
        <v>418.82567</v>
      </c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56" t="s">
        <v>91</v>
      </c>
      <c r="AG17" s="77"/>
      <c r="AH17" s="77"/>
      <c r="AI17" s="77"/>
    </row>
    <row r="18" spans="1:35" s="13" customFormat="1" ht="18.75">
      <c r="A18" s="35" t="s">
        <v>23</v>
      </c>
      <c r="B18" s="44">
        <f aca="true" t="shared" si="11" ref="B18:E19">B17</f>
        <v>2022.1000000000006</v>
      </c>
      <c r="C18" s="41">
        <f t="shared" si="11"/>
        <v>1549.2</v>
      </c>
      <c r="D18" s="41">
        <f t="shared" si="11"/>
        <v>548.08601</v>
      </c>
      <c r="E18" s="41">
        <f t="shared" si="11"/>
        <v>548.08601</v>
      </c>
      <c r="F18" s="41">
        <f t="shared" si="1"/>
        <v>27.1047925424064</v>
      </c>
      <c r="G18" s="41">
        <f t="shared" si="4"/>
        <v>35.37864768912987</v>
      </c>
      <c r="H18" s="41">
        <f>H17</f>
        <v>67.4</v>
      </c>
      <c r="I18" s="41">
        <f aca="true" t="shared" si="12" ref="I18:AD19">I17</f>
        <v>8.42419</v>
      </c>
      <c r="J18" s="41">
        <f t="shared" si="12"/>
        <v>138.8</v>
      </c>
      <c r="K18" s="41">
        <f>K17</f>
        <v>37.64323</v>
      </c>
      <c r="L18" s="41">
        <f t="shared" si="12"/>
        <v>255.6</v>
      </c>
      <c r="M18" s="41">
        <f>M17</f>
        <v>35.48375</v>
      </c>
      <c r="N18" s="41">
        <f t="shared" si="12"/>
        <v>791.1</v>
      </c>
      <c r="O18" s="41">
        <f>O17</f>
        <v>47.70917</v>
      </c>
      <c r="P18" s="41">
        <f t="shared" si="12"/>
        <v>296.3</v>
      </c>
      <c r="Q18" s="41">
        <f>Q17</f>
        <v>418.82567</v>
      </c>
      <c r="R18" s="41">
        <f t="shared" si="12"/>
        <v>67.4</v>
      </c>
      <c r="S18" s="41"/>
      <c r="T18" s="41">
        <f t="shared" si="12"/>
        <v>67.4</v>
      </c>
      <c r="U18" s="41"/>
      <c r="V18" s="41">
        <f t="shared" si="12"/>
        <v>67.4</v>
      </c>
      <c r="W18" s="41"/>
      <c r="X18" s="41">
        <f t="shared" si="12"/>
        <v>67.4</v>
      </c>
      <c r="Y18" s="41"/>
      <c r="Z18" s="41">
        <f t="shared" si="12"/>
        <v>67.4</v>
      </c>
      <c r="AA18" s="41"/>
      <c r="AB18" s="41">
        <f t="shared" si="12"/>
        <v>67.4</v>
      </c>
      <c r="AC18" s="41"/>
      <c r="AD18" s="41">
        <f t="shared" si="12"/>
        <v>68.5</v>
      </c>
      <c r="AE18" s="24"/>
      <c r="AF18" s="157"/>
      <c r="AG18" s="77"/>
      <c r="AH18" s="77"/>
      <c r="AI18" s="77"/>
    </row>
    <row r="19" spans="1:35" s="13" customFormat="1" ht="33" customHeight="1">
      <c r="A19" s="35" t="s">
        <v>18</v>
      </c>
      <c r="B19" s="44">
        <f t="shared" si="11"/>
        <v>2022.1000000000006</v>
      </c>
      <c r="C19" s="41">
        <f t="shared" si="11"/>
        <v>1549.2</v>
      </c>
      <c r="D19" s="41">
        <f t="shared" si="11"/>
        <v>548.08601</v>
      </c>
      <c r="E19" s="41">
        <f t="shared" si="11"/>
        <v>548.08601</v>
      </c>
      <c r="F19" s="41">
        <f t="shared" si="1"/>
        <v>27.1047925424064</v>
      </c>
      <c r="G19" s="41">
        <f t="shared" si="4"/>
        <v>35.37864768912987</v>
      </c>
      <c r="H19" s="41">
        <f>H18</f>
        <v>67.4</v>
      </c>
      <c r="I19" s="41">
        <f t="shared" si="12"/>
        <v>8.42419</v>
      </c>
      <c r="J19" s="41">
        <f t="shared" si="12"/>
        <v>138.8</v>
      </c>
      <c r="K19" s="41">
        <f>K18</f>
        <v>37.64323</v>
      </c>
      <c r="L19" s="41">
        <f t="shared" si="12"/>
        <v>255.6</v>
      </c>
      <c r="M19" s="41">
        <f>M18</f>
        <v>35.48375</v>
      </c>
      <c r="N19" s="41">
        <f t="shared" si="12"/>
        <v>791.1</v>
      </c>
      <c r="O19" s="41">
        <f>O18</f>
        <v>47.70917</v>
      </c>
      <c r="P19" s="41">
        <f t="shared" si="12"/>
        <v>296.3</v>
      </c>
      <c r="Q19" s="41">
        <f>Q18</f>
        <v>418.82567</v>
      </c>
      <c r="R19" s="41">
        <f t="shared" si="12"/>
        <v>67.4</v>
      </c>
      <c r="S19" s="41"/>
      <c r="T19" s="41">
        <f t="shared" si="12"/>
        <v>67.4</v>
      </c>
      <c r="U19" s="41"/>
      <c r="V19" s="41">
        <f t="shared" si="12"/>
        <v>67.4</v>
      </c>
      <c r="W19" s="41"/>
      <c r="X19" s="41">
        <f t="shared" si="12"/>
        <v>67.4</v>
      </c>
      <c r="Y19" s="41"/>
      <c r="Z19" s="41">
        <f t="shared" si="12"/>
        <v>67.4</v>
      </c>
      <c r="AA19" s="41"/>
      <c r="AB19" s="41">
        <f t="shared" si="12"/>
        <v>67.4</v>
      </c>
      <c r="AC19" s="41"/>
      <c r="AD19" s="41">
        <f t="shared" si="12"/>
        <v>68.5</v>
      </c>
      <c r="AE19" s="24"/>
      <c r="AF19" s="158"/>
      <c r="AG19" s="77"/>
      <c r="AH19" s="77"/>
      <c r="AI19" s="77"/>
    </row>
    <row r="20" spans="1:35" s="13" customFormat="1" ht="128.25" customHeight="1">
      <c r="A20" s="52" t="s">
        <v>32</v>
      </c>
      <c r="B20" s="40">
        <f>H20+J20+L20+N20+P20+R20+T20+V20+X20+Z20+AB20+AD20</f>
        <v>18745.4</v>
      </c>
      <c r="C20" s="24">
        <f>H20+J20+L20+N20+P20</f>
        <v>6505.42</v>
      </c>
      <c r="D20" s="24">
        <f>I20+K20+M20+O20+Q20+S20+U20+W20+Y20+AA20+AC20+AE20</f>
        <v>4348.33957</v>
      </c>
      <c r="E20" s="24">
        <f>I20+K20+M20+O20+Q20+S20+U20+W20+Y20+AA20+AC20+AE20</f>
        <v>4348.33957</v>
      </c>
      <c r="F20" s="24">
        <f t="shared" si="1"/>
        <v>23.19683533026769</v>
      </c>
      <c r="G20" s="24">
        <f t="shared" si="4"/>
        <v>66.84179607158339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1917.403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>
        <v>935.72145</v>
      </c>
      <c r="R20" s="24">
        <v>1762.972</v>
      </c>
      <c r="S20" s="24"/>
      <c r="T20" s="24">
        <v>5371.617</v>
      </c>
      <c r="U20" s="24"/>
      <c r="V20" s="24">
        <v>315.647</v>
      </c>
      <c r="W20" s="24"/>
      <c r="X20" s="24">
        <v>1715.872</v>
      </c>
      <c r="Y20" s="24"/>
      <c r="Z20" s="24">
        <v>920.817</v>
      </c>
      <c r="AA20" s="24"/>
      <c r="AB20" s="24">
        <v>389.087</v>
      </c>
      <c r="AC20" s="24"/>
      <c r="AD20" s="24">
        <v>1763.968</v>
      </c>
      <c r="AE20" s="24"/>
      <c r="AF20" s="156" t="s">
        <v>90</v>
      </c>
      <c r="AG20" s="77"/>
      <c r="AH20" s="77"/>
      <c r="AI20" s="77"/>
    </row>
    <row r="21" spans="1:35" s="13" customFormat="1" ht="18.75">
      <c r="A21" s="35" t="s">
        <v>23</v>
      </c>
      <c r="B21" s="44">
        <f aca="true" t="shared" si="13" ref="B21:D22">B20</f>
        <v>18745.4</v>
      </c>
      <c r="C21" s="41">
        <f t="shared" si="13"/>
        <v>6505.42</v>
      </c>
      <c r="D21" s="41">
        <f>D20</f>
        <v>4348.33957</v>
      </c>
      <c r="E21" s="41">
        <f>E20</f>
        <v>4348.33957</v>
      </c>
      <c r="F21" s="41">
        <f t="shared" si="1"/>
        <v>23.19683533026769</v>
      </c>
      <c r="G21" s="41">
        <f t="shared" si="4"/>
        <v>66.84179607158339</v>
      </c>
      <c r="H21" s="41">
        <f>H20</f>
        <v>724.037</v>
      </c>
      <c r="I21" s="41">
        <f aca="true" t="shared" si="14" ref="I21:AD22">I20</f>
        <v>390.72784</v>
      </c>
      <c r="J21" s="41">
        <f t="shared" si="14"/>
        <v>342.387</v>
      </c>
      <c r="K21" s="41">
        <f>K20</f>
        <v>339.28984</v>
      </c>
      <c r="L21" s="41">
        <f t="shared" si="14"/>
        <v>1917.403</v>
      </c>
      <c r="M21" s="41">
        <f>M20</f>
        <v>1345.13975</v>
      </c>
      <c r="N21" s="41">
        <f t="shared" si="14"/>
        <v>3122.466</v>
      </c>
      <c r="O21" s="41">
        <f>O20</f>
        <v>1337.46069</v>
      </c>
      <c r="P21" s="41">
        <f t="shared" si="14"/>
        <v>399.127</v>
      </c>
      <c r="Q21" s="41">
        <f>Q20</f>
        <v>935.72145</v>
      </c>
      <c r="R21" s="41">
        <f t="shared" si="14"/>
        <v>1762.972</v>
      </c>
      <c r="S21" s="41"/>
      <c r="T21" s="41">
        <f t="shared" si="14"/>
        <v>5371.617</v>
      </c>
      <c r="U21" s="41"/>
      <c r="V21" s="41">
        <f t="shared" si="14"/>
        <v>315.647</v>
      </c>
      <c r="W21" s="41"/>
      <c r="X21" s="41">
        <f t="shared" si="14"/>
        <v>1715.872</v>
      </c>
      <c r="Y21" s="41"/>
      <c r="Z21" s="41">
        <f t="shared" si="14"/>
        <v>920.817</v>
      </c>
      <c r="AA21" s="41"/>
      <c r="AB21" s="41">
        <f t="shared" si="14"/>
        <v>389.087</v>
      </c>
      <c r="AC21" s="41"/>
      <c r="AD21" s="41">
        <f t="shared" si="14"/>
        <v>1763.968</v>
      </c>
      <c r="AE21" s="41"/>
      <c r="AF21" s="157"/>
      <c r="AG21" s="77"/>
      <c r="AH21" s="77"/>
      <c r="AI21" s="77"/>
    </row>
    <row r="22" spans="1:35" s="13" customFormat="1" ht="40.5" customHeight="1">
      <c r="A22" s="36" t="s">
        <v>18</v>
      </c>
      <c r="B22" s="44">
        <f t="shared" si="13"/>
        <v>18745.4</v>
      </c>
      <c r="C22" s="41">
        <f t="shared" si="13"/>
        <v>6505.42</v>
      </c>
      <c r="D22" s="41">
        <f t="shared" si="13"/>
        <v>4348.33957</v>
      </c>
      <c r="E22" s="41">
        <f>E21</f>
        <v>4348.33957</v>
      </c>
      <c r="F22" s="41">
        <f t="shared" si="1"/>
        <v>23.19683533026769</v>
      </c>
      <c r="G22" s="41">
        <f t="shared" si="4"/>
        <v>66.84179607158339</v>
      </c>
      <c r="H22" s="41">
        <f>H21</f>
        <v>724.037</v>
      </c>
      <c r="I22" s="41">
        <f t="shared" si="14"/>
        <v>390.72784</v>
      </c>
      <c r="J22" s="41">
        <f t="shared" si="14"/>
        <v>342.387</v>
      </c>
      <c r="K22" s="41">
        <f>K21</f>
        <v>339.28984</v>
      </c>
      <c r="L22" s="41">
        <f t="shared" si="14"/>
        <v>1917.403</v>
      </c>
      <c r="M22" s="41">
        <f>M21</f>
        <v>1345.13975</v>
      </c>
      <c r="N22" s="41">
        <f t="shared" si="14"/>
        <v>3122.466</v>
      </c>
      <c r="O22" s="41">
        <f>O21</f>
        <v>1337.46069</v>
      </c>
      <c r="P22" s="41">
        <f t="shared" si="14"/>
        <v>399.127</v>
      </c>
      <c r="Q22" s="41">
        <f>Q21</f>
        <v>935.72145</v>
      </c>
      <c r="R22" s="41">
        <f t="shared" si="14"/>
        <v>1762.972</v>
      </c>
      <c r="S22" s="41"/>
      <c r="T22" s="41">
        <f t="shared" si="14"/>
        <v>5371.617</v>
      </c>
      <c r="U22" s="41"/>
      <c r="V22" s="41">
        <f t="shared" si="14"/>
        <v>315.647</v>
      </c>
      <c r="W22" s="41"/>
      <c r="X22" s="41">
        <f t="shared" si="14"/>
        <v>1715.872</v>
      </c>
      <c r="Y22" s="41"/>
      <c r="Z22" s="41">
        <f t="shared" si="14"/>
        <v>920.817</v>
      </c>
      <c r="AA22" s="41"/>
      <c r="AB22" s="96">
        <f t="shared" si="14"/>
        <v>389.087</v>
      </c>
      <c r="AC22" s="41"/>
      <c r="AD22" s="41">
        <f t="shared" si="14"/>
        <v>1763.968</v>
      </c>
      <c r="AE22" s="41"/>
      <c r="AF22" s="158"/>
      <c r="AG22" s="77"/>
      <c r="AH22" s="77"/>
      <c r="AI22" s="77"/>
    </row>
    <row r="23" spans="1:35" s="13" customFormat="1" ht="57" customHeight="1">
      <c r="A23" s="52" t="s">
        <v>33</v>
      </c>
      <c r="B23" s="40">
        <f>H23+J23+L23+N23+P23+R23+T23+V23+X23+Z23+AB23+AD23</f>
        <v>2058.1</v>
      </c>
      <c r="C23" s="24">
        <f>H23+J23+L23+N23+P23</f>
        <v>1060.256</v>
      </c>
      <c r="D23" s="24">
        <f>I23+K23+M23+O23+Q23+S23+U23+W23+Y23+AA23+AC23+AE23</f>
        <v>644.2996499999999</v>
      </c>
      <c r="E23" s="24">
        <f>I23+K23+M23+O23+Q23+S23+U23+W23+Y23+AA23+AC23+AE23</f>
        <v>644.2996499999999</v>
      </c>
      <c r="F23" s="24">
        <f t="shared" si="1"/>
        <v>31.30555609542782</v>
      </c>
      <c r="G23" s="24">
        <f t="shared" si="4"/>
        <v>60.76830972897111</v>
      </c>
      <c r="H23" s="24">
        <v>128.3</v>
      </c>
      <c r="I23" s="24">
        <v>32.8485</v>
      </c>
      <c r="J23" s="24">
        <v>454.4</v>
      </c>
      <c r="K23" s="24">
        <v>45.965</v>
      </c>
      <c r="L23" s="24">
        <v>0</v>
      </c>
      <c r="M23" s="24">
        <v>126.4</v>
      </c>
      <c r="N23" s="24">
        <v>465.256</v>
      </c>
      <c r="O23" s="24">
        <v>236.81015</v>
      </c>
      <c r="P23" s="24">
        <v>12.3</v>
      </c>
      <c r="Q23" s="24">
        <v>202.276</v>
      </c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475.344</v>
      </c>
      <c r="AA23" s="24"/>
      <c r="AB23" s="24">
        <v>0</v>
      </c>
      <c r="AC23" s="24"/>
      <c r="AD23" s="24">
        <v>0</v>
      </c>
      <c r="AE23" s="24"/>
      <c r="AF23" s="168" t="s">
        <v>58</v>
      </c>
      <c r="AG23" s="77"/>
      <c r="AH23" s="77"/>
      <c r="AI23" s="77"/>
    </row>
    <row r="24" spans="1:35" s="13" customFormat="1" ht="18.75">
      <c r="A24" s="35" t="s">
        <v>23</v>
      </c>
      <c r="B24" s="44">
        <f aca="true" t="shared" si="15" ref="B24:D25">B23</f>
        <v>2058.1</v>
      </c>
      <c r="C24" s="41">
        <f t="shared" si="15"/>
        <v>1060.256</v>
      </c>
      <c r="D24" s="44">
        <f t="shared" si="15"/>
        <v>644.2996499999999</v>
      </c>
      <c r="E24" s="44">
        <f>E23</f>
        <v>644.2996499999999</v>
      </c>
      <c r="F24" s="41">
        <f t="shared" si="1"/>
        <v>31.30555609542782</v>
      </c>
      <c r="G24" s="41">
        <f t="shared" si="4"/>
        <v>60.76830972897111</v>
      </c>
      <c r="H24" s="44">
        <f>H23</f>
        <v>128.3</v>
      </c>
      <c r="I24" s="44">
        <f aca="true" t="shared" si="16" ref="I24:AD25">I23</f>
        <v>32.8485</v>
      </c>
      <c r="J24" s="44">
        <f t="shared" si="16"/>
        <v>454.4</v>
      </c>
      <c r="K24" s="44">
        <f>K23</f>
        <v>45.965</v>
      </c>
      <c r="L24" s="44">
        <f t="shared" si="16"/>
        <v>0</v>
      </c>
      <c r="M24" s="44">
        <f>M23</f>
        <v>126.4</v>
      </c>
      <c r="N24" s="44">
        <f t="shared" si="16"/>
        <v>465.256</v>
      </c>
      <c r="O24" s="44">
        <f>O23</f>
        <v>236.81015</v>
      </c>
      <c r="P24" s="44">
        <f t="shared" si="16"/>
        <v>12.3</v>
      </c>
      <c r="Q24" s="44">
        <f>Q23</f>
        <v>202.276</v>
      </c>
      <c r="R24" s="44">
        <f t="shared" si="16"/>
        <v>0</v>
      </c>
      <c r="S24" s="44"/>
      <c r="T24" s="44">
        <f t="shared" si="16"/>
        <v>522.5</v>
      </c>
      <c r="U24" s="44"/>
      <c r="V24" s="44">
        <f t="shared" si="16"/>
        <v>0</v>
      </c>
      <c r="W24" s="44"/>
      <c r="X24" s="44">
        <f t="shared" si="16"/>
        <v>0</v>
      </c>
      <c r="Y24" s="44"/>
      <c r="Z24" s="44">
        <f t="shared" si="16"/>
        <v>475.344</v>
      </c>
      <c r="AA24" s="44"/>
      <c r="AB24" s="44">
        <f t="shared" si="16"/>
        <v>0</v>
      </c>
      <c r="AC24" s="44"/>
      <c r="AD24" s="44">
        <f t="shared" si="16"/>
        <v>0</v>
      </c>
      <c r="AE24" s="44"/>
      <c r="AF24" s="169"/>
      <c r="AG24" s="77"/>
      <c r="AH24" s="77"/>
      <c r="AI24" s="77"/>
    </row>
    <row r="25" spans="1:35" s="13" customFormat="1" ht="18.75">
      <c r="A25" s="36" t="s">
        <v>18</v>
      </c>
      <c r="B25" s="44">
        <f t="shared" si="15"/>
        <v>2058.1</v>
      </c>
      <c r="C25" s="41">
        <f t="shared" si="15"/>
        <v>1060.256</v>
      </c>
      <c r="D25" s="41">
        <f t="shared" si="15"/>
        <v>644.2996499999999</v>
      </c>
      <c r="E25" s="41">
        <f>E24</f>
        <v>644.2996499999999</v>
      </c>
      <c r="F25" s="41">
        <f t="shared" si="1"/>
        <v>31.30555609542782</v>
      </c>
      <c r="G25" s="41">
        <f t="shared" si="4"/>
        <v>60.76830972897111</v>
      </c>
      <c r="H25" s="41">
        <f>H24</f>
        <v>128.3</v>
      </c>
      <c r="I25" s="41">
        <f t="shared" si="16"/>
        <v>32.8485</v>
      </c>
      <c r="J25" s="41">
        <f t="shared" si="16"/>
        <v>454.4</v>
      </c>
      <c r="K25" s="41">
        <f>K24</f>
        <v>45.965</v>
      </c>
      <c r="L25" s="41">
        <f t="shared" si="16"/>
        <v>0</v>
      </c>
      <c r="M25" s="41">
        <f>M24</f>
        <v>126.4</v>
      </c>
      <c r="N25" s="41">
        <f t="shared" si="16"/>
        <v>465.256</v>
      </c>
      <c r="O25" s="41">
        <f>O24</f>
        <v>236.81015</v>
      </c>
      <c r="P25" s="41">
        <f t="shared" si="16"/>
        <v>12.3</v>
      </c>
      <c r="Q25" s="41">
        <f>Q24</f>
        <v>202.276</v>
      </c>
      <c r="R25" s="41">
        <f t="shared" si="16"/>
        <v>0</v>
      </c>
      <c r="S25" s="41"/>
      <c r="T25" s="41">
        <f t="shared" si="16"/>
        <v>522.5</v>
      </c>
      <c r="U25" s="41"/>
      <c r="V25" s="41">
        <f t="shared" si="16"/>
        <v>0</v>
      </c>
      <c r="W25" s="41"/>
      <c r="X25" s="41">
        <f t="shared" si="16"/>
        <v>0</v>
      </c>
      <c r="Y25" s="41"/>
      <c r="Z25" s="41">
        <f t="shared" si="16"/>
        <v>475.344</v>
      </c>
      <c r="AA25" s="41"/>
      <c r="AB25" s="41">
        <f t="shared" si="16"/>
        <v>0</v>
      </c>
      <c r="AC25" s="41"/>
      <c r="AD25" s="41">
        <f t="shared" si="16"/>
        <v>0</v>
      </c>
      <c r="AE25" s="41"/>
      <c r="AF25" s="170"/>
      <c r="AG25" s="77"/>
      <c r="AH25" s="77"/>
      <c r="AI25" s="77"/>
    </row>
    <row r="26" spans="1:35" s="13" customFormat="1" ht="93.75">
      <c r="A26" s="52" t="s">
        <v>34</v>
      </c>
      <c r="B26" s="40">
        <f>H26+J26+L26+N26+P26+R26+T26+V26+X26+Z26+AB26+AD26</f>
        <v>80277.40000000001</v>
      </c>
      <c r="C26" s="24">
        <f>H26+J26+L26+N26+P26</f>
        <v>42631.138000000006</v>
      </c>
      <c r="D26" s="24">
        <f>I26+K26+M26+O26+Q26+S26+U26+W26+Y26+AA26+AC26+AE26</f>
        <v>38723.455649999996</v>
      </c>
      <c r="E26" s="24">
        <f>I26+K26+M26+O26+Q26+S26+U26+W26+Y26+AA26+AC26+AE26</f>
        <v>38723.455649999996</v>
      </c>
      <c r="F26" s="24">
        <f t="shared" si="1"/>
        <v>48.23705756539199</v>
      </c>
      <c r="G26" s="24">
        <f t="shared" si="4"/>
        <v>90.8337367161064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6134.635</v>
      </c>
      <c r="Q26" s="24">
        <v>5953.16222</v>
      </c>
      <c r="R26" s="24">
        <v>5787.684</v>
      </c>
      <c r="S26" s="24"/>
      <c r="T26" s="24">
        <v>8574.843</v>
      </c>
      <c r="U26" s="24"/>
      <c r="V26" s="24">
        <v>4145.643</v>
      </c>
      <c r="W26" s="24"/>
      <c r="X26" s="24">
        <v>3023.357</v>
      </c>
      <c r="Y26" s="24"/>
      <c r="Z26" s="24">
        <v>5969.258</v>
      </c>
      <c r="AA26" s="24"/>
      <c r="AB26" s="24">
        <v>3084.074</v>
      </c>
      <c r="AC26" s="24"/>
      <c r="AD26" s="24">
        <v>7061.403</v>
      </c>
      <c r="AE26" s="24"/>
      <c r="AF26" s="171" t="s">
        <v>59</v>
      </c>
      <c r="AG26" s="77"/>
      <c r="AH26" s="77"/>
      <c r="AI26" s="77"/>
    </row>
    <row r="27" spans="1:35" s="13" customFormat="1" ht="18.75">
      <c r="A27" s="35" t="s">
        <v>23</v>
      </c>
      <c r="B27" s="44">
        <f>B26</f>
        <v>80277.40000000001</v>
      </c>
      <c r="C27" s="41">
        <f>C26</f>
        <v>42631.138000000006</v>
      </c>
      <c r="D27" s="41">
        <f>D26</f>
        <v>38723.455649999996</v>
      </c>
      <c r="E27" s="41">
        <f>E26</f>
        <v>38723.455649999996</v>
      </c>
      <c r="F27" s="41">
        <f t="shared" si="1"/>
        <v>48.23705756539199</v>
      </c>
      <c r="G27" s="41">
        <f t="shared" si="4"/>
        <v>90.8337367161064</v>
      </c>
      <c r="H27" s="41">
        <f>H26</f>
        <v>17519.276</v>
      </c>
      <c r="I27" s="41">
        <f aca="true" t="shared" si="17" ref="I27:AD28">I26</f>
        <v>14074.49791</v>
      </c>
      <c r="J27" s="41">
        <f t="shared" si="17"/>
        <v>7832.756</v>
      </c>
      <c r="K27" s="41">
        <f>K26</f>
        <v>7662.4626</v>
      </c>
      <c r="L27" s="41">
        <f t="shared" si="17"/>
        <v>3519.617</v>
      </c>
      <c r="M27" s="41">
        <f>M26</f>
        <v>4238.6135</v>
      </c>
      <c r="N27" s="41">
        <f t="shared" si="17"/>
        <v>7624.854</v>
      </c>
      <c r="O27" s="41">
        <f>O26</f>
        <v>6794.71942</v>
      </c>
      <c r="P27" s="41">
        <f t="shared" si="17"/>
        <v>6134.635</v>
      </c>
      <c r="Q27" s="41">
        <f>Q26</f>
        <v>5953.16222</v>
      </c>
      <c r="R27" s="41">
        <f t="shared" si="17"/>
        <v>5787.684</v>
      </c>
      <c r="S27" s="41"/>
      <c r="T27" s="41">
        <f t="shared" si="17"/>
        <v>8574.843</v>
      </c>
      <c r="U27" s="41"/>
      <c r="V27" s="41">
        <f t="shared" si="17"/>
        <v>4145.643</v>
      </c>
      <c r="W27" s="41"/>
      <c r="X27" s="41">
        <f t="shared" si="17"/>
        <v>3023.357</v>
      </c>
      <c r="Y27" s="41"/>
      <c r="Z27" s="41">
        <f t="shared" si="17"/>
        <v>5969.258</v>
      </c>
      <c r="AA27" s="41"/>
      <c r="AB27" s="41">
        <f t="shared" si="17"/>
        <v>3084.074</v>
      </c>
      <c r="AC27" s="41"/>
      <c r="AD27" s="41">
        <f t="shared" si="17"/>
        <v>7061.403</v>
      </c>
      <c r="AE27" s="41"/>
      <c r="AF27" s="172"/>
      <c r="AG27" s="77"/>
      <c r="AH27" s="77"/>
      <c r="AI27" s="77"/>
    </row>
    <row r="28" spans="1:35" s="13" customFormat="1" ht="37.5" customHeight="1">
      <c r="A28" s="35" t="s">
        <v>18</v>
      </c>
      <c r="B28" s="44">
        <f>B27</f>
        <v>80277.40000000001</v>
      </c>
      <c r="C28" s="41">
        <f>C27</f>
        <v>42631.138000000006</v>
      </c>
      <c r="D28" s="44">
        <f>D26</f>
        <v>38723.455649999996</v>
      </c>
      <c r="E28" s="44">
        <f>E27</f>
        <v>38723.455649999996</v>
      </c>
      <c r="F28" s="41">
        <f t="shared" si="1"/>
        <v>48.23705756539199</v>
      </c>
      <c r="G28" s="41">
        <f t="shared" si="4"/>
        <v>90.8337367161064</v>
      </c>
      <c r="H28" s="44">
        <f>H27</f>
        <v>17519.276</v>
      </c>
      <c r="I28" s="44">
        <f t="shared" si="17"/>
        <v>14074.49791</v>
      </c>
      <c r="J28" s="44">
        <f t="shared" si="17"/>
        <v>7832.756</v>
      </c>
      <c r="K28" s="44">
        <f>K27</f>
        <v>7662.4626</v>
      </c>
      <c r="L28" s="44">
        <f t="shared" si="17"/>
        <v>3519.617</v>
      </c>
      <c r="M28" s="44">
        <f>M27</f>
        <v>4238.6135</v>
      </c>
      <c r="N28" s="44">
        <f t="shared" si="17"/>
        <v>7624.854</v>
      </c>
      <c r="O28" s="44">
        <f>O27</f>
        <v>6794.71942</v>
      </c>
      <c r="P28" s="44">
        <f t="shared" si="17"/>
        <v>6134.635</v>
      </c>
      <c r="Q28" s="44">
        <f>Q27</f>
        <v>5953.16222</v>
      </c>
      <c r="R28" s="44">
        <f t="shared" si="17"/>
        <v>5787.684</v>
      </c>
      <c r="S28" s="44"/>
      <c r="T28" s="44">
        <f t="shared" si="17"/>
        <v>8574.843</v>
      </c>
      <c r="U28" s="44"/>
      <c r="V28" s="44">
        <f t="shared" si="17"/>
        <v>4145.643</v>
      </c>
      <c r="W28" s="44"/>
      <c r="X28" s="44">
        <f t="shared" si="17"/>
        <v>3023.357</v>
      </c>
      <c r="Y28" s="44"/>
      <c r="Z28" s="44">
        <f t="shared" si="17"/>
        <v>5969.258</v>
      </c>
      <c r="AA28" s="44"/>
      <c r="AB28" s="44">
        <f t="shared" si="17"/>
        <v>3084.074</v>
      </c>
      <c r="AC28" s="44"/>
      <c r="AD28" s="44">
        <f t="shared" si="17"/>
        <v>7061.403</v>
      </c>
      <c r="AE28" s="44"/>
      <c r="AF28" s="173"/>
      <c r="AG28" s="77"/>
      <c r="AH28" s="77"/>
      <c r="AI28" s="77"/>
    </row>
    <row r="29" spans="1:35" s="13" customFormat="1" ht="86.25" customHeight="1">
      <c r="A29" s="86" t="s">
        <v>46</v>
      </c>
      <c r="B29" s="101">
        <f>B30</f>
        <v>7649.099999999999</v>
      </c>
      <c r="C29" s="102">
        <f>H29+J29+L29+N29+P29</f>
        <v>4100.66352</v>
      </c>
      <c r="D29" s="101">
        <f>D31+D32</f>
        <v>4103.889</v>
      </c>
      <c r="E29" s="101">
        <f>I29+K29+M29+O29+Q29+S29+U29+W29+Y29+AA29+AC29+AE29</f>
        <v>3192.97593</v>
      </c>
      <c r="F29" s="102">
        <f t="shared" si="1"/>
        <v>53.65191983370593</v>
      </c>
      <c r="G29" s="102">
        <f t="shared" si="4"/>
        <v>100.07865751443074</v>
      </c>
      <c r="H29" s="101">
        <f>H30</f>
        <v>1426.8090000000002</v>
      </c>
      <c r="I29" s="101">
        <f aca="true" t="shared" si="18" ref="I29:AD29">I30</f>
        <v>1180.59787</v>
      </c>
      <c r="J29" s="101">
        <f t="shared" si="18"/>
        <v>920.25566</v>
      </c>
      <c r="K29" s="101">
        <f>K30</f>
        <v>722.21797</v>
      </c>
      <c r="L29" s="101">
        <f t="shared" si="18"/>
        <v>324.76479</v>
      </c>
      <c r="M29" s="101">
        <f>M30</f>
        <v>265.57276</v>
      </c>
      <c r="N29" s="101">
        <f t="shared" si="18"/>
        <v>700.56528</v>
      </c>
      <c r="O29" s="101">
        <f>O30</f>
        <v>587.20759</v>
      </c>
      <c r="P29" s="40">
        <f t="shared" si="18"/>
        <v>728.2687900000001</v>
      </c>
      <c r="Q29" s="101">
        <f>Q30</f>
        <v>437.37974</v>
      </c>
      <c r="R29" s="40">
        <f t="shared" si="18"/>
        <v>748.33579</v>
      </c>
      <c r="S29" s="40"/>
      <c r="T29" s="40">
        <f t="shared" si="18"/>
        <v>751.47779</v>
      </c>
      <c r="U29" s="40"/>
      <c r="V29" s="40">
        <f t="shared" si="18"/>
        <v>434.67078999999995</v>
      </c>
      <c r="W29" s="40"/>
      <c r="X29" s="40">
        <f t="shared" si="18"/>
        <v>230.41279</v>
      </c>
      <c r="Y29" s="40"/>
      <c r="Z29" s="40">
        <f t="shared" si="18"/>
        <v>487.04778999999996</v>
      </c>
      <c r="AA29" s="40"/>
      <c r="AB29" s="40">
        <f t="shared" si="18"/>
        <v>325.40079</v>
      </c>
      <c r="AC29" s="40"/>
      <c r="AD29" s="40">
        <f t="shared" si="18"/>
        <v>571.09074</v>
      </c>
      <c r="AE29" s="40"/>
      <c r="AF29" s="174" t="s">
        <v>60</v>
      </c>
      <c r="AG29" s="77"/>
      <c r="AH29" s="77"/>
      <c r="AI29" s="77"/>
    </row>
    <row r="30" spans="1:35" s="13" customFormat="1" ht="20.25" customHeight="1">
      <c r="A30" s="86" t="s">
        <v>23</v>
      </c>
      <c r="B30" s="87">
        <f>B32+B31</f>
        <v>7649.099999999999</v>
      </c>
      <c r="C30" s="99">
        <f>H30+J30+L30+N30+P30</f>
        <v>4100.66352</v>
      </c>
      <c r="D30" s="87">
        <f>D32+D31</f>
        <v>4103.889</v>
      </c>
      <c r="E30" s="87">
        <f>E31+E32</f>
        <v>2755.59619</v>
      </c>
      <c r="F30" s="99">
        <f t="shared" si="1"/>
        <v>53.65191983370593</v>
      </c>
      <c r="G30" s="99">
        <f t="shared" si="4"/>
        <v>100.07865751443074</v>
      </c>
      <c r="H30" s="87">
        <f aca="true" t="shared" si="19" ref="H30:P30">H31+H32</f>
        <v>1426.8090000000002</v>
      </c>
      <c r="I30" s="87">
        <f t="shared" si="19"/>
        <v>1180.59787</v>
      </c>
      <c r="J30" s="87">
        <f t="shared" si="19"/>
        <v>920.25566</v>
      </c>
      <c r="K30" s="87">
        <f t="shared" si="19"/>
        <v>722.21797</v>
      </c>
      <c r="L30" s="87">
        <f t="shared" si="19"/>
        <v>324.76479</v>
      </c>
      <c r="M30" s="87">
        <f t="shared" si="19"/>
        <v>265.57276</v>
      </c>
      <c r="N30" s="87">
        <f t="shared" si="19"/>
        <v>700.56528</v>
      </c>
      <c r="O30" s="87">
        <f t="shared" si="19"/>
        <v>587.20759</v>
      </c>
      <c r="P30" s="87">
        <f t="shared" si="19"/>
        <v>728.2687900000001</v>
      </c>
      <c r="Q30" s="87">
        <f>Q31+Q32</f>
        <v>437.37974</v>
      </c>
      <c r="R30" s="87">
        <f>R31+R32</f>
        <v>748.33579</v>
      </c>
      <c r="S30" s="44"/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AD31+AD32</f>
        <v>571.09074</v>
      </c>
      <c r="AE30" s="41"/>
      <c r="AF30" s="175"/>
      <c r="AG30" s="77"/>
      <c r="AH30" s="77"/>
      <c r="AI30" s="77"/>
    </row>
    <row r="31" spans="1:35" s="13" customFormat="1" ht="20.25" customHeight="1">
      <c r="A31" s="88" t="s">
        <v>47</v>
      </c>
      <c r="B31" s="87">
        <f>H31+J31+L31+N31+P31+R31+T31+V31+X31+Z31+AB31+AD31</f>
        <v>4820.2</v>
      </c>
      <c r="C31" s="99">
        <f>H31+J31+L31+N31+P31</f>
        <v>1751.8890000000001</v>
      </c>
      <c r="D31" s="44">
        <v>1751.889</v>
      </c>
      <c r="E31" s="87">
        <f>I31+K31+M31+O31</f>
        <v>807.98227</v>
      </c>
      <c r="F31" s="99">
        <f t="shared" si="1"/>
        <v>36.34473673291565</v>
      </c>
      <c r="G31" s="99">
        <f t="shared" si="4"/>
        <v>99.99999999999999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>
        <v>295.12974</v>
      </c>
      <c r="R31" s="44">
        <v>712.595</v>
      </c>
      <c r="S31" s="44"/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175"/>
      <c r="AG31" s="77"/>
      <c r="AH31" s="77"/>
      <c r="AI31" s="77"/>
    </row>
    <row r="32" spans="1:35" s="13" customFormat="1" ht="27.75" customHeight="1">
      <c r="A32" s="88" t="s">
        <v>48</v>
      </c>
      <c r="B32" s="87">
        <f>H32+J32+N32+P32+R32+T32+V32+X32+Z32+AB32+AD32+L32</f>
        <v>2828.8999999999996</v>
      </c>
      <c r="C32" s="87">
        <f>H32+J32+L32+N32+P32</f>
        <v>2348.7745200000004</v>
      </c>
      <c r="D32" s="44">
        <v>2352</v>
      </c>
      <c r="E32" s="87">
        <f>I32+K32+M32+O32</f>
        <v>1947.61392</v>
      </c>
      <c r="F32" s="99">
        <f t="shared" si="1"/>
        <v>83.14185725900528</v>
      </c>
      <c r="G32" s="99">
        <f t="shared" si="4"/>
        <v>100.13732608100669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>
        <v>142.25</v>
      </c>
      <c r="R32" s="44">
        <v>35.74079</v>
      </c>
      <c r="S32" s="44"/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71.42074</v>
      </c>
      <c r="AE32" s="44"/>
      <c r="AF32" s="176"/>
      <c r="AG32" s="77"/>
      <c r="AH32" s="77"/>
      <c r="AI32" s="77"/>
    </row>
    <row r="33" spans="1:35" s="13" customFormat="1" ht="33.75" customHeight="1">
      <c r="A33" s="31" t="s">
        <v>24</v>
      </c>
      <c r="B33" s="25">
        <f>B10+B6</f>
        <v>111746.40000000001</v>
      </c>
      <c r="C33" s="27">
        <f>C6+C10</f>
        <v>56024.97752000001</v>
      </c>
      <c r="D33" s="27">
        <f>D10+D6</f>
        <v>48425.16988</v>
      </c>
      <c r="E33" s="27">
        <f>E34+E35+E36</f>
        <v>47514.25681</v>
      </c>
      <c r="F33" s="27">
        <f t="shared" si="1"/>
        <v>43.33488137425456</v>
      </c>
      <c r="G33" s="27">
        <f t="shared" si="4"/>
        <v>86.43496530224041</v>
      </c>
      <c r="H33" s="25">
        <f>H6+H10</f>
        <v>19865.822000000004</v>
      </c>
      <c r="I33" s="25">
        <f>I36+I35+I34</f>
        <v>15687.096309999999</v>
      </c>
      <c r="J33" s="25">
        <f>J6+J10</f>
        <v>9688.598660000001</v>
      </c>
      <c r="K33" s="25">
        <f aca="true" t="shared" si="20" ref="K33:P33">K6+K10</f>
        <v>8807.57864</v>
      </c>
      <c r="L33" s="25">
        <f t="shared" si="20"/>
        <v>6017.384790000001</v>
      </c>
      <c r="M33" s="25">
        <f t="shared" si="20"/>
        <v>6011.209760000001</v>
      </c>
      <c r="N33" s="25">
        <f t="shared" si="20"/>
        <v>12782.541280000001</v>
      </c>
      <c r="O33" s="25">
        <f>O6+O10</f>
        <v>9003.90702</v>
      </c>
      <c r="P33" s="25">
        <f t="shared" si="20"/>
        <v>7670.63079</v>
      </c>
      <c r="Q33" s="25">
        <f>Q6+Q10</f>
        <v>8004.465080000001</v>
      </c>
      <c r="R33" s="25">
        <f>R6+R10</f>
        <v>8773.04179</v>
      </c>
      <c r="S33" s="25"/>
      <c r="T33" s="25">
        <f>T6+T10</f>
        <v>15287.837790000001</v>
      </c>
      <c r="U33" s="25"/>
      <c r="V33" s="25">
        <f>V6+V10</f>
        <v>4963.360790000001</v>
      </c>
      <c r="W33" s="25"/>
      <c r="X33" s="25">
        <f>X6+X10</f>
        <v>5037.04179</v>
      </c>
      <c r="Y33" s="25"/>
      <c r="Z33" s="25">
        <f>Z6+Z10</f>
        <v>8208.566789999999</v>
      </c>
      <c r="AA33" s="25"/>
      <c r="AB33" s="25">
        <f>AB6+AB10</f>
        <v>3986.6117900000004</v>
      </c>
      <c r="AC33" s="25"/>
      <c r="AD33" s="25">
        <f>AD6+AD10</f>
        <v>9464.96174</v>
      </c>
      <c r="AE33" s="27"/>
      <c r="AF33" s="25"/>
      <c r="AG33" s="106"/>
      <c r="AH33" s="106"/>
      <c r="AI33" s="106"/>
    </row>
    <row r="34" spans="1:35" s="13" customFormat="1" ht="18.75">
      <c r="A34" s="35" t="s">
        <v>47</v>
      </c>
      <c r="B34" s="40">
        <f>H34+J34+L34+N34+P34+R34+T34+V34+X34+Z34+AB34+AD34</f>
        <v>4820.19694</v>
      </c>
      <c r="C34" s="24">
        <f>H34+J34+L34+N34+P34</f>
        <v>1751.8859400000001</v>
      </c>
      <c r="D34" s="40">
        <f>D31</f>
        <v>1751.889</v>
      </c>
      <c r="E34" s="40">
        <f>I34+K34+M34+O34+Q34+S34+U34+W34+Y34+AA34+AC34+AE34</f>
        <v>1103.11201</v>
      </c>
      <c r="F34" s="24">
        <f t="shared" si="1"/>
        <v>36.344759805602465</v>
      </c>
      <c r="G34" s="24">
        <f t="shared" si="4"/>
        <v>100.00017466890566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>
        <f>Q31</f>
        <v>295.12974</v>
      </c>
      <c r="R34" s="40">
        <f>R31</f>
        <v>712.595</v>
      </c>
      <c r="S34" s="107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f>AD31</f>
        <v>499.67</v>
      </c>
      <c r="AE34" s="24"/>
      <c r="AF34" s="23"/>
      <c r="AG34" s="106"/>
      <c r="AH34" s="106"/>
      <c r="AI34" s="106"/>
    </row>
    <row r="35" spans="1:35" s="13" customFormat="1" ht="18.75">
      <c r="A35" s="35" t="s">
        <v>48</v>
      </c>
      <c r="B35" s="40">
        <f>B32</f>
        <v>2828.8999999999996</v>
      </c>
      <c r="C35" s="40">
        <f>H35+J35+L35+N35+P35</f>
        <v>2348.7745200000004</v>
      </c>
      <c r="D35" s="40">
        <f>D32</f>
        <v>2352</v>
      </c>
      <c r="E35" s="40">
        <f>I35+K35+M35+O35+Q35+S35+U35+W35+Y35+AA35+AC35+AE35</f>
        <v>2089.86392</v>
      </c>
      <c r="F35" s="24">
        <f t="shared" si="1"/>
        <v>83.14185725900528</v>
      </c>
      <c r="G35" s="24">
        <f t="shared" si="4"/>
        <v>100.13732608100669</v>
      </c>
      <c r="H35" s="40">
        <f>H30-H31</f>
        <v>1414.89594</v>
      </c>
      <c r="I35" s="40">
        <f>I30-I31</f>
        <v>1180.59787</v>
      </c>
      <c r="J35" s="40">
        <f aca="true" t="shared" si="21" ref="J35:AB35">J30-J31</f>
        <v>404.73366</v>
      </c>
      <c r="K35" s="40">
        <f>K32</f>
        <v>608.57858</v>
      </c>
      <c r="L35" s="40">
        <f t="shared" si="21"/>
        <v>19.64078999999998</v>
      </c>
      <c r="M35" s="40">
        <f>M32</f>
        <v>44.50918</v>
      </c>
      <c r="N35" s="40">
        <f t="shared" si="21"/>
        <v>343.41328000000004</v>
      </c>
      <c r="O35" s="40">
        <f>O32</f>
        <v>113.92829</v>
      </c>
      <c r="P35" s="40">
        <f t="shared" si="21"/>
        <v>166.09085000000005</v>
      </c>
      <c r="Q35" s="40">
        <f>Q32</f>
        <v>142.25</v>
      </c>
      <c r="R35" s="40">
        <f>R30-R31</f>
        <v>35.74078999999995</v>
      </c>
      <c r="S35" s="40"/>
      <c r="T35" s="40">
        <f t="shared" si="21"/>
        <v>176.29979000000003</v>
      </c>
      <c r="U35" s="40"/>
      <c r="V35" s="40">
        <f t="shared" si="21"/>
        <v>19.64078999999998</v>
      </c>
      <c r="W35" s="40"/>
      <c r="X35" s="40">
        <f t="shared" si="21"/>
        <v>19.64079000000001</v>
      </c>
      <c r="Y35" s="40"/>
      <c r="Z35" s="40">
        <f t="shared" si="21"/>
        <v>137.74178999999998</v>
      </c>
      <c r="AA35" s="40"/>
      <c r="AB35" s="40">
        <f t="shared" si="21"/>
        <v>19.64078999999998</v>
      </c>
      <c r="AC35" s="40"/>
      <c r="AD35" s="40">
        <f>AD30-AD31</f>
        <v>71.42073999999997</v>
      </c>
      <c r="AE35" s="40"/>
      <c r="AF35" s="23"/>
      <c r="AG35" s="106"/>
      <c r="AH35" s="106"/>
      <c r="AI35" s="106"/>
    </row>
    <row r="36" spans="1:35" ht="18.75" customHeight="1">
      <c r="A36" s="36" t="s">
        <v>18</v>
      </c>
      <c r="B36" s="40">
        <f>B7+B11+B26</f>
        <v>104097.30000000002</v>
      </c>
      <c r="C36" s="40">
        <f>H36+J36+L36+N36+P36</f>
        <v>51924.314000000006</v>
      </c>
      <c r="D36" s="40">
        <f>D33-D34-D35</f>
        <v>44321.28088</v>
      </c>
      <c r="E36" s="40">
        <f>I36+K36+M36+O36+Q36</f>
        <v>44321.28088</v>
      </c>
      <c r="F36" s="24">
        <f t="shared" si="1"/>
        <v>42.576782375719624</v>
      </c>
      <c r="G36" s="24">
        <f t="shared" si="4"/>
        <v>85.35747025950114</v>
      </c>
      <c r="H36" s="40">
        <f aca="true" t="shared" si="22" ref="H36:R36">H7+H11+H26</f>
        <v>18439.013000000003</v>
      </c>
      <c r="I36" s="40">
        <f t="shared" si="22"/>
        <v>14506.49844</v>
      </c>
      <c r="J36" s="40">
        <f t="shared" si="22"/>
        <v>8768.343</v>
      </c>
      <c r="K36" s="40">
        <f t="shared" si="22"/>
        <v>8085.36067</v>
      </c>
      <c r="L36" s="40">
        <f t="shared" si="22"/>
        <v>5692.620000000001</v>
      </c>
      <c r="M36" s="40">
        <f t="shared" si="22"/>
        <v>5745.637000000001</v>
      </c>
      <c r="N36" s="40">
        <f t="shared" si="22"/>
        <v>12081.976</v>
      </c>
      <c r="O36" s="40">
        <f t="shared" si="22"/>
        <v>8416.69943</v>
      </c>
      <c r="P36" s="40">
        <f t="shared" si="22"/>
        <v>6942.362</v>
      </c>
      <c r="Q36" s="40">
        <f t="shared" si="22"/>
        <v>7567.08534</v>
      </c>
      <c r="R36" s="40">
        <f t="shared" si="22"/>
        <v>8024.706</v>
      </c>
      <c r="S36" s="40"/>
      <c r="T36" s="40">
        <f aca="true" t="shared" si="23" ref="T36:AD36">T7+T11+T26</f>
        <v>14536.36</v>
      </c>
      <c r="U36" s="40"/>
      <c r="V36" s="40">
        <f t="shared" si="23"/>
        <v>4528.6900000000005</v>
      </c>
      <c r="W36" s="40"/>
      <c r="X36" s="40">
        <f t="shared" si="23"/>
        <v>4806.629</v>
      </c>
      <c r="Y36" s="40"/>
      <c r="Z36" s="40">
        <f t="shared" si="23"/>
        <v>7721.519</v>
      </c>
      <c r="AA36" s="40"/>
      <c r="AB36" s="40">
        <f t="shared" si="23"/>
        <v>3661.2110000000002</v>
      </c>
      <c r="AC36" s="40"/>
      <c r="AD36" s="40">
        <f t="shared" si="23"/>
        <v>8893.871000000001</v>
      </c>
      <c r="AE36" s="40"/>
      <c r="AF36" s="23"/>
      <c r="AG36" s="106"/>
      <c r="AH36" s="106"/>
      <c r="AI36" s="106"/>
    </row>
    <row r="37" spans="1:35" s="66" customFormat="1" ht="48.75" customHeight="1" hidden="1">
      <c r="A37" s="100" t="s">
        <v>84</v>
      </c>
      <c r="B37" s="73">
        <f>H37+J37+L37+N37+P37+R37+T37+V37+X37+Z37+AB37+AD37</f>
        <v>111746.40200000002</v>
      </c>
      <c r="C37" s="74"/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06">
        <f>H37+J37+L37+N37+P37+R37+T37+V37+X37+Z37+AB37+AD37</f>
        <v>111746.40200000002</v>
      </c>
      <c r="AH37" s="106">
        <f>H37+J37+L37+N37+P37</f>
        <v>55284.978</v>
      </c>
      <c r="AI37" s="106">
        <f>I37+K37+M37+O37+Q37</f>
        <v>0</v>
      </c>
    </row>
    <row r="38" spans="1:32" s="13" customFormat="1" ht="18.75" hidden="1">
      <c r="A38" s="4"/>
      <c r="B38" s="150" t="s">
        <v>36</v>
      </c>
      <c r="C38" s="150"/>
      <c r="D38" s="150"/>
      <c r="E38" s="150"/>
      <c r="F38" s="150"/>
      <c r="G38" s="150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</row>
    <row r="39" spans="1:32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</row>
    <row r="40" spans="1:32" s="13" customFormat="1" ht="56.25" customHeight="1">
      <c r="A40" s="4"/>
      <c r="B40" s="154" t="s">
        <v>85</v>
      </c>
      <c r="C40" s="154"/>
      <c r="D40" s="154"/>
      <c r="E40" s="154"/>
      <c r="F40" s="154"/>
      <c r="G40" s="154"/>
      <c r="H40" s="154"/>
      <c r="I40" s="154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</row>
    <row r="41" spans="1:32" s="13" customFormat="1" ht="25.5" customHeight="1">
      <c r="A41" s="4"/>
      <c r="B41" s="155"/>
      <c r="C41" s="154"/>
      <c r="D41" s="154"/>
      <c r="E41" s="154"/>
      <c r="F41" s="154"/>
      <c r="G41" s="154"/>
      <c r="H41" s="97"/>
      <c r="I41" s="97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</row>
    <row r="42" spans="1:18" ht="22.5" customHeight="1">
      <c r="A42" s="59"/>
      <c r="B42" s="155"/>
      <c r="C42" s="154"/>
      <c r="D42" s="154"/>
      <c r="E42" s="154"/>
      <c r="F42" s="154"/>
      <c r="G42" s="154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55"/>
      <c r="C43" s="155"/>
      <c r="D43" s="155"/>
      <c r="E43" s="155"/>
      <c r="F43" s="155"/>
      <c r="G43" s="55"/>
      <c r="I43" s="61"/>
      <c r="P43" s="61"/>
      <c r="Q43" s="61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54"/>
      <c r="C44" s="154"/>
      <c r="D44" s="154"/>
      <c r="E44" s="154"/>
      <c r="F44" s="154"/>
      <c r="G44" s="55"/>
      <c r="P44" s="6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B38:G38"/>
    <mergeCell ref="Z2:AA2"/>
    <mergeCell ref="AB2:AC2"/>
    <mergeCell ref="T2:U2"/>
    <mergeCell ref="V2:W2"/>
    <mergeCell ref="X2:Y2"/>
    <mergeCell ref="AD2:AE2"/>
    <mergeCell ref="AF2:AF3"/>
    <mergeCell ref="AF6:AF9"/>
    <mergeCell ref="AF14:AF16"/>
    <mergeCell ref="N2:O2"/>
    <mergeCell ref="P2:Q2"/>
    <mergeCell ref="R2:S2"/>
    <mergeCell ref="B40:I40"/>
    <mergeCell ref="B41:G41"/>
    <mergeCell ref="B42:G42"/>
    <mergeCell ref="B43:F43"/>
    <mergeCell ref="B44:F44"/>
    <mergeCell ref="AF17:AF19"/>
    <mergeCell ref="AF20:AF22"/>
    <mergeCell ref="AF23:AF25"/>
    <mergeCell ref="AF26:AF28"/>
    <mergeCell ref="AF29:AF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0" zoomScaleSheetLayoutView="75" zoomScalePageLayoutView="0" workbookViewId="0" topLeftCell="A1">
      <pane xSplit="6" ySplit="4" topLeftCell="Y2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2.75"/>
  <cols>
    <col min="1" max="1" width="45.421875" style="4" customWidth="1"/>
    <col min="2" max="2" width="18.421875" style="55" customWidth="1"/>
    <col min="3" max="3" width="13.8515625" style="56" customWidth="1"/>
    <col min="4" max="4" width="17.140625" style="56" customWidth="1"/>
    <col min="5" max="5" width="15.140625" style="56" customWidth="1"/>
    <col min="6" max="7" width="13.421875" style="56" customWidth="1"/>
    <col min="8" max="19" width="16.140625" style="58" customWidth="1"/>
    <col min="20" max="31" width="16.140625" style="56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41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AF1" s="7"/>
    </row>
    <row r="2" spans="1:32" s="8" customFormat="1" ht="18.75" customHeight="1">
      <c r="A2" s="177" t="s">
        <v>27</v>
      </c>
      <c r="B2" s="144" t="s">
        <v>39</v>
      </c>
      <c r="C2" s="144" t="s">
        <v>77</v>
      </c>
      <c r="D2" s="144" t="s">
        <v>78</v>
      </c>
      <c r="E2" s="144" t="s">
        <v>79</v>
      </c>
      <c r="F2" s="149" t="s">
        <v>13</v>
      </c>
      <c r="G2" s="149"/>
      <c r="H2" s="149" t="s">
        <v>0</v>
      </c>
      <c r="I2" s="149"/>
      <c r="J2" s="149" t="s">
        <v>1</v>
      </c>
      <c r="K2" s="149"/>
      <c r="L2" s="149" t="s">
        <v>2</v>
      </c>
      <c r="M2" s="149"/>
      <c r="N2" s="149" t="s">
        <v>3</v>
      </c>
      <c r="O2" s="149"/>
      <c r="P2" s="149" t="s">
        <v>4</v>
      </c>
      <c r="Q2" s="149"/>
      <c r="R2" s="149" t="s">
        <v>5</v>
      </c>
      <c r="S2" s="149"/>
      <c r="T2" s="149" t="s">
        <v>6</v>
      </c>
      <c r="U2" s="149"/>
      <c r="V2" s="149" t="s">
        <v>7</v>
      </c>
      <c r="W2" s="149"/>
      <c r="X2" s="149" t="s">
        <v>8</v>
      </c>
      <c r="Y2" s="149"/>
      <c r="Z2" s="149" t="s">
        <v>9</v>
      </c>
      <c r="AA2" s="149"/>
      <c r="AB2" s="149" t="s">
        <v>10</v>
      </c>
      <c r="AC2" s="149"/>
      <c r="AD2" s="149" t="s">
        <v>11</v>
      </c>
      <c r="AE2" s="149"/>
      <c r="AF2" s="177" t="s">
        <v>17</v>
      </c>
    </row>
    <row r="3" spans="1:32" s="9" customFormat="1" ht="93" customHeight="1">
      <c r="A3" s="177"/>
      <c r="B3" s="145"/>
      <c r="C3" s="145"/>
      <c r="D3" s="167"/>
      <c r="E3" s="145"/>
      <c r="F3" s="90" t="s">
        <v>15</v>
      </c>
      <c r="G3" s="90" t="s">
        <v>14</v>
      </c>
      <c r="H3" s="91" t="s">
        <v>12</v>
      </c>
      <c r="I3" s="91" t="s">
        <v>16</v>
      </c>
      <c r="J3" s="91" t="s">
        <v>12</v>
      </c>
      <c r="K3" s="91" t="s">
        <v>16</v>
      </c>
      <c r="L3" s="91" t="s">
        <v>12</v>
      </c>
      <c r="M3" s="91" t="s">
        <v>16</v>
      </c>
      <c r="N3" s="91" t="s">
        <v>12</v>
      </c>
      <c r="O3" s="91" t="s">
        <v>16</v>
      </c>
      <c r="P3" s="91" t="s">
        <v>12</v>
      </c>
      <c r="Q3" s="91" t="s">
        <v>16</v>
      </c>
      <c r="R3" s="91" t="s">
        <v>12</v>
      </c>
      <c r="S3" s="91" t="s">
        <v>16</v>
      </c>
      <c r="T3" s="91" t="s">
        <v>12</v>
      </c>
      <c r="U3" s="91" t="s">
        <v>16</v>
      </c>
      <c r="V3" s="91" t="s">
        <v>12</v>
      </c>
      <c r="W3" s="91" t="s">
        <v>16</v>
      </c>
      <c r="X3" s="91" t="s">
        <v>12</v>
      </c>
      <c r="Y3" s="91" t="s">
        <v>16</v>
      </c>
      <c r="Z3" s="91" t="s">
        <v>12</v>
      </c>
      <c r="AA3" s="91" t="s">
        <v>16</v>
      </c>
      <c r="AB3" s="91" t="s">
        <v>12</v>
      </c>
      <c r="AC3" s="91" t="s">
        <v>16</v>
      </c>
      <c r="AD3" s="91" t="s">
        <v>12</v>
      </c>
      <c r="AE3" s="91" t="s">
        <v>16</v>
      </c>
      <c r="AF3" s="177"/>
    </row>
    <row r="4" spans="1:32" s="10" customFormat="1" ht="24.75" customHeight="1">
      <c r="A4" s="80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80">
        <v>31</v>
      </c>
    </row>
    <row r="5" spans="1:32" s="12" customFormat="1" ht="14.25" customHeight="1">
      <c r="A5" s="16"/>
      <c r="B5" s="93"/>
      <c r="C5" s="93"/>
      <c r="D5" s="93"/>
      <c r="E5" s="93"/>
      <c r="F5" s="93"/>
      <c r="G5" s="93"/>
      <c r="H5" s="93"/>
      <c r="I5" s="94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5"/>
      <c r="Y5" s="95"/>
      <c r="Z5" s="95"/>
      <c r="AA5" s="95"/>
      <c r="AB5" s="95"/>
      <c r="AC5" s="95"/>
      <c r="AD5" s="95"/>
      <c r="AE5" s="95"/>
      <c r="AF5" s="11"/>
    </row>
    <row r="6" spans="1:35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f>E6</f>
        <v>0</v>
      </c>
      <c r="E6" s="24">
        <f>I6+K6+M6+O6+Q6+S6+U6+W6+Y6+AA6+AC6+AE6</f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>
        <v>0</v>
      </c>
      <c r="L6" s="24">
        <f t="shared" si="0"/>
        <v>0</v>
      </c>
      <c r="M6" s="24">
        <v>0</v>
      </c>
      <c r="N6" s="24">
        <f t="shared" si="0"/>
        <v>0</v>
      </c>
      <c r="O6" s="24">
        <v>0</v>
      </c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82" t="s">
        <v>81</v>
      </c>
      <c r="AG6" s="77"/>
      <c r="AH6" s="77"/>
      <c r="AI6" s="77"/>
    </row>
    <row r="7" spans="1:35" s="13" customFormat="1" ht="122.25" customHeight="1">
      <c r="A7" s="34" t="s">
        <v>76</v>
      </c>
      <c r="B7" s="40">
        <f>H7+J7+L7+N7+P7+R7+T7+V7+X7+Z7+AB7+AD7</f>
        <v>674.7</v>
      </c>
      <c r="C7" s="24">
        <f>H7+J7+L7</f>
        <v>0</v>
      </c>
      <c r="D7" s="24">
        <f>E7</f>
        <v>0</v>
      </c>
      <c r="E7" s="24">
        <f>I7+K7+M7+O7+Q7+S7+U7+W7+Y7+AA7+AC7+AE7</f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83"/>
      <c r="AG7" s="77"/>
      <c r="AH7" s="77"/>
      <c r="AI7" s="77"/>
    </row>
    <row r="8" spans="1:35" s="13" customFormat="1" ht="18.75">
      <c r="A8" s="35" t="s">
        <v>23</v>
      </c>
      <c r="B8" s="44">
        <f aca="true" t="shared" si="2" ref="B8:E9">B7</f>
        <v>674.7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1"/>
        <v>0</v>
      </c>
      <c r="G8" s="41">
        <v>0</v>
      </c>
      <c r="H8" s="41">
        <f>H7</f>
        <v>0</v>
      </c>
      <c r="I8" s="41">
        <f aca="true" t="shared" si="3" ref="I8:AD9">I7</f>
        <v>0</v>
      </c>
      <c r="J8" s="41">
        <f t="shared" si="3"/>
        <v>0</v>
      </c>
      <c r="K8" s="41">
        <v>0</v>
      </c>
      <c r="L8" s="41">
        <f t="shared" si="3"/>
        <v>0</v>
      </c>
      <c r="M8" s="41">
        <v>0</v>
      </c>
      <c r="N8" s="41">
        <f t="shared" si="3"/>
        <v>0</v>
      </c>
      <c r="O8" s="41">
        <v>0</v>
      </c>
      <c r="P8" s="41">
        <f t="shared" si="3"/>
        <v>100</v>
      </c>
      <c r="Q8" s="41"/>
      <c r="R8" s="41">
        <f t="shared" si="3"/>
        <v>286</v>
      </c>
      <c r="S8" s="41"/>
      <c r="T8" s="41">
        <f t="shared" si="3"/>
        <v>0</v>
      </c>
      <c r="U8" s="41"/>
      <c r="V8" s="41">
        <f t="shared" si="3"/>
        <v>0</v>
      </c>
      <c r="W8" s="41"/>
      <c r="X8" s="41">
        <f t="shared" si="3"/>
        <v>0</v>
      </c>
      <c r="Y8" s="41"/>
      <c r="Z8" s="41">
        <f t="shared" si="3"/>
        <v>288.7</v>
      </c>
      <c r="AA8" s="41"/>
      <c r="AB8" s="41">
        <f t="shared" si="3"/>
        <v>0</v>
      </c>
      <c r="AC8" s="41"/>
      <c r="AD8" s="41">
        <f t="shared" si="3"/>
        <v>0</v>
      </c>
      <c r="AE8" s="41"/>
      <c r="AF8" s="183"/>
      <c r="AG8" s="77"/>
      <c r="AH8" s="77"/>
      <c r="AI8" s="77"/>
    </row>
    <row r="9" spans="1:35" s="13" customFormat="1" ht="18.75">
      <c r="A9" s="35" t="s">
        <v>18</v>
      </c>
      <c r="B9" s="44">
        <f t="shared" si="2"/>
        <v>674.7</v>
      </c>
      <c r="C9" s="41">
        <f t="shared" si="2"/>
        <v>0</v>
      </c>
      <c r="D9" s="41">
        <f t="shared" si="2"/>
        <v>0</v>
      </c>
      <c r="E9" s="41">
        <f t="shared" si="2"/>
        <v>0</v>
      </c>
      <c r="F9" s="41">
        <f t="shared" si="1"/>
        <v>0</v>
      </c>
      <c r="G9" s="41">
        <v>0</v>
      </c>
      <c r="H9" s="41">
        <f>H8</f>
        <v>0</v>
      </c>
      <c r="I9" s="41">
        <f t="shared" si="3"/>
        <v>0</v>
      </c>
      <c r="J9" s="41">
        <f t="shared" si="3"/>
        <v>0</v>
      </c>
      <c r="K9" s="41">
        <v>0</v>
      </c>
      <c r="L9" s="41">
        <f t="shared" si="3"/>
        <v>0</v>
      </c>
      <c r="M9" s="41">
        <v>0</v>
      </c>
      <c r="N9" s="41">
        <f t="shared" si="3"/>
        <v>0</v>
      </c>
      <c r="O9" s="41">
        <v>0</v>
      </c>
      <c r="P9" s="41">
        <f t="shared" si="3"/>
        <v>100</v>
      </c>
      <c r="Q9" s="41"/>
      <c r="R9" s="41">
        <f t="shared" si="3"/>
        <v>286</v>
      </c>
      <c r="S9" s="41"/>
      <c r="T9" s="41">
        <f t="shared" si="3"/>
        <v>0</v>
      </c>
      <c r="U9" s="41"/>
      <c r="V9" s="41">
        <f t="shared" si="3"/>
        <v>0</v>
      </c>
      <c r="W9" s="41"/>
      <c r="X9" s="41">
        <f t="shared" si="3"/>
        <v>0</v>
      </c>
      <c r="Y9" s="41"/>
      <c r="Z9" s="41">
        <f t="shared" si="3"/>
        <v>288.7</v>
      </c>
      <c r="AA9" s="41"/>
      <c r="AB9" s="41">
        <f t="shared" si="3"/>
        <v>0</v>
      </c>
      <c r="AC9" s="41"/>
      <c r="AD9" s="41">
        <f t="shared" si="3"/>
        <v>0</v>
      </c>
      <c r="AE9" s="41"/>
      <c r="AF9" s="184"/>
      <c r="AG9" s="77"/>
      <c r="AH9" s="77"/>
      <c r="AI9" s="77"/>
    </row>
    <row r="10" spans="1:35" s="13" customFormat="1" ht="112.5">
      <c r="A10" s="46" t="s">
        <v>44</v>
      </c>
      <c r="B10" s="40">
        <f>B11+B26+B29</f>
        <v>111071.70000000001</v>
      </c>
      <c r="C10" s="24">
        <f>C11+C26+C29</f>
        <v>48354.346730000005</v>
      </c>
      <c r="D10" s="24">
        <f>D12+D27+D30</f>
        <v>40004.09554</v>
      </c>
      <c r="E10" s="24">
        <f>E12+E27+E30</f>
        <v>39509.79173</v>
      </c>
      <c r="F10" s="24">
        <f t="shared" si="1"/>
        <v>36.016461024725466</v>
      </c>
      <c r="G10" s="24">
        <f aca="true" t="shared" si="4" ref="G10:G36">D10*100/C10</f>
        <v>82.7311260420372</v>
      </c>
      <c r="H10" s="24">
        <f aca="true" t="shared" si="5" ref="H10:O10">H11+H26+H29</f>
        <v>19865.822000000004</v>
      </c>
      <c r="I10" s="24">
        <f t="shared" si="5"/>
        <v>15687.096309999999</v>
      </c>
      <c r="J10" s="24">
        <f t="shared" si="5"/>
        <v>9688.598660000001</v>
      </c>
      <c r="K10" s="24">
        <f t="shared" si="5"/>
        <v>8807.57864</v>
      </c>
      <c r="L10" s="24">
        <f t="shared" si="5"/>
        <v>6017.384790000001</v>
      </c>
      <c r="M10" s="24">
        <f t="shared" si="5"/>
        <v>6011.209760000001</v>
      </c>
      <c r="N10" s="24">
        <f t="shared" si="5"/>
        <v>12782.541280000001</v>
      </c>
      <c r="O10" s="24">
        <f t="shared" si="5"/>
        <v>9003.90702</v>
      </c>
      <c r="P10" s="24">
        <f>P11+P26+P29</f>
        <v>6830.63079</v>
      </c>
      <c r="Q10" s="24"/>
      <c r="R10" s="24">
        <f>R11+R26+R29</f>
        <v>8487.04179</v>
      </c>
      <c r="S10" s="24"/>
      <c r="T10" s="24">
        <f>T11+T26+T29</f>
        <v>15287.837790000001</v>
      </c>
      <c r="U10" s="24"/>
      <c r="V10" s="24">
        <f>V11+V26+V29</f>
        <v>4963.360790000001</v>
      </c>
      <c r="W10" s="24"/>
      <c r="X10" s="24">
        <f>X11+X26+X29</f>
        <v>5618.84179</v>
      </c>
      <c r="Y10" s="24"/>
      <c r="Z10" s="24">
        <f>Z11+Z26+Z29</f>
        <v>7932.166789999999</v>
      </c>
      <c r="AA10" s="24"/>
      <c r="AB10" s="24">
        <f>AB11+AB26+AB29</f>
        <v>4132.51179</v>
      </c>
      <c r="AC10" s="24"/>
      <c r="AD10" s="24">
        <f>AD11+AD26+AD29</f>
        <v>9464.96174</v>
      </c>
      <c r="AE10" s="24"/>
      <c r="AF10" s="23"/>
      <c r="AG10" s="77"/>
      <c r="AH10" s="77"/>
      <c r="AI10" s="77"/>
    </row>
    <row r="11" spans="1:35" s="13" customFormat="1" ht="75">
      <c r="A11" s="35" t="s">
        <v>45</v>
      </c>
      <c r="B11" s="40">
        <f>B14+B20+B17+B23</f>
        <v>23145.200000000004</v>
      </c>
      <c r="C11" s="40">
        <f>C14+C17+C20+C23</f>
        <v>8485.449</v>
      </c>
      <c r="D11" s="24">
        <f>I11+K11+M11+O11+Q11+S11+U11+W11+Y11+AA11+AC11+AE11</f>
        <v>3983.9021100000004</v>
      </c>
      <c r="E11" s="40">
        <f>I11+K11+M11+O11+Q11+S11+U11+W11+Y11+AA11+AC11+AE11</f>
        <v>3983.9021100000004</v>
      </c>
      <c r="F11" s="24">
        <f t="shared" si="1"/>
        <v>17.212649318217167</v>
      </c>
      <c r="G11" s="24">
        <f t="shared" si="4"/>
        <v>46.94980913797255</v>
      </c>
      <c r="H11" s="40">
        <f>H14+H17+H20+H23</f>
        <v>919.7370000000001</v>
      </c>
      <c r="I11" s="40">
        <f>I14+I17+I20+I23</f>
        <v>432.00053</v>
      </c>
      <c r="J11" s="40">
        <f aca="true" t="shared" si="6" ref="J11:AD11">J14+J17+J20+J23</f>
        <v>935.587</v>
      </c>
      <c r="K11" s="40">
        <f>K14+K17+K20+K23</f>
        <v>422.8980700000001</v>
      </c>
      <c r="L11" s="40">
        <f t="shared" si="6"/>
        <v>2173.003</v>
      </c>
      <c r="M11" s="40">
        <f>M14+M17+M20+M23</f>
        <v>1507.0235000000002</v>
      </c>
      <c r="N11" s="40">
        <f t="shared" si="6"/>
        <v>4457.122</v>
      </c>
      <c r="O11" s="40">
        <f>O14+O17+O20+O23</f>
        <v>1621.9800100000002</v>
      </c>
      <c r="P11" s="40">
        <f t="shared" si="6"/>
        <v>695.427</v>
      </c>
      <c r="Q11" s="40"/>
      <c r="R11" s="40">
        <f t="shared" si="6"/>
        <v>1951.022</v>
      </c>
      <c r="S11" s="40"/>
      <c r="T11" s="40">
        <f t="shared" si="6"/>
        <v>5961.517</v>
      </c>
      <c r="U11" s="40"/>
      <c r="V11" s="40">
        <f t="shared" si="6"/>
        <v>383.047</v>
      </c>
      <c r="W11" s="40"/>
      <c r="X11" s="40">
        <f t="shared" si="6"/>
        <v>1783.2720000000002</v>
      </c>
      <c r="Y11" s="40"/>
      <c r="Z11" s="40">
        <f t="shared" si="6"/>
        <v>1475.8609999999999</v>
      </c>
      <c r="AA11" s="40"/>
      <c r="AB11" s="40">
        <f t="shared" si="6"/>
        <v>577.137</v>
      </c>
      <c r="AC11" s="40"/>
      <c r="AD11" s="40">
        <f t="shared" si="6"/>
        <v>1832.468</v>
      </c>
      <c r="AE11" s="40"/>
      <c r="AF11" s="23"/>
      <c r="AG11" s="77"/>
      <c r="AH11" s="77"/>
      <c r="AI11" s="77"/>
    </row>
    <row r="12" spans="1:35" s="13" customFormat="1" ht="18.75">
      <c r="A12" s="35" t="s">
        <v>23</v>
      </c>
      <c r="B12" s="44">
        <f aca="true" t="shared" si="7" ref="B12:E13">B11</f>
        <v>23145.200000000004</v>
      </c>
      <c r="C12" s="41">
        <f t="shared" si="7"/>
        <v>8485.449</v>
      </c>
      <c r="D12" s="41">
        <f t="shared" si="7"/>
        <v>3983.9021100000004</v>
      </c>
      <c r="E12" s="41">
        <f t="shared" si="7"/>
        <v>3983.9021100000004</v>
      </c>
      <c r="F12" s="41">
        <f t="shared" si="1"/>
        <v>17.212649318217167</v>
      </c>
      <c r="G12" s="41">
        <f t="shared" si="4"/>
        <v>46.94980913797255</v>
      </c>
      <c r="H12" s="41">
        <f>H11</f>
        <v>919.7370000000001</v>
      </c>
      <c r="I12" s="41">
        <f aca="true" t="shared" si="8" ref="I12:AD13">I11</f>
        <v>432.00053</v>
      </c>
      <c r="J12" s="41">
        <f t="shared" si="8"/>
        <v>935.587</v>
      </c>
      <c r="K12" s="41">
        <f>K11</f>
        <v>422.8980700000001</v>
      </c>
      <c r="L12" s="41">
        <f t="shared" si="8"/>
        <v>2173.003</v>
      </c>
      <c r="M12" s="41">
        <f>M11</f>
        <v>1507.0235000000002</v>
      </c>
      <c r="N12" s="41">
        <f t="shared" si="8"/>
        <v>4457.122</v>
      </c>
      <c r="O12" s="41">
        <f>O11</f>
        <v>1621.9800100000002</v>
      </c>
      <c r="P12" s="41">
        <f t="shared" si="8"/>
        <v>695.427</v>
      </c>
      <c r="Q12" s="41"/>
      <c r="R12" s="41">
        <f t="shared" si="8"/>
        <v>1951.022</v>
      </c>
      <c r="S12" s="41"/>
      <c r="T12" s="41">
        <f t="shared" si="8"/>
        <v>5961.517</v>
      </c>
      <c r="U12" s="41"/>
      <c r="V12" s="41">
        <f t="shared" si="8"/>
        <v>383.047</v>
      </c>
      <c r="W12" s="41"/>
      <c r="X12" s="41">
        <f t="shared" si="8"/>
        <v>1783.2720000000002</v>
      </c>
      <c r="Y12" s="41"/>
      <c r="Z12" s="41">
        <f t="shared" si="8"/>
        <v>1475.8609999999999</v>
      </c>
      <c r="AA12" s="41"/>
      <c r="AB12" s="41">
        <f t="shared" si="8"/>
        <v>577.137</v>
      </c>
      <c r="AC12" s="41"/>
      <c r="AD12" s="41">
        <f t="shared" si="8"/>
        <v>1832.468</v>
      </c>
      <c r="AE12" s="41"/>
      <c r="AF12" s="64"/>
      <c r="AG12" s="77"/>
      <c r="AH12" s="77"/>
      <c r="AI12" s="77"/>
    </row>
    <row r="13" spans="1:35" s="13" customFormat="1" ht="18.75">
      <c r="A13" s="35" t="s">
        <v>18</v>
      </c>
      <c r="B13" s="44">
        <f t="shared" si="7"/>
        <v>23145.200000000004</v>
      </c>
      <c r="C13" s="41">
        <f t="shared" si="7"/>
        <v>8485.449</v>
      </c>
      <c r="D13" s="41">
        <f t="shared" si="7"/>
        <v>3983.9021100000004</v>
      </c>
      <c r="E13" s="41">
        <f t="shared" si="7"/>
        <v>3983.9021100000004</v>
      </c>
      <c r="F13" s="41">
        <f t="shared" si="1"/>
        <v>17.212649318217167</v>
      </c>
      <c r="G13" s="41">
        <f t="shared" si="4"/>
        <v>46.94980913797255</v>
      </c>
      <c r="H13" s="41">
        <f>H12</f>
        <v>919.7370000000001</v>
      </c>
      <c r="I13" s="41">
        <f t="shared" si="8"/>
        <v>432.00053</v>
      </c>
      <c r="J13" s="41">
        <f t="shared" si="8"/>
        <v>935.587</v>
      </c>
      <c r="K13" s="41">
        <f>K12</f>
        <v>422.8980700000001</v>
      </c>
      <c r="L13" s="41">
        <f t="shared" si="8"/>
        <v>2173.003</v>
      </c>
      <c r="M13" s="41">
        <f>M12</f>
        <v>1507.0235000000002</v>
      </c>
      <c r="N13" s="41">
        <f t="shared" si="8"/>
        <v>4457.122</v>
      </c>
      <c r="O13" s="41">
        <f>O11</f>
        <v>1621.9800100000002</v>
      </c>
      <c r="P13" s="41">
        <f t="shared" si="8"/>
        <v>695.427</v>
      </c>
      <c r="Q13" s="41"/>
      <c r="R13" s="41">
        <f t="shared" si="8"/>
        <v>1951.022</v>
      </c>
      <c r="S13" s="41"/>
      <c r="T13" s="41">
        <f t="shared" si="8"/>
        <v>5961.517</v>
      </c>
      <c r="U13" s="41"/>
      <c r="V13" s="41">
        <f t="shared" si="8"/>
        <v>383.047</v>
      </c>
      <c r="W13" s="41"/>
      <c r="X13" s="41">
        <f t="shared" si="8"/>
        <v>1783.2720000000002</v>
      </c>
      <c r="Y13" s="41"/>
      <c r="Z13" s="41">
        <f t="shared" si="8"/>
        <v>1475.8609999999999</v>
      </c>
      <c r="AA13" s="41"/>
      <c r="AB13" s="41">
        <f t="shared" si="8"/>
        <v>577.137</v>
      </c>
      <c r="AC13" s="41"/>
      <c r="AD13" s="41">
        <f t="shared" si="8"/>
        <v>1832.468</v>
      </c>
      <c r="AE13" s="41"/>
      <c r="AF13" s="64"/>
      <c r="AG13" s="77"/>
      <c r="AH13" s="77"/>
      <c r="AI13" s="77"/>
    </row>
    <row r="14" spans="1:35" s="13" customFormat="1" ht="75">
      <c r="A14" s="51" t="s">
        <v>30</v>
      </c>
      <c r="B14" s="40">
        <f>H14+J14+L14+N14+P14+R14+T14+V14+X14+Z14+AB14+AD14</f>
        <v>319.6</v>
      </c>
      <c r="C14" s="24">
        <f>H14+J14+L14+N14</f>
        <v>78.3</v>
      </c>
      <c r="D14" s="24">
        <f>E14</f>
        <v>0</v>
      </c>
      <c r="E14" s="24">
        <f>I14+K14+M14+O14+Q14+S14+U14+W14+Y14+AA14+AC14+AE14</f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78.3</v>
      </c>
      <c r="O14" s="24">
        <v>0</v>
      </c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74" t="s">
        <v>73</v>
      </c>
      <c r="AG14" s="77"/>
      <c r="AH14" s="77"/>
      <c r="AI14" s="77"/>
    </row>
    <row r="15" spans="1:35" s="13" customFormat="1" ht="18.75">
      <c r="A15" s="35" t="s">
        <v>23</v>
      </c>
      <c r="B15" s="44">
        <f>B14</f>
        <v>319.6</v>
      </c>
      <c r="C15" s="41">
        <f aca="true" t="shared" si="9" ref="C15:E16">C14</f>
        <v>78.3</v>
      </c>
      <c r="D15" s="41">
        <f t="shared" si="9"/>
        <v>0</v>
      </c>
      <c r="E15" s="41">
        <f t="shared" si="9"/>
        <v>0</v>
      </c>
      <c r="F15" s="41">
        <f t="shared" si="1"/>
        <v>0</v>
      </c>
      <c r="G15" s="41">
        <v>0</v>
      </c>
      <c r="H15" s="41">
        <f>H14</f>
        <v>0</v>
      </c>
      <c r="I15" s="41">
        <f aca="true" t="shared" si="10" ref="I15:AD16">I14</f>
        <v>0</v>
      </c>
      <c r="J15" s="41">
        <f t="shared" si="10"/>
        <v>0</v>
      </c>
      <c r="K15" s="41">
        <v>0</v>
      </c>
      <c r="L15" s="41">
        <f t="shared" si="10"/>
        <v>0</v>
      </c>
      <c r="M15" s="41">
        <f>M14</f>
        <v>0</v>
      </c>
      <c r="N15" s="41">
        <f t="shared" si="10"/>
        <v>78.3</v>
      </c>
      <c r="O15" s="41">
        <v>0</v>
      </c>
      <c r="P15" s="41">
        <f t="shared" si="10"/>
        <v>0</v>
      </c>
      <c r="Q15" s="41"/>
      <c r="R15" s="41">
        <f t="shared" si="10"/>
        <v>120.65</v>
      </c>
      <c r="S15" s="41"/>
      <c r="T15" s="41">
        <f t="shared" si="10"/>
        <v>0</v>
      </c>
      <c r="U15" s="41"/>
      <c r="V15" s="41">
        <f t="shared" si="10"/>
        <v>0</v>
      </c>
      <c r="W15" s="41"/>
      <c r="X15" s="41">
        <f t="shared" si="10"/>
        <v>0</v>
      </c>
      <c r="Y15" s="41"/>
      <c r="Z15" s="41">
        <f t="shared" si="10"/>
        <v>0</v>
      </c>
      <c r="AA15" s="41"/>
      <c r="AB15" s="41">
        <f t="shared" si="10"/>
        <v>120.65</v>
      </c>
      <c r="AC15" s="41"/>
      <c r="AD15" s="41">
        <f t="shared" si="10"/>
        <v>0</v>
      </c>
      <c r="AE15" s="24"/>
      <c r="AF15" s="180"/>
      <c r="AG15" s="77"/>
      <c r="AH15" s="77"/>
      <c r="AI15" s="77"/>
    </row>
    <row r="16" spans="1:35" s="13" customFormat="1" ht="18.75">
      <c r="A16" s="35" t="s">
        <v>18</v>
      </c>
      <c r="B16" s="44">
        <f>B15</f>
        <v>319.6</v>
      </c>
      <c r="C16" s="41">
        <f t="shared" si="9"/>
        <v>78.3</v>
      </c>
      <c r="D16" s="41">
        <f t="shared" si="9"/>
        <v>0</v>
      </c>
      <c r="E16" s="41">
        <f t="shared" si="9"/>
        <v>0</v>
      </c>
      <c r="F16" s="41">
        <f t="shared" si="1"/>
        <v>0</v>
      </c>
      <c r="G16" s="41">
        <v>0</v>
      </c>
      <c r="H16" s="41">
        <f>H15</f>
        <v>0</v>
      </c>
      <c r="I16" s="41">
        <f t="shared" si="10"/>
        <v>0</v>
      </c>
      <c r="J16" s="41">
        <f t="shared" si="10"/>
        <v>0</v>
      </c>
      <c r="K16" s="41">
        <v>0</v>
      </c>
      <c r="L16" s="41">
        <f t="shared" si="10"/>
        <v>0</v>
      </c>
      <c r="M16" s="41">
        <f>M15</f>
        <v>0</v>
      </c>
      <c r="N16" s="41">
        <f t="shared" si="10"/>
        <v>78.3</v>
      </c>
      <c r="O16" s="41">
        <v>0</v>
      </c>
      <c r="P16" s="41">
        <f t="shared" si="10"/>
        <v>0</v>
      </c>
      <c r="Q16" s="41"/>
      <c r="R16" s="41">
        <f t="shared" si="10"/>
        <v>120.65</v>
      </c>
      <c r="S16" s="41"/>
      <c r="T16" s="41">
        <f t="shared" si="10"/>
        <v>0</v>
      </c>
      <c r="U16" s="41"/>
      <c r="V16" s="41">
        <f t="shared" si="10"/>
        <v>0</v>
      </c>
      <c r="W16" s="41"/>
      <c r="X16" s="41">
        <f t="shared" si="10"/>
        <v>0</v>
      </c>
      <c r="Y16" s="41"/>
      <c r="Z16" s="41">
        <f t="shared" si="10"/>
        <v>0</v>
      </c>
      <c r="AA16" s="41"/>
      <c r="AB16" s="41">
        <f t="shared" si="10"/>
        <v>120.65</v>
      </c>
      <c r="AC16" s="41"/>
      <c r="AD16" s="41">
        <f t="shared" si="10"/>
        <v>0</v>
      </c>
      <c r="AE16" s="24"/>
      <c r="AF16" s="181"/>
      <c r="AG16" s="77"/>
      <c r="AH16" s="77"/>
      <c r="AI16" s="77"/>
    </row>
    <row r="17" spans="1:35" s="13" customFormat="1" ht="75">
      <c r="A17" s="52" t="s">
        <v>31</v>
      </c>
      <c r="B17" s="40">
        <f>H17+J17+L17+N17+P17+R17+T17+V17+X17+Z17+AB17+AD17</f>
        <v>2022.1000000000006</v>
      </c>
      <c r="C17" s="24">
        <f>H17+J17+L17+N17</f>
        <v>1252.9</v>
      </c>
      <c r="D17" s="24">
        <f>I17+K17+M17+O17+Q17+S17+U17+W17+Y17+AA17+AC17+AE17</f>
        <v>129.26033999999999</v>
      </c>
      <c r="E17" s="24">
        <f>I17+K17+M17+O17+Q17+S17+U17+W17+Y17+AA17+AC17+AE17</f>
        <v>129.26033999999999</v>
      </c>
      <c r="F17" s="24">
        <f t="shared" si="1"/>
        <v>6.39238118787399</v>
      </c>
      <c r="G17" s="24">
        <f t="shared" si="4"/>
        <v>10.316892010535556</v>
      </c>
      <c r="H17" s="24">
        <v>67.4</v>
      </c>
      <c r="I17" s="24">
        <v>8.42419</v>
      </c>
      <c r="J17" s="24">
        <v>138.8</v>
      </c>
      <c r="K17" s="24">
        <v>37.64323</v>
      </c>
      <c r="L17" s="24">
        <v>255.6</v>
      </c>
      <c r="M17" s="24">
        <v>35.48375</v>
      </c>
      <c r="N17" s="24">
        <v>791.1</v>
      </c>
      <c r="O17" s="24">
        <v>47.70917</v>
      </c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74" t="s">
        <v>82</v>
      </c>
      <c r="AG17" s="77"/>
      <c r="AH17" s="77"/>
      <c r="AI17" s="77"/>
    </row>
    <row r="18" spans="1:35" s="13" customFormat="1" ht="18.75">
      <c r="A18" s="35" t="s">
        <v>23</v>
      </c>
      <c r="B18" s="44">
        <f aca="true" t="shared" si="11" ref="B18:E19">B17</f>
        <v>2022.1000000000006</v>
      </c>
      <c r="C18" s="41">
        <f t="shared" si="11"/>
        <v>1252.9</v>
      </c>
      <c r="D18" s="41">
        <f t="shared" si="11"/>
        <v>129.26033999999999</v>
      </c>
      <c r="E18" s="41">
        <f t="shared" si="11"/>
        <v>129.26033999999999</v>
      </c>
      <c r="F18" s="41">
        <f t="shared" si="1"/>
        <v>6.39238118787399</v>
      </c>
      <c r="G18" s="41">
        <f t="shared" si="4"/>
        <v>10.316892010535556</v>
      </c>
      <c r="H18" s="41">
        <f>H17</f>
        <v>67.4</v>
      </c>
      <c r="I18" s="41">
        <f aca="true" t="shared" si="12" ref="I18:AD19">I17</f>
        <v>8.42419</v>
      </c>
      <c r="J18" s="41">
        <f t="shared" si="12"/>
        <v>138.8</v>
      </c>
      <c r="K18" s="41">
        <f>K17</f>
        <v>37.64323</v>
      </c>
      <c r="L18" s="41">
        <f t="shared" si="12"/>
        <v>255.6</v>
      </c>
      <c r="M18" s="41">
        <f>M17</f>
        <v>35.48375</v>
      </c>
      <c r="N18" s="41">
        <f t="shared" si="12"/>
        <v>791.1</v>
      </c>
      <c r="O18" s="41">
        <f>O17</f>
        <v>47.70917</v>
      </c>
      <c r="P18" s="41">
        <f t="shared" si="12"/>
        <v>296.3</v>
      </c>
      <c r="Q18" s="41"/>
      <c r="R18" s="41">
        <f t="shared" si="12"/>
        <v>67.4</v>
      </c>
      <c r="S18" s="41"/>
      <c r="T18" s="41">
        <f t="shared" si="12"/>
        <v>67.4</v>
      </c>
      <c r="U18" s="41"/>
      <c r="V18" s="41">
        <f t="shared" si="12"/>
        <v>67.4</v>
      </c>
      <c r="W18" s="41"/>
      <c r="X18" s="41">
        <f t="shared" si="12"/>
        <v>67.4</v>
      </c>
      <c r="Y18" s="41"/>
      <c r="Z18" s="41">
        <f t="shared" si="12"/>
        <v>67.4</v>
      </c>
      <c r="AA18" s="41"/>
      <c r="AB18" s="41">
        <f t="shared" si="12"/>
        <v>67.4</v>
      </c>
      <c r="AC18" s="41"/>
      <c r="AD18" s="41">
        <f t="shared" si="12"/>
        <v>68.5</v>
      </c>
      <c r="AE18" s="24"/>
      <c r="AF18" s="180"/>
      <c r="AG18" s="77"/>
      <c r="AH18" s="77"/>
      <c r="AI18" s="77"/>
    </row>
    <row r="19" spans="1:35" s="13" customFormat="1" ht="18.75">
      <c r="A19" s="35" t="s">
        <v>18</v>
      </c>
      <c r="B19" s="44">
        <f t="shared" si="11"/>
        <v>2022.1000000000006</v>
      </c>
      <c r="C19" s="41">
        <f t="shared" si="11"/>
        <v>1252.9</v>
      </c>
      <c r="D19" s="41">
        <f t="shared" si="11"/>
        <v>129.26033999999999</v>
      </c>
      <c r="E19" s="41">
        <f t="shared" si="11"/>
        <v>129.26033999999999</v>
      </c>
      <c r="F19" s="41">
        <f t="shared" si="1"/>
        <v>6.39238118787399</v>
      </c>
      <c r="G19" s="41">
        <f t="shared" si="4"/>
        <v>10.316892010535556</v>
      </c>
      <c r="H19" s="41">
        <f>H18</f>
        <v>67.4</v>
      </c>
      <c r="I19" s="41">
        <f t="shared" si="12"/>
        <v>8.42419</v>
      </c>
      <c r="J19" s="41">
        <f t="shared" si="12"/>
        <v>138.8</v>
      </c>
      <c r="K19" s="41">
        <f>K18</f>
        <v>37.64323</v>
      </c>
      <c r="L19" s="41">
        <f t="shared" si="12"/>
        <v>255.6</v>
      </c>
      <c r="M19" s="41">
        <f>M18</f>
        <v>35.48375</v>
      </c>
      <c r="N19" s="41">
        <f t="shared" si="12"/>
        <v>791.1</v>
      </c>
      <c r="O19" s="41">
        <f>O18</f>
        <v>47.70917</v>
      </c>
      <c r="P19" s="41">
        <f t="shared" si="12"/>
        <v>296.3</v>
      </c>
      <c r="Q19" s="41"/>
      <c r="R19" s="41">
        <f t="shared" si="12"/>
        <v>67.4</v>
      </c>
      <c r="S19" s="41"/>
      <c r="T19" s="41">
        <f t="shared" si="12"/>
        <v>67.4</v>
      </c>
      <c r="U19" s="41"/>
      <c r="V19" s="41">
        <f t="shared" si="12"/>
        <v>67.4</v>
      </c>
      <c r="W19" s="41"/>
      <c r="X19" s="41">
        <f t="shared" si="12"/>
        <v>67.4</v>
      </c>
      <c r="Y19" s="41"/>
      <c r="Z19" s="41">
        <f t="shared" si="12"/>
        <v>67.4</v>
      </c>
      <c r="AA19" s="41"/>
      <c r="AB19" s="41">
        <f t="shared" si="12"/>
        <v>67.4</v>
      </c>
      <c r="AC19" s="41"/>
      <c r="AD19" s="41">
        <f t="shared" si="12"/>
        <v>68.5</v>
      </c>
      <c r="AE19" s="24"/>
      <c r="AF19" s="181"/>
      <c r="AG19" s="77"/>
      <c r="AH19" s="77"/>
      <c r="AI19" s="77"/>
    </row>
    <row r="20" spans="1:35" s="13" customFormat="1" ht="128.25" customHeight="1">
      <c r="A20" s="52" t="s">
        <v>32</v>
      </c>
      <c r="B20" s="40">
        <f>H20+J20+L20+N20+P20+R20+T20+V20+X20+Z20+AB20+AD20</f>
        <v>18745.4</v>
      </c>
      <c r="C20" s="24">
        <f>H20+J20+L20+N20</f>
        <v>6106.293</v>
      </c>
      <c r="D20" s="24">
        <f>I20+K20+M20+O20+Q20+S20+U20+W20+Y20+AA20+AC20+AE20</f>
        <v>3412.61812</v>
      </c>
      <c r="E20" s="24">
        <f>I20+K20+M20+O20+Q20+S20+U20+W20+Y20+AA20+AC20+AE20</f>
        <v>3412.61812</v>
      </c>
      <c r="F20" s="24">
        <f t="shared" si="1"/>
        <v>18.205096290289884</v>
      </c>
      <c r="G20" s="24">
        <f t="shared" si="4"/>
        <v>55.88690421504504</v>
      </c>
      <c r="H20" s="24">
        <v>724.037</v>
      </c>
      <c r="I20" s="24">
        <v>390.72784</v>
      </c>
      <c r="J20" s="24">
        <v>342.387</v>
      </c>
      <c r="K20" s="24">
        <v>339.28984</v>
      </c>
      <c r="L20" s="24">
        <v>1917.403</v>
      </c>
      <c r="M20" s="24">
        <v>1345.13975</v>
      </c>
      <c r="N20" s="24">
        <v>3122.466</v>
      </c>
      <c r="O20" s="24">
        <v>1337.46069</v>
      </c>
      <c r="P20" s="24">
        <v>399.127</v>
      </c>
      <c r="Q20" s="24"/>
      <c r="R20" s="24">
        <v>1762.972</v>
      </c>
      <c r="S20" s="24"/>
      <c r="T20" s="24">
        <v>5371.617</v>
      </c>
      <c r="U20" s="24"/>
      <c r="V20" s="24">
        <v>315.647</v>
      </c>
      <c r="W20" s="24"/>
      <c r="X20" s="24">
        <v>1715.872</v>
      </c>
      <c r="Y20" s="24"/>
      <c r="Z20" s="24">
        <v>920.817</v>
      </c>
      <c r="AA20" s="24"/>
      <c r="AB20" s="24">
        <v>389.087</v>
      </c>
      <c r="AC20" s="24"/>
      <c r="AD20" s="24">
        <v>1763.968</v>
      </c>
      <c r="AE20" s="24"/>
      <c r="AF20" s="185" t="s">
        <v>83</v>
      </c>
      <c r="AG20" s="77"/>
      <c r="AH20" s="77"/>
      <c r="AI20" s="77"/>
    </row>
    <row r="21" spans="1:35" s="13" customFormat="1" ht="18.75">
      <c r="A21" s="35" t="s">
        <v>23</v>
      </c>
      <c r="B21" s="44">
        <f aca="true" t="shared" si="13" ref="B21:D22">B20</f>
        <v>18745.4</v>
      </c>
      <c r="C21" s="41">
        <f t="shared" si="13"/>
        <v>6106.293</v>
      </c>
      <c r="D21" s="41">
        <f>D20</f>
        <v>3412.61812</v>
      </c>
      <c r="E21" s="41">
        <f>E20</f>
        <v>3412.61812</v>
      </c>
      <c r="F21" s="41">
        <f t="shared" si="1"/>
        <v>18.205096290289884</v>
      </c>
      <c r="G21" s="41">
        <f t="shared" si="4"/>
        <v>55.88690421504504</v>
      </c>
      <c r="H21" s="41">
        <f>H20</f>
        <v>724.037</v>
      </c>
      <c r="I21" s="41">
        <f aca="true" t="shared" si="14" ref="I21:AD22">I20</f>
        <v>390.72784</v>
      </c>
      <c r="J21" s="41">
        <f t="shared" si="14"/>
        <v>342.387</v>
      </c>
      <c r="K21" s="41">
        <f>K20</f>
        <v>339.28984</v>
      </c>
      <c r="L21" s="41">
        <f t="shared" si="14"/>
        <v>1917.403</v>
      </c>
      <c r="M21" s="41">
        <f>M20</f>
        <v>1345.13975</v>
      </c>
      <c r="N21" s="41">
        <f t="shared" si="14"/>
        <v>3122.466</v>
      </c>
      <c r="O21" s="41">
        <f>O20</f>
        <v>1337.46069</v>
      </c>
      <c r="P21" s="41">
        <f t="shared" si="14"/>
        <v>399.127</v>
      </c>
      <c r="Q21" s="41"/>
      <c r="R21" s="41">
        <f t="shared" si="14"/>
        <v>1762.972</v>
      </c>
      <c r="S21" s="41"/>
      <c r="T21" s="41">
        <f t="shared" si="14"/>
        <v>5371.617</v>
      </c>
      <c r="U21" s="41"/>
      <c r="V21" s="41">
        <f t="shared" si="14"/>
        <v>315.647</v>
      </c>
      <c r="W21" s="41"/>
      <c r="X21" s="41">
        <f t="shared" si="14"/>
        <v>1715.872</v>
      </c>
      <c r="Y21" s="41"/>
      <c r="Z21" s="41">
        <f t="shared" si="14"/>
        <v>920.817</v>
      </c>
      <c r="AA21" s="41"/>
      <c r="AB21" s="41">
        <f t="shared" si="14"/>
        <v>389.087</v>
      </c>
      <c r="AC21" s="41"/>
      <c r="AD21" s="41">
        <f t="shared" si="14"/>
        <v>1763.968</v>
      </c>
      <c r="AE21" s="41"/>
      <c r="AF21" s="186"/>
      <c r="AG21" s="77"/>
      <c r="AH21" s="77"/>
      <c r="AI21" s="77"/>
    </row>
    <row r="22" spans="1:35" s="13" customFormat="1" ht="40.5" customHeight="1">
      <c r="A22" s="36" t="s">
        <v>18</v>
      </c>
      <c r="B22" s="44">
        <f t="shared" si="13"/>
        <v>18745.4</v>
      </c>
      <c r="C22" s="41">
        <f t="shared" si="13"/>
        <v>6106.293</v>
      </c>
      <c r="D22" s="41">
        <f t="shared" si="13"/>
        <v>3412.61812</v>
      </c>
      <c r="E22" s="41">
        <f>E21</f>
        <v>3412.61812</v>
      </c>
      <c r="F22" s="41">
        <f t="shared" si="1"/>
        <v>18.205096290289884</v>
      </c>
      <c r="G22" s="41">
        <f t="shared" si="4"/>
        <v>55.88690421504504</v>
      </c>
      <c r="H22" s="41">
        <f>H21</f>
        <v>724.037</v>
      </c>
      <c r="I22" s="41">
        <f t="shared" si="14"/>
        <v>390.72784</v>
      </c>
      <c r="J22" s="41">
        <f t="shared" si="14"/>
        <v>342.387</v>
      </c>
      <c r="K22" s="41">
        <f>K21</f>
        <v>339.28984</v>
      </c>
      <c r="L22" s="41">
        <f t="shared" si="14"/>
        <v>1917.403</v>
      </c>
      <c r="M22" s="41">
        <f>M21</f>
        <v>1345.13975</v>
      </c>
      <c r="N22" s="41">
        <f t="shared" si="14"/>
        <v>3122.466</v>
      </c>
      <c r="O22" s="41">
        <f>O21</f>
        <v>1337.46069</v>
      </c>
      <c r="P22" s="41">
        <f t="shared" si="14"/>
        <v>399.127</v>
      </c>
      <c r="Q22" s="41"/>
      <c r="R22" s="41">
        <f t="shared" si="14"/>
        <v>1762.972</v>
      </c>
      <c r="S22" s="41"/>
      <c r="T22" s="41">
        <f t="shared" si="14"/>
        <v>5371.617</v>
      </c>
      <c r="U22" s="41"/>
      <c r="V22" s="41">
        <f t="shared" si="14"/>
        <v>315.647</v>
      </c>
      <c r="W22" s="41"/>
      <c r="X22" s="41">
        <f t="shared" si="14"/>
        <v>1715.872</v>
      </c>
      <c r="Y22" s="41"/>
      <c r="Z22" s="41">
        <f t="shared" si="14"/>
        <v>920.817</v>
      </c>
      <c r="AA22" s="41"/>
      <c r="AB22" s="96">
        <f t="shared" si="14"/>
        <v>389.087</v>
      </c>
      <c r="AC22" s="41"/>
      <c r="AD22" s="41">
        <f t="shared" si="14"/>
        <v>1763.968</v>
      </c>
      <c r="AE22" s="41"/>
      <c r="AF22" s="187"/>
      <c r="AG22" s="77"/>
      <c r="AH22" s="77"/>
      <c r="AI22" s="77"/>
    </row>
    <row r="23" spans="1:35" s="13" customFormat="1" ht="57" customHeight="1">
      <c r="A23" s="52" t="s">
        <v>33</v>
      </c>
      <c r="B23" s="40">
        <f>H23+J23+L23+N23+R23+T23+V23+X23+Z23+AB23+AD23</f>
        <v>2058.1000000000004</v>
      </c>
      <c r="C23" s="24">
        <f>H23+J23+L23+N23</f>
        <v>1047.9560000000001</v>
      </c>
      <c r="D23" s="24">
        <f>I23+K23+M23+O23+Q23+S23+U23+W23+Y23+AA23+AC23+AE23</f>
        <v>442.02365</v>
      </c>
      <c r="E23" s="24">
        <f>I23+K23+M23+O23+Q23+S23+U23+W23+Y23+AA23+AC23+AE23</f>
        <v>442.02365</v>
      </c>
      <c r="F23" s="24">
        <f t="shared" si="1"/>
        <v>21.477267868422327</v>
      </c>
      <c r="G23" s="24">
        <f t="shared" si="4"/>
        <v>42.17960009771402</v>
      </c>
      <c r="H23" s="24">
        <v>128.3</v>
      </c>
      <c r="I23" s="24">
        <v>32.8485</v>
      </c>
      <c r="J23" s="24">
        <v>454.4</v>
      </c>
      <c r="K23" s="24">
        <v>45.965</v>
      </c>
      <c r="L23" s="24">
        <v>0</v>
      </c>
      <c r="M23" s="24">
        <v>126.4</v>
      </c>
      <c r="N23" s="24">
        <v>465.256</v>
      </c>
      <c r="O23" s="24">
        <v>236.81015</v>
      </c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487.644</v>
      </c>
      <c r="AA23" s="24"/>
      <c r="AB23" s="24">
        <v>0</v>
      </c>
      <c r="AC23" s="24"/>
      <c r="AD23" s="24">
        <v>0</v>
      </c>
      <c r="AE23" s="24"/>
      <c r="AF23" s="168" t="s">
        <v>58</v>
      </c>
      <c r="AG23" s="77"/>
      <c r="AH23" s="77"/>
      <c r="AI23" s="77"/>
    </row>
    <row r="24" spans="1:35" s="13" customFormat="1" ht="18.75">
      <c r="A24" s="35" t="s">
        <v>23</v>
      </c>
      <c r="B24" s="44">
        <f aca="true" t="shared" si="15" ref="B24:D25">B23</f>
        <v>2058.1000000000004</v>
      </c>
      <c r="C24" s="41">
        <f t="shared" si="15"/>
        <v>1047.9560000000001</v>
      </c>
      <c r="D24" s="44">
        <f t="shared" si="15"/>
        <v>442.02365</v>
      </c>
      <c r="E24" s="44">
        <f>E23</f>
        <v>442.02365</v>
      </c>
      <c r="F24" s="41">
        <f t="shared" si="1"/>
        <v>21.477267868422327</v>
      </c>
      <c r="G24" s="41">
        <f t="shared" si="4"/>
        <v>42.17960009771402</v>
      </c>
      <c r="H24" s="44">
        <f>H23</f>
        <v>128.3</v>
      </c>
      <c r="I24" s="44">
        <f aca="true" t="shared" si="16" ref="I24:AD25">I23</f>
        <v>32.8485</v>
      </c>
      <c r="J24" s="44">
        <f t="shared" si="16"/>
        <v>454.4</v>
      </c>
      <c r="K24" s="44">
        <f>K23</f>
        <v>45.965</v>
      </c>
      <c r="L24" s="44">
        <f t="shared" si="16"/>
        <v>0</v>
      </c>
      <c r="M24" s="44">
        <f>M23</f>
        <v>126.4</v>
      </c>
      <c r="N24" s="44">
        <f t="shared" si="16"/>
        <v>465.256</v>
      </c>
      <c r="O24" s="44">
        <f>O23</f>
        <v>236.81015</v>
      </c>
      <c r="P24" s="44">
        <f t="shared" si="16"/>
        <v>0</v>
      </c>
      <c r="Q24" s="44"/>
      <c r="R24" s="44">
        <f t="shared" si="16"/>
        <v>0</v>
      </c>
      <c r="S24" s="44"/>
      <c r="T24" s="44">
        <f t="shared" si="16"/>
        <v>522.5</v>
      </c>
      <c r="U24" s="44"/>
      <c r="V24" s="44">
        <f t="shared" si="16"/>
        <v>0</v>
      </c>
      <c r="W24" s="44"/>
      <c r="X24" s="44">
        <f t="shared" si="16"/>
        <v>0</v>
      </c>
      <c r="Y24" s="44"/>
      <c r="Z24" s="44">
        <f t="shared" si="16"/>
        <v>487.644</v>
      </c>
      <c r="AA24" s="44"/>
      <c r="AB24" s="44">
        <f t="shared" si="16"/>
        <v>0</v>
      </c>
      <c r="AC24" s="44"/>
      <c r="AD24" s="44">
        <f t="shared" si="16"/>
        <v>0</v>
      </c>
      <c r="AE24" s="44"/>
      <c r="AF24" s="169"/>
      <c r="AG24" s="77"/>
      <c r="AH24" s="77"/>
      <c r="AI24" s="77"/>
    </row>
    <row r="25" spans="1:35" s="13" customFormat="1" ht="18.75">
      <c r="A25" s="36" t="s">
        <v>18</v>
      </c>
      <c r="B25" s="44">
        <f t="shared" si="15"/>
        <v>2058.1000000000004</v>
      </c>
      <c r="C25" s="41">
        <f t="shared" si="15"/>
        <v>1047.9560000000001</v>
      </c>
      <c r="D25" s="41">
        <f t="shared" si="15"/>
        <v>442.02365</v>
      </c>
      <c r="E25" s="41">
        <f>E24</f>
        <v>442.02365</v>
      </c>
      <c r="F25" s="41">
        <f t="shared" si="1"/>
        <v>21.477267868422327</v>
      </c>
      <c r="G25" s="41">
        <f t="shared" si="4"/>
        <v>42.17960009771402</v>
      </c>
      <c r="H25" s="41">
        <f>H24</f>
        <v>128.3</v>
      </c>
      <c r="I25" s="41">
        <f t="shared" si="16"/>
        <v>32.8485</v>
      </c>
      <c r="J25" s="41">
        <f t="shared" si="16"/>
        <v>454.4</v>
      </c>
      <c r="K25" s="41">
        <f>K24</f>
        <v>45.965</v>
      </c>
      <c r="L25" s="41">
        <f t="shared" si="16"/>
        <v>0</v>
      </c>
      <c r="M25" s="41">
        <f>M24</f>
        <v>126.4</v>
      </c>
      <c r="N25" s="41">
        <f t="shared" si="16"/>
        <v>465.256</v>
      </c>
      <c r="O25" s="41">
        <f>O24</f>
        <v>236.81015</v>
      </c>
      <c r="P25" s="41">
        <f t="shared" si="16"/>
        <v>0</v>
      </c>
      <c r="Q25" s="41"/>
      <c r="R25" s="41">
        <f t="shared" si="16"/>
        <v>0</v>
      </c>
      <c r="S25" s="41"/>
      <c r="T25" s="41">
        <f t="shared" si="16"/>
        <v>522.5</v>
      </c>
      <c r="U25" s="41"/>
      <c r="V25" s="41">
        <f t="shared" si="16"/>
        <v>0</v>
      </c>
      <c r="W25" s="41"/>
      <c r="X25" s="41">
        <f t="shared" si="16"/>
        <v>0</v>
      </c>
      <c r="Y25" s="41"/>
      <c r="Z25" s="41">
        <f t="shared" si="16"/>
        <v>487.644</v>
      </c>
      <c r="AA25" s="41"/>
      <c r="AB25" s="41">
        <f t="shared" si="16"/>
        <v>0</v>
      </c>
      <c r="AC25" s="41"/>
      <c r="AD25" s="41">
        <f t="shared" si="16"/>
        <v>0</v>
      </c>
      <c r="AE25" s="41"/>
      <c r="AF25" s="170"/>
      <c r="AG25" s="77"/>
      <c r="AH25" s="77"/>
      <c r="AI25" s="77"/>
    </row>
    <row r="26" spans="1:35" s="13" customFormat="1" ht="93.75">
      <c r="A26" s="52" t="s">
        <v>34</v>
      </c>
      <c r="B26" s="40">
        <f>H26+J26+L26+N26+P26+R26+T26+V26+X26+Z26+AB26+AD26</f>
        <v>80277.40000000001</v>
      </c>
      <c r="C26" s="24">
        <f>H26+J26+L26+N26</f>
        <v>36496.503000000004</v>
      </c>
      <c r="D26" s="24">
        <f>I26+K26+M26+O26+Q26+S26+U26+W26+Y26+AA26+AC26+AE26</f>
        <v>32770.29343</v>
      </c>
      <c r="E26" s="24">
        <f>I26+K26+M26+O26+Q26+S26+U26+W26+Y26+AA26+AC26+AE26</f>
        <v>32770.29343</v>
      </c>
      <c r="F26" s="24">
        <f t="shared" si="1"/>
        <v>40.821318864337904</v>
      </c>
      <c r="G26" s="24">
        <f t="shared" si="4"/>
        <v>89.79022847750645</v>
      </c>
      <c r="H26" s="24">
        <v>17519.276</v>
      </c>
      <c r="I26" s="24">
        <v>14074.49791</v>
      </c>
      <c r="J26" s="24">
        <v>7832.756</v>
      </c>
      <c r="K26" s="24">
        <v>7662.4626</v>
      </c>
      <c r="L26" s="24">
        <v>3519.617</v>
      </c>
      <c r="M26" s="24">
        <v>4238.6135</v>
      </c>
      <c r="N26" s="24">
        <v>7624.854</v>
      </c>
      <c r="O26" s="24">
        <v>6794.71942</v>
      </c>
      <c r="P26" s="24">
        <v>5406.935</v>
      </c>
      <c r="Q26" s="24"/>
      <c r="R26" s="24">
        <v>5787.684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68" t="s">
        <v>59</v>
      </c>
      <c r="AG26" s="77"/>
      <c r="AH26" s="77"/>
      <c r="AI26" s="77"/>
    </row>
    <row r="27" spans="1:35" s="13" customFormat="1" ht="18.75">
      <c r="A27" s="35" t="s">
        <v>23</v>
      </c>
      <c r="B27" s="44">
        <f>B26</f>
        <v>80277.40000000001</v>
      </c>
      <c r="C27" s="41">
        <f>C26</f>
        <v>36496.503000000004</v>
      </c>
      <c r="D27" s="41">
        <f>D26</f>
        <v>32770.29343</v>
      </c>
      <c r="E27" s="41">
        <f>E26</f>
        <v>32770.29343</v>
      </c>
      <c r="F27" s="41">
        <f t="shared" si="1"/>
        <v>40.821318864337904</v>
      </c>
      <c r="G27" s="41">
        <f t="shared" si="4"/>
        <v>89.79022847750645</v>
      </c>
      <c r="H27" s="41">
        <f>H26</f>
        <v>17519.276</v>
      </c>
      <c r="I27" s="41">
        <f aca="true" t="shared" si="17" ref="I27:AD28">I26</f>
        <v>14074.49791</v>
      </c>
      <c r="J27" s="41">
        <f t="shared" si="17"/>
        <v>7832.756</v>
      </c>
      <c r="K27" s="41">
        <f>K26</f>
        <v>7662.4626</v>
      </c>
      <c r="L27" s="41">
        <f t="shared" si="17"/>
        <v>3519.617</v>
      </c>
      <c r="M27" s="41">
        <f>M26</f>
        <v>4238.6135</v>
      </c>
      <c r="N27" s="41">
        <f t="shared" si="17"/>
        <v>7624.854</v>
      </c>
      <c r="O27" s="41">
        <f>O26</f>
        <v>6794.71942</v>
      </c>
      <c r="P27" s="41">
        <f t="shared" si="17"/>
        <v>5406.935</v>
      </c>
      <c r="Q27" s="41"/>
      <c r="R27" s="41">
        <f t="shared" si="17"/>
        <v>5787.684</v>
      </c>
      <c r="S27" s="41"/>
      <c r="T27" s="41">
        <f t="shared" si="17"/>
        <v>8574.843</v>
      </c>
      <c r="U27" s="41"/>
      <c r="V27" s="41">
        <f t="shared" si="17"/>
        <v>4145.643</v>
      </c>
      <c r="W27" s="41"/>
      <c r="X27" s="41">
        <f t="shared" si="17"/>
        <v>3605.157</v>
      </c>
      <c r="Y27" s="41"/>
      <c r="Z27" s="41">
        <f t="shared" si="17"/>
        <v>5969.258</v>
      </c>
      <c r="AA27" s="41"/>
      <c r="AB27" s="41">
        <f t="shared" si="17"/>
        <v>3229.974</v>
      </c>
      <c r="AC27" s="41"/>
      <c r="AD27" s="41">
        <f t="shared" si="17"/>
        <v>7061.403</v>
      </c>
      <c r="AE27" s="41"/>
      <c r="AF27" s="175"/>
      <c r="AG27" s="77"/>
      <c r="AH27" s="77"/>
      <c r="AI27" s="77"/>
    </row>
    <row r="28" spans="1:35" s="13" customFormat="1" ht="17.25" customHeight="1">
      <c r="A28" s="35" t="s">
        <v>18</v>
      </c>
      <c r="B28" s="44">
        <f>B27</f>
        <v>80277.40000000001</v>
      </c>
      <c r="C28" s="41">
        <f>C27</f>
        <v>36496.503000000004</v>
      </c>
      <c r="D28" s="44">
        <f>D26</f>
        <v>32770.29343</v>
      </c>
      <c r="E28" s="44">
        <f>E27</f>
        <v>32770.29343</v>
      </c>
      <c r="F28" s="41">
        <f t="shared" si="1"/>
        <v>40.821318864337904</v>
      </c>
      <c r="G28" s="41">
        <f t="shared" si="4"/>
        <v>89.79022847750645</v>
      </c>
      <c r="H28" s="44">
        <f>H27</f>
        <v>17519.276</v>
      </c>
      <c r="I28" s="44">
        <f t="shared" si="17"/>
        <v>14074.49791</v>
      </c>
      <c r="J28" s="44">
        <f t="shared" si="17"/>
        <v>7832.756</v>
      </c>
      <c r="K28" s="44">
        <f>K27</f>
        <v>7662.4626</v>
      </c>
      <c r="L28" s="44">
        <f t="shared" si="17"/>
        <v>3519.617</v>
      </c>
      <c r="M28" s="44">
        <f>M27</f>
        <v>4238.6135</v>
      </c>
      <c r="N28" s="44">
        <f t="shared" si="17"/>
        <v>7624.854</v>
      </c>
      <c r="O28" s="44">
        <f>O27</f>
        <v>6794.71942</v>
      </c>
      <c r="P28" s="44">
        <f t="shared" si="17"/>
        <v>5406.935</v>
      </c>
      <c r="Q28" s="44"/>
      <c r="R28" s="44">
        <f t="shared" si="17"/>
        <v>5787.684</v>
      </c>
      <c r="S28" s="44"/>
      <c r="T28" s="44">
        <f t="shared" si="17"/>
        <v>8574.843</v>
      </c>
      <c r="U28" s="44"/>
      <c r="V28" s="44">
        <f t="shared" si="17"/>
        <v>4145.643</v>
      </c>
      <c r="W28" s="44"/>
      <c r="X28" s="44">
        <f t="shared" si="17"/>
        <v>3605.157</v>
      </c>
      <c r="Y28" s="44"/>
      <c r="Z28" s="44">
        <f t="shared" si="17"/>
        <v>5969.258</v>
      </c>
      <c r="AA28" s="44"/>
      <c r="AB28" s="44">
        <f t="shared" si="17"/>
        <v>3229.974</v>
      </c>
      <c r="AC28" s="44"/>
      <c r="AD28" s="44">
        <f t="shared" si="17"/>
        <v>7061.403</v>
      </c>
      <c r="AE28" s="44"/>
      <c r="AF28" s="176"/>
      <c r="AG28" s="77"/>
      <c r="AH28" s="77"/>
      <c r="AI28" s="77"/>
    </row>
    <row r="29" spans="1:35" s="13" customFormat="1" ht="86.25" customHeight="1">
      <c r="A29" s="86" t="s">
        <v>46</v>
      </c>
      <c r="B29" s="101">
        <f>B30</f>
        <v>7649.099999999999</v>
      </c>
      <c r="C29" s="102">
        <f>H29+J29+L29+N29</f>
        <v>3372.39473</v>
      </c>
      <c r="D29" s="101">
        <f>D31+D32</f>
        <v>3249.9</v>
      </c>
      <c r="E29" s="101">
        <f>I29+K29+M29+O29+Q29+S29+U29+W29+Y29+AA29+AC29+AE29</f>
        <v>2755.59619</v>
      </c>
      <c r="F29" s="102">
        <f t="shared" si="1"/>
        <v>42.48735145311213</v>
      </c>
      <c r="G29" s="102">
        <f t="shared" si="4"/>
        <v>96.36772264793571</v>
      </c>
      <c r="H29" s="101">
        <f>H30</f>
        <v>1426.8090000000002</v>
      </c>
      <c r="I29" s="101">
        <f aca="true" t="shared" si="18" ref="I29:AD29">I30</f>
        <v>1180.59787</v>
      </c>
      <c r="J29" s="101">
        <f t="shared" si="18"/>
        <v>920.25566</v>
      </c>
      <c r="K29" s="101">
        <f>K30</f>
        <v>722.21797</v>
      </c>
      <c r="L29" s="101">
        <f t="shared" si="18"/>
        <v>324.76479</v>
      </c>
      <c r="M29" s="101">
        <f>M30</f>
        <v>265.57276</v>
      </c>
      <c r="N29" s="101">
        <f t="shared" si="18"/>
        <v>700.56528</v>
      </c>
      <c r="O29" s="101">
        <f>O30</f>
        <v>587.20759</v>
      </c>
      <c r="P29" s="40">
        <f t="shared" si="18"/>
        <v>728.2687900000001</v>
      </c>
      <c r="Q29" s="40"/>
      <c r="R29" s="40">
        <f t="shared" si="18"/>
        <v>748.33579</v>
      </c>
      <c r="S29" s="40"/>
      <c r="T29" s="40">
        <f t="shared" si="18"/>
        <v>751.47779</v>
      </c>
      <c r="U29" s="40"/>
      <c r="V29" s="40">
        <f t="shared" si="18"/>
        <v>434.67078999999995</v>
      </c>
      <c r="W29" s="40"/>
      <c r="X29" s="40">
        <f t="shared" si="18"/>
        <v>230.41279</v>
      </c>
      <c r="Y29" s="40"/>
      <c r="Z29" s="40">
        <f t="shared" si="18"/>
        <v>487.04778999999996</v>
      </c>
      <c r="AA29" s="40"/>
      <c r="AB29" s="40">
        <f t="shared" si="18"/>
        <v>325.40079</v>
      </c>
      <c r="AC29" s="40"/>
      <c r="AD29" s="40">
        <f t="shared" si="18"/>
        <v>571.09074</v>
      </c>
      <c r="AE29" s="40"/>
      <c r="AF29" s="174" t="s">
        <v>60</v>
      </c>
      <c r="AG29" s="77"/>
      <c r="AH29" s="77"/>
      <c r="AI29" s="77"/>
    </row>
    <row r="30" spans="1:35" s="13" customFormat="1" ht="20.25" customHeight="1">
      <c r="A30" s="86" t="s">
        <v>23</v>
      </c>
      <c r="B30" s="87">
        <f>B32+B31</f>
        <v>7649.099999999999</v>
      </c>
      <c r="C30" s="99">
        <f>H30+J30+L30+N30</f>
        <v>3372.39473</v>
      </c>
      <c r="D30" s="87">
        <f>D32+D31</f>
        <v>3249.9</v>
      </c>
      <c r="E30" s="87">
        <f>E31+E32</f>
        <v>2755.59619</v>
      </c>
      <c r="F30" s="99">
        <f t="shared" si="1"/>
        <v>42.48735145311213</v>
      </c>
      <c r="G30" s="99">
        <f t="shared" si="4"/>
        <v>96.36772264793571</v>
      </c>
      <c r="H30" s="87">
        <f aca="true" t="shared" si="19" ref="H30:P30">H31+H32</f>
        <v>1426.8090000000002</v>
      </c>
      <c r="I30" s="87">
        <f t="shared" si="19"/>
        <v>1180.59787</v>
      </c>
      <c r="J30" s="87">
        <f t="shared" si="19"/>
        <v>920.25566</v>
      </c>
      <c r="K30" s="87">
        <f t="shared" si="19"/>
        <v>722.21797</v>
      </c>
      <c r="L30" s="87">
        <f t="shared" si="19"/>
        <v>324.76479</v>
      </c>
      <c r="M30" s="87">
        <f t="shared" si="19"/>
        <v>265.57276</v>
      </c>
      <c r="N30" s="87">
        <f t="shared" si="19"/>
        <v>700.56528</v>
      </c>
      <c r="O30" s="87">
        <f t="shared" si="19"/>
        <v>587.20759</v>
      </c>
      <c r="P30" s="87">
        <f t="shared" si="19"/>
        <v>728.2687900000001</v>
      </c>
      <c r="Q30" s="44"/>
      <c r="R30" s="87">
        <f>R31+R32</f>
        <v>748.33579</v>
      </c>
      <c r="S30" s="44"/>
      <c r="T30" s="87">
        <f>T31+T32</f>
        <v>751.47779</v>
      </c>
      <c r="U30" s="44"/>
      <c r="V30" s="87">
        <f>V31+V32</f>
        <v>434.67078999999995</v>
      </c>
      <c r="W30" s="44"/>
      <c r="X30" s="87">
        <f>X31+X32</f>
        <v>230.41279</v>
      </c>
      <c r="Y30" s="44"/>
      <c r="Z30" s="87">
        <f>Z31+Z32</f>
        <v>487.04778999999996</v>
      </c>
      <c r="AA30" s="44"/>
      <c r="AB30" s="87">
        <f>AB31+AB32</f>
        <v>325.40079</v>
      </c>
      <c r="AC30" s="44"/>
      <c r="AD30" s="87">
        <f>AD31+AD32</f>
        <v>571.09074</v>
      </c>
      <c r="AE30" s="41"/>
      <c r="AF30" s="175"/>
      <c r="AG30" s="77"/>
      <c r="AH30" s="77"/>
      <c r="AI30" s="77"/>
    </row>
    <row r="31" spans="1:35" s="13" customFormat="1" ht="20.25" customHeight="1">
      <c r="A31" s="88" t="s">
        <v>47</v>
      </c>
      <c r="B31" s="87">
        <f>H31+J31+L31+N31+P31+R31+T31+V31+X31+Z31+AB31+AD31</f>
        <v>4820.2</v>
      </c>
      <c r="C31" s="99">
        <f>H31+J31+L31+N31</f>
        <v>1189.71106</v>
      </c>
      <c r="D31" s="44">
        <v>1205.9</v>
      </c>
      <c r="E31" s="87">
        <f>I31+K31+M31+O31</f>
        <v>807.98227</v>
      </c>
      <c r="F31" s="99">
        <f t="shared" si="1"/>
        <v>25.017634123065438</v>
      </c>
      <c r="G31" s="99">
        <f t="shared" si="4"/>
        <v>101.36074552421157</v>
      </c>
      <c r="H31" s="87">
        <v>11.91306</v>
      </c>
      <c r="I31" s="87">
        <v>0</v>
      </c>
      <c r="J31" s="87">
        <v>515.522</v>
      </c>
      <c r="K31" s="87">
        <v>113.63939</v>
      </c>
      <c r="L31" s="87">
        <v>305.124</v>
      </c>
      <c r="M31" s="87">
        <v>221.06358</v>
      </c>
      <c r="N31" s="87">
        <v>357.152</v>
      </c>
      <c r="O31" s="87">
        <v>473.2793</v>
      </c>
      <c r="P31" s="44">
        <v>562.17794</v>
      </c>
      <c r="Q31" s="44"/>
      <c r="R31" s="44">
        <v>712.595</v>
      </c>
      <c r="S31" s="44"/>
      <c r="T31" s="44">
        <v>575.178</v>
      </c>
      <c r="U31" s="44"/>
      <c r="V31" s="44">
        <v>415.03</v>
      </c>
      <c r="W31" s="44"/>
      <c r="X31" s="44">
        <v>210.772</v>
      </c>
      <c r="Y31" s="44"/>
      <c r="Z31" s="44">
        <v>349.306</v>
      </c>
      <c r="AA31" s="44"/>
      <c r="AB31" s="44">
        <v>305.76</v>
      </c>
      <c r="AC31" s="44"/>
      <c r="AD31" s="44">
        <v>499.67</v>
      </c>
      <c r="AE31" s="41"/>
      <c r="AF31" s="175"/>
      <c r="AG31" s="77"/>
      <c r="AH31" s="77"/>
      <c r="AI31" s="77"/>
    </row>
    <row r="32" spans="1:35" s="13" customFormat="1" ht="27.75" customHeight="1">
      <c r="A32" s="88" t="s">
        <v>48</v>
      </c>
      <c r="B32" s="87">
        <f>H32+J32+N32+P32+R32+T32+V32+X32+Z32+AB32+AD32+L32</f>
        <v>2828.8999999999996</v>
      </c>
      <c r="C32" s="87">
        <f>H32+J32+L32+N32</f>
        <v>2182.6836700000003</v>
      </c>
      <c r="D32" s="44">
        <v>2044</v>
      </c>
      <c r="E32" s="87">
        <f>I32+K32+M32+O32</f>
        <v>1947.61392</v>
      </c>
      <c r="F32" s="99">
        <f t="shared" si="1"/>
        <v>72.25423309413554</v>
      </c>
      <c r="G32" s="99">
        <f t="shared" si="4"/>
        <v>93.64618556934545</v>
      </c>
      <c r="H32" s="87">
        <v>1414.89594</v>
      </c>
      <c r="I32" s="87">
        <v>1180.59787</v>
      </c>
      <c r="J32" s="87">
        <v>404.73366</v>
      </c>
      <c r="K32" s="87">
        <v>608.57858</v>
      </c>
      <c r="L32" s="87">
        <v>19.64079</v>
      </c>
      <c r="M32" s="87">
        <v>44.50918</v>
      </c>
      <c r="N32" s="87">
        <v>343.41328</v>
      </c>
      <c r="O32" s="87">
        <v>113.92829</v>
      </c>
      <c r="P32" s="44">
        <v>166.09085</v>
      </c>
      <c r="Q32" s="44"/>
      <c r="R32" s="44">
        <v>35.74079</v>
      </c>
      <c r="S32" s="44"/>
      <c r="T32" s="44">
        <v>176.29979</v>
      </c>
      <c r="U32" s="44"/>
      <c r="V32" s="44">
        <v>19.64079</v>
      </c>
      <c r="W32" s="44"/>
      <c r="X32" s="44">
        <v>19.64079</v>
      </c>
      <c r="Y32" s="44"/>
      <c r="Z32" s="44">
        <v>137.74179</v>
      </c>
      <c r="AA32" s="44"/>
      <c r="AB32" s="44">
        <v>19.64079</v>
      </c>
      <c r="AC32" s="44"/>
      <c r="AD32" s="44">
        <v>71.42074</v>
      </c>
      <c r="AE32" s="44"/>
      <c r="AF32" s="176"/>
      <c r="AG32" s="77"/>
      <c r="AH32" s="77"/>
      <c r="AI32" s="77"/>
    </row>
    <row r="33" spans="1:35" s="13" customFormat="1" ht="33.75" customHeight="1">
      <c r="A33" s="103" t="s">
        <v>24</v>
      </c>
      <c r="B33" s="104">
        <f>B10+B6</f>
        <v>111746.40000000001</v>
      </c>
      <c r="C33" s="105">
        <f>C6+C10</f>
        <v>48354.346730000005</v>
      </c>
      <c r="D33" s="105">
        <f>D10+D6</f>
        <v>40004.09554</v>
      </c>
      <c r="E33" s="105">
        <f>E34+E35+E36</f>
        <v>39509.79173</v>
      </c>
      <c r="F33" s="105">
        <f t="shared" si="1"/>
        <v>35.79900161436968</v>
      </c>
      <c r="G33" s="105">
        <f t="shared" si="4"/>
        <v>82.7311260420372</v>
      </c>
      <c r="H33" s="104">
        <f>H6+H10</f>
        <v>19865.822000000004</v>
      </c>
      <c r="I33" s="104">
        <f>I36+I35+I34</f>
        <v>15687.096309999999</v>
      </c>
      <c r="J33" s="104">
        <f>J6+J10</f>
        <v>9688.598660000001</v>
      </c>
      <c r="K33" s="104">
        <f aca="true" t="shared" si="20" ref="K33:P33">K6+K10</f>
        <v>8807.57864</v>
      </c>
      <c r="L33" s="104">
        <f t="shared" si="20"/>
        <v>6017.384790000001</v>
      </c>
      <c r="M33" s="104">
        <f t="shared" si="20"/>
        <v>6011.209760000001</v>
      </c>
      <c r="N33" s="104">
        <f t="shared" si="20"/>
        <v>12782.541280000001</v>
      </c>
      <c r="O33" s="104">
        <f t="shared" si="20"/>
        <v>9003.90702</v>
      </c>
      <c r="P33" s="104">
        <f t="shared" si="20"/>
        <v>6930.63079</v>
      </c>
      <c r="Q33" s="104"/>
      <c r="R33" s="104">
        <f>R6+R10</f>
        <v>8773.04179</v>
      </c>
      <c r="S33" s="104"/>
      <c r="T33" s="104">
        <f>T6+T10</f>
        <v>15287.837790000001</v>
      </c>
      <c r="U33" s="104"/>
      <c r="V33" s="104">
        <f>V6+V10</f>
        <v>4963.360790000001</v>
      </c>
      <c r="W33" s="104"/>
      <c r="X33" s="104">
        <f>X6+X10</f>
        <v>5618.84179</v>
      </c>
      <c r="Y33" s="104"/>
      <c r="Z33" s="104">
        <f>Z6+Z10</f>
        <v>8220.86679</v>
      </c>
      <c r="AA33" s="104"/>
      <c r="AB33" s="104">
        <f>AB6+AB10</f>
        <v>4132.51179</v>
      </c>
      <c r="AC33" s="104"/>
      <c r="AD33" s="104">
        <f>AD6+AD10</f>
        <v>9464.96174</v>
      </c>
      <c r="AE33" s="105"/>
      <c r="AF33" s="23"/>
      <c r="AG33" s="106">
        <f>H33+J33+L33+N33+P33+R33+T33+V33+X33+Z33+AB33+AD33</f>
        <v>111746.40000000002</v>
      </c>
      <c r="AH33" s="106">
        <f aca="true" t="shared" si="21" ref="AH33:AI37">H33+J33+L33+N33</f>
        <v>48354.346730000005</v>
      </c>
      <c r="AI33" s="106">
        <f t="shared" si="21"/>
        <v>39509.791730000004</v>
      </c>
    </row>
    <row r="34" spans="1:35" s="13" customFormat="1" ht="18.75">
      <c r="A34" s="2" t="s">
        <v>47</v>
      </c>
      <c r="B34" s="40">
        <f>H34+J34+L34+N34+P34+R34+T34+V34+X34+Z34+AB34+AD34</f>
        <v>4820.19694</v>
      </c>
      <c r="C34" s="24">
        <f>H34+J34+L34+N34</f>
        <v>1189.708</v>
      </c>
      <c r="D34" s="40">
        <f>D31</f>
        <v>1205.9</v>
      </c>
      <c r="E34" s="40">
        <f>I34+K34+M34+O34+Q34+S34+U34+W34+Y34+AA34+AC34+AE34</f>
        <v>807.98227</v>
      </c>
      <c r="F34" s="24">
        <f t="shared" si="1"/>
        <v>25.017650004980922</v>
      </c>
      <c r="G34" s="24">
        <f t="shared" si="4"/>
        <v>101.36100623010016</v>
      </c>
      <c r="H34" s="40">
        <v>11.91</v>
      </c>
      <c r="I34" s="40">
        <v>0</v>
      </c>
      <c r="J34" s="40">
        <v>515.522</v>
      </c>
      <c r="K34" s="40">
        <f>K31</f>
        <v>113.63939</v>
      </c>
      <c r="L34" s="40">
        <v>305.124</v>
      </c>
      <c r="M34" s="40">
        <f>M31</f>
        <v>221.06358</v>
      </c>
      <c r="N34" s="40">
        <v>357.152</v>
      </c>
      <c r="O34" s="40">
        <f>O31</f>
        <v>473.2793</v>
      </c>
      <c r="P34" s="40">
        <f>P31</f>
        <v>562.17794</v>
      </c>
      <c r="Q34" s="40"/>
      <c r="R34" s="40">
        <f>R31</f>
        <v>712.595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f>AD31</f>
        <v>499.67</v>
      </c>
      <c r="AE34" s="24"/>
      <c r="AF34" s="23"/>
      <c r="AG34" s="106">
        <f>H34+J34+L34+N34+P34+R34+T34+V34+X34+Z34+AB34+AD34</f>
        <v>4820.19694</v>
      </c>
      <c r="AH34" s="106">
        <f t="shared" si="21"/>
        <v>1189.708</v>
      </c>
      <c r="AI34" s="106">
        <f t="shared" si="21"/>
        <v>807.98227</v>
      </c>
    </row>
    <row r="35" spans="1:35" s="13" customFormat="1" ht="18.75">
      <c r="A35" s="2" t="s">
        <v>48</v>
      </c>
      <c r="B35" s="40">
        <f>B32</f>
        <v>2828.8999999999996</v>
      </c>
      <c r="C35" s="40">
        <f>H35+J35+L35+N35</f>
        <v>2182.6836700000003</v>
      </c>
      <c r="D35" s="40">
        <f>D32</f>
        <v>2044</v>
      </c>
      <c r="E35" s="40">
        <f>I35+K35+M35+O35+Q35+S35+U35+W35+Y35+AA35+AC35+AE35</f>
        <v>1947.61392</v>
      </c>
      <c r="F35" s="24">
        <f t="shared" si="1"/>
        <v>72.25423309413554</v>
      </c>
      <c r="G35" s="24">
        <f t="shared" si="4"/>
        <v>93.64618556934545</v>
      </c>
      <c r="H35" s="40">
        <f>H30-H31</f>
        <v>1414.89594</v>
      </c>
      <c r="I35" s="40">
        <f>I30-I31</f>
        <v>1180.59787</v>
      </c>
      <c r="J35" s="40">
        <f aca="true" t="shared" si="22" ref="J35:AD35">J30-J31</f>
        <v>404.73366</v>
      </c>
      <c r="K35" s="40">
        <f>K32</f>
        <v>608.57858</v>
      </c>
      <c r="L35" s="40">
        <f t="shared" si="22"/>
        <v>19.64078999999998</v>
      </c>
      <c r="M35" s="40">
        <f>M32</f>
        <v>44.50918</v>
      </c>
      <c r="N35" s="40">
        <f t="shared" si="22"/>
        <v>343.41328000000004</v>
      </c>
      <c r="O35" s="40">
        <f>O32</f>
        <v>113.92829</v>
      </c>
      <c r="P35" s="40">
        <f t="shared" si="22"/>
        <v>166.09085000000005</v>
      </c>
      <c r="Q35" s="40"/>
      <c r="R35" s="40">
        <f t="shared" si="22"/>
        <v>35.74078999999995</v>
      </c>
      <c r="S35" s="40"/>
      <c r="T35" s="40">
        <f t="shared" si="22"/>
        <v>176.29979000000003</v>
      </c>
      <c r="U35" s="40"/>
      <c r="V35" s="40">
        <f t="shared" si="22"/>
        <v>19.64078999999998</v>
      </c>
      <c r="W35" s="40"/>
      <c r="X35" s="40">
        <f t="shared" si="22"/>
        <v>19.64079000000001</v>
      </c>
      <c r="Y35" s="40"/>
      <c r="Z35" s="40">
        <f t="shared" si="22"/>
        <v>137.74178999999998</v>
      </c>
      <c r="AA35" s="40"/>
      <c r="AB35" s="40">
        <f t="shared" si="22"/>
        <v>19.64078999999998</v>
      </c>
      <c r="AC35" s="40"/>
      <c r="AD35" s="40">
        <f t="shared" si="22"/>
        <v>71.42073999999997</v>
      </c>
      <c r="AE35" s="40"/>
      <c r="AF35" s="23"/>
      <c r="AG35" s="106">
        <f>H35+J35+L35+N35+P35+R35+T35+V35+X35+Z35+AB35+AD35</f>
        <v>2828.9</v>
      </c>
      <c r="AH35" s="106">
        <f t="shared" si="21"/>
        <v>2182.6836700000003</v>
      </c>
      <c r="AI35" s="106">
        <f t="shared" si="21"/>
        <v>1947.61392</v>
      </c>
    </row>
    <row r="36" spans="1:35" ht="18.75" customHeight="1">
      <c r="A36" s="20" t="s">
        <v>18</v>
      </c>
      <c r="B36" s="40">
        <f>B7+B11+B26</f>
        <v>104097.30000000002</v>
      </c>
      <c r="C36" s="40">
        <f>H36+J36+L36+N36</f>
        <v>44981.952000000005</v>
      </c>
      <c r="D36" s="40">
        <f>D33-D34-D35</f>
        <v>36754.19554</v>
      </c>
      <c r="E36" s="40">
        <f>D36</f>
        <v>36754.19554</v>
      </c>
      <c r="F36" s="24">
        <f t="shared" si="1"/>
        <v>35.307539715247174</v>
      </c>
      <c r="G36" s="24">
        <f t="shared" si="4"/>
        <v>81.70876074920002</v>
      </c>
      <c r="H36" s="40">
        <f>H7+H11+H26</f>
        <v>18439.013000000003</v>
      </c>
      <c r="I36" s="40">
        <f>I7+I11+I26</f>
        <v>14506.49844</v>
      </c>
      <c r="J36" s="40">
        <f>J7+J11+J26</f>
        <v>8768.343</v>
      </c>
      <c r="K36" s="40">
        <f>K33-K34-K35</f>
        <v>8085.360669999999</v>
      </c>
      <c r="L36" s="40">
        <f>L7+L11+L26</f>
        <v>5692.620000000001</v>
      </c>
      <c r="M36" s="40">
        <f>M33-M34-M35</f>
        <v>5745.637000000001</v>
      </c>
      <c r="N36" s="40">
        <f>N7+N11+N26</f>
        <v>12081.976</v>
      </c>
      <c r="O36" s="40">
        <f>O33-O34-O35</f>
        <v>8416.69943</v>
      </c>
      <c r="P36" s="40">
        <f>P7+P11+P26</f>
        <v>6202.362</v>
      </c>
      <c r="Q36" s="40"/>
      <c r="R36" s="40">
        <f>R7+R11+R26</f>
        <v>8024.706</v>
      </c>
      <c r="S36" s="40"/>
      <c r="T36" s="40">
        <f>T7+T11+T26</f>
        <v>14536.36</v>
      </c>
      <c r="U36" s="40"/>
      <c r="V36" s="40">
        <f>V7+V11+V26</f>
        <v>4528.6900000000005</v>
      </c>
      <c r="W36" s="40"/>
      <c r="X36" s="40">
        <f>X7+X11+X26</f>
        <v>5388.429</v>
      </c>
      <c r="Y36" s="40"/>
      <c r="Z36" s="40">
        <f>Z7+Z11+Z26</f>
        <v>7733.8189999999995</v>
      </c>
      <c r="AA36" s="40"/>
      <c r="AB36" s="40">
        <f>AB7+AB11+AB26</f>
        <v>3807.111</v>
      </c>
      <c r="AC36" s="40"/>
      <c r="AD36" s="40">
        <f>AD7+AD11+AD26</f>
        <v>8893.871000000001</v>
      </c>
      <c r="AE36" s="40"/>
      <c r="AF36" s="23"/>
      <c r="AG36" s="106">
        <f>H36+J36+L36+N36+P36+R36+T36+V36+X36+Z36+AB36+AD36</f>
        <v>104097.30000000002</v>
      </c>
      <c r="AH36" s="106">
        <f t="shared" si="21"/>
        <v>44981.952000000005</v>
      </c>
      <c r="AI36" s="106">
        <f t="shared" si="21"/>
        <v>36754.19554</v>
      </c>
    </row>
    <row r="37" spans="1:35" s="66" customFormat="1" ht="21.75" customHeight="1">
      <c r="A37" s="100" t="s">
        <v>84</v>
      </c>
      <c r="B37" s="73">
        <f>H37+J37+L37+N37+P37+R37+T37+V37+X37+Z37+AB37+AD37</f>
        <v>111746.40200000002</v>
      </c>
      <c r="C37" s="74">
        <f>H37+J37+L37+N37</f>
        <v>48354.347</v>
      </c>
      <c r="D37" s="74"/>
      <c r="E37" s="74"/>
      <c r="F37" s="74"/>
      <c r="G37" s="74"/>
      <c r="H37" s="74">
        <v>19865.822</v>
      </c>
      <c r="I37" s="74"/>
      <c r="J37" s="74">
        <v>9688.599</v>
      </c>
      <c r="K37" s="74"/>
      <c r="L37" s="75">
        <v>6017.385</v>
      </c>
      <c r="M37" s="74"/>
      <c r="N37" s="74">
        <v>12782.541</v>
      </c>
      <c r="O37" s="74"/>
      <c r="P37" s="74">
        <v>6930.631</v>
      </c>
      <c r="Q37" s="74"/>
      <c r="R37" s="74">
        <v>8773.042</v>
      </c>
      <c r="S37" s="74"/>
      <c r="T37" s="74">
        <v>15287.838</v>
      </c>
      <c r="U37" s="74"/>
      <c r="V37" s="74">
        <v>4963.361</v>
      </c>
      <c r="W37" s="74"/>
      <c r="X37" s="74">
        <v>5618.842</v>
      </c>
      <c r="Y37" s="74"/>
      <c r="Z37" s="74">
        <v>8220.867</v>
      </c>
      <c r="AA37" s="74"/>
      <c r="AB37" s="74">
        <v>4132.512</v>
      </c>
      <c r="AC37" s="74"/>
      <c r="AD37" s="74">
        <v>9464.962</v>
      </c>
      <c r="AE37" s="74"/>
      <c r="AF37" s="81"/>
      <c r="AG37" s="106">
        <f>H37+J37+L37+N37+P37+R37+T37+V37+X37+Z37+AB37+AD37</f>
        <v>111746.40200000002</v>
      </c>
      <c r="AH37" s="106">
        <f t="shared" si="21"/>
        <v>48354.347</v>
      </c>
      <c r="AI37" s="106">
        <f t="shared" si="21"/>
        <v>0</v>
      </c>
    </row>
    <row r="38" spans="1:32" s="13" customFormat="1" ht="18.75" hidden="1">
      <c r="A38" s="4"/>
      <c r="B38" s="150" t="s">
        <v>36</v>
      </c>
      <c r="C38" s="150"/>
      <c r="D38" s="150"/>
      <c r="E38" s="150"/>
      <c r="F38" s="150"/>
      <c r="G38" s="150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"/>
    </row>
    <row r="39" spans="1:32" s="13" customFormat="1" ht="15.75" hidden="1">
      <c r="A39" s="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"/>
    </row>
    <row r="40" spans="1:32" s="13" customFormat="1" ht="22.5" customHeight="1">
      <c r="A40" s="4"/>
      <c r="B40" s="154" t="s">
        <v>85</v>
      </c>
      <c r="C40" s="154"/>
      <c r="D40" s="154"/>
      <c r="E40" s="154"/>
      <c r="F40" s="154"/>
      <c r="G40" s="154"/>
      <c r="H40" s="154"/>
      <c r="I40" s="154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1"/>
      <c r="AE40" s="58"/>
      <c r="AF40" s="5"/>
    </row>
    <row r="41" spans="1:32" s="13" customFormat="1" ht="25.5" customHeight="1">
      <c r="A41" s="4"/>
      <c r="B41" s="155"/>
      <c r="C41" s="154"/>
      <c r="D41" s="154"/>
      <c r="E41" s="154"/>
      <c r="F41" s="154"/>
      <c r="G41" s="154"/>
      <c r="H41" s="89"/>
      <c r="I41" s="89"/>
      <c r="J41" s="56"/>
      <c r="K41" s="56"/>
      <c r="L41" s="56"/>
      <c r="M41" s="56"/>
      <c r="N41" s="56"/>
      <c r="O41" s="56"/>
      <c r="P41" s="56"/>
      <c r="Q41" s="57"/>
      <c r="R41" s="56"/>
      <c r="S41" s="56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1"/>
      <c r="AE41" s="58"/>
      <c r="AF41" s="5"/>
    </row>
    <row r="42" spans="1:18" ht="22.5" customHeight="1">
      <c r="A42" s="59"/>
      <c r="B42" s="155"/>
      <c r="C42" s="154"/>
      <c r="D42" s="154"/>
      <c r="E42" s="154"/>
      <c r="F42" s="154"/>
      <c r="G42" s="154"/>
      <c r="H42" s="61"/>
      <c r="J42" s="61"/>
      <c r="L42" s="61"/>
      <c r="N42" s="61"/>
      <c r="O42" s="61"/>
      <c r="P42" s="61"/>
      <c r="Q42" s="61"/>
      <c r="R42" s="61"/>
    </row>
    <row r="43" spans="1:44" ht="23.25" customHeight="1">
      <c r="A43" s="55"/>
      <c r="B43" s="155"/>
      <c r="C43" s="155"/>
      <c r="D43" s="155"/>
      <c r="E43" s="155"/>
      <c r="F43" s="155"/>
      <c r="G43" s="55"/>
      <c r="I43" s="61"/>
      <c r="P43" s="61"/>
      <c r="Q43" s="61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1:44" ht="19.5" customHeight="1">
      <c r="A44" s="55"/>
      <c r="B44" s="154"/>
      <c r="C44" s="154"/>
      <c r="D44" s="154"/>
      <c r="E44" s="154"/>
      <c r="F44" s="154"/>
      <c r="G44" s="55"/>
      <c r="P44" s="6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33">
    <mergeCell ref="B42:G42"/>
    <mergeCell ref="T2:U2"/>
    <mergeCell ref="A1:S1"/>
    <mergeCell ref="A2:A3"/>
    <mergeCell ref="B2:B3"/>
    <mergeCell ref="C2:C3"/>
    <mergeCell ref="D2:D3"/>
    <mergeCell ref="V2:W2"/>
    <mergeCell ref="X2:Y2"/>
    <mergeCell ref="Z2:AA2"/>
    <mergeCell ref="J2:K2"/>
    <mergeCell ref="L2:M2"/>
    <mergeCell ref="AB2:AC2"/>
    <mergeCell ref="B44:F44"/>
    <mergeCell ref="AF17:AF19"/>
    <mergeCell ref="AF20:AF22"/>
    <mergeCell ref="AF23:AF25"/>
    <mergeCell ref="AF26:AF28"/>
    <mergeCell ref="AF29:AF32"/>
    <mergeCell ref="B38:G38"/>
    <mergeCell ref="B43:F43"/>
    <mergeCell ref="B41:G41"/>
    <mergeCell ref="B40:I40"/>
    <mergeCell ref="AF14:AF16"/>
    <mergeCell ref="AD2:AE2"/>
    <mergeCell ref="AF2:AF3"/>
    <mergeCell ref="AF6:AF9"/>
    <mergeCell ref="E2:E3"/>
    <mergeCell ref="F2:G2"/>
    <mergeCell ref="H2:I2"/>
    <mergeCell ref="N2:O2"/>
    <mergeCell ref="P2:Q2"/>
    <mergeCell ref="R2:S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48" r:id="rId1"/>
  <rowBreaks count="1" manualBreakCount="1">
    <brk id="40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98" zoomScaleNormal="70" zoomScaleSheetLayoutView="98" zoomScalePageLayoutView="0" workbookViewId="0" topLeftCell="R18">
      <selection activeCell="AF20" sqref="AF20:AF22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3.140625" style="1" customWidth="1"/>
    <col min="34" max="34" width="13.00390625" style="1" customWidth="1"/>
    <col min="35" max="35" width="11.8515625" style="1" customWidth="1"/>
    <col min="36" max="16384" width="9.140625" style="1" customWidth="1"/>
  </cols>
  <sheetData>
    <row r="1" spans="1:32" ht="36.75" customHeight="1">
      <c r="A1" s="141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AF1" s="7"/>
    </row>
    <row r="2" spans="1:32" s="8" customFormat="1" ht="18.75" customHeight="1">
      <c r="A2" s="177" t="s">
        <v>27</v>
      </c>
      <c r="B2" s="146" t="s">
        <v>39</v>
      </c>
      <c r="C2" s="146" t="s">
        <v>69</v>
      </c>
      <c r="D2" s="146" t="s">
        <v>70</v>
      </c>
      <c r="E2" s="146" t="s">
        <v>71</v>
      </c>
      <c r="F2" s="191" t="s">
        <v>13</v>
      </c>
      <c r="G2" s="191"/>
      <c r="H2" s="191" t="s">
        <v>0</v>
      </c>
      <c r="I2" s="191"/>
      <c r="J2" s="191" t="s">
        <v>1</v>
      </c>
      <c r="K2" s="191"/>
      <c r="L2" s="191" t="s">
        <v>2</v>
      </c>
      <c r="M2" s="191"/>
      <c r="N2" s="191" t="s">
        <v>3</v>
      </c>
      <c r="O2" s="191"/>
      <c r="P2" s="191" t="s">
        <v>4</v>
      </c>
      <c r="Q2" s="191"/>
      <c r="R2" s="191" t="s">
        <v>5</v>
      </c>
      <c r="S2" s="191"/>
      <c r="T2" s="191" t="s">
        <v>6</v>
      </c>
      <c r="U2" s="191"/>
      <c r="V2" s="191" t="s">
        <v>7</v>
      </c>
      <c r="W2" s="191"/>
      <c r="X2" s="191" t="s">
        <v>8</v>
      </c>
      <c r="Y2" s="191"/>
      <c r="Z2" s="191" t="s">
        <v>9</v>
      </c>
      <c r="AA2" s="191"/>
      <c r="AB2" s="191" t="s">
        <v>10</v>
      </c>
      <c r="AC2" s="191"/>
      <c r="AD2" s="191" t="s">
        <v>11</v>
      </c>
      <c r="AE2" s="191"/>
      <c r="AF2" s="177" t="s">
        <v>17</v>
      </c>
    </row>
    <row r="3" spans="1:32" s="9" customFormat="1" ht="93" customHeight="1">
      <c r="A3" s="177"/>
      <c r="B3" s="148"/>
      <c r="C3" s="148"/>
      <c r="D3" s="147"/>
      <c r="E3" s="148"/>
      <c r="F3" s="78" t="s">
        <v>15</v>
      </c>
      <c r="G3" s="78" t="s">
        <v>14</v>
      </c>
      <c r="H3" s="79" t="s">
        <v>12</v>
      </c>
      <c r="I3" s="79" t="s">
        <v>16</v>
      </c>
      <c r="J3" s="79" t="s">
        <v>12</v>
      </c>
      <c r="K3" s="79" t="s">
        <v>16</v>
      </c>
      <c r="L3" s="79" t="s">
        <v>12</v>
      </c>
      <c r="M3" s="79" t="s">
        <v>16</v>
      </c>
      <c r="N3" s="79" t="s">
        <v>12</v>
      </c>
      <c r="O3" s="79" t="s">
        <v>16</v>
      </c>
      <c r="P3" s="79" t="s">
        <v>12</v>
      </c>
      <c r="Q3" s="79" t="s">
        <v>16</v>
      </c>
      <c r="R3" s="79" t="s">
        <v>12</v>
      </c>
      <c r="S3" s="79" t="s">
        <v>16</v>
      </c>
      <c r="T3" s="79" t="s">
        <v>12</v>
      </c>
      <c r="U3" s="79" t="s">
        <v>16</v>
      </c>
      <c r="V3" s="79" t="s">
        <v>12</v>
      </c>
      <c r="W3" s="79" t="s">
        <v>16</v>
      </c>
      <c r="X3" s="79" t="s">
        <v>12</v>
      </c>
      <c r="Y3" s="79" t="s">
        <v>16</v>
      </c>
      <c r="Z3" s="79" t="s">
        <v>12</v>
      </c>
      <c r="AA3" s="79" t="s">
        <v>16</v>
      </c>
      <c r="AB3" s="79" t="s">
        <v>12</v>
      </c>
      <c r="AC3" s="79" t="s">
        <v>16</v>
      </c>
      <c r="AD3" s="79" t="s">
        <v>12</v>
      </c>
      <c r="AE3" s="79" t="s">
        <v>16</v>
      </c>
      <c r="AF3" s="177"/>
    </row>
    <row r="4" spans="1:32" s="10" customFormat="1" ht="24.75" customHeight="1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80">
        <v>10</v>
      </c>
      <c r="K4" s="80">
        <v>11</v>
      </c>
      <c r="L4" s="80">
        <v>12</v>
      </c>
      <c r="M4" s="80">
        <v>13</v>
      </c>
      <c r="N4" s="80">
        <v>14</v>
      </c>
      <c r="O4" s="80">
        <v>15</v>
      </c>
      <c r="P4" s="80">
        <v>16</v>
      </c>
      <c r="Q4" s="80">
        <v>17</v>
      </c>
      <c r="R4" s="80">
        <v>18</v>
      </c>
      <c r="S4" s="80">
        <v>19</v>
      </c>
      <c r="T4" s="80">
        <v>20</v>
      </c>
      <c r="U4" s="80">
        <v>21</v>
      </c>
      <c r="V4" s="80">
        <v>22</v>
      </c>
      <c r="W4" s="80">
        <v>23</v>
      </c>
      <c r="X4" s="80">
        <v>24</v>
      </c>
      <c r="Y4" s="80">
        <v>25</v>
      </c>
      <c r="Z4" s="80">
        <v>26</v>
      </c>
      <c r="AA4" s="80">
        <v>27</v>
      </c>
      <c r="AB4" s="80">
        <v>28</v>
      </c>
      <c r="AC4" s="80">
        <v>29</v>
      </c>
      <c r="AD4" s="80">
        <v>30</v>
      </c>
      <c r="AE4" s="80">
        <v>31</v>
      </c>
      <c r="AF4" s="8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5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1">
        <f t="shared" si="0"/>
        <v>0</v>
      </c>
      <c r="M6" s="21">
        <v>0</v>
      </c>
      <c r="N6" s="21">
        <f t="shared" si="0"/>
        <v>0</v>
      </c>
      <c r="O6" s="21"/>
      <c r="P6" s="21">
        <f t="shared" si="0"/>
        <v>100</v>
      </c>
      <c r="Q6" s="21"/>
      <c r="R6" s="21">
        <f t="shared" si="0"/>
        <v>286</v>
      </c>
      <c r="S6" s="21"/>
      <c r="T6" s="21">
        <f t="shared" si="0"/>
        <v>0</v>
      </c>
      <c r="U6" s="21"/>
      <c r="V6" s="21">
        <f t="shared" si="0"/>
        <v>0</v>
      </c>
      <c r="W6" s="21"/>
      <c r="X6" s="21">
        <f t="shared" si="0"/>
        <v>0</v>
      </c>
      <c r="Y6" s="21"/>
      <c r="Z6" s="21">
        <f t="shared" si="0"/>
        <v>288.7</v>
      </c>
      <c r="AA6" s="21"/>
      <c r="AB6" s="21">
        <f t="shared" si="0"/>
        <v>0</v>
      </c>
      <c r="AC6" s="21"/>
      <c r="AD6" s="21">
        <f t="shared" si="0"/>
        <v>0</v>
      </c>
      <c r="AE6" s="21"/>
      <c r="AF6" s="182" t="s">
        <v>72</v>
      </c>
      <c r="AG6" s="77"/>
      <c r="AH6" s="77"/>
      <c r="AI6" s="77"/>
    </row>
    <row r="7" spans="1:35" s="13" customFormat="1" ht="122.25" customHeight="1">
      <c r="A7" s="63" t="s">
        <v>76</v>
      </c>
      <c r="B7" s="23">
        <f>H7+J7+L7+N7+P7+R7+T7+V7+X7+Z7+AB7+AD7</f>
        <v>674.7</v>
      </c>
      <c r="C7" s="21">
        <f>H7+J7+L7</f>
        <v>0</v>
      </c>
      <c r="D7" s="21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/>
      <c r="P7" s="21">
        <v>100</v>
      </c>
      <c r="Q7" s="21"/>
      <c r="R7" s="21">
        <v>286</v>
      </c>
      <c r="S7" s="21"/>
      <c r="T7" s="21">
        <v>0</v>
      </c>
      <c r="U7" s="21"/>
      <c r="V7" s="21">
        <v>0</v>
      </c>
      <c r="W7" s="21"/>
      <c r="X7" s="21">
        <v>0</v>
      </c>
      <c r="Y7" s="21"/>
      <c r="Z7" s="21">
        <v>288.7</v>
      </c>
      <c r="AA7" s="21"/>
      <c r="AB7" s="21">
        <v>0</v>
      </c>
      <c r="AC7" s="21"/>
      <c r="AD7" s="21">
        <v>0</v>
      </c>
      <c r="AE7" s="21"/>
      <c r="AF7" s="183"/>
      <c r="AG7" s="77"/>
      <c r="AH7" s="77"/>
      <c r="AI7" s="77"/>
    </row>
    <row r="8" spans="1:35" s="13" customFormat="1" ht="18.75">
      <c r="A8" s="2" t="s">
        <v>23</v>
      </c>
      <c r="B8" s="64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2">
        <f t="shared" si="2"/>
        <v>0</v>
      </c>
      <c r="F8" s="22">
        <f t="shared" si="1"/>
        <v>0</v>
      </c>
      <c r="G8" s="22">
        <v>0</v>
      </c>
      <c r="H8" s="22">
        <f>H7</f>
        <v>0</v>
      </c>
      <c r="I8" s="22">
        <f aca="true" t="shared" si="3" ref="I8:AD9">I7</f>
        <v>0</v>
      </c>
      <c r="J8" s="22">
        <f t="shared" si="3"/>
        <v>0</v>
      </c>
      <c r="K8" s="22">
        <v>0</v>
      </c>
      <c r="L8" s="22">
        <f t="shared" si="3"/>
        <v>0</v>
      </c>
      <c r="M8" s="22">
        <v>0</v>
      </c>
      <c r="N8" s="22">
        <f t="shared" si="3"/>
        <v>0</v>
      </c>
      <c r="O8" s="22"/>
      <c r="P8" s="22">
        <f t="shared" si="3"/>
        <v>100</v>
      </c>
      <c r="Q8" s="22"/>
      <c r="R8" s="22">
        <f t="shared" si="3"/>
        <v>286</v>
      </c>
      <c r="S8" s="22"/>
      <c r="T8" s="22">
        <f t="shared" si="3"/>
        <v>0</v>
      </c>
      <c r="U8" s="22"/>
      <c r="V8" s="22">
        <f t="shared" si="3"/>
        <v>0</v>
      </c>
      <c r="W8" s="22"/>
      <c r="X8" s="22">
        <f t="shared" si="3"/>
        <v>0</v>
      </c>
      <c r="Y8" s="22"/>
      <c r="Z8" s="22">
        <f t="shared" si="3"/>
        <v>288.7</v>
      </c>
      <c r="AA8" s="22"/>
      <c r="AB8" s="22">
        <f t="shared" si="3"/>
        <v>0</v>
      </c>
      <c r="AC8" s="22"/>
      <c r="AD8" s="22">
        <f t="shared" si="3"/>
        <v>0</v>
      </c>
      <c r="AE8" s="22"/>
      <c r="AF8" s="183"/>
      <c r="AG8" s="77"/>
      <c r="AH8" s="77"/>
      <c r="AI8" s="77"/>
    </row>
    <row r="9" spans="1:35" s="13" customFormat="1" ht="18.75">
      <c r="A9" s="2" t="s">
        <v>18</v>
      </c>
      <c r="B9" s="64">
        <f t="shared" si="2"/>
        <v>674.7</v>
      </c>
      <c r="C9" s="22">
        <f t="shared" si="2"/>
        <v>0</v>
      </c>
      <c r="D9" s="22">
        <f t="shared" si="2"/>
        <v>0</v>
      </c>
      <c r="E9" s="22">
        <f t="shared" si="2"/>
        <v>0</v>
      </c>
      <c r="F9" s="22">
        <f t="shared" si="1"/>
        <v>0</v>
      </c>
      <c r="G9" s="22">
        <v>0</v>
      </c>
      <c r="H9" s="22">
        <f>H8</f>
        <v>0</v>
      </c>
      <c r="I9" s="22">
        <f t="shared" si="3"/>
        <v>0</v>
      </c>
      <c r="J9" s="22">
        <f t="shared" si="3"/>
        <v>0</v>
      </c>
      <c r="K9" s="22">
        <v>0</v>
      </c>
      <c r="L9" s="22">
        <f t="shared" si="3"/>
        <v>0</v>
      </c>
      <c r="M9" s="22">
        <v>0</v>
      </c>
      <c r="N9" s="22">
        <f t="shared" si="3"/>
        <v>0</v>
      </c>
      <c r="O9" s="22"/>
      <c r="P9" s="22">
        <f t="shared" si="3"/>
        <v>100</v>
      </c>
      <c r="Q9" s="22"/>
      <c r="R9" s="22">
        <f t="shared" si="3"/>
        <v>286</v>
      </c>
      <c r="S9" s="22"/>
      <c r="T9" s="22">
        <f t="shared" si="3"/>
        <v>0</v>
      </c>
      <c r="U9" s="22"/>
      <c r="V9" s="22">
        <f t="shared" si="3"/>
        <v>0</v>
      </c>
      <c r="W9" s="22"/>
      <c r="X9" s="22">
        <f t="shared" si="3"/>
        <v>0</v>
      </c>
      <c r="Y9" s="22"/>
      <c r="Z9" s="22">
        <f t="shared" si="3"/>
        <v>288.7</v>
      </c>
      <c r="AA9" s="22"/>
      <c r="AB9" s="22">
        <f t="shared" si="3"/>
        <v>0</v>
      </c>
      <c r="AC9" s="22"/>
      <c r="AD9" s="22">
        <f t="shared" si="3"/>
        <v>0</v>
      </c>
      <c r="AE9" s="22"/>
      <c r="AF9" s="184"/>
      <c r="AG9" s="77"/>
      <c r="AH9" s="77"/>
      <c r="AI9" s="77"/>
    </row>
    <row r="10" spans="1:35" s="13" customFormat="1" ht="112.5">
      <c r="A10" s="17" t="s">
        <v>44</v>
      </c>
      <c r="B10" s="23">
        <f>B11+B26+B29</f>
        <v>111071.70000000001</v>
      </c>
      <c r="C10" s="22">
        <f>C11+C26+C29</f>
        <v>35571.80545</v>
      </c>
      <c r="D10" s="22">
        <f>D12+D27+D30</f>
        <v>31040.74611</v>
      </c>
      <c r="E10" s="21">
        <f>E12+E27+E30</f>
        <v>30505.88471</v>
      </c>
      <c r="F10" s="21">
        <f t="shared" si="1"/>
        <v>27.946584152398852</v>
      </c>
      <c r="G10" s="21">
        <f aca="true" t="shared" si="4" ref="G10:G36">D10*100/C10</f>
        <v>87.26221713326052</v>
      </c>
      <c r="H10" s="21">
        <f aca="true" t="shared" si="5" ref="H10:N10">H11+H26+H29</f>
        <v>19865.822000000004</v>
      </c>
      <c r="I10" s="21">
        <f t="shared" si="5"/>
        <v>15687.096309999999</v>
      </c>
      <c r="J10" s="21">
        <f t="shared" si="5"/>
        <v>9688.598660000001</v>
      </c>
      <c r="K10" s="21">
        <f t="shared" si="5"/>
        <v>8807.57864</v>
      </c>
      <c r="L10" s="21">
        <f t="shared" si="5"/>
        <v>6017.384790000001</v>
      </c>
      <c r="M10" s="21">
        <f t="shared" si="5"/>
        <v>6011.209760000001</v>
      </c>
      <c r="N10" s="21">
        <f t="shared" si="5"/>
        <v>12711.199789999999</v>
      </c>
      <c r="O10" s="21"/>
      <c r="P10" s="21">
        <f>P11+P26+P29</f>
        <v>6831.83079</v>
      </c>
      <c r="Q10" s="21"/>
      <c r="R10" s="21">
        <f>R11+R26+R29</f>
        <v>8552.74179</v>
      </c>
      <c r="S10" s="21"/>
      <c r="T10" s="21">
        <f>T11+T26+T29</f>
        <v>15287.837790000001</v>
      </c>
      <c r="U10" s="21"/>
      <c r="V10" s="21">
        <f>V11+V26+V29</f>
        <v>4963.360790000001</v>
      </c>
      <c r="W10" s="21"/>
      <c r="X10" s="21">
        <f>X11+X26+X29</f>
        <v>5618.84179</v>
      </c>
      <c r="Y10" s="21"/>
      <c r="Z10" s="21">
        <f>Z11+Z26+Z29</f>
        <v>7932.666789999999</v>
      </c>
      <c r="AA10" s="21"/>
      <c r="AB10" s="21">
        <f>AB11+AB26+AB29</f>
        <v>4132.51179</v>
      </c>
      <c r="AC10" s="21"/>
      <c r="AD10" s="21">
        <f>AD11+AD26+AD29</f>
        <v>9468.903230000002</v>
      </c>
      <c r="AE10" s="21"/>
      <c r="AF10" s="23"/>
      <c r="AG10" s="77"/>
      <c r="AH10" s="77"/>
      <c r="AI10" s="77"/>
    </row>
    <row r="11" spans="1:35" s="13" customFormat="1" ht="75">
      <c r="A11" s="2" t="s">
        <v>45</v>
      </c>
      <c r="B11" s="23">
        <f>B14+B17+B20+B23</f>
        <v>23147.000000000004</v>
      </c>
      <c r="C11" s="23">
        <f>C15+C18+C21+C24</f>
        <v>4030.1270000000004</v>
      </c>
      <c r="D11" s="21">
        <f>I11+K11+M11+O11+Q11+S11+U11+W11+Y11+AA11+AC11+AE11</f>
        <v>2361.9221000000002</v>
      </c>
      <c r="E11" s="23">
        <f>I11+K11+M11+O11+Q11+S11+U11+W11+Y11+AA11+AC11+AE11</f>
        <v>2361.9221000000002</v>
      </c>
      <c r="F11" s="21">
        <f t="shared" si="1"/>
        <v>10.204009590875707</v>
      </c>
      <c r="G11" s="21">
        <f t="shared" si="4"/>
        <v>58.606641924683764</v>
      </c>
      <c r="H11" s="23">
        <f>H14+H17+H20+H23</f>
        <v>919.7370000000001</v>
      </c>
      <c r="I11" s="23">
        <f>I14+I17+I20+I23</f>
        <v>432.00053</v>
      </c>
      <c r="J11" s="23">
        <f aca="true" t="shared" si="6" ref="J11:AD11">J14+J17+J20+J23</f>
        <v>937.387</v>
      </c>
      <c r="K11" s="23">
        <f>K14+K17+K20+K23</f>
        <v>422.8980700000001</v>
      </c>
      <c r="L11" s="23">
        <f t="shared" si="6"/>
        <v>2173.003</v>
      </c>
      <c r="M11" s="23">
        <f>M14+M17+M20+M23</f>
        <v>1507.0235000000002</v>
      </c>
      <c r="N11" s="23">
        <f t="shared" si="6"/>
        <v>4456.621999999999</v>
      </c>
      <c r="O11" s="23"/>
      <c r="P11" s="23">
        <f t="shared" si="6"/>
        <v>695.427</v>
      </c>
      <c r="Q11" s="23"/>
      <c r="R11" s="23">
        <f t="shared" si="6"/>
        <v>1951.022</v>
      </c>
      <c r="S11" s="23"/>
      <c r="T11" s="23">
        <f t="shared" si="6"/>
        <v>5961.517</v>
      </c>
      <c r="U11" s="23"/>
      <c r="V11" s="23">
        <f t="shared" si="6"/>
        <v>383.047</v>
      </c>
      <c r="W11" s="23"/>
      <c r="X11" s="23">
        <f t="shared" si="6"/>
        <v>1783.2720000000002</v>
      </c>
      <c r="Y11" s="23"/>
      <c r="Z11" s="23">
        <f t="shared" si="6"/>
        <v>1476.3609999999999</v>
      </c>
      <c r="AA11" s="23"/>
      <c r="AB11" s="23">
        <f t="shared" si="6"/>
        <v>577.137</v>
      </c>
      <c r="AC11" s="23"/>
      <c r="AD11" s="23">
        <f t="shared" si="6"/>
        <v>1832.468</v>
      </c>
      <c r="AE11" s="23"/>
      <c r="AF11" s="23"/>
      <c r="AG11" s="77"/>
      <c r="AH11" s="77"/>
      <c r="AI11" s="77"/>
    </row>
    <row r="12" spans="1:35" s="13" customFormat="1" ht="18.75">
      <c r="A12" s="2" t="s">
        <v>23</v>
      </c>
      <c r="B12" s="64">
        <f aca="true" t="shared" si="7" ref="B12:E13">B11</f>
        <v>23147.000000000004</v>
      </c>
      <c r="C12" s="22">
        <f t="shared" si="7"/>
        <v>4030.1270000000004</v>
      </c>
      <c r="D12" s="22">
        <f t="shared" si="7"/>
        <v>2361.9221000000002</v>
      </c>
      <c r="E12" s="22">
        <f t="shared" si="7"/>
        <v>2361.9221000000002</v>
      </c>
      <c r="F12" s="22">
        <f t="shared" si="1"/>
        <v>10.204009590875707</v>
      </c>
      <c r="G12" s="22">
        <f t="shared" si="4"/>
        <v>58.606641924683764</v>
      </c>
      <c r="H12" s="22">
        <f>H11</f>
        <v>919.7370000000001</v>
      </c>
      <c r="I12" s="22">
        <f aca="true" t="shared" si="8" ref="I12:AD13">I11</f>
        <v>432.00053</v>
      </c>
      <c r="J12" s="22">
        <f t="shared" si="8"/>
        <v>937.387</v>
      </c>
      <c r="K12" s="22">
        <f>K11</f>
        <v>422.8980700000001</v>
      </c>
      <c r="L12" s="22">
        <f t="shared" si="8"/>
        <v>2173.003</v>
      </c>
      <c r="M12" s="22">
        <f>M11</f>
        <v>1507.0235000000002</v>
      </c>
      <c r="N12" s="22">
        <f t="shared" si="8"/>
        <v>4456.621999999999</v>
      </c>
      <c r="O12" s="22"/>
      <c r="P12" s="22">
        <f t="shared" si="8"/>
        <v>695.427</v>
      </c>
      <c r="Q12" s="22"/>
      <c r="R12" s="22">
        <f t="shared" si="8"/>
        <v>1951.022</v>
      </c>
      <c r="S12" s="22"/>
      <c r="T12" s="22">
        <f t="shared" si="8"/>
        <v>5961.517</v>
      </c>
      <c r="U12" s="22"/>
      <c r="V12" s="22">
        <f t="shared" si="8"/>
        <v>383.047</v>
      </c>
      <c r="W12" s="22"/>
      <c r="X12" s="22">
        <f t="shared" si="8"/>
        <v>1783.2720000000002</v>
      </c>
      <c r="Y12" s="22"/>
      <c r="Z12" s="22">
        <f t="shared" si="8"/>
        <v>1476.3609999999999</v>
      </c>
      <c r="AA12" s="22"/>
      <c r="AB12" s="22">
        <f t="shared" si="8"/>
        <v>577.137</v>
      </c>
      <c r="AC12" s="22"/>
      <c r="AD12" s="22">
        <f t="shared" si="8"/>
        <v>1832.468</v>
      </c>
      <c r="AE12" s="22"/>
      <c r="AF12" s="64"/>
      <c r="AG12" s="77"/>
      <c r="AH12" s="77"/>
      <c r="AI12" s="77"/>
    </row>
    <row r="13" spans="1:35" s="13" customFormat="1" ht="18.75">
      <c r="A13" s="2" t="s">
        <v>18</v>
      </c>
      <c r="B13" s="64">
        <f t="shared" si="7"/>
        <v>23147.000000000004</v>
      </c>
      <c r="C13" s="22">
        <f t="shared" si="7"/>
        <v>4030.1270000000004</v>
      </c>
      <c r="D13" s="22">
        <f t="shared" si="7"/>
        <v>2361.9221000000002</v>
      </c>
      <c r="E13" s="22">
        <f t="shared" si="7"/>
        <v>2361.9221000000002</v>
      </c>
      <c r="F13" s="22">
        <f t="shared" si="1"/>
        <v>10.204009590875707</v>
      </c>
      <c r="G13" s="22">
        <f t="shared" si="4"/>
        <v>58.606641924683764</v>
      </c>
      <c r="H13" s="22">
        <f>H12</f>
        <v>919.7370000000001</v>
      </c>
      <c r="I13" s="22">
        <f t="shared" si="8"/>
        <v>432.00053</v>
      </c>
      <c r="J13" s="22">
        <f t="shared" si="8"/>
        <v>937.387</v>
      </c>
      <c r="K13" s="22">
        <f>K12</f>
        <v>422.8980700000001</v>
      </c>
      <c r="L13" s="22">
        <f t="shared" si="8"/>
        <v>2173.003</v>
      </c>
      <c r="M13" s="22">
        <f>M12</f>
        <v>1507.0235000000002</v>
      </c>
      <c r="N13" s="22">
        <f t="shared" si="8"/>
        <v>4456.621999999999</v>
      </c>
      <c r="O13" s="22"/>
      <c r="P13" s="22">
        <f t="shared" si="8"/>
        <v>695.427</v>
      </c>
      <c r="Q13" s="22"/>
      <c r="R13" s="22">
        <f t="shared" si="8"/>
        <v>1951.022</v>
      </c>
      <c r="S13" s="22"/>
      <c r="T13" s="22">
        <f t="shared" si="8"/>
        <v>5961.517</v>
      </c>
      <c r="U13" s="22"/>
      <c r="V13" s="22">
        <f t="shared" si="8"/>
        <v>383.047</v>
      </c>
      <c r="W13" s="22"/>
      <c r="X13" s="22">
        <f t="shared" si="8"/>
        <v>1783.2720000000002</v>
      </c>
      <c r="Y13" s="22"/>
      <c r="Z13" s="22">
        <f t="shared" si="8"/>
        <v>1476.3609999999999</v>
      </c>
      <c r="AA13" s="22"/>
      <c r="AB13" s="22">
        <f t="shared" si="8"/>
        <v>577.137</v>
      </c>
      <c r="AC13" s="22"/>
      <c r="AD13" s="22">
        <f t="shared" si="8"/>
        <v>1832.468</v>
      </c>
      <c r="AE13" s="22"/>
      <c r="AF13" s="64"/>
      <c r="AG13" s="77"/>
      <c r="AH13" s="77"/>
      <c r="AI13" s="77"/>
    </row>
    <row r="14" spans="1:35" s="13" customFormat="1" ht="75">
      <c r="A14" s="18" t="s">
        <v>30</v>
      </c>
      <c r="B14" s="23">
        <f>H14+J14+L14+N14+P14+R14+T14+V14+X14+Z14+AB14+AD14</f>
        <v>241.3</v>
      </c>
      <c r="C14" s="21">
        <f>H14+J14+L14</f>
        <v>0</v>
      </c>
      <c r="D14" s="21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>
        <v>0</v>
      </c>
      <c r="Q14" s="21"/>
      <c r="R14" s="21">
        <v>120.65</v>
      </c>
      <c r="S14" s="21"/>
      <c r="T14" s="21">
        <v>0</v>
      </c>
      <c r="U14" s="21"/>
      <c r="V14" s="21">
        <v>0</v>
      </c>
      <c r="W14" s="21"/>
      <c r="X14" s="21">
        <v>0</v>
      </c>
      <c r="Y14" s="21"/>
      <c r="Z14" s="21">
        <v>0</v>
      </c>
      <c r="AA14" s="21"/>
      <c r="AB14" s="21">
        <v>120.65</v>
      </c>
      <c r="AC14" s="21"/>
      <c r="AD14" s="21">
        <v>0</v>
      </c>
      <c r="AE14" s="21"/>
      <c r="AF14" s="174" t="s">
        <v>73</v>
      </c>
      <c r="AG14" s="77"/>
      <c r="AH14" s="77"/>
      <c r="AI14" s="77"/>
    </row>
    <row r="15" spans="1:35" s="13" customFormat="1" ht="18.75">
      <c r="A15" s="2" t="s">
        <v>23</v>
      </c>
      <c r="B15" s="64">
        <f aca="true" t="shared" si="9" ref="B15:E16">B14</f>
        <v>241.3</v>
      </c>
      <c r="C15" s="22">
        <f t="shared" si="9"/>
        <v>0</v>
      </c>
      <c r="D15" s="22">
        <f t="shared" si="9"/>
        <v>0</v>
      </c>
      <c r="E15" s="22">
        <f t="shared" si="9"/>
        <v>0</v>
      </c>
      <c r="F15" s="22">
        <f t="shared" si="1"/>
        <v>0</v>
      </c>
      <c r="G15" s="22">
        <v>0</v>
      </c>
      <c r="H15" s="22">
        <f>H14</f>
        <v>0</v>
      </c>
      <c r="I15" s="22">
        <f aca="true" t="shared" si="10" ref="I15:AD16">I14</f>
        <v>0</v>
      </c>
      <c r="J15" s="22">
        <f t="shared" si="10"/>
        <v>0</v>
      </c>
      <c r="K15" s="22">
        <v>0</v>
      </c>
      <c r="L15" s="22">
        <f t="shared" si="10"/>
        <v>0</v>
      </c>
      <c r="M15" s="22">
        <f>M14</f>
        <v>0</v>
      </c>
      <c r="N15" s="22">
        <f t="shared" si="10"/>
        <v>0</v>
      </c>
      <c r="O15" s="22"/>
      <c r="P15" s="22">
        <f t="shared" si="10"/>
        <v>0</v>
      </c>
      <c r="Q15" s="22"/>
      <c r="R15" s="22">
        <f t="shared" si="10"/>
        <v>120.65</v>
      </c>
      <c r="S15" s="22"/>
      <c r="T15" s="22">
        <f t="shared" si="10"/>
        <v>0</v>
      </c>
      <c r="U15" s="22"/>
      <c r="V15" s="22">
        <f t="shared" si="10"/>
        <v>0</v>
      </c>
      <c r="W15" s="22"/>
      <c r="X15" s="22">
        <f t="shared" si="10"/>
        <v>0</v>
      </c>
      <c r="Y15" s="22"/>
      <c r="Z15" s="22">
        <f t="shared" si="10"/>
        <v>0</v>
      </c>
      <c r="AA15" s="22"/>
      <c r="AB15" s="22">
        <f t="shared" si="10"/>
        <v>120.65</v>
      </c>
      <c r="AC15" s="22"/>
      <c r="AD15" s="22">
        <f t="shared" si="10"/>
        <v>0</v>
      </c>
      <c r="AE15" s="21"/>
      <c r="AF15" s="180"/>
      <c r="AG15" s="77"/>
      <c r="AH15" s="77"/>
      <c r="AI15" s="77"/>
    </row>
    <row r="16" spans="1:35" s="13" customFormat="1" ht="18.75">
      <c r="A16" s="2" t="s">
        <v>18</v>
      </c>
      <c r="B16" s="64">
        <f t="shared" si="9"/>
        <v>241.3</v>
      </c>
      <c r="C16" s="22">
        <f t="shared" si="9"/>
        <v>0</v>
      </c>
      <c r="D16" s="22">
        <f t="shared" si="9"/>
        <v>0</v>
      </c>
      <c r="E16" s="22">
        <f t="shared" si="9"/>
        <v>0</v>
      </c>
      <c r="F16" s="22">
        <f t="shared" si="1"/>
        <v>0</v>
      </c>
      <c r="G16" s="22">
        <v>0</v>
      </c>
      <c r="H16" s="22">
        <f>H15</f>
        <v>0</v>
      </c>
      <c r="I16" s="22">
        <f t="shared" si="10"/>
        <v>0</v>
      </c>
      <c r="J16" s="22">
        <f t="shared" si="10"/>
        <v>0</v>
      </c>
      <c r="K16" s="22">
        <v>0</v>
      </c>
      <c r="L16" s="22">
        <f t="shared" si="10"/>
        <v>0</v>
      </c>
      <c r="M16" s="22">
        <f>M15</f>
        <v>0</v>
      </c>
      <c r="N16" s="22">
        <f t="shared" si="10"/>
        <v>0</v>
      </c>
      <c r="O16" s="22"/>
      <c r="P16" s="22">
        <f t="shared" si="10"/>
        <v>0</v>
      </c>
      <c r="Q16" s="22"/>
      <c r="R16" s="22">
        <f t="shared" si="10"/>
        <v>120.65</v>
      </c>
      <c r="S16" s="22"/>
      <c r="T16" s="22">
        <f t="shared" si="10"/>
        <v>0</v>
      </c>
      <c r="U16" s="22"/>
      <c r="V16" s="22">
        <f t="shared" si="10"/>
        <v>0</v>
      </c>
      <c r="W16" s="22"/>
      <c r="X16" s="22">
        <f t="shared" si="10"/>
        <v>0</v>
      </c>
      <c r="Y16" s="22"/>
      <c r="Z16" s="22">
        <f t="shared" si="10"/>
        <v>0</v>
      </c>
      <c r="AA16" s="22"/>
      <c r="AB16" s="22">
        <f t="shared" si="10"/>
        <v>120.65</v>
      </c>
      <c r="AC16" s="22"/>
      <c r="AD16" s="22">
        <f t="shared" si="10"/>
        <v>0</v>
      </c>
      <c r="AE16" s="21"/>
      <c r="AF16" s="181"/>
      <c r="AG16" s="77"/>
      <c r="AH16" s="77"/>
      <c r="AI16" s="77"/>
    </row>
    <row r="17" spans="1:35" s="13" customFormat="1" ht="75">
      <c r="A17" s="19" t="s">
        <v>31</v>
      </c>
      <c r="B17" s="23">
        <f>H17+J17+L17+N17+P17+R17+T17+V17+X17+Z17+AB17+AD17</f>
        <v>1972.1000000000006</v>
      </c>
      <c r="C17" s="21">
        <f>H17+J17+L17</f>
        <v>461.8</v>
      </c>
      <c r="D17" s="21">
        <f>I17+K17+M17+O17+Q17+S17+U17+W17+Y17+AA17+AC17+AE17</f>
        <v>81.55117</v>
      </c>
      <c r="E17" s="21">
        <f>I17+K17+M17+O17+Q17+S17+U17+W17+Y17+AA17+AC17+AE17</f>
        <v>81.55117</v>
      </c>
      <c r="F17" s="21">
        <f t="shared" si="1"/>
        <v>4.135245170123218</v>
      </c>
      <c r="G17" s="21">
        <f t="shared" si="4"/>
        <v>17.65941316587267</v>
      </c>
      <c r="H17" s="21">
        <v>67.4</v>
      </c>
      <c r="I17" s="21">
        <v>8.42419</v>
      </c>
      <c r="J17" s="21">
        <v>138.8</v>
      </c>
      <c r="K17" s="21">
        <v>37.64323</v>
      </c>
      <c r="L17" s="21">
        <v>255.6</v>
      </c>
      <c r="M17" s="21">
        <v>35.48375</v>
      </c>
      <c r="N17" s="21">
        <v>741.1</v>
      </c>
      <c r="O17" s="21"/>
      <c r="P17" s="21">
        <v>296.3</v>
      </c>
      <c r="Q17" s="21"/>
      <c r="R17" s="21">
        <v>67.4</v>
      </c>
      <c r="S17" s="21"/>
      <c r="T17" s="21">
        <v>67.4</v>
      </c>
      <c r="U17" s="21"/>
      <c r="V17" s="21">
        <v>67.4</v>
      </c>
      <c r="W17" s="21"/>
      <c r="X17" s="21">
        <v>67.4</v>
      </c>
      <c r="Y17" s="21"/>
      <c r="Z17" s="21">
        <v>67.4</v>
      </c>
      <c r="AA17" s="21"/>
      <c r="AB17" s="21">
        <v>67.4</v>
      </c>
      <c r="AC17" s="21"/>
      <c r="AD17" s="21">
        <v>68.5</v>
      </c>
      <c r="AE17" s="21"/>
      <c r="AF17" s="174" t="s">
        <v>74</v>
      </c>
      <c r="AG17" s="77"/>
      <c r="AH17" s="77"/>
      <c r="AI17" s="77"/>
    </row>
    <row r="18" spans="1:35" s="13" customFormat="1" ht="18.75">
      <c r="A18" s="2" t="s">
        <v>23</v>
      </c>
      <c r="B18" s="64">
        <f aca="true" t="shared" si="11" ref="B18:E19">B17</f>
        <v>1972.1000000000006</v>
      </c>
      <c r="C18" s="22">
        <f t="shared" si="11"/>
        <v>461.8</v>
      </c>
      <c r="D18" s="22">
        <f t="shared" si="11"/>
        <v>81.55117</v>
      </c>
      <c r="E18" s="22">
        <f t="shared" si="11"/>
        <v>81.55117</v>
      </c>
      <c r="F18" s="22">
        <f t="shared" si="1"/>
        <v>4.135245170123218</v>
      </c>
      <c r="G18" s="22">
        <f t="shared" si="4"/>
        <v>17.65941316587267</v>
      </c>
      <c r="H18" s="22">
        <f>H17</f>
        <v>67.4</v>
      </c>
      <c r="I18" s="22">
        <f aca="true" t="shared" si="12" ref="I18:AD19">I17</f>
        <v>8.42419</v>
      </c>
      <c r="J18" s="22">
        <f t="shared" si="12"/>
        <v>138.8</v>
      </c>
      <c r="K18" s="22">
        <f>K17</f>
        <v>37.64323</v>
      </c>
      <c r="L18" s="22">
        <f t="shared" si="12"/>
        <v>255.6</v>
      </c>
      <c r="M18" s="22">
        <f>M17</f>
        <v>35.48375</v>
      </c>
      <c r="N18" s="22">
        <f t="shared" si="12"/>
        <v>741.1</v>
      </c>
      <c r="O18" s="22"/>
      <c r="P18" s="22">
        <f t="shared" si="12"/>
        <v>296.3</v>
      </c>
      <c r="Q18" s="22"/>
      <c r="R18" s="22">
        <f t="shared" si="12"/>
        <v>67.4</v>
      </c>
      <c r="S18" s="22"/>
      <c r="T18" s="22">
        <f t="shared" si="12"/>
        <v>67.4</v>
      </c>
      <c r="U18" s="22"/>
      <c r="V18" s="22">
        <f t="shared" si="12"/>
        <v>67.4</v>
      </c>
      <c r="W18" s="22"/>
      <c r="X18" s="22">
        <f t="shared" si="12"/>
        <v>67.4</v>
      </c>
      <c r="Y18" s="22"/>
      <c r="Z18" s="22">
        <f t="shared" si="12"/>
        <v>67.4</v>
      </c>
      <c r="AA18" s="22"/>
      <c r="AB18" s="22">
        <f t="shared" si="12"/>
        <v>67.4</v>
      </c>
      <c r="AC18" s="22"/>
      <c r="AD18" s="22">
        <f t="shared" si="12"/>
        <v>68.5</v>
      </c>
      <c r="AE18" s="21"/>
      <c r="AF18" s="180"/>
      <c r="AG18" s="77"/>
      <c r="AH18" s="77"/>
      <c r="AI18" s="77"/>
    </row>
    <row r="19" spans="1:35" s="13" customFormat="1" ht="18.75">
      <c r="A19" s="2" t="s">
        <v>18</v>
      </c>
      <c r="B19" s="64">
        <f t="shared" si="11"/>
        <v>1972.1000000000006</v>
      </c>
      <c r="C19" s="22">
        <f t="shared" si="11"/>
        <v>461.8</v>
      </c>
      <c r="D19" s="22">
        <f t="shared" si="11"/>
        <v>81.55117</v>
      </c>
      <c r="E19" s="22">
        <f t="shared" si="11"/>
        <v>81.55117</v>
      </c>
      <c r="F19" s="22">
        <f t="shared" si="1"/>
        <v>4.135245170123218</v>
      </c>
      <c r="G19" s="22">
        <f t="shared" si="4"/>
        <v>17.65941316587267</v>
      </c>
      <c r="H19" s="22">
        <f>H18</f>
        <v>67.4</v>
      </c>
      <c r="I19" s="22">
        <f t="shared" si="12"/>
        <v>8.42419</v>
      </c>
      <c r="J19" s="22">
        <f t="shared" si="12"/>
        <v>138.8</v>
      </c>
      <c r="K19" s="22">
        <f>K18</f>
        <v>37.64323</v>
      </c>
      <c r="L19" s="22">
        <f t="shared" si="12"/>
        <v>255.6</v>
      </c>
      <c r="M19" s="22">
        <f>M18</f>
        <v>35.48375</v>
      </c>
      <c r="N19" s="22">
        <f t="shared" si="12"/>
        <v>741.1</v>
      </c>
      <c r="O19" s="22"/>
      <c r="P19" s="22">
        <f t="shared" si="12"/>
        <v>296.3</v>
      </c>
      <c r="Q19" s="22"/>
      <c r="R19" s="22">
        <f t="shared" si="12"/>
        <v>67.4</v>
      </c>
      <c r="S19" s="22"/>
      <c r="T19" s="22">
        <f t="shared" si="12"/>
        <v>67.4</v>
      </c>
      <c r="U19" s="22"/>
      <c r="V19" s="22">
        <f t="shared" si="12"/>
        <v>67.4</v>
      </c>
      <c r="W19" s="22"/>
      <c r="X19" s="22">
        <f t="shared" si="12"/>
        <v>67.4</v>
      </c>
      <c r="Y19" s="22"/>
      <c r="Z19" s="22">
        <f t="shared" si="12"/>
        <v>67.4</v>
      </c>
      <c r="AA19" s="22"/>
      <c r="AB19" s="22">
        <f t="shared" si="12"/>
        <v>67.4</v>
      </c>
      <c r="AC19" s="22"/>
      <c r="AD19" s="22">
        <f t="shared" si="12"/>
        <v>68.5</v>
      </c>
      <c r="AE19" s="21"/>
      <c r="AF19" s="181"/>
      <c r="AG19" s="77"/>
      <c r="AH19" s="77"/>
      <c r="AI19" s="77"/>
    </row>
    <row r="20" spans="1:35" s="13" customFormat="1" ht="128.25" customHeight="1">
      <c r="A20" s="19" t="s">
        <v>32</v>
      </c>
      <c r="B20" s="23">
        <f>H20+J20+L20+N20+P20+R20+T20+V20+X20+Z20+AB20+AD20</f>
        <v>18745.4</v>
      </c>
      <c r="C20" s="21">
        <f>H20+J20+L20</f>
        <v>2983.827</v>
      </c>
      <c r="D20" s="21">
        <f>I20+K20+M20+O20+Q20+S20+U20+W20+Y20+AA20+AC20+AE20</f>
        <v>2075.15743</v>
      </c>
      <c r="E20" s="21">
        <f>I20+K20+M20+O20+Q20+S20+U20+W20+Y20+AA20+AC20+AE20</f>
        <v>2075.15743</v>
      </c>
      <c r="F20" s="21">
        <f t="shared" si="1"/>
        <v>11.070222187843418</v>
      </c>
      <c r="G20" s="21">
        <f t="shared" si="4"/>
        <v>69.54684135507856</v>
      </c>
      <c r="H20" s="21">
        <v>724.037</v>
      </c>
      <c r="I20" s="21">
        <v>390.72784</v>
      </c>
      <c r="J20" s="21">
        <v>342.387</v>
      </c>
      <c r="K20" s="21">
        <v>339.28984</v>
      </c>
      <c r="L20" s="21">
        <v>1917.403</v>
      </c>
      <c r="M20" s="21">
        <v>1345.13975</v>
      </c>
      <c r="N20" s="21">
        <v>3122.466</v>
      </c>
      <c r="O20" s="21"/>
      <c r="P20" s="21">
        <v>399.127</v>
      </c>
      <c r="Q20" s="21"/>
      <c r="R20" s="21">
        <v>1762.972</v>
      </c>
      <c r="S20" s="21"/>
      <c r="T20" s="21">
        <v>5371.617</v>
      </c>
      <c r="U20" s="21"/>
      <c r="V20" s="21">
        <v>315.647</v>
      </c>
      <c r="W20" s="21"/>
      <c r="X20" s="21">
        <v>1715.872</v>
      </c>
      <c r="Y20" s="21"/>
      <c r="Z20" s="21">
        <v>920.817</v>
      </c>
      <c r="AA20" s="21"/>
      <c r="AB20" s="21">
        <v>389.087</v>
      </c>
      <c r="AC20" s="21"/>
      <c r="AD20" s="21">
        <v>1763.968</v>
      </c>
      <c r="AE20" s="21"/>
      <c r="AF20" s="185" t="s">
        <v>75</v>
      </c>
      <c r="AG20" s="77"/>
      <c r="AH20" s="77"/>
      <c r="AI20" s="77"/>
    </row>
    <row r="21" spans="1:35" s="13" customFormat="1" ht="18.75">
      <c r="A21" s="2" t="s">
        <v>23</v>
      </c>
      <c r="B21" s="64">
        <f aca="true" t="shared" si="13" ref="B21:E22">B20</f>
        <v>18745.4</v>
      </c>
      <c r="C21" s="22">
        <f t="shared" si="13"/>
        <v>2983.827</v>
      </c>
      <c r="D21" s="22">
        <f>D20</f>
        <v>2075.15743</v>
      </c>
      <c r="E21" s="22">
        <f t="shared" si="13"/>
        <v>2075.15743</v>
      </c>
      <c r="F21" s="22">
        <f t="shared" si="1"/>
        <v>11.070222187843418</v>
      </c>
      <c r="G21" s="22">
        <f t="shared" si="4"/>
        <v>69.54684135507856</v>
      </c>
      <c r="H21" s="22">
        <f>H20</f>
        <v>724.037</v>
      </c>
      <c r="I21" s="22">
        <f aca="true" t="shared" si="14" ref="I21:AD22">I20</f>
        <v>390.72784</v>
      </c>
      <c r="J21" s="22">
        <f t="shared" si="14"/>
        <v>342.387</v>
      </c>
      <c r="K21" s="22">
        <f>K20</f>
        <v>339.28984</v>
      </c>
      <c r="L21" s="22">
        <f t="shared" si="14"/>
        <v>1917.403</v>
      </c>
      <c r="M21" s="22">
        <f>M20</f>
        <v>1345.13975</v>
      </c>
      <c r="N21" s="22">
        <f t="shared" si="14"/>
        <v>3122.466</v>
      </c>
      <c r="O21" s="22"/>
      <c r="P21" s="22">
        <f t="shared" si="14"/>
        <v>399.127</v>
      </c>
      <c r="Q21" s="22"/>
      <c r="R21" s="22">
        <f t="shared" si="14"/>
        <v>1762.972</v>
      </c>
      <c r="S21" s="22"/>
      <c r="T21" s="22">
        <f t="shared" si="14"/>
        <v>5371.617</v>
      </c>
      <c r="U21" s="22"/>
      <c r="V21" s="22">
        <f t="shared" si="14"/>
        <v>315.647</v>
      </c>
      <c r="W21" s="22"/>
      <c r="X21" s="22">
        <f t="shared" si="14"/>
        <v>1715.872</v>
      </c>
      <c r="Y21" s="22"/>
      <c r="Z21" s="22">
        <f t="shared" si="14"/>
        <v>920.817</v>
      </c>
      <c r="AA21" s="22"/>
      <c r="AB21" s="22">
        <f t="shared" si="14"/>
        <v>389.087</v>
      </c>
      <c r="AC21" s="22"/>
      <c r="AD21" s="22">
        <f t="shared" si="14"/>
        <v>1763.968</v>
      </c>
      <c r="AE21" s="22"/>
      <c r="AF21" s="186"/>
      <c r="AG21" s="77"/>
      <c r="AH21" s="77"/>
      <c r="AI21" s="77"/>
    </row>
    <row r="22" spans="1:35" s="13" customFormat="1" ht="27.75" customHeight="1">
      <c r="A22" s="20" t="s">
        <v>18</v>
      </c>
      <c r="B22" s="64">
        <f t="shared" si="13"/>
        <v>18745.4</v>
      </c>
      <c r="C22" s="22">
        <f t="shared" si="13"/>
        <v>2983.827</v>
      </c>
      <c r="D22" s="22">
        <f t="shared" si="13"/>
        <v>2075.15743</v>
      </c>
      <c r="E22" s="22">
        <f>E21</f>
        <v>2075.15743</v>
      </c>
      <c r="F22" s="22">
        <f t="shared" si="1"/>
        <v>11.070222187843418</v>
      </c>
      <c r="G22" s="22">
        <f t="shared" si="4"/>
        <v>69.54684135507856</v>
      </c>
      <c r="H22" s="22">
        <f>H21</f>
        <v>724.037</v>
      </c>
      <c r="I22" s="22">
        <f t="shared" si="14"/>
        <v>390.72784</v>
      </c>
      <c r="J22" s="22">
        <f t="shared" si="14"/>
        <v>342.387</v>
      </c>
      <c r="K22" s="22">
        <f>K21</f>
        <v>339.28984</v>
      </c>
      <c r="L22" s="22">
        <f t="shared" si="14"/>
        <v>1917.403</v>
      </c>
      <c r="M22" s="22">
        <f>M21</f>
        <v>1345.13975</v>
      </c>
      <c r="N22" s="22">
        <f t="shared" si="14"/>
        <v>3122.466</v>
      </c>
      <c r="O22" s="22"/>
      <c r="P22" s="22">
        <f t="shared" si="14"/>
        <v>399.127</v>
      </c>
      <c r="Q22" s="22"/>
      <c r="R22" s="22">
        <f t="shared" si="14"/>
        <v>1762.972</v>
      </c>
      <c r="S22" s="22"/>
      <c r="T22" s="22">
        <f t="shared" si="14"/>
        <v>5371.617</v>
      </c>
      <c r="U22" s="22"/>
      <c r="V22" s="22">
        <f t="shared" si="14"/>
        <v>315.647</v>
      </c>
      <c r="W22" s="22"/>
      <c r="X22" s="22">
        <f t="shared" si="14"/>
        <v>1715.872</v>
      </c>
      <c r="Y22" s="22"/>
      <c r="Z22" s="22">
        <f t="shared" si="14"/>
        <v>920.817</v>
      </c>
      <c r="AA22" s="22"/>
      <c r="AB22" s="85">
        <f t="shared" si="14"/>
        <v>389.087</v>
      </c>
      <c r="AC22" s="22"/>
      <c r="AD22" s="22">
        <f t="shared" si="14"/>
        <v>1763.968</v>
      </c>
      <c r="AE22" s="22"/>
      <c r="AF22" s="187"/>
      <c r="AG22" s="77"/>
      <c r="AH22" s="77"/>
      <c r="AI22" s="77"/>
    </row>
    <row r="23" spans="1:35" s="13" customFormat="1" ht="57" customHeight="1">
      <c r="A23" s="19" t="s">
        <v>33</v>
      </c>
      <c r="B23" s="23">
        <f>H23+J23+L23+N23+R23+T23+V23+X23+Z23+AB23+AD23</f>
        <v>2188.2</v>
      </c>
      <c r="C23" s="21">
        <f>H23+J23+L23</f>
        <v>584.5</v>
      </c>
      <c r="D23" s="21">
        <f>I23+K23+M23+O23+Q23+S23+U23+W23+Y23+AA23+AC23+AE23</f>
        <v>205.2135</v>
      </c>
      <c r="E23" s="21">
        <f>I23+K23+M23+O23+Q23+S23+U23+W23+Y23+AA23+AC23+AE23</f>
        <v>205.2135</v>
      </c>
      <c r="F23" s="21">
        <f t="shared" si="1"/>
        <v>9.378187551412122</v>
      </c>
      <c r="G23" s="21">
        <f t="shared" si="4"/>
        <v>35.10923866552609</v>
      </c>
      <c r="H23" s="21">
        <v>128.3</v>
      </c>
      <c r="I23" s="21">
        <v>32.8485</v>
      </c>
      <c r="J23" s="21">
        <v>456.2</v>
      </c>
      <c r="K23" s="21">
        <v>45.965</v>
      </c>
      <c r="L23" s="21">
        <v>0</v>
      </c>
      <c r="M23" s="21">
        <v>126.4</v>
      </c>
      <c r="N23" s="21">
        <v>593.056</v>
      </c>
      <c r="O23" s="21"/>
      <c r="P23" s="21">
        <v>0</v>
      </c>
      <c r="Q23" s="21"/>
      <c r="R23" s="21">
        <v>0</v>
      </c>
      <c r="S23" s="21"/>
      <c r="T23" s="21">
        <v>522.5</v>
      </c>
      <c r="U23" s="21"/>
      <c r="V23" s="21">
        <v>0</v>
      </c>
      <c r="W23" s="21"/>
      <c r="X23" s="21">
        <v>0</v>
      </c>
      <c r="Y23" s="21"/>
      <c r="Z23" s="21">
        <v>488.144</v>
      </c>
      <c r="AA23" s="21"/>
      <c r="AB23" s="21">
        <v>0</v>
      </c>
      <c r="AC23" s="21"/>
      <c r="AD23" s="21">
        <v>0</v>
      </c>
      <c r="AE23" s="21"/>
      <c r="AF23" s="168" t="s">
        <v>58</v>
      </c>
      <c r="AG23" s="77"/>
      <c r="AH23" s="77"/>
      <c r="AI23" s="77"/>
    </row>
    <row r="24" spans="1:35" s="13" customFormat="1" ht="18.75">
      <c r="A24" s="2" t="s">
        <v>23</v>
      </c>
      <c r="B24" s="64">
        <f aca="true" t="shared" si="15" ref="B24:D25">B23</f>
        <v>2188.2</v>
      </c>
      <c r="C24" s="22">
        <f t="shared" si="15"/>
        <v>584.5</v>
      </c>
      <c r="D24" s="64">
        <f t="shared" si="15"/>
        <v>205.2135</v>
      </c>
      <c r="E24" s="64">
        <f>E23</f>
        <v>205.2135</v>
      </c>
      <c r="F24" s="22">
        <f t="shared" si="1"/>
        <v>9.378187551412122</v>
      </c>
      <c r="G24" s="22">
        <f t="shared" si="4"/>
        <v>35.10923866552609</v>
      </c>
      <c r="H24" s="64">
        <f>H23</f>
        <v>128.3</v>
      </c>
      <c r="I24" s="64">
        <f aca="true" t="shared" si="16" ref="I24:AD25">I23</f>
        <v>32.8485</v>
      </c>
      <c r="J24" s="64">
        <f t="shared" si="16"/>
        <v>456.2</v>
      </c>
      <c r="K24" s="64">
        <f>K23</f>
        <v>45.965</v>
      </c>
      <c r="L24" s="64">
        <f t="shared" si="16"/>
        <v>0</v>
      </c>
      <c r="M24" s="64">
        <f>M23</f>
        <v>126.4</v>
      </c>
      <c r="N24" s="64">
        <f t="shared" si="16"/>
        <v>593.056</v>
      </c>
      <c r="O24" s="64"/>
      <c r="P24" s="64">
        <f t="shared" si="16"/>
        <v>0</v>
      </c>
      <c r="Q24" s="64"/>
      <c r="R24" s="64">
        <f t="shared" si="16"/>
        <v>0</v>
      </c>
      <c r="S24" s="64"/>
      <c r="T24" s="64">
        <f t="shared" si="16"/>
        <v>522.5</v>
      </c>
      <c r="U24" s="64"/>
      <c r="V24" s="64">
        <f t="shared" si="16"/>
        <v>0</v>
      </c>
      <c r="W24" s="64"/>
      <c r="X24" s="64">
        <f t="shared" si="16"/>
        <v>0</v>
      </c>
      <c r="Y24" s="64"/>
      <c r="Z24" s="64">
        <f t="shared" si="16"/>
        <v>488.144</v>
      </c>
      <c r="AA24" s="64"/>
      <c r="AB24" s="64">
        <f t="shared" si="16"/>
        <v>0</v>
      </c>
      <c r="AC24" s="64"/>
      <c r="AD24" s="64">
        <f t="shared" si="16"/>
        <v>0</v>
      </c>
      <c r="AE24" s="64"/>
      <c r="AF24" s="169"/>
      <c r="AG24" s="77"/>
      <c r="AH24" s="77"/>
      <c r="AI24" s="77"/>
    </row>
    <row r="25" spans="1:35" s="13" customFormat="1" ht="18.75">
      <c r="A25" s="20" t="s">
        <v>18</v>
      </c>
      <c r="B25" s="64">
        <f t="shared" si="15"/>
        <v>2188.2</v>
      </c>
      <c r="C25" s="22">
        <f t="shared" si="15"/>
        <v>584.5</v>
      </c>
      <c r="D25" s="22">
        <f t="shared" si="15"/>
        <v>205.2135</v>
      </c>
      <c r="E25" s="22">
        <f>E24</f>
        <v>205.2135</v>
      </c>
      <c r="F25" s="22">
        <f t="shared" si="1"/>
        <v>9.378187551412122</v>
      </c>
      <c r="G25" s="22">
        <f t="shared" si="4"/>
        <v>35.10923866552609</v>
      </c>
      <c r="H25" s="22">
        <f>H24</f>
        <v>128.3</v>
      </c>
      <c r="I25" s="22">
        <f t="shared" si="16"/>
        <v>32.8485</v>
      </c>
      <c r="J25" s="22">
        <f t="shared" si="16"/>
        <v>456.2</v>
      </c>
      <c r="K25" s="22">
        <f>K24</f>
        <v>45.965</v>
      </c>
      <c r="L25" s="22">
        <f t="shared" si="16"/>
        <v>0</v>
      </c>
      <c r="M25" s="22">
        <f>M24</f>
        <v>126.4</v>
      </c>
      <c r="N25" s="22">
        <f t="shared" si="16"/>
        <v>593.056</v>
      </c>
      <c r="O25" s="22"/>
      <c r="P25" s="22">
        <f t="shared" si="16"/>
        <v>0</v>
      </c>
      <c r="Q25" s="22"/>
      <c r="R25" s="22">
        <f t="shared" si="16"/>
        <v>0</v>
      </c>
      <c r="S25" s="22"/>
      <c r="T25" s="22">
        <f t="shared" si="16"/>
        <v>522.5</v>
      </c>
      <c r="U25" s="22"/>
      <c r="V25" s="22">
        <f t="shared" si="16"/>
        <v>0</v>
      </c>
      <c r="W25" s="22"/>
      <c r="X25" s="22">
        <f t="shared" si="16"/>
        <v>0</v>
      </c>
      <c r="Y25" s="22"/>
      <c r="Z25" s="22">
        <f t="shared" si="16"/>
        <v>488.144</v>
      </c>
      <c r="AA25" s="22"/>
      <c r="AB25" s="22">
        <f t="shared" si="16"/>
        <v>0</v>
      </c>
      <c r="AC25" s="22"/>
      <c r="AD25" s="22">
        <f t="shared" si="16"/>
        <v>0</v>
      </c>
      <c r="AE25" s="22"/>
      <c r="AF25" s="170"/>
      <c r="AG25" s="77"/>
      <c r="AH25" s="77"/>
      <c r="AI25" s="77"/>
    </row>
    <row r="26" spans="1:35" s="13" customFormat="1" ht="93.75">
      <c r="A26" s="19" t="s">
        <v>34</v>
      </c>
      <c r="B26" s="23">
        <f>H26+J26+L26+N26+P26+R26+T26+V26+X26+Z26+AB26+AD26</f>
        <v>80275.6</v>
      </c>
      <c r="C26" s="21">
        <f>H26+J26+L26</f>
        <v>28869.849000000002</v>
      </c>
      <c r="D26" s="21">
        <f>I26+K26+M26+O26+Q26+S26+U26+W26+Y26+AA26+AC26+AE26</f>
        <v>25975.57401</v>
      </c>
      <c r="E26" s="21">
        <f>I26+K26+M26+O26+Q26+S26+U26+W26+Y26+AA26+AC26+AE26</f>
        <v>25975.57401</v>
      </c>
      <c r="F26" s="21">
        <f t="shared" si="1"/>
        <v>32.35799422240382</v>
      </c>
      <c r="G26" s="21">
        <f t="shared" si="4"/>
        <v>89.97474843044728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1">
        <v>3519.617</v>
      </c>
      <c r="M26" s="21">
        <v>4238.6135</v>
      </c>
      <c r="N26" s="21">
        <v>7557.954</v>
      </c>
      <c r="O26" s="21"/>
      <c r="P26" s="21">
        <v>5408.135</v>
      </c>
      <c r="Q26" s="21"/>
      <c r="R26" s="21">
        <v>5853.384</v>
      </c>
      <c r="S26" s="21"/>
      <c r="T26" s="21">
        <v>8574.843</v>
      </c>
      <c r="U26" s="21"/>
      <c r="V26" s="21">
        <v>4145.643</v>
      </c>
      <c r="W26" s="21"/>
      <c r="X26" s="21">
        <v>3605.157</v>
      </c>
      <c r="Y26" s="21"/>
      <c r="Z26" s="21">
        <v>5969.258</v>
      </c>
      <c r="AA26" s="21"/>
      <c r="AB26" s="21">
        <v>3229.974</v>
      </c>
      <c r="AC26" s="21"/>
      <c r="AD26" s="21">
        <v>7061.403</v>
      </c>
      <c r="AE26" s="21"/>
      <c r="AF26" s="168" t="s">
        <v>59</v>
      </c>
      <c r="AG26" s="77"/>
      <c r="AH26" s="77"/>
      <c r="AI26" s="77"/>
    </row>
    <row r="27" spans="1:35" s="13" customFormat="1" ht="18.75">
      <c r="A27" s="2" t="s">
        <v>23</v>
      </c>
      <c r="B27" s="64">
        <f>B26</f>
        <v>80275.6</v>
      </c>
      <c r="C27" s="22">
        <f>C26</f>
        <v>28869.849000000002</v>
      </c>
      <c r="D27" s="22">
        <f>D26</f>
        <v>25975.57401</v>
      </c>
      <c r="E27" s="22">
        <f>E26</f>
        <v>25975.57401</v>
      </c>
      <c r="F27" s="22">
        <f t="shared" si="1"/>
        <v>32.35799422240382</v>
      </c>
      <c r="G27" s="22">
        <f t="shared" si="4"/>
        <v>89.97474843044728</v>
      </c>
      <c r="H27" s="22">
        <f>H26</f>
        <v>17519.276</v>
      </c>
      <c r="I27" s="22">
        <f aca="true" t="shared" si="17" ref="I27:AD28">I26</f>
        <v>14074.49791</v>
      </c>
      <c r="J27" s="22">
        <f t="shared" si="17"/>
        <v>7830.956</v>
      </c>
      <c r="K27" s="22">
        <f>K26</f>
        <v>7662.4626</v>
      </c>
      <c r="L27" s="22">
        <f t="shared" si="17"/>
        <v>3519.617</v>
      </c>
      <c r="M27" s="22">
        <f>M26</f>
        <v>4238.6135</v>
      </c>
      <c r="N27" s="22">
        <f t="shared" si="17"/>
        <v>7557.954</v>
      </c>
      <c r="O27" s="22"/>
      <c r="P27" s="22">
        <f t="shared" si="17"/>
        <v>5408.135</v>
      </c>
      <c r="Q27" s="22"/>
      <c r="R27" s="22">
        <f t="shared" si="17"/>
        <v>5853.384</v>
      </c>
      <c r="S27" s="22"/>
      <c r="T27" s="22">
        <f t="shared" si="17"/>
        <v>8574.843</v>
      </c>
      <c r="U27" s="22"/>
      <c r="V27" s="22">
        <f t="shared" si="17"/>
        <v>4145.643</v>
      </c>
      <c r="W27" s="22"/>
      <c r="X27" s="22">
        <f t="shared" si="17"/>
        <v>3605.157</v>
      </c>
      <c r="Y27" s="22"/>
      <c r="Z27" s="22">
        <f t="shared" si="17"/>
        <v>5969.258</v>
      </c>
      <c r="AA27" s="22"/>
      <c r="AB27" s="22">
        <f t="shared" si="17"/>
        <v>3229.974</v>
      </c>
      <c r="AC27" s="22"/>
      <c r="AD27" s="22">
        <f t="shared" si="17"/>
        <v>7061.403</v>
      </c>
      <c r="AE27" s="22"/>
      <c r="AF27" s="175"/>
      <c r="AG27" s="77"/>
      <c r="AH27" s="77"/>
      <c r="AI27" s="77"/>
    </row>
    <row r="28" spans="1:35" s="13" customFormat="1" ht="17.25" customHeight="1">
      <c r="A28" s="2" t="s">
        <v>18</v>
      </c>
      <c r="B28" s="64">
        <f>B27</f>
        <v>80275.6</v>
      </c>
      <c r="C28" s="22">
        <f>C27</f>
        <v>28869.849000000002</v>
      </c>
      <c r="D28" s="64">
        <f>D26</f>
        <v>25975.57401</v>
      </c>
      <c r="E28" s="64">
        <f>E27</f>
        <v>25975.57401</v>
      </c>
      <c r="F28" s="22">
        <f t="shared" si="1"/>
        <v>32.35799422240382</v>
      </c>
      <c r="G28" s="22">
        <f t="shared" si="4"/>
        <v>89.97474843044728</v>
      </c>
      <c r="H28" s="64">
        <f>H27</f>
        <v>17519.276</v>
      </c>
      <c r="I28" s="64">
        <f t="shared" si="17"/>
        <v>14074.49791</v>
      </c>
      <c r="J28" s="64">
        <f t="shared" si="17"/>
        <v>7830.956</v>
      </c>
      <c r="K28" s="64">
        <f>K27</f>
        <v>7662.4626</v>
      </c>
      <c r="L28" s="64">
        <f t="shared" si="17"/>
        <v>3519.617</v>
      </c>
      <c r="M28" s="64">
        <f>M27</f>
        <v>4238.6135</v>
      </c>
      <c r="N28" s="64">
        <f t="shared" si="17"/>
        <v>7557.954</v>
      </c>
      <c r="O28" s="64"/>
      <c r="P28" s="64">
        <f t="shared" si="17"/>
        <v>5408.135</v>
      </c>
      <c r="Q28" s="64"/>
      <c r="R28" s="64">
        <f t="shared" si="17"/>
        <v>5853.384</v>
      </c>
      <c r="S28" s="64"/>
      <c r="T28" s="64">
        <f t="shared" si="17"/>
        <v>8574.843</v>
      </c>
      <c r="U28" s="64"/>
      <c r="V28" s="64">
        <f t="shared" si="17"/>
        <v>4145.643</v>
      </c>
      <c r="W28" s="64"/>
      <c r="X28" s="64">
        <f t="shared" si="17"/>
        <v>3605.157</v>
      </c>
      <c r="Y28" s="64"/>
      <c r="Z28" s="64">
        <f t="shared" si="17"/>
        <v>5969.258</v>
      </c>
      <c r="AA28" s="64"/>
      <c r="AB28" s="64">
        <f t="shared" si="17"/>
        <v>3229.974</v>
      </c>
      <c r="AC28" s="64"/>
      <c r="AD28" s="64">
        <f t="shared" si="17"/>
        <v>7061.403</v>
      </c>
      <c r="AE28" s="64"/>
      <c r="AF28" s="176"/>
      <c r="AG28" s="77"/>
      <c r="AH28" s="77"/>
      <c r="AI28" s="77"/>
    </row>
    <row r="29" spans="1:35" s="13" customFormat="1" ht="86.25" customHeight="1">
      <c r="A29" s="32" t="s">
        <v>46</v>
      </c>
      <c r="B29" s="23">
        <f>B30</f>
        <v>7649.1</v>
      </c>
      <c r="C29" s="21">
        <f>H29+J29+L29</f>
        <v>2671.82945</v>
      </c>
      <c r="D29" s="23">
        <f>D31+D32</f>
        <v>2703.25</v>
      </c>
      <c r="E29" s="23">
        <f>I29+K29+M29+O29+Q29+S29+U29+W29+Y29+AA29+AC29+AE29</f>
        <v>2168.3886</v>
      </c>
      <c r="F29" s="21">
        <f t="shared" si="1"/>
        <v>35.34075904354761</v>
      </c>
      <c r="G29" s="21">
        <f t="shared" si="4"/>
        <v>101.17599384945771</v>
      </c>
      <c r="H29" s="23">
        <f>H30</f>
        <v>1426.8090000000002</v>
      </c>
      <c r="I29" s="23">
        <f aca="true" t="shared" si="18" ref="I29:AD29">I30</f>
        <v>1180.59787</v>
      </c>
      <c r="J29" s="23">
        <f t="shared" si="18"/>
        <v>920.25566</v>
      </c>
      <c r="K29" s="23">
        <f>K30</f>
        <v>722.21797</v>
      </c>
      <c r="L29" s="23">
        <f t="shared" si="18"/>
        <v>324.76479</v>
      </c>
      <c r="M29" s="23">
        <f>M30</f>
        <v>265.57276</v>
      </c>
      <c r="N29" s="23">
        <f t="shared" si="18"/>
        <v>696.62379</v>
      </c>
      <c r="O29" s="23"/>
      <c r="P29" s="23">
        <f t="shared" si="18"/>
        <v>728.2687900000001</v>
      </c>
      <c r="Q29" s="23"/>
      <c r="R29" s="23">
        <f t="shared" si="18"/>
        <v>748.33579</v>
      </c>
      <c r="S29" s="23"/>
      <c r="T29" s="23">
        <f t="shared" si="18"/>
        <v>751.47779</v>
      </c>
      <c r="U29" s="23"/>
      <c r="V29" s="23">
        <f t="shared" si="18"/>
        <v>434.67078999999995</v>
      </c>
      <c r="W29" s="23"/>
      <c r="X29" s="23">
        <f t="shared" si="18"/>
        <v>230.41279</v>
      </c>
      <c r="Y29" s="23"/>
      <c r="Z29" s="23">
        <f t="shared" si="18"/>
        <v>487.04778999999996</v>
      </c>
      <c r="AA29" s="23"/>
      <c r="AB29" s="23">
        <f t="shared" si="18"/>
        <v>325.40079</v>
      </c>
      <c r="AC29" s="23"/>
      <c r="AD29" s="23">
        <f t="shared" si="18"/>
        <v>575.03223</v>
      </c>
      <c r="AE29" s="23"/>
      <c r="AF29" s="174" t="s">
        <v>60</v>
      </c>
      <c r="AG29" s="77"/>
      <c r="AH29" s="77"/>
      <c r="AI29" s="77"/>
    </row>
    <row r="30" spans="1:35" s="13" customFormat="1" ht="20.25" customHeight="1">
      <c r="A30" s="32" t="s">
        <v>23</v>
      </c>
      <c r="B30" s="64">
        <f>B32+B31</f>
        <v>7649.1</v>
      </c>
      <c r="C30" s="22">
        <f>H30+J30+L30</f>
        <v>2671.82945</v>
      </c>
      <c r="D30" s="64">
        <f>D32+D31</f>
        <v>2703.25</v>
      </c>
      <c r="E30" s="64">
        <f>E31+E32</f>
        <v>2168.3885999999998</v>
      </c>
      <c r="F30" s="22">
        <f t="shared" si="1"/>
        <v>35.34075904354761</v>
      </c>
      <c r="G30" s="22">
        <f t="shared" si="4"/>
        <v>101.17599384945771</v>
      </c>
      <c r="H30" s="64">
        <f aca="true" t="shared" si="19" ref="H30:N30">H31+H32</f>
        <v>1426.8090000000002</v>
      </c>
      <c r="I30" s="64">
        <f t="shared" si="19"/>
        <v>1180.59787</v>
      </c>
      <c r="J30" s="64">
        <f t="shared" si="19"/>
        <v>920.25566</v>
      </c>
      <c r="K30" s="64">
        <f t="shared" si="19"/>
        <v>722.21797</v>
      </c>
      <c r="L30" s="64">
        <f t="shared" si="19"/>
        <v>324.76479</v>
      </c>
      <c r="M30" s="64">
        <f t="shared" si="19"/>
        <v>265.57276</v>
      </c>
      <c r="N30" s="64">
        <f t="shared" si="19"/>
        <v>696.62379</v>
      </c>
      <c r="O30" s="64"/>
      <c r="P30" s="64">
        <f>P31+P32</f>
        <v>728.2687900000001</v>
      </c>
      <c r="Q30" s="64"/>
      <c r="R30" s="64">
        <f>R31+R32</f>
        <v>748.33579</v>
      </c>
      <c r="S30" s="64"/>
      <c r="T30" s="64">
        <f>T31+T32</f>
        <v>751.47779</v>
      </c>
      <c r="U30" s="64"/>
      <c r="V30" s="64">
        <f>V31+V32</f>
        <v>434.67078999999995</v>
      </c>
      <c r="W30" s="64"/>
      <c r="X30" s="64">
        <f>X31+X32</f>
        <v>230.41279</v>
      </c>
      <c r="Y30" s="64"/>
      <c r="Z30" s="64">
        <f>Z31+Z32</f>
        <v>487.04778999999996</v>
      </c>
      <c r="AA30" s="64"/>
      <c r="AB30" s="64">
        <f>AB31+AB32</f>
        <v>325.40079</v>
      </c>
      <c r="AC30" s="64"/>
      <c r="AD30" s="64">
        <f>AD31+AD32</f>
        <v>575.03223</v>
      </c>
      <c r="AE30" s="22"/>
      <c r="AF30" s="175"/>
      <c r="AG30" s="77"/>
      <c r="AH30" s="77"/>
      <c r="AI30" s="77"/>
    </row>
    <row r="31" spans="1:35" s="13" customFormat="1" ht="20.25" customHeight="1">
      <c r="A31" s="2" t="s">
        <v>47</v>
      </c>
      <c r="B31" s="64">
        <f>H31+J31+L31+N31+P31+R31+T31+V31++X31+Z31+AB31+AD31</f>
        <v>4820.2</v>
      </c>
      <c r="C31" s="22">
        <f>H31+J31+L31</f>
        <v>832.55906</v>
      </c>
      <c r="D31" s="64">
        <v>848.75</v>
      </c>
      <c r="E31" s="64">
        <f>I31+K31+M31</f>
        <v>334.70297</v>
      </c>
      <c r="F31" s="22">
        <f t="shared" si="1"/>
        <v>17.608190531513216</v>
      </c>
      <c r="G31" s="22">
        <f t="shared" si="4"/>
        <v>101.94471969351939</v>
      </c>
      <c r="H31" s="64">
        <v>11.91306</v>
      </c>
      <c r="I31" s="64">
        <v>0</v>
      </c>
      <c r="J31" s="64">
        <v>515.522</v>
      </c>
      <c r="K31" s="64">
        <v>113.63939</v>
      </c>
      <c r="L31" s="64">
        <v>305.124</v>
      </c>
      <c r="M31" s="64">
        <v>221.06358</v>
      </c>
      <c r="N31" s="64">
        <v>357.152</v>
      </c>
      <c r="O31" s="64"/>
      <c r="P31" s="64">
        <v>562.17794</v>
      </c>
      <c r="Q31" s="64"/>
      <c r="R31" s="64">
        <v>712.595</v>
      </c>
      <c r="S31" s="64"/>
      <c r="T31" s="64">
        <v>575.178</v>
      </c>
      <c r="U31" s="64"/>
      <c r="V31" s="64">
        <v>415.03</v>
      </c>
      <c r="W31" s="64"/>
      <c r="X31" s="64">
        <v>210.772</v>
      </c>
      <c r="Y31" s="64"/>
      <c r="Z31" s="64">
        <v>349.306</v>
      </c>
      <c r="AA31" s="64"/>
      <c r="AB31" s="64">
        <v>305.76</v>
      </c>
      <c r="AC31" s="64"/>
      <c r="AD31" s="64">
        <v>499.67</v>
      </c>
      <c r="AE31" s="22"/>
      <c r="AF31" s="175"/>
      <c r="AG31" s="77"/>
      <c r="AH31" s="77"/>
      <c r="AI31" s="77"/>
    </row>
    <row r="32" spans="1:35" s="13" customFormat="1" ht="27.75" customHeight="1">
      <c r="A32" s="2" t="s">
        <v>48</v>
      </c>
      <c r="B32" s="64">
        <f>H32+J32+N32+P32+R32+T32+V32+X32+Z32+AB32+AD32+L32</f>
        <v>2828.9</v>
      </c>
      <c r="C32" s="64">
        <f>H32+J32</f>
        <v>1819.6296000000002</v>
      </c>
      <c r="D32" s="64">
        <v>1854.5</v>
      </c>
      <c r="E32" s="64">
        <f>I32+K32+M32</f>
        <v>1833.68563</v>
      </c>
      <c r="F32" s="22">
        <f t="shared" si="1"/>
        <v>65.5555162784121</v>
      </c>
      <c r="G32" s="22">
        <f t="shared" si="4"/>
        <v>101.91634605196573</v>
      </c>
      <c r="H32" s="64">
        <v>1414.89594</v>
      </c>
      <c r="I32" s="64">
        <v>1180.59787</v>
      </c>
      <c r="J32" s="64">
        <v>404.73366</v>
      </c>
      <c r="K32" s="64">
        <v>608.57858</v>
      </c>
      <c r="L32" s="64">
        <v>19.64079</v>
      </c>
      <c r="M32" s="64">
        <v>44.50918</v>
      </c>
      <c r="N32" s="64">
        <v>339.47179</v>
      </c>
      <c r="O32" s="64"/>
      <c r="P32" s="64">
        <v>166.09085</v>
      </c>
      <c r="Q32" s="64"/>
      <c r="R32" s="64">
        <v>35.74079</v>
      </c>
      <c r="S32" s="64"/>
      <c r="T32" s="64">
        <v>176.29979</v>
      </c>
      <c r="U32" s="64"/>
      <c r="V32" s="64">
        <v>19.64079</v>
      </c>
      <c r="W32" s="64"/>
      <c r="X32" s="64">
        <v>19.64079</v>
      </c>
      <c r="Y32" s="64"/>
      <c r="Z32" s="64">
        <v>137.74179</v>
      </c>
      <c r="AA32" s="64"/>
      <c r="AB32" s="64">
        <v>19.64079</v>
      </c>
      <c r="AC32" s="64"/>
      <c r="AD32" s="64">
        <v>75.36223</v>
      </c>
      <c r="AE32" s="64"/>
      <c r="AF32" s="176"/>
      <c r="AG32" s="77"/>
      <c r="AH32" s="77"/>
      <c r="AI32" s="77"/>
    </row>
    <row r="33" spans="1:35" s="13" customFormat="1" ht="33.75" customHeight="1">
      <c r="A33" s="65" t="s">
        <v>24</v>
      </c>
      <c r="B33" s="67">
        <f>B10+B6</f>
        <v>111746.40000000001</v>
      </c>
      <c r="C33" s="69">
        <f>C6+C10</f>
        <v>35571.80545</v>
      </c>
      <c r="D33" s="69">
        <f>D10+D6</f>
        <v>31040.74611</v>
      </c>
      <c r="E33" s="69">
        <f>E34+E35+E36</f>
        <v>30505.88471</v>
      </c>
      <c r="F33" s="69">
        <f t="shared" si="1"/>
        <v>27.777848870299177</v>
      </c>
      <c r="G33" s="69">
        <f t="shared" si="4"/>
        <v>87.26221713326052</v>
      </c>
      <c r="H33" s="67">
        <f>H6+H10</f>
        <v>19865.822000000004</v>
      </c>
      <c r="I33" s="67">
        <f>I36+I35+I34</f>
        <v>15687.096309999999</v>
      </c>
      <c r="J33" s="67">
        <f>J6+J10</f>
        <v>9688.598660000001</v>
      </c>
      <c r="K33" s="67">
        <f>K6+K10</f>
        <v>8807.57864</v>
      </c>
      <c r="L33" s="67">
        <f>L6+L10</f>
        <v>6017.384790000001</v>
      </c>
      <c r="M33" s="67">
        <f>M6+M10</f>
        <v>6011.209760000001</v>
      </c>
      <c r="N33" s="67">
        <f>N6+N10</f>
        <v>12711.199789999999</v>
      </c>
      <c r="O33" s="67"/>
      <c r="P33" s="67">
        <f>P6+P10</f>
        <v>6931.83079</v>
      </c>
      <c r="Q33" s="67"/>
      <c r="R33" s="67">
        <f>R6+R10</f>
        <v>8838.74179</v>
      </c>
      <c r="S33" s="67"/>
      <c r="T33" s="67">
        <f>T6+T10</f>
        <v>15287.837790000001</v>
      </c>
      <c r="U33" s="67"/>
      <c r="V33" s="67">
        <f>V6+V10</f>
        <v>4963.360790000001</v>
      </c>
      <c r="W33" s="67"/>
      <c r="X33" s="67">
        <f>X6+X10</f>
        <v>5618.84179</v>
      </c>
      <c r="Y33" s="67"/>
      <c r="Z33" s="67">
        <f>Z6+Z10</f>
        <v>8221.36679</v>
      </c>
      <c r="AA33" s="67"/>
      <c r="AB33" s="67">
        <f>AB6+AB10</f>
        <v>4132.51179</v>
      </c>
      <c r="AC33" s="67"/>
      <c r="AD33" s="67">
        <f>AD6+AD10</f>
        <v>9468.903230000002</v>
      </c>
      <c r="AE33" s="69"/>
      <c r="AF33" s="23"/>
      <c r="AG33" s="77"/>
      <c r="AH33" s="77"/>
      <c r="AI33" s="77"/>
    </row>
    <row r="34" spans="1:35" s="13" customFormat="1" ht="18.75">
      <c r="A34" s="2" t="s">
        <v>47</v>
      </c>
      <c r="B34" s="23">
        <f>H34+J34+L34+N34+P34+R34+T34+V34+X34+Z34+AB34+AD34</f>
        <v>4820.19694</v>
      </c>
      <c r="C34" s="21">
        <f>C31</f>
        <v>832.55906</v>
      </c>
      <c r="D34" s="23">
        <f>D31</f>
        <v>848.75</v>
      </c>
      <c r="E34" s="23">
        <f>I34+K34+M34+O34+Q34+S34+U34+W34+Y34+AA34+AC34+AE34</f>
        <v>334.70297</v>
      </c>
      <c r="F34" s="21">
        <f t="shared" si="1"/>
        <v>17.608201709700268</v>
      </c>
      <c r="G34" s="21">
        <f t="shared" si="4"/>
        <v>101.94471969351939</v>
      </c>
      <c r="H34" s="23">
        <v>11.91</v>
      </c>
      <c r="I34" s="23">
        <v>0</v>
      </c>
      <c r="J34" s="23">
        <v>515.522</v>
      </c>
      <c r="K34" s="23">
        <f>K31</f>
        <v>113.63939</v>
      </c>
      <c r="L34" s="23">
        <v>305.124</v>
      </c>
      <c r="M34" s="23">
        <f>M31</f>
        <v>221.06358</v>
      </c>
      <c r="N34" s="23">
        <v>357.152</v>
      </c>
      <c r="O34" s="23"/>
      <c r="P34" s="23">
        <f>P31</f>
        <v>562.17794</v>
      </c>
      <c r="Q34" s="23"/>
      <c r="R34" s="23">
        <v>590.195</v>
      </c>
      <c r="S34" s="23"/>
      <c r="T34" s="23">
        <v>575.178</v>
      </c>
      <c r="U34" s="23"/>
      <c r="V34" s="23">
        <v>415.03</v>
      </c>
      <c r="W34" s="23"/>
      <c r="X34" s="23">
        <v>210.772</v>
      </c>
      <c r="Y34" s="23"/>
      <c r="Z34" s="23">
        <v>349.306</v>
      </c>
      <c r="AA34" s="23"/>
      <c r="AB34" s="23">
        <v>305.76</v>
      </c>
      <c r="AC34" s="23"/>
      <c r="AD34" s="23">
        <v>622.07</v>
      </c>
      <c r="AE34" s="21"/>
      <c r="AF34" s="23"/>
      <c r="AG34" s="77"/>
      <c r="AH34" s="77"/>
      <c r="AI34" s="77"/>
    </row>
    <row r="35" spans="1:35" s="13" customFormat="1" ht="18.75">
      <c r="A35" s="2" t="s">
        <v>48</v>
      </c>
      <c r="B35" s="23">
        <v>2828.9</v>
      </c>
      <c r="C35" s="23">
        <f>H35+J35+L35</f>
        <v>1839.2703900000001</v>
      </c>
      <c r="D35" s="23">
        <f>D32</f>
        <v>1854.5</v>
      </c>
      <c r="E35" s="23">
        <f>I35+K35+M35+O35+Q35+S35+U35+W35+Y35+AA35+AC35+AE35</f>
        <v>1833.68563</v>
      </c>
      <c r="F35" s="21">
        <f t="shared" si="1"/>
        <v>65.5555162784121</v>
      </c>
      <c r="G35" s="21">
        <f t="shared" si="4"/>
        <v>100.82802452987893</v>
      </c>
      <c r="H35" s="23">
        <f>H30-H31</f>
        <v>1414.89594</v>
      </c>
      <c r="I35" s="23">
        <f aca="true" t="shared" si="20" ref="I35:AD35">I30-I31</f>
        <v>1180.59787</v>
      </c>
      <c r="J35" s="23">
        <f t="shared" si="20"/>
        <v>404.73366</v>
      </c>
      <c r="K35" s="23">
        <f>K32</f>
        <v>608.57858</v>
      </c>
      <c r="L35" s="23">
        <f t="shared" si="20"/>
        <v>19.64078999999998</v>
      </c>
      <c r="M35" s="23">
        <f>M32</f>
        <v>44.50918</v>
      </c>
      <c r="N35" s="23">
        <f t="shared" si="20"/>
        <v>339.47179</v>
      </c>
      <c r="O35" s="23"/>
      <c r="P35" s="23">
        <f t="shared" si="20"/>
        <v>166.09085000000005</v>
      </c>
      <c r="Q35" s="23"/>
      <c r="R35" s="23">
        <f t="shared" si="20"/>
        <v>35.74078999999995</v>
      </c>
      <c r="S35" s="23"/>
      <c r="T35" s="23">
        <f t="shared" si="20"/>
        <v>176.29979000000003</v>
      </c>
      <c r="U35" s="23"/>
      <c r="V35" s="23">
        <f t="shared" si="20"/>
        <v>19.64078999999998</v>
      </c>
      <c r="W35" s="23"/>
      <c r="X35" s="23">
        <f t="shared" si="20"/>
        <v>19.64079000000001</v>
      </c>
      <c r="Y35" s="23"/>
      <c r="Z35" s="23">
        <f t="shared" si="20"/>
        <v>137.74178999999998</v>
      </c>
      <c r="AA35" s="23"/>
      <c r="AB35" s="23">
        <f t="shared" si="20"/>
        <v>19.64078999999998</v>
      </c>
      <c r="AC35" s="23"/>
      <c r="AD35" s="23">
        <f t="shared" si="20"/>
        <v>75.36223000000001</v>
      </c>
      <c r="AE35" s="23"/>
      <c r="AF35" s="23"/>
      <c r="AG35" s="77"/>
      <c r="AH35" s="77"/>
      <c r="AI35" s="77"/>
    </row>
    <row r="36" spans="1:35" ht="18.75" customHeight="1">
      <c r="A36" s="20" t="s">
        <v>18</v>
      </c>
      <c r="B36" s="23">
        <f>B7+B11+B26</f>
        <v>104097.30000000002</v>
      </c>
      <c r="C36" s="23">
        <f>H36+J36+L36</f>
        <v>32899.976</v>
      </c>
      <c r="D36" s="23">
        <f>D33-D34-D35</f>
        <v>28337.49611</v>
      </c>
      <c r="E36" s="23">
        <f>D36</f>
        <v>28337.49611</v>
      </c>
      <c r="F36" s="21">
        <f t="shared" si="1"/>
        <v>27.22212402242901</v>
      </c>
      <c r="G36" s="21">
        <f t="shared" si="4"/>
        <v>86.13226985332754</v>
      </c>
      <c r="H36" s="23">
        <f>H7+H11+H26</f>
        <v>18439.013000000003</v>
      </c>
      <c r="I36" s="23">
        <f>I7+I11+I26</f>
        <v>14506.49844</v>
      </c>
      <c r="J36" s="23">
        <f>J7+J11+J26</f>
        <v>8768.343</v>
      </c>
      <c r="K36" s="23">
        <f>K33-K34-K35</f>
        <v>8085.360669999999</v>
      </c>
      <c r="L36" s="23">
        <f>L7+L11+L26</f>
        <v>5692.620000000001</v>
      </c>
      <c r="M36" s="23">
        <f>M33-M34-M35</f>
        <v>5745.637000000001</v>
      </c>
      <c r="N36" s="23">
        <f>N7+N11+N26</f>
        <v>12014.576</v>
      </c>
      <c r="O36" s="23"/>
      <c r="P36" s="23">
        <f>P7+P11+P26</f>
        <v>6203.562</v>
      </c>
      <c r="Q36" s="23"/>
      <c r="R36" s="23">
        <f>R7+R11+R26</f>
        <v>8090.406</v>
      </c>
      <c r="S36" s="23"/>
      <c r="T36" s="23">
        <f>T7+T11+T26</f>
        <v>14536.36</v>
      </c>
      <c r="U36" s="23"/>
      <c r="V36" s="23">
        <f>V7+V11+V26</f>
        <v>4528.6900000000005</v>
      </c>
      <c r="W36" s="23"/>
      <c r="X36" s="23">
        <f>X7+X11+X26</f>
        <v>5388.429</v>
      </c>
      <c r="Y36" s="23"/>
      <c r="Z36" s="23">
        <f>Z7+Z11+Z26</f>
        <v>7734.3189999999995</v>
      </c>
      <c r="AA36" s="23"/>
      <c r="AB36" s="23">
        <f>AB7+AB11+AB26</f>
        <v>3807.111</v>
      </c>
      <c r="AC36" s="23"/>
      <c r="AD36" s="23">
        <f>AD7+AD11+AD26</f>
        <v>8893.871000000001</v>
      </c>
      <c r="AE36" s="23"/>
      <c r="AF36" s="23"/>
      <c r="AG36" s="77"/>
      <c r="AH36" s="77"/>
      <c r="AI36" s="77"/>
    </row>
    <row r="37" spans="1:32" s="66" customFormat="1" ht="30.75" customHeight="1">
      <c r="A37" s="81"/>
      <c r="B37" s="70">
        <f>H37+J37+L37+N37+P37+R37+T37+V37+X37+Z37+AB37+AD37</f>
        <v>111603.00000000001</v>
      </c>
      <c r="C37" s="71"/>
      <c r="D37" s="71">
        <f>D4</f>
        <v>4</v>
      </c>
      <c r="E37" s="71"/>
      <c r="F37" s="71"/>
      <c r="G37" s="71"/>
      <c r="H37" s="71">
        <v>19869.182</v>
      </c>
      <c r="I37" s="71"/>
      <c r="J37" s="71">
        <v>9691.85866</v>
      </c>
      <c r="K37" s="71"/>
      <c r="L37" s="82">
        <v>5747.06379</v>
      </c>
      <c r="M37" s="71"/>
      <c r="N37" s="71">
        <v>13004.53079</v>
      </c>
      <c r="O37" s="71"/>
      <c r="P37" s="71">
        <v>6934.03079</v>
      </c>
      <c r="Q37" s="71"/>
      <c r="R37" s="71">
        <v>8757.81179</v>
      </c>
      <c r="S37" s="71"/>
      <c r="T37" s="71">
        <v>15288.33779</v>
      </c>
      <c r="U37" s="71"/>
      <c r="V37" s="71">
        <v>4963.36079</v>
      </c>
      <c r="W37" s="71"/>
      <c r="X37" s="71">
        <v>5593.54179</v>
      </c>
      <c r="Y37" s="71"/>
      <c r="Z37" s="71">
        <v>8176.36679</v>
      </c>
      <c r="AA37" s="71"/>
      <c r="AB37" s="71">
        <v>4059.07179</v>
      </c>
      <c r="AC37" s="71"/>
      <c r="AD37" s="71">
        <v>9517.84323</v>
      </c>
      <c r="AE37" s="71"/>
      <c r="AF37" s="72"/>
    </row>
    <row r="38" spans="1:32" s="13" customFormat="1" ht="18.75" hidden="1">
      <c r="A38" s="4"/>
      <c r="B38" s="190" t="s">
        <v>36</v>
      </c>
      <c r="C38" s="190"/>
      <c r="D38" s="190"/>
      <c r="E38" s="190"/>
      <c r="F38" s="190"/>
      <c r="G38" s="190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"/>
    </row>
    <row r="39" spans="1:32" s="13" customFormat="1" ht="15.75" hidden="1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8.75">
      <c r="A40" s="4"/>
      <c r="B40" s="188" t="s">
        <v>67</v>
      </c>
      <c r="C40" s="188"/>
      <c r="D40" s="188"/>
      <c r="E40" s="188"/>
      <c r="F40" s="188"/>
      <c r="G40" s="188"/>
      <c r="H40" s="188"/>
      <c r="I40" s="188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18" ht="35.25" customHeight="1">
      <c r="A41" s="83"/>
      <c r="B41" s="189"/>
      <c r="C41" s="188"/>
      <c r="D41" s="188"/>
      <c r="E41" s="188"/>
      <c r="F41" s="188"/>
      <c r="G41" s="188"/>
      <c r="H41" s="84"/>
      <c r="J41" s="84"/>
      <c r="L41" s="84"/>
      <c r="N41" s="84"/>
      <c r="P41" s="84"/>
      <c r="Q41" s="84"/>
      <c r="R41" s="84"/>
    </row>
    <row r="42" spans="2:44" ht="35.25" customHeight="1">
      <c r="B42" s="83"/>
      <c r="C42" s="83"/>
      <c r="D42" s="4"/>
      <c r="E42" s="83"/>
      <c r="F42" s="83"/>
      <c r="G42" s="4"/>
      <c r="I42" s="84"/>
      <c r="P42" s="84"/>
      <c r="Q42" s="8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2:44" ht="19.5" customHeight="1">
      <c r="B43" s="188"/>
      <c r="C43" s="188"/>
      <c r="D43" s="188"/>
      <c r="E43" s="188"/>
      <c r="F43" s="188"/>
      <c r="G43" s="4"/>
      <c r="P43" s="8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6:AF9"/>
    <mergeCell ref="AF14:AF16"/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="106" zoomScaleNormal="70" zoomScaleSheetLayoutView="106" zoomScalePageLayoutView="0" workbookViewId="0" topLeftCell="A1">
      <pane xSplit="7" ySplit="4" topLeftCell="AA3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0" sqref="AF20:AF22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41" t="s">
        <v>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AF1" s="7"/>
    </row>
    <row r="2" spans="1:32" s="8" customFormat="1" ht="18.75" customHeight="1">
      <c r="A2" s="193" t="s">
        <v>27</v>
      </c>
      <c r="B2" s="194" t="s">
        <v>39</v>
      </c>
      <c r="C2" s="194" t="s">
        <v>63</v>
      </c>
      <c r="D2" s="194" t="s">
        <v>64</v>
      </c>
      <c r="E2" s="194" t="s">
        <v>65</v>
      </c>
      <c r="F2" s="197" t="s">
        <v>13</v>
      </c>
      <c r="G2" s="197"/>
      <c r="H2" s="197" t="s">
        <v>0</v>
      </c>
      <c r="I2" s="197"/>
      <c r="J2" s="197" t="s">
        <v>1</v>
      </c>
      <c r="K2" s="197"/>
      <c r="L2" s="197" t="s">
        <v>2</v>
      </c>
      <c r="M2" s="197"/>
      <c r="N2" s="197" t="s">
        <v>3</v>
      </c>
      <c r="O2" s="197"/>
      <c r="P2" s="197" t="s">
        <v>4</v>
      </c>
      <c r="Q2" s="197"/>
      <c r="R2" s="197" t="s">
        <v>5</v>
      </c>
      <c r="S2" s="197"/>
      <c r="T2" s="197" t="s">
        <v>6</v>
      </c>
      <c r="U2" s="197"/>
      <c r="V2" s="197" t="s">
        <v>7</v>
      </c>
      <c r="W2" s="197"/>
      <c r="X2" s="197" t="s">
        <v>8</v>
      </c>
      <c r="Y2" s="197"/>
      <c r="Z2" s="197" t="s">
        <v>9</v>
      </c>
      <c r="AA2" s="197"/>
      <c r="AB2" s="197" t="s">
        <v>10</v>
      </c>
      <c r="AC2" s="197"/>
      <c r="AD2" s="197" t="s">
        <v>11</v>
      </c>
      <c r="AE2" s="197"/>
      <c r="AF2" s="193" t="s">
        <v>17</v>
      </c>
    </row>
    <row r="3" spans="1:32" s="9" customFormat="1" ht="93" customHeight="1">
      <c r="A3" s="193"/>
      <c r="B3" s="195"/>
      <c r="C3" s="195"/>
      <c r="D3" s="196"/>
      <c r="E3" s="195"/>
      <c r="F3" s="49" t="s">
        <v>15</v>
      </c>
      <c r="G3" s="49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93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62" t="s">
        <v>42</v>
      </c>
      <c r="B6" s="21">
        <f>B7</f>
        <v>674.7</v>
      </c>
      <c r="C6" s="21">
        <f>C7</f>
        <v>0</v>
      </c>
      <c r="D6" s="21">
        <f>E6</f>
        <v>0</v>
      </c>
      <c r="E6" s="21">
        <f>I6+K6+M6+O6+Q6+S6+U6+W6+Y6+AA6+AC6+AE6</f>
        <v>0</v>
      </c>
      <c r="F6" s="21">
        <f>D6*100/B6</f>
        <v>0</v>
      </c>
      <c r="G6" s="21">
        <v>0</v>
      </c>
      <c r="H6" s="21">
        <v>0</v>
      </c>
      <c r="I6" s="21">
        <v>0</v>
      </c>
      <c r="J6" s="21">
        <f aca="true" t="shared" si="0" ref="J6:AD6">J7</f>
        <v>0</v>
      </c>
      <c r="K6" s="21">
        <v>0</v>
      </c>
      <c r="L6" s="24">
        <f t="shared" si="0"/>
        <v>0</v>
      </c>
      <c r="M6" s="24"/>
      <c r="N6" s="24">
        <f t="shared" si="0"/>
        <v>0</v>
      </c>
      <c r="O6" s="24"/>
      <c r="P6" s="24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64" t="s">
        <v>61</v>
      </c>
    </row>
    <row r="7" spans="1:32" s="13" customFormat="1" ht="122.25" customHeight="1">
      <c r="A7" s="63" t="s">
        <v>43</v>
      </c>
      <c r="B7" s="23">
        <f>H7+J7+L7+N7+P7+R7+T7+V7+X7+Z7+AB7+AD7</f>
        <v>674.7</v>
      </c>
      <c r="C7" s="22">
        <f>H7</f>
        <v>0</v>
      </c>
      <c r="D7" s="22">
        <f>E7</f>
        <v>0</v>
      </c>
      <c r="E7" s="21">
        <f>I7+K7+M7+O7+Q7+S7+U7+W7+Y7+AA7+AC7+AE7</f>
        <v>0</v>
      </c>
      <c r="F7" s="21">
        <f aca="true" t="shared" si="1" ref="F7:F36">D7*100/B7</f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65"/>
    </row>
    <row r="8" spans="1:32" s="13" customFormat="1" ht="18.75">
      <c r="A8" s="3" t="s">
        <v>23</v>
      </c>
      <c r="B8" s="23">
        <f aca="true" t="shared" si="2" ref="B8:E9">B7</f>
        <v>674.7</v>
      </c>
      <c r="C8" s="22">
        <f t="shared" si="2"/>
        <v>0</v>
      </c>
      <c r="D8" s="22">
        <f t="shared" si="2"/>
        <v>0</v>
      </c>
      <c r="E8" s="21">
        <f t="shared" si="2"/>
        <v>0</v>
      </c>
      <c r="F8" s="21">
        <f t="shared" si="1"/>
        <v>0</v>
      </c>
      <c r="G8" s="21">
        <v>0</v>
      </c>
      <c r="H8" s="21">
        <f>H7</f>
        <v>0</v>
      </c>
      <c r="I8" s="21">
        <f aca="true" t="shared" si="3" ref="I8:AD9">I7</f>
        <v>0</v>
      </c>
      <c r="J8" s="21">
        <f t="shared" si="3"/>
        <v>0</v>
      </c>
      <c r="K8" s="21">
        <v>0</v>
      </c>
      <c r="L8" s="24">
        <f t="shared" si="3"/>
        <v>0</v>
      </c>
      <c r="M8" s="24"/>
      <c r="N8" s="24">
        <f t="shared" si="3"/>
        <v>0</v>
      </c>
      <c r="O8" s="24"/>
      <c r="P8" s="24">
        <f t="shared" si="3"/>
        <v>100</v>
      </c>
      <c r="Q8" s="24"/>
      <c r="R8" s="24">
        <f t="shared" si="3"/>
        <v>286</v>
      </c>
      <c r="S8" s="24"/>
      <c r="T8" s="24">
        <f t="shared" si="3"/>
        <v>0</v>
      </c>
      <c r="U8" s="24"/>
      <c r="V8" s="24">
        <f t="shared" si="3"/>
        <v>0</v>
      </c>
      <c r="W8" s="24"/>
      <c r="X8" s="24">
        <f t="shared" si="3"/>
        <v>0</v>
      </c>
      <c r="Y8" s="24"/>
      <c r="Z8" s="24">
        <f t="shared" si="3"/>
        <v>288.7</v>
      </c>
      <c r="AA8" s="24"/>
      <c r="AB8" s="24">
        <f t="shared" si="3"/>
        <v>0</v>
      </c>
      <c r="AC8" s="24"/>
      <c r="AD8" s="24">
        <f t="shared" si="3"/>
        <v>0</v>
      </c>
      <c r="AE8" s="24"/>
      <c r="AF8" s="165"/>
    </row>
    <row r="9" spans="1:32" s="13" customFormat="1" ht="18.75">
      <c r="A9" s="2" t="s">
        <v>18</v>
      </c>
      <c r="B9" s="23">
        <f t="shared" si="2"/>
        <v>674.7</v>
      </c>
      <c r="C9" s="22">
        <f t="shared" si="2"/>
        <v>0</v>
      </c>
      <c r="D9" s="22">
        <f t="shared" si="2"/>
        <v>0</v>
      </c>
      <c r="E9" s="21">
        <f t="shared" si="2"/>
        <v>0</v>
      </c>
      <c r="F9" s="21">
        <f t="shared" si="1"/>
        <v>0</v>
      </c>
      <c r="G9" s="21">
        <v>0</v>
      </c>
      <c r="H9" s="21">
        <f>H8</f>
        <v>0</v>
      </c>
      <c r="I9" s="21">
        <f t="shared" si="3"/>
        <v>0</v>
      </c>
      <c r="J9" s="21">
        <f t="shared" si="3"/>
        <v>0</v>
      </c>
      <c r="K9" s="21">
        <v>0</v>
      </c>
      <c r="L9" s="24">
        <f t="shared" si="3"/>
        <v>0</v>
      </c>
      <c r="M9" s="24"/>
      <c r="N9" s="24">
        <f t="shared" si="3"/>
        <v>0</v>
      </c>
      <c r="O9" s="24"/>
      <c r="P9" s="24">
        <f t="shared" si="3"/>
        <v>100</v>
      </c>
      <c r="Q9" s="24"/>
      <c r="R9" s="24">
        <f t="shared" si="3"/>
        <v>286</v>
      </c>
      <c r="S9" s="24"/>
      <c r="T9" s="24">
        <f t="shared" si="3"/>
        <v>0</v>
      </c>
      <c r="U9" s="24"/>
      <c r="V9" s="24">
        <f t="shared" si="3"/>
        <v>0</v>
      </c>
      <c r="W9" s="24"/>
      <c r="X9" s="24">
        <f t="shared" si="3"/>
        <v>0</v>
      </c>
      <c r="Y9" s="24"/>
      <c r="Z9" s="24">
        <f t="shared" si="3"/>
        <v>288.7</v>
      </c>
      <c r="AA9" s="24"/>
      <c r="AB9" s="24">
        <f t="shared" si="3"/>
        <v>0</v>
      </c>
      <c r="AC9" s="24"/>
      <c r="AD9" s="24">
        <f t="shared" si="3"/>
        <v>0</v>
      </c>
      <c r="AE9" s="24"/>
      <c r="AF9" s="166"/>
    </row>
    <row r="10" spans="1:32" s="13" customFormat="1" ht="112.5">
      <c r="A10" s="17" t="s">
        <v>44</v>
      </c>
      <c r="B10" s="23">
        <f>B11+B26+B29</f>
        <v>110928.30000000002</v>
      </c>
      <c r="C10" s="22">
        <f>C11+C26+C29</f>
        <v>29561.040660000002</v>
      </c>
      <c r="D10" s="22">
        <f>D12+D27+D30</f>
        <v>24970.279110000003</v>
      </c>
      <c r="E10" s="21">
        <f>E12+E27+E30</f>
        <v>23772.456980000003</v>
      </c>
      <c r="F10" s="21">
        <f t="shared" si="1"/>
        <v>22.510287374817786</v>
      </c>
      <c r="G10" s="21">
        <f aca="true" t="shared" si="4" ref="G10:G36">D10*100/C10</f>
        <v>84.47023025068293</v>
      </c>
      <c r="H10" s="21">
        <f>H11+H26+H29</f>
        <v>19869.182000000004</v>
      </c>
      <c r="I10" s="21">
        <f>I11+I26+I29</f>
        <v>15687.096309999999</v>
      </c>
      <c r="J10" s="21">
        <f>J11+J26+J29</f>
        <v>9691.85866</v>
      </c>
      <c r="K10" s="21">
        <f>K11+K26+K29</f>
        <v>8807.57864</v>
      </c>
      <c r="L10" s="24">
        <f>L11+L26+L29</f>
        <v>5747.06379</v>
      </c>
      <c r="M10" s="24"/>
      <c r="N10" s="24">
        <f>N11+N26+N29</f>
        <v>13004.530789999999</v>
      </c>
      <c r="O10" s="24"/>
      <c r="P10" s="24">
        <f>P11+P26+P29</f>
        <v>6834.030790000001</v>
      </c>
      <c r="Q10" s="24"/>
      <c r="R10" s="24">
        <f>R11+R26+R29</f>
        <v>8471.81179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2" t="s">
        <v>45</v>
      </c>
      <c r="B11" s="23">
        <f>B14+B17+B20+B23</f>
        <v>23003.600000000006</v>
      </c>
      <c r="C11" s="23">
        <f>C15+C18+C21+C24</f>
        <v>1863.7440000000001</v>
      </c>
      <c r="D11" s="22">
        <f>I11+K11+M11+O11+Q11+S11+U11+W11+Y11+AA11+AC11+AE11</f>
        <v>854.8986000000001</v>
      </c>
      <c r="E11" s="23">
        <f>I11+K11+M11+O11+Q11+S11+U11+W11+Y11+AA11+AC11+AE11</f>
        <v>854.8986000000001</v>
      </c>
      <c r="F11" s="21">
        <f t="shared" si="1"/>
        <v>3.7163687422838163</v>
      </c>
      <c r="G11" s="21">
        <f t="shared" si="4"/>
        <v>45.869958535077785</v>
      </c>
      <c r="H11" s="23">
        <f>H14+H17+H20+H23</f>
        <v>923.097</v>
      </c>
      <c r="I11" s="23">
        <f>I14+I17+I20+I23</f>
        <v>432.00053</v>
      </c>
      <c r="J11" s="23">
        <f aca="true" t="shared" si="5" ref="J11:AD11">J14+J17+J20+J23</f>
        <v>940.6469999999999</v>
      </c>
      <c r="K11" s="23">
        <f>K14+K17+K20+K23</f>
        <v>422.8980700000001</v>
      </c>
      <c r="L11" s="40">
        <f t="shared" si="5"/>
        <v>2044.4119999999998</v>
      </c>
      <c r="M11" s="40"/>
      <c r="N11" s="40">
        <f t="shared" si="5"/>
        <v>4618.653</v>
      </c>
      <c r="O11" s="40"/>
      <c r="P11" s="40">
        <f t="shared" si="5"/>
        <v>697.627</v>
      </c>
      <c r="Q11" s="40"/>
      <c r="R11" s="40">
        <f t="shared" si="5"/>
        <v>1982.062</v>
      </c>
      <c r="S11" s="40"/>
      <c r="T11" s="40">
        <f t="shared" si="5"/>
        <v>5962.017</v>
      </c>
      <c r="U11" s="40"/>
      <c r="V11" s="40">
        <f t="shared" si="5"/>
        <v>383.047</v>
      </c>
      <c r="W11" s="40"/>
      <c r="X11" s="40">
        <f t="shared" si="5"/>
        <v>1757.972</v>
      </c>
      <c r="Y11" s="40"/>
      <c r="Z11" s="40">
        <f t="shared" si="5"/>
        <v>1431.3609999999999</v>
      </c>
      <c r="AA11" s="40"/>
      <c r="AB11" s="40">
        <f t="shared" si="5"/>
        <v>503.697</v>
      </c>
      <c r="AC11" s="40"/>
      <c r="AD11" s="40">
        <f t="shared" si="5"/>
        <v>1759.008</v>
      </c>
      <c r="AE11" s="40"/>
      <c r="AF11" s="40"/>
    </row>
    <row r="12" spans="1:32" s="13" customFormat="1" ht="18.75">
      <c r="A12" s="3" t="s">
        <v>23</v>
      </c>
      <c r="B12" s="23">
        <f aca="true" t="shared" si="6" ref="B12:D13">B11</f>
        <v>23003.600000000006</v>
      </c>
      <c r="C12" s="22">
        <f t="shared" si="6"/>
        <v>1863.7440000000001</v>
      </c>
      <c r="D12" s="22">
        <f t="shared" si="6"/>
        <v>854.8986000000001</v>
      </c>
      <c r="E12" s="21">
        <f>E11</f>
        <v>854.8986000000001</v>
      </c>
      <c r="F12" s="21">
        <f t="shared" si="1"/>
        <v>3.7163687422838163</v>
      </c>
      <c r="G12" s="21">
        <f t="shared" si="4"/>
        <v>45.869958535077785</v>
      </c>
      <c r="H12" s="21">
        <f>H11</f>
        <v>923.097</v>
      </c>
      <c r="I12" s="21">
        <f aca="true" t="shared" si="7" ref="I12:AD13">I11</f>
        <v>432.00053</v>
      </c>
      <c r="J12" s="21">
        <f t="shared" si="7"/>
        <v>940.6469999999999</v>
      </c>
      <c r="K12" s="21">
        <f>K11</f>
        <v>422.8980700000001</v>
      </c>
      <c r="L12" s="24">
        <f t="shared" si="7"/>
        <v>2044.4119999999998</v>
      </c>
      <c r="M12" s="24"/>
      <c r="N12" s="24">
        <f t="shared" si="7"/>
        <v>4618.653</v>
      </c>
      <c r="O12" s="24"/>
      <c r="P12" s="24">
        <f t="shared" si="7"/>
        <v>697.627</v>
      </c>
      <c r="Q12" s="24"/>
      <c r="R12" s="24">
        <f t="shared" si="7"/>
        <v>1982.062</v>
      </c>
      <c r="S12" s="24"/>
      <c r="T12" s="24">
        <f t="shared" si="7"/>
        <v>5962.017</v>
      </c>
      <c r="U12" s="24"/>
      <c r="V12" s="24">
        <f t="shared" si="7"/>
        <v>383.047</v>
      </c>
      <c r="W12" s="24"/>
      <c r="X12" s="24">
        <f t="shared" si="7"/>
        <v>1757.972</v>
      </c>
      <c r="Y12" s="24"/>
      <c r="Z12" s="24">
        <f t="shared" si="7"/>
        <v>1431.3609999999999</v>
      </c>
      <c r="AA12" s="24"/>
      <c r="AB12" s="24">
        <f t="shared" si="7"/>
        <v>503.697</v>
      </c>
      <c r="AC12" s="24"/>
      <c r="AD12" s="24">
        <f t="shared" si="7"/>
        <v>1759.008</v>
      </c>
      <c r="AE12" s="24"/>
      <c r="AF12" s="40"/>
    </row>
    <row r="13" spans="1:32" s="13" customFormat="1" ht="18.75">
      <c r="A13" s="2" t="s">
        <v>18</v>
      </c>
      <c r="B13" s="23">
        <f t="shared" si="6"/>
        <v>23003.600000000006</v>
      </c>
      <c r="C13" s="22">
        <f t="shared" si="6"/>
        <v>1863.7440000000001</v>
      </c>
      <c r="D13" s="22">
        <f t="shared" si="6"/>
        <v>854.8986000000001</v>
      </c>
      <c r="E13" s="21">
        <f>E12</f>
        <v>854.8986000000001</v>
      </c>
      <c r="F13" s="21">
        <f t="shared" si="1"/>
        <v>3.7163687422838163</v>
      </c>
      <c r="G13" s="21">
        <f t="shared" si="4"/>
        <v>45.869958535077785</v>
      </c>
      <c r="H13" s="21">
        <f>H12</f>
        <v>923.097</v>
      </c>
      <c r="I13" s="21">
        <f t="shared" si="7"/>
        <v>432.00053</v>
      </c>
      <c r="J13" s="21">
        <f t="shared" si="7"/>
        <v>940.6469999999999</v>
      </c>
      <c r="K13" s="21">
        <f>K12</f>
        <v>422.8980700000001</v>
      </c>
      <c r="L13" s="24">
        <f t="shared" si="7"/>
        <v>2044.4119999999998</v>
      </c>
      <c r="M13" s="24"/>
      <c r="N13" s="24">
        <f t="shared" si="7"/>
        <v>4618.653</v>
      </c>
      <c r="O13" s="24"/>
      <c r="P13" s="24">
        <f t="shared" si="7"/>
        <v>697.627</v>
      </c>
      <c r="Q13" s="24"/>
      <c r="R13" s="24">
        <f t="shared" si="7"/>
        <v>1982.062</v>
      </c>
      <c r="S13" s="24"/>
      <c r="T13" s="24">
        <f t="shared" si="7"/>
        <v>5962.017</v>
      </c>
      <c r="U13" s="24"/>
      <c r="V13" s="24">
        <f t="shared" si="7"/>
        <v>383.047</v>
      </c>
      <c r="W13" s="24"/>
      <c r="X13" s="24">
        <f t="shared" si="7"/>
        <v>1757.972</v>
      </c>
      <c r="Y13" s="24"/>
      <c r="Z13" s="24">
        <f t="shared" si="7"/>
        <v>1431.3609999999999</v>
      </c>
      <c r="AA13" s="24"/>
      <c r="AB13" s="24">
        <f t="shared" si="7"/>
        <v>503.697</v>
      </c>
      <c r="AC13" s="24"/>
      <c r="AD13" s="24">
        <f t="shared" si="7"/>
        <v>1759.008</v>
      </c>
      <c r="AE13" s="24"/>
      <c r="AF13" s="40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f>E14</f>
        <v>0</v>
      </c>
      <c r="E14" s="21">
        <f>I14+K14+M14+O14+Q14+S14+U14+W14+Y14+AA14+AC14+AE14</f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51" t="s">
        <v>55</v>
      </c>
    </row>
    <row r="15" spans="1:32" s="13" customFormat="1" ht="18.75">
      <c r="A15" s="3" t="s">
        <v>23</v>
      </c>
      <c r="B15" s="23">
        <f aca="true" t="shared" si="8" ref="B15:E16">B14</f>
        <v>241.3</v>
      </c>
      <c r="C15" s="22">
        <f t="shared" si="8"/>
        <v>0</v>
      </c>
      <c r="D15" s="22">
        <f t="shared" si="8"/>
        <v>0</v>
      </c>
      <c r="E15" s="21">
        <f t="shared" si="8"/>
        <v>0</v>
      </c>
      <c r="F15" s="21">
        <f t="shared" si="1"/>
        <v>0</v>
      </c>
      <c r="G15" s="21">
        <v>0</v>
      </c>
      <c r="H15" s="21">
        <f>H14</f>
        <v>0</v>
      </c>
      <c r="I15" s="21">
        <f aca="true" t="shared" si="9" ref="I15:AD16">I14</f>
        <v>0</v>
      </c>
      <c r="J15" s="21">
        <f t="shared" si="9"/>
        <v>0</v>
      </c>
      <c r="K15" s="21">
        <v>0</v>
      </c>
      <c r="L15" s="24">
        <f t="shared" si="9"/>
        <v>0</v>
      </c>
      <c r="M15" s="24"/>
      <c r="N15" s="24">
        <f t="shared" si="9"/>
        <v>0</v>
      </c>
      <c r="O15" s="24"/>
      <c r="P15" s="24">
        <f t="shared" si="9"/>
        <v>0</v>
      </c>
      <c r="Q15" s="24"/>
      <c r="R15" s="24">
        <f t="shared" si="9"/>
        <v>120.65</v>
      </c>
      <c r="S15" s="24"/>
      <c r="T15" s="24">
        <f t="shared" si="9"/>
        <v>0</v>
      </c>
      <c r="U15" s="24"/>
      <c r="V15" s="24">
        <f t="shared" si="9"/>
        <v>0</v>
      </c>
      <c r="W15" s="24"/>
      <c r="X15" s="24">
        <f t="shared" si="9"/>
        <v>0</v>
      </c>
      <c r="Y15" s="24"/>
      <c r="Z15" s="24">
        <f t="shared" si="9"/>
        <v>0</v>
      </c>
      <c r="AA15" s="24"/>
      <c r="AB15" s="24">
        <f t="shared" si="9"/>
        <v>120.65</v>
      </c>
      <c r="AC15" s="24"/>
      <c r="AD15" s="24">
        <f t="shared" si="9"/>
        <v>0</v>
      </c>
      <c r="AE15" s="24"/>
      <c r="AF15" s="152"/>
    </row>
    <row r="16" spans="1:32" s="13" customFormat="1" ht="18.75">
      <c r="A16" s="2" t="s">
        <v>18</v>
      </c>
      <c r="B16" s="23">
        <f t="shared" si="8"/>
        <v>241.3</v>
      </c>
      <c r="C16" s="22">
        <f t="shared" si="8"/>
        <v>0</v>
      </c>
      <c r="D16" s="22">
        <f t="shared" si="8"/>
        <v>0</v>
      </c>
      <c r="E16" s="21">
        <f t="shared" si="8"/>
        <v>0</v>
      </c>
      <c r="F16" s="21">
        <f t="shared" si="1"/>
        <v>0</v>
      </c>
      <c r="G16" s="21">
        <v>0</v>
      </c>
      <c r="H16" s="21">
        <f>H15</f>
        <v>0</v>
      </c>
      <c r="I16" s="21">
        <f t="shared" si="9"/>
        <v>0</v>
      </c>
      <c r="J16" s="21">
        <f t="shared" si="9"/>
        <v>0</v>
      </c>
      <c r="K16" s="21">
        <v>0</v>
      </c>
      <c r="L16" s="24">
        <f t="shared" si="9"/>
        <v>0</v>
      </c>
      <c r="M16" s="24"/>
      <c r="N16" s="24">
        <f t="shared" si="9"/>
        <v>0</v>
      </c>
      <c r="O16" s="24"/>
      <c r="P16" s="24">
        <f t="shared" si="9"/>
        <v>0</v>
      </c>
      <c r="Q16" s="24"/>
      <c r="R16" s="24">
        <f t="shared" si="9"/>
        <v>120.65</v>
      </c>
      <c r="S16" s="24"/>
      <c r="T16" s="24">
        <f t="shared" si="9"/>
        <v>0</v>
      </c>
      <c r="U16" s="24"/>
      <c r="V16" s="24">
        <f t="shared" si="9"/>
        <v>0</v>
      </c>
      <c r="W16" s="24"/>
      <c r="X16" s="24">
        <f t="shared" si="9"/>
        <v>0</v>
      </c>
      <c r="Y16" s="24"/>
      <c r="Z16" s="24">
        <f t="shared" si="9"/>
        <v>0</v>
      </c>
      <c r="AA16" s="24"/>
      <c r="AB16" s="24">
        <f t="shared" si="9"/>
        <v>120.65</v>
      </c>
      <c r="AC16" s="24"/>
      <c r="AD16" s="24">
        <f t="shared" si="9"/>
        <v>0</v>
      </c>
      <c r="AE16" s="24"/>
      <c r="AF16" s="15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H17+J17</f>
        <v>206.20000000000002</v>
      </c>
      <c r="D17" s="22">
        <f>I17+K17+M17+O17+Q17+S17+U17+W17+Y17+AA17+AC17+AE17</f>
        <v>46.06742</v>
      </c>
      <c r="E17" s="21">
        <f>I17+K17+M17+O17+Q17+S17+U17+W17+Y17+AA17+AC17+AE17</f>
        <v>46.06742</v>
      </c>
      <c r="F17" s="21">
        <f t="shared" si="1"/>
        <v>2.335957608640535</v>
      </c>
      <c r="G17" s="21">
        <f t="shared" si="4"/>
        <v>22.34113482056256</v>
      </c>
      <c r="H17" s="21">
        <v>67.4</v>
      </c>
      <c r="I17" s="21">
        <v>8.42419</v>
      </c>
      <c r="J17" s="21">
        <v>138.8</v>
      </c>
      <c r="K17" s="21">
        <v>37.64323</v>
      </c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51" t="s">
        <v>56</v>
      </c>
    </row>
    <row r="18" spans="1:32" s="13" customFormat="1" ht="18.75">
      <c r="A18" s="3" t="s">
        <v>23</v>
      </c>
      <c r="B18" s="23">
        <f aca="true" t="shared" si="10" ref="B18:E19">B17</f>
        <v>1972.1000000000006</v>
      </c>
      <c r="C18" s="22">
        <f t="shared" si="10"/>
        <v>206.20000000000002</v>
      </c>
      <c r="D18" s="22">
        <f t="shared" si="10"/>
        <v>46.06742</v>
      </c>
      <c r="E18" s="21">
        <f t="shared" si="10"/>
        <v>46.06742</v>
      </c>
      <c r="F18" s="21">
        <f t="shared" si="1"/>
        <v>2.335957608640535</v>
      </c>
      <c r="G18" s="21">
        <f t="shared" si="4"/>
        <v>22.34113482056256</v>
      </c>
      <c r="H18" s="21">
        <f>H17</f>
        <v>67.4</v>
      </c>
      <c r="I18" s="21">
        <f aca="true" t="shared" si="11" ref="I18:AD19">I17</f>
        <v>8.42419</v>
      </c>
      <c r="J18" s="21">
        <f t="shared" si="11"/>
        <v>138.8</v>
      </c>
      <c r="K18" s="21">
        <f>K17</f>
        <v>37.64323</v>
      </c>
      <c r="L18" s="24">
        <f t="shared" si="11"/>
        <v>255.6</v>
      </c>
      <c r="M18" s="24"/>
      <c r="N18" s="24">
        <f t="shared" si="11"/>
        <v>741.1</v>
      </c>
      <c r="O18" s="24"/>
      <c r="P18" s="24">
        <f t="shared" si="11"/>
        <v>296.3</v>
      </c>
      <c r="Q18" s="24"/>
      <c r="R18" s="24">
        <f t="shared" si="11"/>
        <v>67.4</v>
      </c>
      <c r="S18" s="24"/>
      <c r="T18" s="24">
        <f t="shared" si="11"/>
        <v>67.4</v>
      </c>
      <c r="U18" s="24"/>
      <c r="V18" s="24">
        <f t="shared" si="11"/>
        <v>67.4</v>
      </c>
      <c r="W18" s="24"/>
      <c r="X18" s="24">
        <f t="shared" si="11"/>
        <v>67.4</v>
      </c>
      <c r="Y18" s="24"/>
      <c r="Z18" s="24">
        <f t="shared" si="11"/>
        <v>67.4</v>
      </c>
      <c r="AA18" s="24"/>
      <c r="AB18" s="24">
        <f t="shared" si="11"/>
        <v>67.4</v>
      </c>
      <c r="AC18" s="24"/>
      <c r="AD18" s="24">
        <f t="shared" si="11"/>
        <v>68.5</v>
      </c>
      <c r="AE18" s="24"/>
      <c r="AF18" s="152"/>
    </row>
    <row r="19" spans="1:32" s="13" customFormat="1" ht="18.75">
      <c r="A19" s="2" t="s">
        <v>18</v>
      </c>
      <c r="B19" s="23">
        <f t="shared" si="10"/>
        <v>1972.1000000000006</v>
      </c>
      <c r="C19" s="22">
        <f t="shared" si="10"/>
        <v>206.20000000000002</v>
      </c>
      <c r="D19" s="21">
        <f t="shared" si="10"/>
        <v>46.06742</v>
      </c>
      <c r="E19" s="21">
        <f t="shared" si="10"/>
        <v>46.06742</v>
      </c>
      <c r="F19" s="21">
        <f t="shared" si="1"/>
        <v>2.335957608640535</v>
      </c>
      <c r="G19" s="21">
        <f t="shared" si="4"/>
        <v>22.34113482056256</v>
      </c>
      <c r="H19" s="21">
        <f>H18</f>
        <v>67.4</v>
      </c>
      <c r="I19" s="21">
        <f t="shared" si="11"/>
        <v>8.42419</v>
      </c>
      <c r="J19" s="21">
        <f t="shared" si="11"/>
        <v>138.8</v>
      </c>
      <c r="K19" s="21">
        <f>K18</f>
        <v>37.64323</v>
      </c>
      <c r="L19" s="24">
        <f t="shared" si="11"/>
        <v>255.6</v>
      </c>
      <c r="M19" s="24"/>
      <c r="N19" s="24">
        <f t="shared" si="11"/>
        <v>741.1</v>
      </c>
      <c r="O19" s="24"/>
      <c r="P19" s="24">
        <f t="shared" si="11"/>
        <v>296.3</v>
      </c>
      <c r="Q19" s="24"/>
      <c r="R19" s="24">
        <f t="shared" si="11"/>
        <v>67.4</v>
      </c>
      <c r="S19" s="24"/>
      <c r="T19" s="24">
        <f t="shared" si="11"/>
        <v>67.4</v>
      </c>
      <c r="U19" s="24"/>
      <c r="V19" s="24">
        <f t="shared" si="11"/>
        <v>67.4</v>
      </c>
      <c r="W19" s="24"/>
      <c r="X19" s="24">
        <f t="shared" si="11"/>
        <v>67.4</v>
      </c>
      <c r="Y19" s="24"/>
      <c r="Z19" s="24">
        <f t="shared" si="11"/>
        <v>67.4</v>
      </c>
      <c r="AA19" s="24"/>
      <c r="AB19" s="24">
        <f t="shared" si="11"/>
        <v>67.4</v>
      </c>
      <c r="AC19" s="24"/>
      <c r="AD19" s="24">
        <f t="shared" si="11"/>
        <v>68.5</v>
      </c>
      <c r="AE19" s="24"/>
      <c r="AF19" s="153"/>
    </row>
    <row r="20" spans="1:32" s="13" customFormat="1" ht="128.25" customHeight="1">
      <c r="A20" s="19" t="s">
        <v>32</v>
      </c>
      <c r="B20" s="23">
        <f>H20+J20+L20+N20+P20+R20+T20+V20+X20+Z20+AB20+AD20</f>
        <v>18602.000000000004</v>
      </c>
      <c r="C20" s="22">
        <f>H20+J20</f>
        <v>1073.044</v>
      </c>
      <c r="D20" s="22">
        <f>I20+K20+M20+O20+Q20+S20+U20+W20+Y20+AA20+AC20+AE20</f>
        <v>730.01768</v>
      </c>
      <c r="E20" s="21">
        <f>I20+K20+M20+O20+Q20+S20+U20+W20+Y20+AA20+AC20+AE20</f>
        <v>730.01768</v>
      </c>
      <c r="F20" s="21">
        <f t="shared" si="1"/>
        <v>3.924404257606709</v>
      </c>
      <c r="G20" s="21">
        <f t="shared" si="4"/>
        <v>68.03240873626804</v>
      </c>
      <c r="H20" s="21">
        <v>727.397</v>
      </c>
      <c r="I20" s="21">
        <v>390.72784</v>
      </c>
      <c r="J20" s="21">
        <v>345.647</v>
      </c>
      <c r="K20" s="21">
        <v>339.28984</v>
      </c>
      <c r="L20" s="24">
        <v>1788.812</v>
      </c>
      <c r="M20" s="24"/>
      <c r="N20" s="21">
        <v>3284.497</v>
      </c>
      <c r="O20" s="24"/>
      <c r="P20" s="21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198" t="s">
        <v>66</v>
      </c>
    </row>
    <row r="21" spans="1:32" s="13" customFormat="1" ht="18.75">
      <c r="A21" s="3" t="s">
        <v>23</v>
      </c>
      <c r="B21" s="23">
        <f aca="true" t="shared" si="12" ref="B21:E22">B20</f>
        <v>18602.000000000004</v>
      </c>
      <c r="C21" s="22">
        <f t="shared" si="12"/>
        <v>1073.044</v>
      </c>
      <c r="D21" s="22">
        <f>D20</f>
        <v>730.01768</v>
      </c>
      <c r="E21" s="21">
        <f t="shared" si="12"/>
        <v>730.01768</v>
      </c>
      <c r="F21" s="21">
        <f t="shared" si="1"/>
        <v>3.924404257606709</v>
      </c>
      <c r="G21" s="21">
        <f t="shared" si="4"/>
        <v>68.03240873626804</v>
      </c>
      <c r="H21" s="21">
        <f>H20</f>
        <v>727.397</v>
      </c>
      <c r="I21" s="21">
        <f aca="true" t="shared" si="13" ref="I21:AD22">I20</f>
        <v>390.72784</v>
      </c>
      <c r="J21" s="21">
        <f t="shared" si="13"/>
        <v>345.647</v>
      </c>
      <c r="K21" s="21">
        <f>K20</f>
        <v>339.28984</v>
      </c>
      <c r="L21" s="24">
        <f t="shared" si="13"/>
        <v>1788.812</v>
      </c>
      <c r="M21" s="24"/>
      <c r="N21" s="21">
        <f t="shared" si="13"/>
        <v>3284.497</v>
      </c>
      <c r="O21" s="24"/>
      <c r="P21" s="21">
        <f t="shared" si="13"/>
        <v>401.327</v>
      </c>
      <c r="Q21" s="24"/>
      <c r="R21" s="24">
        <f t="shared" si="13"/>
        <v>1794.012</v>
      </c>
      <c r="S21" s="24"/>
      <c r="T21" s="24">
        <f t="shared" si="13"/>
        <v>5372.117</v>
      </c>
      <c r="U21" s="24"/>
      <c r="V21" s="24">
        <f t="shared" si="13"/>
        <v>315.647</v>
      </c>
      <c r="W21" s="24"/>
      <c r="X21" s="24">
        <f t="shared" si="13"/>
        <v>1690.572</v>
      </c>
      <c r="Y21" s="24"/>
      <c r="Z21" s="24">
        <f t="shared" si="13"/>
        <v>875.817</v>
      </c>
      <c r="AA21" s="24"/>
      <c r="AB21" s="24">
        <f t="shared" si="13"/>
        <v>315.647</v>
      </c>
      <c r="AC21" s="24"/>
      <c r="AD21" s="24">
        <f t="shared" si="13"/>
        <v>1690.508</v>
      </c>
      <c r="AE21" s="24"/>
      <c r="AF21" s="199"/>
    </row>
    <row r="22" spans="1:32" s="13" customFormat="1" ht="18.75">
      <c r="A22" s="20" t="s">
        <v>18</v>
      </c>
      <c r="B22" s="23">
        <f t="shared" si="12"/>
        <v>18602.000000000004</v>
      </c>
      <c r="C22" s="22">
        <f t="shared" si="12"/>
        <v>1073.044</v>
      </c>
      <c r="D22" s="22">
        <f t="shared" si="12"/>
        <v>730.01768</v>
      </c>
      <c r="E22" s="21">
        <f>E21</f>
        <v>730.01768</v>
      </c>
      <c r="F22" s="21">
        <f t="shared" si="1"/>
        <v>3.924404257606709</v>
      </c>
      <c r="G22" s="21">
        <f t="shared" si="4"/>
        <v>68.03240873626804</v>
      </c>
      <c r="H22" s="21">
        <f>H21</f>
        <v>727.397</v>
      </c>
      <c r="I22" s="21">
        <f t="shared" si="13"/>
        <v>390.72784</v>
      </c>
      <c r="J22" s="21">
        <f t="shared" si="13"/>
        <v>345.647</v>
      </c>
      <c r="K22" s="21">
        <f>K21</f>
        <v>339.28984</v>
      </c>
      <c r="L22" s="24">
        <f t="shared" si="13"/>
        <v>1788.812</v>
      </c>
      <c r="M22" s="24"/>
      <c r="N22" s="21">
        <f t="shared" si="13"/>
        <v>3284.497</v>
      </c>
      <c r="O22" s="24"/>
      <c r="P22" s="21">
        <f t="shared" si="13"/>
        <v>401.327</v>
      </c>
      <c r="Q22" s="24"/>
      <c r="R22" s="24">
        <f t="shared" si="13"/>
        <v>1794.012</v>
      </c>
      <c r="S22" s="24"/>
      <c r="T22" s="24">
        <f t="shared" si="13"/>
        <v>5372.117</v>
      </c>
      <c r="U22" s="24"/>
      <c r="V22" s="24">
        <f t="shared" si="13"/>
        <v>315.647</v>
      </c>
      <c r="W22" s="24"/>
      <c r="X22" s="24">
        <f t="shared" si="13"/>
        <v>1690.572</v>
      </c>
      <c r="Y22" s="24"/>
      <c r="Z22" s="24">
        <f t="shared" si="13"/>
        <v>875.817</v>
      </c>
      <c r="AA22" s="24"/>
      <c r="AB22" s="53">
        <f t="shared" si="13"/>
        <v>315.647</v>
      </c>
      <c r="AC22" s="24"/>
      <c r="AD22" s="24">
        <f t="shared" si="13"/>
        <v>1690.508</v>
      </c>
      <c r="AE22" s="24"/>
      <c r="AF22" s="200"/>
    </row>
    <row r="23" spans="1:32" s="13" customFormat="1" ht="57" customHeight="1">
      <c r="A23" s="19" t="s">
        <v>33</v>
      </c>
      <c r="B23" s="23">
        <f>H23+J23+L23+N23+R23+T23+V23+X23+Z23+AB23+AD23</f>
        <v>2188.2</v>
      </c>
      <c r="C23" s="22">
        <f>H23+J23</f>
        <v>584.5</v>
      </c>
      <c r="D23" s="22">
        <f>I23+K23+M23+O23+Q23+S23+U23+W23+Y23+AA23+AC23+AE23</f>
        <v>78.8135</v>
      </c>
      <c r="E23" s="21">
        <f>I23+K23+M23+O23+Q23+S23+U23+W23+Y23+AA23+AC23+AE23</f>
        <v>78.8135</v>
      </c>
      <c r="F23" s="21">
        <f t="shared" si="1"/>
        <v>3.6017502970478024</v>
      </c>
      <c r="G23" s="21">
        <f t="shared" si="4"/>
        <v>13.483917878528658</v>
      </c>
      <c r="H23" s="21">
        <v>128.3</v>
      </c>
      <c r="I23" s="21">
        <v>32.8485</v>
      </c>
      <c r="J23" s="21">
        <v>456.2</v>
      </c>
      <c r="K23" s="21">
        <v>45.965</v>
      </c>
      <c r="L23" s="24">
        <v>0</v>
      </c>
      <c r="M23" s="24"/>
      <c r="N23" s="21">
        <v>593.056</v>
      </c>
      <c r="O23" s="24"/>
      <c r="P23" s="21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59" t="s">
        <v>58</v>
      </c>
    </row>
    <row r="24" spans="1:32" s="13" customFormat="1" ht="18.75">
      <c r="A24" s="3" t="s">
        <v>23</v>
      </c>
      <c r="B24" s="23">
        <f aca="true" t="shared" si="14" ref="B24:D25">B23</f>
        <v>2188.2</v>
      </c>
      <c r="C24" s="22">
        <f t="shared" si="14"/>
        <v>584.5</v>
      </c>
      <c r="D24" s="64">
        <f t="shared" si="14"/>
        <v>78.8135</v>
      </c>
      <c r="E24" s="23">
        <f>E23</f>
        <v>78.8135</v>
      </c>
      <c r="F24" s="21">
        <f t="shared" si="1"/>
        <v>3.6017502970478024</v>
      </c>
      <c r="G24" s="21">
        <f t="shared" si="4"/>
        <v>13.483917878528658</v>
      </c>
      <c r="H24" s="23">
        <f>H23</f>
        <v>128.3</v>
      </c>
      <c r="I24" s="23">
        <f aca="true" t="shared" si="15" ref="I24:AD25">I23</f>
        <v>32.8485</v>
      </c>
      <c r="J24" s="23">
        <f t="shared" si="15"/>
        <v>456.2</v>
      </c>
      <c r="K24" s="23">
        <f>K23</f>
        <v>45.965</v>
      </c>
      <c r="L24" s="40">
        <f t="shared" si="15"/>
        <v>0</v>
      </c>
      <c r="M24" s="40"/>
      <c r="N24" s="23">
        <f t="shared" si="15"/>
        <v>593.056</v>
      </c>
      <c r="O24" s="40"/>
      <c r="P24" s="40">
        <f t="shared" si="15"/>
        <v>0</v>
      </c>
      <c r="Q24" s="40"/>
      <c r="R24" s="40">
        <f t="shared" si="15"/>
        <v>0</v>
      </c>
      <c r="S24" s="40"/>
      <c r="T24" s="40">
        <f t="shared" si="15"/>
        <v>522.5</v>
      </c>
      <c r="U24" s="40"/>
      <c r="V24" s="40">
        <f t="shared" si="15"/>
        <v>0</v>
      </c>
      <c r="W24" s="40"/>
      <c r="X24" s="40">
        <f t="shared" si="15"/>
        <v>0</v>
      </c>
      <c r="Y24" s="40"/>
      <c r="Z24" s="40">
        <f t="shared" si="15"/>
        <v>488.144</v>
      </c>
      <c r="AA24" s="40"/>
      <c r="AB24" s="40">
        <f t="shared" si="15"/>
        <v>0</v>
      </c>
      <c r="AC24" s="40"/>
      <c r="AD24" s="40">
        <f t="shared" si="15"/>
        <v>0</v>
      </c>
      <c r="AE24" s="40"/>
      <c r="AF24" s="160"/>
    </row>
    <row r="25" spans="1:32" s="13" customFormat="1" ht="18.75">
      <c r="A25" s="20" t="s">
        <v>18</v>
      </c>
      <c r="B25" s="23">
        <f t="shared" si="14"/>
        <v>2188.2</v>
      </c>
      <c r="C25" s="22">
        <f t="shared" si="14"/>
        <v>584.5</v>
      </c>
      <c r="D25" s="22">
        <f t="shared" si="14"/>
        <v>78.8135</v>
      </c>
      <c r="E25" s="21">
        <f>E24</f>
        <v>78.8135</v>
      </c>
      <c r="F25" s="21">
        <f t="shared" si="1"/>
        <v>3.6017502970478024</v>
      </c>
      <c r="G25" s="21">
        <f t="shared" si="4"/>
        <v>13.483917878528658</v>
      </c>
      <c r="H25" s="21">
        <f>H24</f>
        <v>128.3</v>
      </c>
      <c r="I25" s="21">
        <f t="shared" si="15"/>
        <v>32.8485</v>
      </c>
      <c r="J25" s="21">
        <f t="shared" si="15"/>
        <v>456.2</v>
      </c>
      <c r="K25" s="21">
        <f>K24</f>
        <v>45.965</v>
      </c>
      <c r="L25" s="24">
        <f t="shared" si="15"/>
        <v>0</v>
      </c>
      <c r="M25" s="24"/>
      <c r="N25" s="21">
        <f t="shared" si="15"/>
        <v>593.056</v>
      </c>
      <c r="O25" s="24"/>
      <c r="P25" s="24">
        <f t="shared" si="15"/>
        <v>0</v>
      </c>
      <c r="Q25" s="24"/>
      <c r="R25" s="24">
        <f t="shared" si="15"/>
        <v>0</v>
      </c>
      <c r="S25" s="24"/>
      <c r="T25" s="24">
        <f t="shared" si="15"/>
        <v>522.5</v>
      </c>
      <c r="U25" s="24"/>
      <c r="V25" s="24">
        <f t="shared" si="15"/>
        <v>0</v>
      </c>
      <c r="W25" s="24"/>
      <c r="X25" s="24">
        <f t="shared" si="15"/>
        <v>0</v>
      </c>
      <c r="Y25" s="24"/>
      <c r="Z25" s="24">
        <f t="shared" si="15"/>
        <v>488.144</v>
      </c>
      <c r="AA25" s="24"/>
      <c r="AB25" s="24">
        <f t="shared" si="15"/>
        <v>0</v>
      </c>
      <c r="AC25" s="24"/>
      <c r="AD25" s="24">
        <f t="shared" si="15"/>
        <v>0</v>
      </c>
      <c r="AE25" s="24"/>
      <c r="AF25" s="161"/>
    </row>
    <row r="26" spans="1:32" s="13" customFormat="1" ht="93.75">
      <c r="A26" s="19" t="s">
        <v>34</v>
      </c>
      <c r="B26" s="23">
        <f>H26+J26+L26+N26+P26+R26+T26+V26+X26+Z26+AB26+AD26</f>
        <v>80275.6</v>
      </c>
      <c r="C26" s="22">
        <f>H26+J26</f>
        <v>25350.232000000004</v>
      </c>
      <c r="D26" s="22">
        <f>I26+K26+M26+O26+Q26+S26+U26+W26+Y26+AA26+AC26+AE26</f>
        <v>21736.96051</v>
      </c>
      <c r="E26" s="21">
        <f>I26+K26+M26+O26+Q26+S26+U26+W26+Y26+AA26+AC26+AE26</f>
        <v>21736.96051</v>
      </c>
      <c r="F26" s="21">
        <f t="shared" si="1"/>
        <v>27.07791721270224</v>
      </c>
      <c r="G26" s="21">
        <f t="shared" si="4"/>
        <v>85.74659399566835</v>
      </c>
      <c r="H26" s="21">
        <v>17519.276</v>
      </c>
      <c r="I26" s="21">
        <v>14074.49791</v>
      </c>
      <c r="J26" s="21">
        <v>7830.956</v>
      </c>
      <c r="K26" s="21">
        <v>7662.4626</v>
      </c>
      <c r="L26" s="24">
        <v>3377.887</v>
      </c>
      <c r="M26" s="24"/>
      <c r="N26" s="21">
        <v>7689.254</v>
      </c>
      <c r="O26" s="24"/>
      <c r="P26" s="24">
        <v>5408.135</v>
      </c>
      <c r="Q26" s="24"/>
      <c r="R26" s="24">
        <v>5863.814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59" t="s">
        <v>59</v>
      </c>
    </row>
    <row r="27" spans="1:32" s="13" customFormat="1" ht="18.75">
      <c r="A27" s="3" t="s">
        <v>23</v>
      </c>
      <c r="B27" s="23">
        <f>B26</f>
        <v>80275.6</v>
      </c>
      <c r="C27" s="22">
        <f>C26</f>
        <v>25350.232000000004</v>
      </c>
      <c r="D27" s="22">
        <f>D26</f>
        <v>21736.96051</v>
      </c>
      <c r="E27" s="21">
        <f>E26</f>
        <v>21736.96051</v>
      </c>
      <c r="F27" s="21">
        <f t="shared" si="1"/>
        <v>27.07791721270224</v>
      </c>
      <c r="G27" s="21">
        <f t="shared" si="4"/>
        <v>85.74659399566835</v>
      </c>
      <c r="H27" s="21">
        <f>H26</f>
        <v>17519.276</v>
      </c>
      <c r="I27" s="21">
        <f aca="true" t="shared" si="16" ref="I27:AD28">I26</f>
        <v>14074.49791</v>
      </c>
      <c r="J27" s="21">
        <f t="shared" si="16"/>
        <v>7830.956</v>
      </c>
      <c r="K27" s="21">
        <f>K26</f>
        <v>7662.4626</v>
      </c>
      <c r="L27" s="24">
        <f t="shared" si="16"/>
        <v>3377.887</v>
      </c>
      <c r="M27" s="24"/>
      <c r="N27" s="21">
        <f t="shared" si="16"/>
        <v>7689.254</v>
      </c>
      <c r="O27" s="24"/>
      <c r="P27" s="24">
        <f t="shared" si="16"/>
        <v>5408.135</v>
      </c>
      <c r="Q27" s="24"/>
      <c r="R27" s="24">
        <f t="shared" si="16"/>
        <v>5863.814</v>
      </c>
      <c r="S27" s="24"/>
      <c r="T27" s="24">
        <f t="shared" si="16"/>
        <v>8574.843</v>
      </c>
      <c r="U27" s="24"/>
      <c r="V27" s="24">
        <f t="shared" si="16"/>
        <v>4145.643</v>
      </c>
      <c r="W27" s="24"/>
      <c r="X27" s="24">
        <f t="shared" si="16"/>
        <v>3605.157</v>
      </c>
      <c r="Y27" s="24"/>
      <c r="Z27" s="24">
        <f t="shared" si="16"/>
        <v>5969.258</v>
      </c>
      <c r="AA27" s="24"/>
      <c r="AB27" s="24">
        <f t="shared" si="16"/>
        <v>3229.974</v>
      </c>
      <c r="AC27" s="24"/>
      <c r="AD27" s="24">
        <f t="shared" si="16"/>
        <v>7061.403</v>
      </c>
      <c r="AE27" s="24"/>
      <c r="AF27" s="162"/>
    </row>
    <row r="28" spans="1:32" s="13" customFormat="1" ht="17.25" customHeight="1">
      <c r="A28" s="2" t="s">
        <v>18</v>
      </c>
      <c r="B28" s="23">
        <f>B27</f>
        <v>80275.6</v>
      </c>
      <c r="C28" s="22">
        <f>C27</f>
        <v>25350.232000000004</v>
      </c>
      <c r="D28" s="23">
        <f>D26</f>
        <v>21736.96051</v>
      </c>
      <c r="E28" s="23">
        <f>E27</f>
        <v>21736.96051</v>
      </c>
      <c r="F28" s="21">
        <f t="shared" si="1"/>
        <v>27.07791721270224</v>
      </c>
      <c r="G28" s="21">
        <f t="shared" si="4"/>
        <v>85.74659399566835</v>
      </c>
      <c r="H28" s="23">
        <f>H27</f>
        <v>17519.276</v>
      </c>
      <c r="I28" s="23">
        <f t="shared" si="16"/>
        <v>14074.49791</v>
      </c>
      <c r="J28" s="23">
        <f t="shared" si="16"/>
        <v>7830.956</v>
      </c>
      <c r="K28" s="23">
        <f>K27</f>
        <v>7662.4626</v>
      </c>
      <c r="L28" s="40">
        <f t="shared" si="16"/>
        <v>3377.887</v>
      </c>
      <c r="M28" s="40"/>
      <c r="N28" s="23">
        <f t="shared" si="16"/>
        <v>7689.254</v>
      </c>
      <c r="O28" s="40"/>
      <c r="P28" s="40">
        <f t="shared" si="16"/>
        <v>5408.135</v>
      </c>
      <c r="Q28" s="40"/>
      <c r="R28" s="40">
        <f t="shared" si="16"/>
        <v>5863.814</v>
      </c>
      <c r="S28" s="40"/>
      <c r="T28" s="40">
        <f t="shared" si="16"/>
        <v>8574.843</v>
      </c>
      <c r="U28" s="40"/>
      <c r="V28" s="40">
        <f t="shared" si="16"/>
        <v>4145.643</v>
      </c>
      <c r="W28" s="40"/>
      <c r="X28" s="40">
        <f t="shared" si="16"/>
        <v>3605.157</v>
      </c>
      <c r="Y28" s="40"/>
      <c r="Z28" s="40">
        <f t="shared" si="16"/>
        <v>5969.258</v>
      </c>
      <c r="AA28" s="40"/>
      <c r="AB28" s="40">
        <f t="shared" si="16"/>
        <v>3229.974</v>
      </c>
      <c r="AC28" s="40"/>
      <c r="AD28" s="40">
        <f t="shared" si="16"/>
        <v>7061.403</v>
      </c>
      <c r="AE28" s="40"/>
      <c r="AF28" s="163"/>
    </row>
    <row r="29" spans="1:32" s="13" customFormat="1" ht="86.25" customHeight="1">
      <c r="A29" s="47" t="s">
        <v>46</v>
      </c>
      <c r="B29" s="40">
        <f>B30</f>
        <v>7649.1</v>
      </c>
      <c r="C29" s="41">
        <f>H29+J29</f>
        <v>2347.06466</v>
      </c>
      <c r="D29" s="40">
        <f>I29+K29+M29+O29+Q29+S29+U29+W29+Y29+AA29+AC29+AE29</f>
        <v>1902.8158400000002</v>
      </c>
      <c r="E29" s="40">
        <f>I29+K29+M29+O29+Q29+S29+U29+W29+Y29+AA29+AC29+AE29</f>
        <v>1902.8158400000002</v>
      </c>
      <c r="F29" s="24">
        <f t="shared" si="1"/>
        <v>24.876336301002734</v>
      </c>
      <c r="G29" s="24">
        <f t="shared" si="4"/>
        <v>81.07215248173011</v>
      </c>
      <c r="H29" s="40">
        <f>H30</f>
        <v>1426.8090000000002</v>
      </c>
      <c r="I29" s="23">
        <f aca="true" t="shared" si="17" ref="I29:AD29">I30</f>
        <v>1180.59787</v>
      </c>
      <c r="J29" s="23">
        <f t="shared" si="17"/>
        <v>920.25566</v>
      </c>
      <c r="K29" s="40">
        <f>K30</f>
        <v>722.21797</v>
      </c>
      <c r="L29" s="40">
        <f t="shared" si="17"/>
        <v>324.76479</v>
      </c>
      <c r="M29" s="40"/>
      <c r="N29" s="23">
        <f t="shared" si="17"/>
        <v>696.62379</v>
      </c>
      <c r="O29" s="40"/>
      <c r="P29" s="40">
        <f t="shared" si="17"/>
        <v>728.2687900000001</v>
      </c>
      <c r="Q29" s="40"/>
      <c r="R29" s="23">
        <f t="shared" si="17"/>
        <v>625.93579</v>
      </c>
      <c r="S29" s="40"/>
      <c r="T29" s="40">
        <f t="shared" si="17"/>
        <v>751.47779</v>
      </c>
      <c r="U29" s="40"/>
      <c r="V29" s="40">
        <f t="shared" si="17"/>
        <v>434.67078999999995</v>
      </c>
      <c r="W29" s="40"/>
      <c r="X29" s="40">
        <f t="shared" si="17"/>
        <v>230.41279</v>
      </c>
      <c r="Y29" s="40"/>
      <c r="Z29" s="40">
        <f t="shared" si="17"/>
        <v>487.04778999999996</v>
      </c>
      <c r="AA29" s="40"/>
      <c r="AB29" s="40">
        <f t="shared" si="17"/>
        <v>325.40079</v>
      </c>
      <c r="AC29" s="40"/>
      <c r="AD29" s="40">
        <f t="shared" si="17"/>
        <v>697.43223</v>
      </c>
      <c r="AE29" s="40"/>
      <c r="AF29" s="151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>H30+J30</f>
        <v>2347.06466</v>
      </c>
      <c r="D30" s="40">
        <f>D32+D31</f>
        <v>2378.42</v>
      </c>
      <c r="E30" s="40">
        <f>E31+E32</f>
        <v>1180.59787</v>
      </c>
      <c r="F30" s="24">
        <f t="shared" si="1"/>
        <v>31.094115647592524</v>
      </c>
      <c r="G30" s="24">
        <f t="shared" si="4"/>
        <v>101.33593848241063</v>
      </c>
      <c r="H30" s="40">
        <f>H31+H32</f>
        <v>1426.8090000000002</v>
      </c>
      <c r="I30" s="23">
        <f>I31+I32</f>
        <v>1180.59787</v>
      </c>
      <c r="J30" s="23">
        <f>J31+J32</f>
        <v>920.25566</v>
      </c>
      <c r="K30" s="40">
        <f>K31+K32</f>
        <v>722.21797</v>
      </c>
      <c r="L30" s="40">
        <f>L31+L32</f>
        <v>324.76479</v>
      </c>
      <c r="M30" s="40"/>
      <c r="N30" s="23">
        <f>N31+N32</f>
        <v>696.62379</v>
      </c>
      <c r="O30" s="40"/>
      <c r="P30" s="40">
        <f>P31+P32</f>
        <v>728.2687900000001</v>
      </c>
      <c r="Q30" s="40"/>
      <c r="R30" s="23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62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H31+J31</f>
        <v>527.43506</v>
      </c>
      <c r="D31" s="40">
        <v>543.62</v>
      </c>
      <c r="E31" s="40">
        <f>I31</f>
        <v>0</v>
      </c>
      <c r="F31" s="24">
        <f t="shared" si="1"/>
        <v>11.277955271565496</v>
      </c>
      <c r="G31" s="24">
        <f t="shared" si="4"/>
        <v>103.06861284496331</v>
      </c>
      <c r="H31" s="40">
        <v>11.91306</v>
      </c>
      <c r="I31" s="23">
        <v>0</v>
      </c>
      <c r="J31" s="23">
        <v>515.522</v>
      </c>
      <c r="K31" s="40">
        <v>113.63939</v>
      </c>
      <c r="L31" s="40">
        <v>305.124</v>
      </c>
      <c r="M31" s="40"/>
      <c r="N31" s="23">
        <v>357.152</v>
      </c>
      <c r="O31" s="40"/>
      <c r="P31" s="40">
        <v>562.17794</v>
      </c>
      <c r="Q31" s="40"/>
      <c r="R31" s="23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62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>H32+J32</f>
        <v>1819.6296000000002</v>
      </c>
      <c r="D32" s="40">
        <v>1834.8</v>
      </c>
      <c r="E32" s="40">
        <f>I32</f>
        <v>1180.59787</v>
      </c>
      <c r="F32" s="24">
        <f t="shared" si="1"/>
        <v>64.85913252500971</v>
      </c>
      <c r="G32" s="24">
        <f t="shared" si="4"/>
        <v>100.83370813488634</v>
      </c>
      <c r="H32" s="40">
        <v>1414.89594</v>
      </c>
      <c r="I32" s="23">
        <v>1180.59787</v>
      </c>
      <c r="J32" s="23">
        <v>404.73366</v>
      </c>
      <c r="K32" s="23">
        <v>608.57858</v>
      </c>
      <c r="L32" s="40">
        <v>19.64079</v>
      </c>
      <c r="M32" s="40"/>
      <c r="N32" s="23">
        <v>339.47179</v>
      </c>
      <c r="O32" s="40"/>
      <c r="P32" s="40">
        <v>166.09085</v>
      </c>
      <c r="Q32" s="40"/>
      <c r="R32" s="23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63"/>
    </row>
    <row r="33" spans="1:32" s="13" customFormat="1" ht="33.75" customHeight="1">
      <c r="A33" s="45" t="s">
        <v>24</v>
      </c>
      <c r="B33" s="67">
        <f>B10+B6</f>
        <v>111603.00000000001</v>
      </c>
      <c r="C33" s="68">
        <f>C6+C10</f>
        <v>29561.040660000002</v>
      </c>
      <c r="D33" s="68">
        <f>D10+D6</f>
        <v>24970.279110000003</v>
      </c>
      <c r="E33" s="69">
        <f>I33</f>
        <v>15687.096309999999</v>
      </c>
      <c r="F33" s="69">
        <f t="shared" si="1"/>
        <v>22.37420061288675</v>
      </c>
      <c r="G33" s="69">
        <f t="shared" si="4"/>
        <v>84.47023025068293</v>
      </c>
      <c r="H33" s="67">
        <f>H6+H10</f>
        <v>19869.182000000004</v>
      </c>
      <c r="I33" s="67">
        <f>I36+I35+I34</f>
        <v>15687.096309999999</v>
      </c>
      <c r="J33" s="67">
        <f>J6+J10</f>
        <v>9691.85866</v>
      </c>
      <c r="K33" s="67">
        <f>K6+K10</f>
        <v>8807.57864</v>
      </c>
      <c r="L33" s="67">
        <f>L6+L10</f>
        <v>5747.06379</v>
      </c>
      <c r="M33" s="67"/>
      <c r="N33" s="67">
        <f>N6+N10</f>
        <v>13004.530789999999</v>
      </c>
      <c r="O33" s="67"/>
      <c r="P33" s="67">
        <f>P6+P10</f>
        <v>6934.030790000001</v>
      </c>
      <c r="Q33" s="67"/>
      <c r="R33" s="67">
        <f>R6+R10</f>
        <v>8757.81179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H34+J34</f>
        <v>527.432</v>
      </c>
      <c r="D34" s="40">
        <f>D31</f>
        <v>543.62</v>
      </c>
      <c r="E34" s="40">
        <f>I34+K34+M34+O34+Q34+S34+U34+W34+Y34+AA34+AC34+AE34</f>
        <v>113.63939</v>
      </c>
      <c r="F34" s="24">
        <f t="shared" si="1"/>
        <v>11.277962431136684</v>
      </c>
      <c r="G34" s="24">
        <f t="shared" si="4"/>
        <v>103.06921081769782</v>
      </c>
      <c r="H34" s="40">
        <v>11.91</v>
      </c>
      <c r="I34" s="23">
        <v>0</v>
      </c>
      <c r="J34" s="40">
        <v>515.522</v>
      </c>
      <c r="K34" s="40">
        <f>K31</f>
        <v>113.63939</v>
      </c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>H35+J35</f>
        <v>1819.6296000000002</v>
      </c>
      <c r="D35" s="40">
        <f>D32</f>
        <v>1834.8</v>
      </c>
      <c r="E35" s="40">
        <f>I35+K35+M35+O35+Q35+S35+U35+W35+Y35+AA35+AC35+AE35</f>
        <v>1789.17645</v>
      </c>
      <c r="F35" s="24">
        <f t="shared" si="1"/>
        <v>64.85913252500971</v>
      </c>
      <c r="G35" s="24">
        <f t="shared" si="4"/>
        <v>100.83370813488634</v>
      </c>
      <c r="H35" s="40">
        <f>H30-H31</f>
        <v>1414.89594</v>
      </c>
      <c r="I35" s="23">
        <f aca="true" t="shared" si="18" ref="I35:AD35">I30-I31</f>
        <v>1180.59787</v>
      </c>
      <c r="J35" s="40">
        <f t="shared" si="18"/>
        <v>404.73366</v>
      </c>
      <c r="K35" s="40">
        <f>K32</f>
        <v>608.57858</v>
      </c>
      <c r="L35" s="40">
        <f t="shared" si="18"/>
        <v>19.64078999999998</v>
      </c>
      <c r="M35" s="40"/>
      <c r="N35" s="40">
        <f t="shared" si="18"/>
        <v>339.47179</v>
      </c>
      <c r="O35" s="40"/>
      <c r="P35" s="40">
        <f t="shared" si="18"/>
        <v>166.09085000000005</v>
      </c>
      <c r="Q35" s="40"/>
      <c r="R35" s="40">
        <f t="shared" si="18"/>
        <v>35.74078999999995</v>
      </c>
      <c r="S35" s="40"/>
      <c r="T35" s="40">
        <f t="shared" si="18"/>
        <v>176.29979000000003</v>
      </c>
      <c r="U35" s="40"/>
      <c r="V35" s="40">
        <f t="shared" si="18"/>
        <v>19.64078999999998</v>
      </c>
      <c r="W35" s="40"/>
      <c r="X35" s="40">
        <f t="shared" si="18"/>
        <v>19.64079000000001</v>
      </c>
      <c r="Y35" s="40"/>
      <c r="Z35" s="40">
        <f t="shared" si="18"/>
        <v>137.74178999999998</v>
      </c>
      <c r="AA35" s="40"/>
      <c r="AB35" s="40">
        <f t="shared" si="18"/>
        <v>19.64078999999998</v>
      </c>
      <c r="AC35" s="40"/>
      <c r="AD35" s="40">
        <f t="shared" si="18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>H36+J36</f>
        <v>27213.976000000002</v>
      </c>
      <c r="D36" s="40">
        <f>D33-D34-D35</f>
        <v>22591.859110000005</v>
      </c>
      <c r="E36" s="40">
        <f>D36</f>
        <v>22591.859110000005</v>
      </c>
      <c r="F36" s="24">
        <f t="shared" si="1"/>
        <v>21.732574833652226</v>
      </c>
      <c r="G36" s="24">
        <f t="shared" si="4"/>
        <v>83.01565015711046</v>
      </c>
      <c r="H36" s="40">
        <f>H7+H11+H26</f>
        <v>18442.373000000003</v>
      </c>
      <c r="I36" s="23">
        <f>I7+I11+I26</f>
        <v>14506.49844</v>
      </c>
      <c r="J36" s="40">
        <f>J7+J11+J26</f>
        <v>8771.603</v>
      </c>
      <c r="K36" s="40">
        <f>K33-K34-K35</f>
        <v>8085.360669999999</v>
      </c>
      <c r="L36" s="40">
        <f>L7+L11+L26</f>
        <v>5422.299</v>
      </c>
      <c r="M36" s="40"/>
      <c r="N36" s="40">
        <f>N7+N11+N26</f>
        <v>12307.907</v>
      </c>
      <c r="O36" s="40"/>
      <c r="P36" s="40">
        <f>P7+P11+P26</f>
        <v>6205.762000000001</v>
      </c>
      <c r="Q36" s="40"/>
      <c r="R36" s="40">
        <f>R7+R11+R26</f>
        <v>8131.876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2" s="43" customFormat="1" ht="12.75" customHeight="1">
      <c r="A37" s="54"/>
      <c r="B37" s="73">
        <f>H37+J37+L37+N37+P37+R37+T37+V37+X37+Z37+AB37+AD37</f>
        <v>111603.00000000001</v>
      </c>
      <c r="C37" s="74"/>
      <c r="D37" s="74"/>
      <c r="E37" s="74"/>
      <c r="F37" s="74"/>
      <c r="G37" s="74"/>
      <c r="H37" s="74">
        <v>19869.182</v>
      </c>
      <c r="I37" s="74"/>
      <c r="J37" s="74">
        <v>9691.85866</v>
      </c>
      <c r="K37" s="74"/>
      <c r="L37" s="75">
        <v>5747.06379</v>
      </c>
      <c r="M37" s="74"/>
      <c r="N37" s="74">
        <v>13004.53079</v>
      </c>
      <c r="O37" s="74"/>
      <c r="P37" s="74">
        <v>6934.03079</v>
      </c>
      <c r="Q37" s="74"/>
      <c r="R37" s="74">
        <v>8757.81179</v>
      </c>
      <c r="S37" s="74"/>
      <c r="T37" s="74">
        <v>15288.33779</v>
      </c>
      <c r="U37" s="74"/>
      <c r="V37" s="74">
        <v>4963.36079</v>
      </c>
      <c r="W37" s="74"/>
      <c r="X37" s="74">
        <v>5593.54179</v>
      </c>
      <c r="Y37" s="74"/>
      <c r="Z37" s="74">
        <v>8176.36679</v>
      </c>
      <c r="AA37" s="74"/>
      <c r="AB37" s="74">
        <v>4059.07179</v>
      </c>
      <c r="AC37" s="74"/>
      <c r="AD37" s="74">
        <v>9517.84323</v>
      </c>
      <c r="AE37" s="74"/>
      <c r="AF37" s="76"/>
    </row>
    <row r="38" spans="1:32" s="13" customFormat="1" ht="18.75" hidden="1">
      <c r="A38" s="55"/>
      <c r="B38" s="150" t="s">
        <v>36</v>
      </c>
      <c r="C38" s="150"/>
      <c r="D38" s="150"/>
      <c r="E38" s="150"/>
      <c r="F38" s="150"/>
      <c r="G38" s="150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54" t="s">
        <v>67</v>
      </c>
      <c r="C40" s="154"/>
      <c r="D40" s="154"/>
      <c r="E40" s="154"/>
      <c r="F40" s="154"/>
      <c r="G40" s="154"/>
      <c r="H40" s="154"/>
      <c r="I40" s="154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55"/>
      <c r="C41" s="154"/>
      <c r="D41" s="154"/>
      <c r="E41" s="154"/>
      <c r="F41" s="154"/>
      <c r="G41" s="154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54"/>
      <c r="C43" s="154"/>
      <c r="D43" s="154"/>
      <c r="E43" s="154"/>
      <c r="F43" s="154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B40:I40"/>
    <mergeCell ref="B41:G41"/>
    <mergeCell ref="B43:F43"/>
    <mergeCell ref="AF17:AF19"/>
    <mergeCell ref="AF20:AF22"/>
    <mergeCell ref="AF23:AF25"/>
    <mergeCell ref="AF26:AF28"/>
    <mergeCell ref="AF29:AF32"/>
    <mergeCell ref="B38:G38"/>
    <mergeCell ref="Z2:AA2"/>
    <mergeCell ref="AB2:AC2"/>
    <mergeCell ref="AD2:AE2"/>
    <mergeCell ref="AF2:AF3"/>
    <mergeCell ref="AF6:AF9"/>
    <mergeCell ref="AF14:AF16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4"/>
  <sheetViews>
    <sheetView showGridLines="0" view="pageBreakPreview" zoomScaleNormal="70" zoomScaleSheetLayoutView="100" zoomScalePageLayoutView="0" workbookViewId="0" topLeftCell="A1">
      <pane xSplit="7" ySplit="4" topLeftCell="AB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6" sqref="AF6:AF9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34.28125" style="4" customWidth="1"/>
    <col min="33" max="33" width="11.28125" style="1" bestFit="1" customWidth="1"/>
    <col min="34" max="34" width="10.00390625" style="1" bestFit="1" customWidth="1"/>
    <col min="35" max="16384" width="9.140625" style="1" customWidth="1"/>
  </cols>
  <sheetData>
    <row r="1" spans="1:32" ht="36.75" customHeight="1">
      <c r="A1" s="141" t="s">
        <v>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AF1" s="7"/>
    </row>
    <row r="2" spans="1:32" s="8" customFormat="1" ht="18.75" customHeight="1">
      <c r="A2" s="193" t="s">
        <v>27</v>
      </c>
      <c r="B2" s="194" t="s">
        <v>39</v>
      </c>
      <c r="C2" s="194" t="s">
        <v>49</v>
      </c>
      <c r="D2" s="194" t="s">
        <v>50</v>
      </c>
      <c r="E2" s="194" t="s">
        <v>51</v>
      </c>
      <c r="F2" s="197" t="s">
        <v>13</v>
      </c>
      <c r="G2" s="197"/>
      <c r="H2" s="197" t="s">
        <v>0</v>
      </c>
      <c r="I2" s="197"/>
      <c r="J2" s="197" t="s">
        <v>1</v>
      </c>
      <c r="K2" s="197"/>
      <c r="L2" s="197" t="s">
        <v>2</v>
      </c>
      <c r="M2" s="197"/>
      <c r="N2" s="197" t="s">
        <v>3</v>
      </c>
      <c r="O2" s="197"/>
      <c r="P2" s="197" t="s">
        <v>4</v>
      </c>
      <c r="Q2" s="197"/>
      <c r="R2" s="197" t="s">
        <v>5</v>
      </c>
      <c r="S2" s="197"/>
      <c r="T2" s="197" t="s">
        <v>6</v>
      </c>
      <c r="U2" s="197"/>
      <c r="V2" s="197" t="s">
        <v>7</v>
      </c>
      <c r="W2" s="197"/>
      <c r="X2" s="197" t="s">
        <v>8</v>
      </c>
      <c r="Y2" s="197"/>
      <c r="Z2" s="197" t="s">
        <v>9</v>
      </c>
      <c r="AA2" s="197"/>
      <c r="AB2" s="197" t="s">
        <v>10</v>
      </c>
      <c r="AC2" s="197"/>
      <c r="AD2" s="197" t="s">
        <v>11</v>
      </c>
      <c r="AE2" s="197"/>
      <c r="AF2" s="193" t="s">
        <v>17</v>
      </c>
    </row>
    <row r="3" spans="1:32" s="9" customFormat="1" ht="93" customHeight="1">
      <c r="A3" s="193"/>
      <c r="B3" s="195"/>
      <c r="C3" s="195"/>
      <c r="D3" s="196"/>
      <c r="E3" s="195"/>
      <c r="F3" s="38" t="s">
        <v>15</v>
      </c>
      <c r="G3" s="3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93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6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4">
        <f>B7</f>
        <v>674.7</v>
      </c>
      <c r="C6" s="24">
        <f>C7</f>
        <v>0</v>
      </c>
      <c r="D6" s="24">
        <v>0</v>
      </c>
      <c r="E6" s="24">
        <v>0</v>
      </c>
      <c r="F6" s="24">
        <f>D6*100/B6</f>
        <v>0</v>
      </c>
      <c r="G6" s="24">
        <v>0</v>
      </c>
      <c r="H6" s="24">
        <v>0</v>
      </c>
      <c r="I6" s="24">
        <v>0</v>
      </c>
      <c r="J6" s="24">
        <f aca="true" t="shared" si="0" ref="J6:AD6">J7</f>
        <v>0</v>
      </c>
      <c r="K6" s="24"/>
      <c r="L6" s="24">
        <f t="shared" si="0"/>
        <v>0</v>
      </c>
      <c r="M6" s="24"/>
      <c r="N6" s="24">
        <f t="shared" si="0"/>
        <v>0</v>
      </c>
      <c r="O6" s="24"/>
      <c r="P6" s="21">
        <f t="shared" si="0"/>
        <v>100</v>
      </c>
      <c r="Q6" s="24"/>
      <c r="R6" s="24">
        <f t="shared" si="0"/>
        <v>286</v>
      </c>
      <c r="S6" s="24"/>
      <c r="T6" s="24">
        <f t="shared" si="0"/>
        <v>0</v>
      </c>
      <c r="U6" s="24"/>
      <c r="V6" s="24">
        <f t="shared" si="0"/>
        <v>0</v>
      </c>
      <c r="W6" s="24"/>
      <c r="X6" s="24">
        <f t="shared" si="0"/>
        <v>0</v>
      </c>
      <c r="Y6" s="24"/>
      <c r="Z6" s="24">
        <f t="shared" si="0"/>
        <v>288.7</v>
      </c>
      <c r="AA6" s="24"/>
      <c r="AB6" s="24">
        <f t="shared" si="0"/>
        <v>0</v>
      </c>
      <c r="AC6" s="24"/>
      <c r="AD6" s="24">
        <f t="shared" si="0"/>
        <v>0</v>
      </c>
      <c r="AE6" s="24"/>
      <c r="AF6" s="164" t="s">
        <v>54</v>
      </c>
    </row>
    <row r="7" spans="1:32" s="13" customFormat="1" ht="122.25" customHeight="1">
      <c r="A7" s="34" t="s">
        <v>43</v>
      </c>
      <c r="B7" s="40">
        <f>H7+J7+L7+N7+P7+R7+T7+V7+X7+Z7+AB7+AD7</f>
        <v>674.7</v>
      </c>
      <c r="C7" s="41">
        <f>H7</f>
        <v>0</v>
      </c>
      <c r="D7" s="41">
        <v>0</v>
      </c>
      <c r="E7" s="24">
        <v>0</v>
      </c>
      <c r="F7" s="24">
        <f aca="true" t="shared" si="1" ref="F7:F36">D7*100/B7</f>
        <v>0</v>
      </c>
      <c r="G7" s="24">
        <v>0</v>
      </c>
      <c r="H7" s="24">
        <v>0</v>
      </c>
      <c r="I7" s="24">
        <v>0</v>
      </c>
      <c r="J7" s="24">
        <v>0</v>
      </c>
      <c r="K7" s="24"/>
      <c r="L7" s="24">
        <v>0</v>
      </c>
      <c r="M7" s="24"/>
      <c r="N7" s="24">
        <v>0</v>
      </c>
      <c r="O7" s="24"/>
      <c r="P7" s="24">
        <v>100</v>
      </c>
      <c r="Q7" s="24"/>
      <c r="R7" s="24">
        <v>286</v>
      </c>
      <c r="S7" s="24"/>
      <c r="T7" s="24">
        <v>0</v>
      </c>
      <c r="U7" s="24"/>
      <c r="V7" s="24">
        <v>0</v>
      </c>
      <c r="W7" s="24"/>
      <c r="X7" s="24">
        <v>0</v>
      </c>
      <c r="Y7" s="24"/>
      <c r="Z7" s="24">
        <v>288.7</v>
      </c>
      <c r="AA7" s="24"/>
      <c r="AB7" s="24">
        <v>0</v>
      </c>
      <c r="AC7" s="24"/>
      <c r="AD7" s="24">
        <v>0</v>
      </c>
      <c r="AE7" s="24"/>
      <c r="AF7" s="165"/>
    </row>
    <row r="8" spans="1:32" s="13" customFormat="1" ht="18.75">
      <c r="A8" s="33" t="s">
        <v>23</v>
      </c>
      <c r="B8" s="40">
        <f>B7</f>
        <v>674.7</v>
      </c>
      <c r="C8" s="41">
        <f>C7</f>
        <v>0</v>
      </c>
      <c r="D8" s="41">
        <v>0</v>
      </c>
      <c r="E8" s="24">
        <v>0</v>
      </c>
      <c r="F8" s="24">
        <f t="shared" si="1"/>
        <v>0</v>
      </c>
      <c r="G8" s="24">
        <v>0</v>
      </c>
      <c r="H8" s="24">
        <f>H7</f>
        <v>0</v>
      </c>
      <c r="I8" s="24">
        <f aca="true" t="shared" si="2" ref="I8:AD9">I7</f>
        <v>0</v>
      </c>
      <c r="J8" s="24">
        <f t="shared" si="2"/>
        <v>0</v>
      </c>
      <c r="K8" s="24"/>
      <c r="L8" s="24">
        <f t="shared" si="2"/>
        <v>0</v>
      </c>
      <c r="M8" s="24"/>
      <c r="N8" s="24">
        <f t="shared" si="2"/>
        <v>0</v>
      </c>
      <c r="O8" s="24"/>
      <c r="P8" s="24">
        <f t="shared" si="2"/>
        <v>100</v>
      </c>
      <c r="Q8" s="24"/>
      <c r="R8" s="24">
        <f t="shared" si="2"/>
        <v>286</v>
      </c>
      <c r="S8" s="24"/>
      <c r="T8" s="24">
        <f t="shared" si="2"/>
        <v>0</v>
      </c>
      <c r="U8" s="24"/>
      <c r="V8" s="24">
        <f t="shared" si="2"/>
        <v>0</v>
      </c>
      <c r="W8" s="24"/>
      <c r="X8" s="24">
        <f t="shared" si="2"/>
        <v>0</v>
      </c>
      <c r="Y8" s="24"/>
      <c r="Z8" s="24">
        <f t="shared" si="2"/>
        <v>288.7</v>
      </c>
      <c r="AA8" s="24"/>
      <c r="AB8" s="24">
        <f t="shared" si="2"/>
        <v>0</v>
      </c>
      <c r="AC8" s="24"/>
      <c r="AD8" s="24">
        <f t="shared" si="2"/>
        <v>0</v>
      </c>
      <c r="AE8" s="24"/>
      <c r="AF8" s="165"/>
    </row>
    <row r="9" spans="1:32" s="13" customFormat="1" ht="18.75">
      <c r="A9" s="35" t="s">
        <v>18</v>
      </c>
      <c r="B9" s="40">
        <f>B8</f>
        <v>674.7</v>
      </c>
      <c r="C9" s="41">
        <f>C8</f>
        <v>0</v>
      </c>
      <c r="D9" s="41">
        <v>0</v>
      </c>
      <c r="E9" s="24">
        <v>0</v>
      </c>
      <c r="F9" s="24">
        <f t="shared" si="1"/>
        <v>0</v>
      </c>
      <c r="G9" s="24">
        <v>0</v>
      </c>
      <c r="H9" s="24">
        <f>H8</f>
        <v>0</v>
      </c>
      <c r="I9" s="24">
        <f t="shared" si="2"/>
        <v>0</v>
      </c>
      <c r="J9" s="24">
        <f t="shared" si="2"/>
        <v>0</v>
      </c>
      <c r="K9" s="24"/>
      <c r="L9" s="24">
        <f t="shared" si="2"/>
        <v>0</v>
      </c>
      <c r="M9" s="24"/>
      <c r="N9" s="24">
        <f t="shared" si="2"/>
        <v>0</v>
      </c>
      <c r="O9" s="24"/>
      <c r="P9" s="24">
        <f t="shared" si="2"/>
        <v>100</v>
      </c>
      <c r="Q9" s="24"/>
      <c r="R9" s="24">
        <f t="shared" si="2"/>
        <v>286</v>
      </c>
      <c r="S9" s="24"/>
      <c r="T9" s="24">
        <f t="shared" si="2"/>
        <v>0</v>
      </c>
      <c r="U9" s="24"/>
      <c r="V9" s="24">
        <f t="shared" si="2"/>
        <v>0</v>
      </c>
      <c r="W9" s="24"/>
      <c r="X9" s="24">
        <f t="shared" si="2"/>
        <v>0</v>
      </c>
      <c r="Y9" s="24"/>
      <c r="Z9" s="24">
        <f t="shared" si="2"/>
        <v>288.7</v>
      </c>
      <c r="AA9" s="24"/>
      <c r="AB9" s="24">
        <f t="shared" si="2"/>
        <v>0</v>
      </c>
      <c r="AC9" s="24"/>
      <c r="AD9" s="24">
        <f t="shared" si="2"/>
        <v>0</v>
      </c>
      <c r="AE9" s="24"/>
      <c r="AF9" s="166"/>
    </row>
    <row r="10" spans="1:32" s="13" customFormat="1" ht="112.5">
      <c r="A10" s="46" t="s">
        <v>44</v>
      </c>
      <c r="B10" s="40">
        <f>B11+B26+B29</f>
        <v>110928.30000000002</v>
      </c>
      <c r="C10" s="41">
        <f>C11+C26+C29</f>
        <v>19869.182000000004</v>
      </c>
      <c r="D10" s="41">
        <f>D12+D27+D30</f>
        <v>15969.61203</v>
      </c>
      <c r="E10" s="24">
        <f>E12+E27+E30</f>
        <v>15699.1099</v>
      </c>
      <c r="F10" s="24">
        <f t="shared" si="1"/>
        <v>14.396337120464297</v>
      </c>
      <c r="G10" s="24">
        <f aca="true" t="shared" si="3" ref="G10:G36">D10*100/C10</f>
        <v>80.37377698790014</v>
      </c>
      <c r="H10" s="24">
        <f>H11+H26+H29</f>
        <v>19869.182000000004</v>
      </c>
      <c r="I10" s="24">
        <f>I11+I26+I29</f>
        <v>15699.1099</v>
      </c>
      <c r="J10" s="24">
        <f>J11+J26+J29</f>
        <v>9677.258660000001</v>
      </c>
      <c r="K10" s="24"/>
      <c r="L10" s="24">
        <f>L11+L26+L29</f>
        <v>5747.06379</v>
      </c>
      <c r="M10" s="24"/>
      <c r="N10" s="24">
        <f>N11+N26+N29</f>
        <v>13005.030789999999</v>
      </c>
      <c r="O10" s="24"/>
      <c r="P10" s="24">
        <f>P11+P26+P29</f>
        <v>6834.030790000001</v>
      </c>
      <c r="Q10" s="24"/>
      <c r="R10" s="24">
        <f>R11+R26+R29</f>
        <v>8485.91179</v>
      </c>
      <c r="S10" s="24"/>
      <c r="T10" s="24">
        <f>T11+T26+T29</f>
        <v>15288.337790000001</v>
      </c>
      <c r="U10" s="24"/>
      <c r="V10" s="24">
        <f>V11+V26+V29</f>
        <v>4963.360790000001</v>
      </c>
      <c r="W10" s="24"/>
      <c r="X10" s="24">
        <f>X11+X26+X29</f>
        <v>5593.54179</v>
      </c>
      <c r="Y10" s="24"/>
      <c r="Z10" s="24">
        <f>Z11+Z26+Z29</f>
        <v>7887.666789999999</v>
      </c>
      <c r="AA10" s="24"/>
      <c r="AB10" s="24">
        <f>AB11+AB26+AB29</f>
        <v>4059.0717900000004</v>
      </c>
      <c r="AC10" s="24"/>
      <c r="AD10" s="24">
        <f>AD11+AD26+AD29</f>
        <v>9517.84323</v>
      </c>
      <c r="AE10" s="24"/>
      <c r="AF10" s="40"/>
    </row>
    <row r="11" spans="1:32" s="13" customFormat="1" ht="75">
      <c r="A11" s="35" t="s">
        <v>45</v>
      </c>
      <c r="B11" s="40">
        <f>B14+B17+B20+B23</f>
        <v>23003.600000000006</v>
      </c>
      <c r="C11" s="40">
        <f>C15+C18+C21+C24</f>
        <v>923.097</v>
      </c>
      <c r="D11" s="41">
        <f>I11+K11+M11+O11+Q11+S11+U11+W11+Y11+AA11+AC11+AE11</f>
        <v>433.63203000000004</v>
      </c>
      <c r="E11" s="40">
        <f>I11</f>
        <v>433.63203000000004</v>
      </c>
      <c r="F11" s="24">
        <f t="shared" si="1"/>
        <v>1.8850615990540607</v>
      </c>
      <c r="G11" s="24">
        <f t="shared" si="3"/>
        <v>46.975781526751796</v>
      </c>
      <c r="H11" s="40">
        <f>H14+H17+H20+H23</f>
        <v>923.097</v>
      </c>
      <c r="I11" s="40">
        <f>I14+I17+I20+I23</f>
        <v>433.63203000000004</v>
      </c>
      <c r="J11" s="40">
        <f aca="true" t="shared" si="4" ref="J11:AD11">J14+J17+J20+J23</f>
        <v>940.1469999999999</v>
      </c>
      <c r="K11" s="40"/>
      <c r="L11" s="40">
        <f t="shared" si="4"/>
        <v>2044.4119999999998</v>
      </c>
      <c r="M11" s="40"/>
      <c r="N11" s="40">
        <f t="shared" si="4"/>
        <v>4619.153</v>
      </c>
      <c r="O11" s="40"/>
      <c r="P11" s="40">
        <f t="shared" si="4"/>
        <v>697.627</v>
      </c>
      <c r="Q11" s="40"/>
      <c r="R11" s="40">
        <f t="shared" si="4"/>
        <v>1982.062</v>
      </c>
      <c r="S11" s="40"/>
      <c r="T11" s="40">
        <f t="shared" si="4"/>
        <v>5962.017</v>
      </c>
      <c r="U11" s="40"/>
      <c r="V11" s="40">
        <f t="shared" si="4"/>
        <v>383.047</v>
      </c>
      <c r="W11" s="40"/>
      <c r="X11" s="40">
        <f t="shared" si="4"/>
        <v>1757.972</v>
      </c>
      <c r="Y11" s="40"/>
      <c r="Z11" s="40">
        <f t="shared" si="4"/>
        <v>1431.3609999999999</v>
      </c>
      <c r="AA11" s="40"/>
      <c r="AB11" s="40">
        <f t="shared" si="4"/>
        <v>503.697</v>
      </c>
      <c r="AC11" s="40"/>
      <c r="AD11" s="40">
        <f t="shared" si="4"/>
        <v>1759.008</v>
      </c>
      <c r="AE11" s="40"/>
      <c r="AF11" s="40"/>
    </row>
    <row r="12" spans="1:32" s="13" customFormat="1" ht="18.75">
      <c r="A12" s="33" t="s">
        <v>23</v>
      </c>
      <c r="B12" s="40">
        <f aca="true" t="shared" si="5" ref="B12:E13">B11</f>
        <v>23003.600000000006</v>
      </c>
      <c r="C12" s="41">
        <f t="shared" si="5"/>
        <v>923.097</v>
      </c>
      <c r="D12" s="41">
        <f t="shared" si="5"/>
        <v>433.63203000000004</v>
      </c>
      <c r="E12" s="24">
        <f t="shared" si="5"/>
        <v>433.63203000000004</v>
      </c>
      <c r="F12" s="24">
        <f t="shared" si="1"/>
        <v>1.8850615990540607</v>
      </c>
      <c r="G12" s="24">
        <f t="shared" si="3"/>
        <v>46.975781526751796</v>
      </c>
      <c r="H12" s="24">
        <f>H11</f>
        <v>923.097</v>
      </c>
      <c r="I12" s="24">
        <f aca="true" t="shared" si="6" ref="I12:AD13">I11</f>
        <v>433.63203000000004</v>
      </c>
      <c r="J12" s="24">
        <f t="shared" si="6"/>
        <v>940.1469999999999</v>
      </c>
      <c r="K12" s="24"/>
      <c r="L12" s="24">
        <f t="shared" si="6"/>
        <v>2044.4119999999998</v>
      </c>
      <c r="M12" s="24"/>
      <c r="N12" s="24">
        <f t="shared" si="6"/>
        <v>4619.153</v>
      </c>
      <c r="O12" s="24"/>
      <c r="P12" s="24">
        <f t="shared" si="6"/>
        <v>697.627</v>
      </c>
      <c r="Q12" s="24"/>
      <c r="R12" s="24">
        <f t="shared" si="6"/>
        <v>1982.062</v>
      </c>
      <c r="S12" s="24"/>
      <c r="T12" s="24">
        <f t="shared" si="6"/>
        <v>5962.017</v>
      </c>
      <c r="U12" s="24"/>
      <c r="V12" s="24">
        <f t="shared" si="6"/>
        <v>383.047</v>
      </c>
      <c r="W12" s="24"/>
      <c r="X12" s="24">
        <f t="shared" si="6"/>
        <v>1757.972</v>
      </c>
      <c r="Y12" s="24"/>
      <c r="Z12" s="24">
        <f t="shared" si="6"/>
        <v>1431.3609999999999</v>
      </c>
      <c r="AA12" s="24"/>
      <c r="AB12" s="24">
        <f t="shared" si="6"/>
        <v>503.697</v>
      </c>
      <c r="AC12" s="24"/>
      <c r="AD12" s="24">
        <f t="shared" si="6"/>
        <v>1759.008</v>
      </c>
      <c r="AE12" s="24"/>
      <c r="AF12" s="40"/>
    </row>
    <row r="13" spans="1:32" s="13" customFormat="1" ht="18.75">
      <c r="A13" s="35" t="s">
        <v>18</v>
      </c>
      <c r="B13" s="40">
        <f t="shared" si="5"/>
        <v>23003.600000000006</v>
      </c>
      <c r="C13" s="41">
        <f t="shared" si="5"/>
        <v>923.097</v>
      </c>
      <c r="D13" s="41">
        <f t="shared" si="5"/>
        <v>433.63203000000004</v>
      </c>
      <c r="E13" s="24">
        <f t="shared" si="5"/>
        <v>433.63203000000004</v>
      </c>
      <c r="F13" s="24">
        <f t="shared" si="1"/>
        <v>1.8850615990540607</v>
      </c>
      <c r="G13" s="24">
        <f t="shared" si="3"/>
        <v>46.975781526751796</v>
      </c>
      <c r="H13" s="24">
        <f>H12</f>
        <v>923.097</v>
      </c>
      <c r="I13" s="24">
        <f t="shared" si="6"/>
        <v>433.63203000000004</v>
      </c>
      <c r="J13" s="24">
        <f t="shared" si="6"/>
        <v>940.1469999999999</v>
      </c>
      <c r="K13" s="24"/>
      <c r="L13" s="24">
        <f t="shared" si="6"/>
        <v>2044.4119999999998</v>
      </c>
      <c r="M13" s="24"/>
      <c r="N13" s="24">
        <f t="shared" si="6"/>
        <v>4619.153</v>
      </c>
      <c r="O13" s="24"/>
      <c r="P13" s="24">
        <f t="shared" si="6"/>
        <v>697.627</v>
      </c>
      <c r="Q13" s="24"/>
      <c r="R13" s="24">
        <f t="shared" si="6"/>
        <v>1982.062</v>
      </c>
      <c r="S13" s="24"/>
      <c r="T13" s="24">
        <f t="shared" si="6"/>
        <v>5962.017</v>
      </c>
      <c r="U13" s="24"/>
      <c r="V13" s="24">
        <f t="shared" si="6"/>
        <v>383.047</v>
      </c>
      <c r="W13" s="24"/>
      <c r="X13" s="24">
        <f t="shared" si="6"/>
        <v>1757.972</v>
      </c>
      <c r="Y13" s="24"/>
      <c r="Z13" s="24">
        <f t="shared" si="6"/>
        <v>1431.3609999999999</v>
      </c>
      <c r="AA13" s="24"/>
      <c r="AB13" s="24">
        <f t="shared" si="6"/>
        <v>503.697</v>
      </c>
      <c r="AC13" s="24"/>
      <c r="AD13" s="24">
        <f t="shared" si="6"/>
        <v>1759.008</v>
      </c>
      <c r="AE13" s="24"/>
      <c r="AF13" s="40"/>
    </row>
    <row r="14" spans="1:32" s="13" customFormat="1" ht="75">
      <c r="A14" s="51" t="s">
        <v>30</v>
      </c>
      <c r="B14" s="40">
        <f>H14+J14+L14+N14+P14+R14+T14+V14+X14+Z14+AB14+AD14</f>
        <v>241.3</v>
      </c>
      <c r="C14" s="41">
        <f>H14</f>
        <v>0</v>
      </c>
      <c r="D14" s="41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24">
        <v>0</v>
      </c>
      <c r="Q14" s="24"/>
      <c r="R14" s="24">
        <v>120.65</v>
      </c>
      <c r="S14" s="24"/>
      <c r="T14" s="24">
        <v>0</v>
      </c>
      <c r="U14" s="24"/>
      <c r="V14" s="24">
        <v>0</v>
      </c>
      <c r="W14" s="24"/>
      <c r="X14" s="24">
        <v>0</v>
      </c>
      <c r="Y14" s="24"/>
      <c r="Z14" s="24">
        <v>0</v>
      </c>
      <c r="AA14" s="24"/>
      <c r="AB14" s="24">
        <v>120.65</v>
      </c>
      <c r="AC14" s="24"/>
      <c r="AD14" s="24">
        <v>0</v>
      </c>
      <c r="AE14" s="24"/>
      <c r="AF14" s="151" t="s">
        <v>55</v>
      </c>
    </row>
    <row r="15" spans="1:32" s="13" customFormat="1" ht="18.75">
      <c r="A15" s="33" t="s">
        <v>23</v>
      </c>
      <c r="B15" s="40">
        <f>B14</f>
        <v>241.3</v>
      </c>
      <c r="C15" s="41">
        <f>C14</f>
        <v>0</v>
      </c>
      <c r="D15" s="41">
        <v>0</v>
      </c>
      <c r="E15" s="24">
        <v>0</v>
      </c>
      <c r="F15" s="24">
        <f t="shared" si="1"/>
        <v>0</v>
      </c>
      <c r="G15" s="24">
        <v>0</v>
      </c>
      <c r="H15" s="24">
        <f>H14</f>
        <v>0</v>
      </c>
      <c r="I15" s="24">
        <f aca="true" t="shared" si="7" ref="I15:AD16">I14</f>
        <v>0</v>
      </c>
      <c r="J15" s="24">
        <f t="shared" si="7"/>
        <v>0</v>
      </c>
      <c r="K15" s="24"/>
      <c r="L15" s="24">
        <f t="shared" si="7"/>
        <v>0</v>
      </c>
      <c r="M15" s="24"/>
      <c r="N15" s="24">
        <f t="shared" si="7"/>
        <v>0</v>
      </c>
      <c r="O15" s="24"/>
      <c r="P15" s="24">
        <f t="shared" si="7"/>
        <v>0</v>
      </c>
      <c r="Q15" s="24"/>
      <c r="R15" s="24">
        <f t="shared" si="7"/>
        <v>120.65</v>
      </c>
      <c r="S15" s="24"/>
      <c r="T15" s="24">
        <f t="shared" si="7"/>
        <v>0</v>
      </c>
      <c r="U15" s="24"/>
      <c r="V15" s="24">
        <f t="shared" si="7"/>
        <v>0</v>
      </c>
      <c r="W15" s="24"/>
      <c r="X15" s="24">
        <f t="shared" si="7"/>
        <v>0</v>
      </c>
      <c r="Y15" s="24"/>
      <c r="Z15" s="24">
        <f t="shared" si="7"/>
        <v>0</v>
      </c>
      <c r="AA15" s="24"/>
      <c r="AB15" s="24">
        <f t="shared" si="7"/>
        <v>120.65</v>
      </c>
      <c r="AC15" s="24"/>
      <c r="AD15" s="24">
        <f t="shared" si="7"/>
        <v>0</v>
      </c>
      <c r="AE15" s="24"/>
      <c r="AF15" s="152"/>
    </row>
    <row r="16" spans="1:32" s="13" customFormat="1" ht="18.75">
      <c r="A16" s="35" t="s">
        <v>18</v>
      </c>
      <c r="B16" s="40">
        <f>B15</f>
        <v>241.3</v>
      </c>
      <c r="C16" s="41">
        <f>C15</f>
        <v>0</v>
      </c>
      <c r="D16" s="41">
        <v>0</v>
      </c>
      <c r="E16" s="24">
        <v>0</v>
      </c>
      <c r="F16" s="24">
        <f t="shared" si="1"/>
        <v>0</v>
      </c>
      <c r="G16" s="24">
        <v>0</v>
      </c>
      <c r="H16" s="24">
        <f>H15</f>
        <v>0</v>
      </c>
      <c r="I16" s="24">
        <f t="shared" si="7"/>
        <v>0</v>
      </c>
      <c r="J16" s="24">
        <f t="shared" si="7"/>
        <v>0</v>
      </c>
      <c r="K16" s="24"/>
      <c r="L16" s="24">
        <f t="shared" si="7"/>
        <v>0</v>
      </c>
      <c r="M16" s="24"/>
      <c r="N16" s="24">
        <f t="shared" si="7"/>
        <v>0</v>
      </c>
      <c r="O16" s="24"/>
      <c r="P16" s="24">
        <f t="shared" si="7"/>
        <v>0</v>
      </c>
      <c r="Q16" s="24"/>
      <c r="R16" s="24">
        <f t="shared" si="7"/>
        <v>120.65</v>
      </c>
      <c r="S16" s="24"/>
      <c r="T16" s="24">
        <f t="shared" si="7"/>
        <v>0</v>
      </c>
      <c r="U16" s="24"/>
      <c r="V16" s="24">
        <f t="shared" si="7"/>
        <v>0</v>
      </c>
      <c r="W16" s="24"/>
      <c r="X16" s="24">
        <f t="shared" si="7"/>
        <v>0</v>
      </c>
      <c r="Y16" s="24"/>
      <c r="Z16" s="24">
        <f t="shared" si="7"/>
        <v>0</v>
      </c>
      <c r="AA16" s="24"/>
      <c r="AB16" s="24">
        <f t="shared" si="7"/>
        <v>120.65</v>
      </c>
      <c r="AC16" s="24"/>
      <c r="AD16" s="24">
        <f t="shared" si="7"/>
        <v>0</v>
      </c>
      <c r="AE16" s="24"/>
      <c r="AF16" s="153"/>
    </row>
    <row r="17" spans="1:32" s="13" customFormat="1" ht="75">
      <c r="A17" s="52" t="s">
        <v>31</v>
      </c>
      <c r="B17" s="40">
        <f>H17+J17+L17+N17+P17+R17+T17+V17+X17+Z17+AB17+AD17</f>
        <v>1972.1000000000006</v>
      </c>
      <c r="C17" s="41">
        <f>H17</f>
        <v>67.4</v>
      </c>
      <c r="D17" s="41">
        <f>I17+K17+M17+O17+Q17+S17+U17+W17+Y17+AA17+AC17+AE17</f>
        <v>8.42419</v>
      </c>
      <c r="E17" s="24">
        <f>D17</f>
        <v>8.42419</v>
      </c>
      <c r="F17" s="24">
        <f t="shared" si="1"/>
        <v>0.4271685005831346</v>
      </c>
      <c r="G17" s="24">
        <f t="shared" si="3"/>
        <v>12.498798219584568</v>
      </c>
      <c r="H17" s="24">
        <v>67.4</v>
      </c>
      <c r="I17" s="21">
        <v>8.42419</v>
      </c>
      <c r="J17" s="24">
        <v>138.8</v>
      </c>
      <c r="K17" s="24"/>
      <c r="L17" s="24">
        <v>255.6</v>
      </c>
      <c r="M17" s="24"/>
      <c r="N17" s="24">
        <v>741.1</v>
      </c>
      <c r="O17" s="24"/>
      <c r="P17" s="24">
        <v>296.3</v>
      </c>
      <c r="Q17" s="24"/>
      <c r="R17" s="24">
        <v>67.4</v>
      </c>
      <c r="S17" s="24"/>
      <c r="T17" s="24">
        <v>67.4</v>
      </c>
      <c r="U17" s="24"/>
      <c r="V17" s="24">
        <v>67.4</v>
      </c>
      <c r="W17" s="24"/>
      <c r="X17" s="24">
        <v>67.4</v>
      </c>
      <c r="Y17" s="24"/>
      <c r="Z17" s="24">
        <v>67.4</v>
      </c>
      <c r="AA17" s="24"/>
      <c r="AB17" s="24">
        <v>67.4</v>
      </c>
      <c r="AC17" s="24"/>
      <c r="AD17" s="24">
        <v>68.5</v>
      </c>
      <c r="AE17" s="24"/>
      <c r="AF17" s="151" t="s">
        <v>56</v>
      </c>
    </row>
    <row r="18" spans="1:32" s="13" customFormat="1" ht="18.75">
      <c r="A18" s="33" t="s">
        <v>23</v>
      </c>
      <c r="B18" s="40">
        <f aca="true" t="shared" si="8" ref="B18:E19">B17</f>
        <v>1972.1000000000006</v>
      </c>
      <c r="C18" s="41">
        <f t="shared" si="8"/>
        <v>67.4</v>
      </c>
      <c r="D18" s="41">
        <f t="shared" si="8"/>
        <v>8.42419</v>
      </c>
      <c r="E18" s="24">
        <f t="shared" si="8"/>
        <v>8.42419</v>
      </c>
      <c r="F18" s="24">
        <f t="shared" si="1"/>
        <v>0.4271685005831346</v>
      </c>
      <c r="G18" s="24">
        <f t="shared" si="3"/>
        <v>12.498798219584568</v>
      </c>
      <c r="H18" s="24">
        <f>H17</f>
        <v>67.4</v>
      </c>
      <c r="I18" s="24">
        <f aca="true" t="shared" si="9" ref="I18:AD19">I17</f>
        <v>8.42419</v>
      </c>
      <c r="J18" s="24">
        <f t="shared" si="9"/>
        <v>138.8</v>
      </c>
      <c r="K18" s="24"/>
      <c r="L18" s="24">
        <f t="shared" si="9"/>
        <v>255.6</v>
      </c>
      <c r="M18" s="24"/>
      <c r="N18" s="24">
        <f t="shared" si="9"/>
        <v>741.1</v>
      </c>
      <c r="O18" s="24"/>
      <c r="P18" s="24">
        <f t="shared" si="9"/>
        <v>296.3</v>
      </c>
      <c r="Q18" s="24"/>
      <c r="R18" s="24">
        <f t="shared" si="9"/>
        <v>67.4</v>
      </c>
      <c r="S18" s="24"/>
      <c r="T18" s="24">
        <f t="shared" si="9"/>
        <v>67.4</v>
      </c>
      <c r="U18" s="24"/>
      <c r="V18" s="24">
        <f t="shared" si="9"/>
        <v>67.4</v>
      </c>
      <c r="W18" s="24"/>
      <c r="X18" s="24">
        <f t="shared" si="9"/>
        <v>67.4</v>
      </c>
      <c r="Y18" s="24"/>
      <c r="Z18" s="24">
        <f t="shared" si="9"/>
        <v>67.4</v>
      </c>
      <c r="AA18" s="24"/>
      <c r="AB18" s="24">
        <f t="shared" si="9"/>
        <v>67.4</v>
      </c>
      <c r="AC18" s="24"/>
      <c r="AD18" s="24">
        <f t="shared" si="9"/>
        <v>68.5</v>
      </c>
      <c r="AE18" s="24"/>
      <c r="AF18" s="152"/>
    </row>
    <row r="19" spans="1:32" s="13" customFormat="1" ht="18.75">
      <c r="A19" s="35" t="s">
        <v>18</v>
      </c>
      <c r="B19" s="40">
        <f t="shared" si="8"/>
        <v>1972.1000000000006</v>
      </c>
      <c r="C19" s="41">
        <f t="shared" si="8"/>
        <v>67.4</v>
      </c>
      <c r="D19" s="24">
        <f t="shared" si="8"/>
        <v>8.42419</v>
      </c>
      <c r="E19" s="24">
        <f t="shared" si="8"/>
        <v>8.42419</v>
      </c>
      <c r="F19" s="24">
        <f t="shared" si="1"/>
        <v>0.4271685005831346</v>
      </c>
      <c r="G19" s="24">
        <f t="shared" si="3"/>
        <v>12.498798219584568</v>
      </c>
      <c r="H19" s="24">
        <f>H18</f>
        <v>67.4</v>
      </c>
      <c r="I19" s="24">
        <f t="shared" si="9"/>
        <v>8.42419</v>
      </c>
      <c r="J19" s="24">
        <f t="shared" si="9"/>
        <v>138.8</v>
      </c>
      <c r="K19" s="24"/>
      <c r="L19" s="24">
        <f t="shared" si="9"/>
        <v>255.6</v>
      </c>
      <c r="M19" s="24"/>
      <c r="N19" s="24">
        <f t="shared" si="9"/>
        <v>741.1</v>
      </c>
      <c r="O19" s="24"/>
      <c r="P19" s="24">
        <f t="shared" si="9"/>
        <v>296.3</v>
      </c>
      <c r="Q19" s="24"/>
      <c r="R19" s="24">
        <f t="shared" si="9"/>
        <v>67.4</v>
      </c>
      <c r="S19" s="24"/>
      <c r="T19" s="24">
        <f t="shared" si="9"/>
        <v>67.4</v>
      </c>
      <c r="U19" s="24"/>
      <c r="V19" s="24">
        <f t="shared" si="9"/>
        <v>67.4</v>
      </c>
      <c r="W19" s="24"/>
      <c r="X19" s="24">
        <f t="shared" si="9"/>
        <v>67.4</v>
      </c>
      <c r="Y19" s="24"/>
      <c r="Z19" s="24">
        <f t="shared" si="9"/>
        <v>67.4</v>
      </c>
      <c r="AA19" s="24"/>
      <c r="AB19" s="24">
        <f t="shared" si="9"/>
        <v>67.4</v>
      </c>
      <c r="AC19" s="24"/>
      <c r="AD19" s="24">
        <f t="shared" si="9"/>
        <v>68.5</v>
      </c>
      <c r="AE19" s="24"/>
      <c r="AF19" s="153"/>
    </row>
    <row r="20" spans="1:32" s="13" customFormat="1" ht="128.25" customHeight="1">
      <c r="A20" s="52" t="s">
        <v>32</v>
      </c>
      <c r="B20" s="40">
        <f>H20+J20+L20+N20+P20+R20+T20+V20+X20+Z20+AB20+AD20</f>
        <v>18602.000000000004</v>
      </c>
      <c r="C20" s="41">
        <f>H20</f>
        <v>727.397</v>
      </c>
      <c r="D20" s="41">
        <f>I20+K20+M20+O20+Q20+S20+U20+W20+Y20+AA20+AC20+AE20</f>
        <v>390.72784</v>
      </c>
      <c r="E20" s="24">
        <f>D20</f>
        <v>390.72784</v>
      </c>
      <c r="F20" s="24">
        <f t="shared" si="1"/>
        <v>2.100461455757445</v>
      </c>
      <c r="G20" s="24">
        <f t="shared" si="3"/>
        <v>53.71589929570784</v>
      </c>
      <c r="H20" s="24">
        <v>727.397</v>
      </c>
      <c r="I20" s="21">
        <v>390.72784</v>
      </c>
      <c r="J20" s="24">
        <v>345.647</v>
      </c>
      <c r="K20" s="24"/>
      <c r="L20" s="24">
        <v>1788.812</v>
      </c>
      <c r="M20" s="24"/>
      <c r="N20" s="24">
        <v>3284.497</v>
      </c>
      <c r="O20" s="24"/>
      <c r="P20" s="24">
        <v>401.327</v>
      </c>
      <c r="Q20" s="24"/>
      <c r="R20" s="24">
        <v>1794.012</v>
      </c>
      <c r="S20" s="24"/>
      <c r="T20" s="24">
        <v>5372.117</v>
      </c>
      <c r="U20" s="24"/>
      <c r="V20" s="24">
        <v>315.647</v>
      </c>
      <c r="W20" s="24"/>
      <c r="X20" s="24">
        <v>1690.572</v>
      </c>
      <c r="Y20" s="24"/>
      <c r="Z20" s="24">
        <v>875.817</v>
      </c>
      <c r="AA20" s="24"/>
      <c r="AB20" s="24">
        <v>315.647</v>
      </c>
      <c r="AC20" s="24"/>
      <c r="AD20" s="24">
        <v>1690.508</v>
      </c>
      <c r="AE20" s="24"/>
      <c r="AF20" s="198" t="s">
        <v>57</v>
      </c>
    </row>
    <row r="21" spans="1:32" s="13" customFormat="1" ht="18.75">
      <c r="A21" s="33" t="s">
        <v>23</v>
      </c>
      <c r="B21" s="40">
        <f aca="true" t="shared" si="10" ref="B21:E22">B20</f>
        <v>18602.000000000004</v>
      </c>
      <c r="C21" s="41">
        <f t="shared" si="10"/>
        <v>727.397</v>
      </c>
      <c r="D21" s="41">
        <f t="shared" si="10"/>
        <v>390.72784</v>
      </c>
      <c r="E21" s="24">
        <f t="shared" si="10"/>
        <v>390.72784</v>
      </c>
      <c r="F21" s="24">
        <f t="shared" si="1"/>
        <v>2.100461455757445</v>
      </c>
      <c r="G21" s="24">
        <f t="shared" si="3"/>
        <v>53.71589929570784</v>
      </c>
      <c r="H21" s="24">
        <f>H20</f>
        <v>727.397</v>
      </c>
      <c r="I21" s="24">
        <f aca="true" t="shared" si="11" ref="I21:AD22">I20</f>
        <v>390.72784</v>
      </c>
      <c r="J21" s="24">
        <f t="shared" si="11"/>
        <v>345.647</v>
      </c>
      <c r="K21" s="24"/>
      <c r="L21" s="24">
        <f t="shared" si="11"/>
        <v>1788.812</v>
      </c>
      <c r="M21" s="24"/>
      <c r="N21" s="24">
        <f t="shared" si="11"/>
        <v>3284.497</v>
      </c>
      <c r="O21" s="24"/>
      <c r="P21" s="24">
        <f t="shared" si="11"/>
        <v>401.327</v>
      </c>
      <c r="Q21" s="24"/>
      <c r="R21" s="24">
        <f t="shared" si="11"/>
        <v>1794.012</v>
      </c>
      <c r="S21" s="24"/>
      <c r="T21" s="24">
        <f t="shared" si="11"/>
        <v>5372.117</v>
      </c>
      <c r="U21" s="24"/>
      <c r="V21" s="24">
        <f t="shared" si="11"/>
        <v>315.647</v>
      </c>
      <c r="W21" s="24"/>
      <c r="X21" s="24">
        <f t="shared" si="11"/>
        <v>1690.572</v>
      </c>
      <c r="Y21" s="24"/>
      <c r="Z21" s="24">
        <f t="shared" si="11"/>
        <v>875.817</v>
      </c>
      <c r="AA21" s="24"/>
      <c r="AB21" s="24">
        <f t="shared" si="11"/>
        <v>315.647</v>
      </c>
      <c r="AC21" s="24"/>
      <c r="AD21" s="24">
        <f t="shared" si="11"/>
        <v>1690.508</v>
      </c>
      <c r="AE21" s="24"/>
      <c r="AF21" s="199"/>
    </row>
    <row r="22" spans="1:32" s="13" customFormat="1" ht="18.75">
      <c r="A22" s="36" t="s">
        <v>18</v>
      </c>
      <c r="B22" s="40">
        <f t="shared" si="10"/>
        <v>18602.000000000004</v>
      </c>
      <c r="C22" s="41">
        <f t="shared" si="10"/>
        <v>727.397</v>
      </c>
      <c r="D22" s="41">
        <f t="shared" si="10"/>
        <v>390.72784</v>
      </c>
      <c r="E22" s="24">
        <f t="shared" si="10"/>
        <v>390.72784</v>
      </c>
      <c r="F22" s="21">
        <f t="shared" si="1"/>
        <v>2.100461455757445</v>
      </c>
      <c r="G22" s="24">
        <f t="shared" si="3"/>
        <v>53.71589929570784</v>
      </c>
      <c r="H22" s="24">
        <f>H21</f>
        <v>727.397</v>
      </c>
      <c r="I22" s="24">
        <f t="shared" si="11"/>
        <v>390.72784</v>
      </c>
      <c r="J22" s="24">
        <f t="shared" si="11"/>
        <v>345.647</v>
      </c>
      <c r="K22" s="24"/>
      <c r="L22" s="24">
        <f t="shared" si="11"/>
        <v>1788.812</v>
      </c>
      <c r="M22" s="24"/>
      <c r="N22" s="24">
        <f t="shared" si="11"/>
        <v>3284.497</v>
      </c>
      <c r="O22" s="24"/>
      <c r="P22" s="24">
        <f t="shared" si="11"/>
        <v>401.327</v>
      </c>
      <c r="Q22" s="24"/>
      <c r="R22" s="24">
        <f t="shared" si="11"/>
        <v>1794.012</v>
      </c>
      <c r="S22" s="24"/>
      <c r="T22" s="24">
        <f t="shared" si="11"/>
        <v>5372.117</v>
      </c>
      <c r="U22" s="24"/>
      <c r="V22" s="24">
        <f t="shared" si="11"/>
        <v>315.647</v>
      </c>
      <c r="W22" s="24"/>
      <c r="X22" s="24">
        <f t="shared" si="11"/>
        <v>1690.572</v>
      </c>
      <c r="Y22" s="24"/>
      <c r="Z22" s="24">
        <f t="shared" si="11"/>
        <v>875.817</v>
      </c>
      <c r="AA22" s="24"/>
      <c r="AB22" s="53">
        <f t="shared" si="11"/>
        <v>315.647</v>
      </c>
      <c r="AC22" s="24"/>
      <c r="AD22" s="24">
        <f t="shared" si="11"/>
        <v>1690.508</v>
      </c>
      <c r="AE22" s="24"/>
      <c r="AF22" s="200"/>
    </row>
    <row r="23" spans="1:32" s="13" customFormat="1" ht="57" customHeight="1">
      <c r="A23" s="52" t="s">
        <v>33</v>
      </c>
      <c r="B23" s="40">
        <f>H23+J23+L23+N23+R23+T23+V23+X23+Z23+AB23+AD23</f>
        <v>2188.2</v>
      </c>
      <c r="C23" s="41">
        <f>H23</f>
        <v>128.3</v>
      </c>
      <c r="D23" s="41">
        <f>I23+K23+M23+O23+Q23+S23+U23+W23+Y23+AA23+AC23+AE23</f>
        <v>34.48</v>
      </c>
      <c r="E23" s="24">
        <f>D23</f>
        <v>34.48</v>
      </c>
      <c r="F23" s="21">
        <f t="shared" si="1"/>
        <v>1.5757243396398866</v>
      </c>
      <c r="G23" s="24">
        <f t="shared" si="3"/>
        <v>26.874512860483236</v>
      </c>
      <c r="H23" s="24">
        <v>128.3</v>
      </c>
      <c r="I23" s="24">
        <v>34.48</v>
      </c>
      <c r="J23" s="24">
        <v>455.7</v>
      </c>
      <c r="K23" s="24"/>
      <c r="L23" s="24">
        <v>0</v>
      </c>
      <c r="M23" s="24"/>
      <c r="N23" s="24">
        <v>593.556</v>
      </c>
      <c r="O23" s="24"/>
      <c r="P23" s="24">
        <v>0</v>
      </c>
      <c r="Q23" s="24"/>
      <c r="R23" s="24">
        <v>0</v>
      </c>
      <c r="S23" s="24"/>
      <c r="T23" s="24">
        <v>522.5</v>
      </c>
      <c r="U23" s="24"/>
      <c r="V23" s="24">
        <v>0</v>
      </c>
      <c r="W23" s="24"/>
      <c r="X23" s="24">
        <v>0</v>
      </c>
      <c r="Y23" s="24"/>
      <c r="Z23" s="24">
        <v>488.144</v>
      </c>
      <c r="AA23" s="24"/>
      <c r="AB23" s="24">
        <v>0</v>
      </c>
      <c r="AC23" s="24"/>
      <c r="AD23" s="24">
        <v>0</v>
      </c>
      <c r="AE23" s="24"/>
      <c r="AF23" s="159" t="s">
        <v>58</v>
      </c>
    </row>
    <row r="24" spans="1:32" s="13" customFormat="1" ht="18.75">
      <c r="A24" s="33" t="s">
        <v>23</v>
      </c>
      <c r="B24" s="40">
        <f aca="true" t="shared" si="12" ref="B24:E25">B23</f>
        <v>2188.2</v>
      </c>
      <c r="C24" s="41">
        <f t="shared" si="12"/>
        <v>128.3</v>
      </c>
      <c r="D24" s="44">
        <f t="shared" si="12"/>
        <v>34.48</v>
      </c>
      <c r="E24" s="40">
        <f t="shared" si="12"/>
        <v>34.48</v>
      </c>
      <c r="F24" s="24">
        <f t="shared" si="1"/>
        <v>1.5757243396398866</v>
      </c>
      <c r="G24" s="24">
        <f t="shared" si="3"/>
        <v>26.874512860483236</v>
      </c>
      <c r="H24" s="40">
        <f>H23</f>
        <v>128.3</v>
      </c>
      <c r="I24" s="40">
        <f aca="true" t="shared" si="13" ref="I24:AD25">I23</f>
        <v>34.48</v>
      </c>
      <c r="J24" s="40">
        <f t="shared" si="13"/>
        <v>455.7</v>
      </c>
      <c r="K24" s="40"/>
      <c r="L24" s="40">
        <f t="shared" si="13"/>
        <v>0</v>
      </c>
      <c r="M24" s="40"/>
      <c r="N24" s="40">
        <f t="shared" si="13"/>
        <v>593.556</v>
      </c>
      <c r="O24" s="40"/>
      <c r="P24" s="40">
        <f t="shared" si="13"/>
        <v>0</v>
      </c>
      <c r="Q24" s="40"/>
      <c r="R24" s="40">
        <f t="shared" si="13"/>
        <v>0</v>
      </c>
      <c r="S24" s="40"/>
      <c r="T24" s="40">
        <f t="shared" si="13"/>
        <v>522.5</v>
      </c>
      <c r="U24" s="40"/>
      <c r="V24" s="40">
        <f t="shared" si="13"/>
        <v>0</v>
      </c>
      <c r="W24" s="40"/>
      <c r="X24" s="40">
        <f t="shared" si="13"/>
        <v>0</v>
      </c>
      <c r="Y24" s="40"/>
      <c r="Z24" s="40">
        <f t="shared" si="13"/>
        <v>488.144</v>
      </c>
      <c r="AA24" s="40"/>
      <c r="AB24" s="40">
        <f t="shared" si="13"/>
        <v>0</v>
      </c>
      <c r="AC24" s="40"/>
      <c r="AD24" s="40">
        <f t="shared" si="13"/>
        <v>0</v>
      </c>
      <c r="AE24" s="40"/>
      <c r="AF24" s="160"/>
    </row>
    <row r="25" spans="1:32" s="13" customFormat="1" ht="18.75">
      <c r="A25" s="36" t="s">
        <v>18</v>
      </c>
      <c r="B25" s="40">
        <f t="shared" si="12"/>
        <v>2188.2</v>
      </c>
      <c r="C25" s="41">
        <f t="shared" si="12"/>
        <v>128.3</v>
      </c>
      <c r="D25" s="41">
        <f t="shared" si="12"/>
        <v>34.48</v>
      </c>
      <c r="E25" s="24">
        <f t="shared" si="12"/>
        <v>34.48</v>
      </c>
      <c r="F25" s="24">
        <f t="shared" si="1"/>
        <v>1.5757243396398866</v>
      </c>
      <c r="G25" s="24">
        <f t="shared" si="3"/>
        <v>26.874512860483236</v>
      </c>
      <c r="H25" s="24">
        <f>H24</f>
        <v>128.3</v>
      </c>
      <c r="I25" s="24">
        <f t="shared" si="13"/>
        <v>34.48</v>
      </c>
      <c r="J25" s="24">
        <f t="shared" si="13"/>
        <v>455.7</v>
      </c>
      <c r="K25" s="24"/>
      <c r="L25" s="24">
        <f t="shared" si="13"/>
        <v>0</v>
      </c>
      <c r="M25" s="24"/>
      <c r="N25" s="24">
        <f t="shared" si="13"/>
        <v>593.556</v>
      </c>
      <c r="O25" s="24"/>
      <c r="P25" s="24">
        <f t="shared" si="13"/>
        <v>0</v>
      </c>
      <c r="Q25" s="24"/>
      <c r="R25" s="24">
        <f t="shared" si="13"/>
        <v>0</v>
      </c>
      <c r="S25" s="24"/>
      <c r="T25" s="24">
        <f t="shared" si="13"/>
        <v>522.5</v>
      </c>
      <c r="U25" s="24"/>
      <c r="V25" s="24">
        <f t="shared" si="13"/>
        <v>0</v>
      </c>
      <c r="W25" s="24"/>
      <c r="X25" s="24">
        <f t="shared" si="13"/>
        <v>0</v>
      </c>
      <c r="Y25" s="24"/>
      <c r="Z25" s="24">
        <f t="shared" si="13"/>
        <v>488.144</v>
      </c>
      <c r="AA25" s="24"/>
      <c r="AB25" s="24">
        <f t="shared" si="13"/>
        <v>0</v>
      </c>
      <c r="AC25" s="24"/>
      <c r="AD25" s="24">
        <f t="shared" si="13"/>
        <v>0</v>
      </c>
      <c r="AE25" s="24"/>
      <c r="AF25" s="161"/>
    </row>
    <row r="26" spans="1:32" s="13" customFormat="1" ht="93.75">
      <c r="A26" s="52" t="s">
        <v>34</v>
      </c>
      <c r="B26" s="40">
        <f>H26+J26+L26+N26+P26+R26+T26+V26+X26+Z26+AB26+AD26</f>
        <v>80275.6</v>
      </c>
      <c r="C26" s="41">
        <f>H26</f>
        <v>17519.276</v>
      </c>
      <c r="D26" s="41">
        <f>I26+K26+M26+O26+Q26+S26+U26+W26+Y26+AA26+AC26+AE26</f>
        <v>14084.88</v>
      </c>
      <c r="E26" s="24">
        <f>D26</f>
        <v>14084.88</v>
      </c>
      <c r="F26" s="24">
        <f t="shared" si="1"/>
        <v>17.545655217774765</v>
      </c>
      <c r="G26" s="24">
        <f t="shared" si="3"/>
        <v>80.39647300493468</v>
      </c>
      <c r="H26" s="24">
        <v>17519.276</v>
      </c>
      <c r="I26" s="24">
        <v>14084.88</v>
      </c>
      <c r="J26" s="24">
        <v>7816.856</v>
      </c>
      <c r="K26" s="24"/>
      <c r="L26" s="24">
        <v>3377.887</v>
      </c>
      <c r="M26" s="24"/>
      <c r="N26" s="24">
        <v>7689.254</v>
      </c>
      <c r="O26" s="24"/>
      <c r="P26" s="24">
        <v>5408.135</v>
      </c>
      <c r="Q26" s="24"/>
      <c r="R26" s="24">
        <v>5877.914</v>
      </c>
      <c r="S26" s="24"/>
      <c r="T26" s="24">
        <v>8574.843</v>
      </c>
      <c r="U26" s="24"/>
      <c r="V26" s="24">
        <v>4145.643</v>
      </c>
      <c r="W26" s="24"/>
      <c r="X26" s="24">
        <v>3605.157</v>
      </c>
      <c r="Y26" s="24"/>
      <c r="Z26" s="24">
        <v>5969.258</v>
      </c>
      <c r="AA26" s="24"/>
      <c r="AB26" s="24">
        <v>3229.974</v>
      </c>
      <c r="AC26" s="24"/>
      <c r="AD26" s="24">
        <v>7061.403</v>
      </c>
      <c r="AE26" s="24"/>
      <c r="AF26" s="159" t="s">
        <v>59</v>
      </c>
    </row>
    <row r="27" spans="1:32" s="13" customFormat="1" ht="18.75">
      <c r="A27" s="33" t="s">
        <v>23</v>
      </c>
      <c r="B27" s="40">
        <f>B26</f>
        <v>80275.6</v>
      </c>
      <c r="C27" s="41">
        <f>C26</f>
        <v>17519.276</v>
      </c>
      <c r="D27" s="41">
        <f>D26</f>
        <v>14084.88</v>
      </c>
      <c r="E27" s="24">
        <f>E26</f>
        <v>14084.88</v>
      </c>
      <c r="F27" s="24">
        <f t="shared" si="1"/>
        <v>17.545655217774765</v>
      </c>
      <c r="G27" s="24">
        <f t="shared" si="3"/>
        <v>80.39647300493468</v>
      </c>
      <c r="H27" s="24">
        <f>H26</f>
        <v>17519.276</v>
      </c>
      <c r="I27" s="24">
        <f aca="true" t="shared" si="14" ref="I27:AD28">I26</f>
        <v>14084.88</v>
      </c>
      <c r="J27" s="24">
        <f t="shared" si="14"/>
        <v>7816.856</v>
      </c>
      <c r="K27" s="24"/>
      <c r="L27" s="24">
        <f t="shared" si="14"/>
        <v>3377.887</v>
      </c>
      <c r="M27" s="24"/>
      <c r="N27" s="24">
        <f t="shared" si="14"/>
        <v>7689.254</v>
      </c>
      <c r="O27" s="24"/>
      <c r="P27" s="24">
        <f t="shared" si="14"/>
        <v>5408.135</v>
      </c>
      <c r="Q27" s="24"/>
      <c r="R27" s="24">
        <f t="shared" si="14"/>
        <v>5877.914</v>
      </c>
      <c r="S27" s="24"/>
      <c r="T27" s="24">
        <f t="shared" si="14"/>
        <v>8574.843</v>
      </c>
      <c r="U27" s="24"/>
      <c r="V27" s="24">
        <f t="shared" si="14"/>
        <v>4145.643</v>
      </c>
      <c r="W27" s="24"/>
      <c r="X27" s="24">
        <f t="shared" si="14"/>
        <v>3605.157</v>
      </c>
      <c r="Y27" s="24"/>
      <c r="Z27" s="24">
        <f t="shared" si="14"/>
        <v>5969.258</v>
      </c>
      <c r="AA27" s="24"/>
      <c r="AB27" s="24">
        <f t="shared" si="14"/>
        <v>3229.974</v>
      </c>
      <c r="AC27" s="24"/>
      <c r="AD27" s="24">
        <f t="shared" si="14"/>
        <v>7061.403</v>
      </c>
      <c r="AE27" s="24"/>
      <c r="AF27" s="162"/>
    </row>
    <row r="28" spans="1:32" s="13" customFormat="1" ht="17.25" customHeight="1">
      <c r="A28" s="35" t="s">
        <v>18</v>
      </c>
      <c r="B28" s="40">
        <f>B27</f>
        <v>80275.6</v>
      </c>
      <c r="C28" s="41">
        <f>C27</f>
        <v>17519.276</v>
      </c>
      <c r="D28" s="40">
        <f>D26</f>
        <v>14084.88</v>
      </c>
      <c r="E28" s="40">
        <f>E27</f>
        <v>14084.88</v>
      </c>
      <c r="F28" s="24">
        <f t="shared" si="1"/>
        <v>17.545655217774765</v>
      </c>
      <c r="G28" s="24">
        <f t="shared" si="3"/>
        <v>80.39647300493468</v>
      </c>
      <c r="H28" s="40">
        <f>H27</f>
        <v>17519.276</v>
      </c>
      <c r="I28" s="40">
        <f t="shared" si="14"/>
        <v>14084.88</v>
      </c>
      <c r="J28" s="40">
        <f t="shared" si="14"/>
        <v>7816.856</v>
      </c>
      <c r="K28" s="40"/>
      <c r="L28" s="40">
        <f t="shared" si="14"/>
        <v>3377.887</v>
      </c>
      <c r="M28" s="40"/>
      <c r="N28" s="40">
        <f t="shared" si="14"/>
        <v>7689.254</v>
      </c>
      <c r="O28" s="40"/>
      <c r="P28" s="40">
        <f t="shared" si="14"/>
        <v>5408.135</v>
      </c>
      <c r="Q28" s="40"/>
      <c r="R28" s="40">
        <f t="shared" si="14"/>
        <v>5877.914</v>
      </c>
      <c r="S28" s="40"/>
      <c r="T28" s="40">
        <f t="shared" si="14"/>
        <v>8574.843</v>
      </c>
      <c r="U28" s="40"/>
      <c r="V28" s="40">
        <f t="shared" si="14"/>
        <v>4145.643</v>
      </c>
      <c r="W28" s="40"/>
      <c r="X28" s="40">
        <f t="shared" si="14"/>
        <v>3605.157</v>
      </c>
      <c r="Y28" s="40"/>
      <c r="Z28" s="40">
        <f t="shared" si="14"/>
        <v>5969.258</v>
      </c>
      <c r="AA28" s="40"/>
      <c r="AB28" s="40">
        <f t="shared" si="14"/>
        <v>3229.974</v>
      </c>
      <c r="AC28" s="40"/>
      <c r="AD28" s="40">
        <f t="shared" si="14"/>
        <v>7061.403</v>
      </c>
      <c r="AE28" s="40"/>
      <c r="AF28" s="163"/>
    </row>
    <row r="29" spans="1:32" s="13" customFormat="1" ht="86.25" customHeight="1">
      <c r="A29" s="47" t="s">
        <v>46</v>
      </c>
      <c r="B29" s="40">
        <f>B30</f>
        <v>7649.1</v>
      </c>
      <c r="C29" s="41">
        <f aca="true" t="shared" si="15" ref="C29:C36">H29</f>
        <v>1426.8090000000002</v>
      </c>
      <c r="D29" s="40">
        <f>D30</f>
        <v>1451.1</v>
      </c>
      <c r="E29" s="40">
        <f>E30</f>
        <v>1180.59787</v>
      </c>
      <c r="F29" s="24">
        <f t="shared" si="1"/>
        <v>18.970859316782366</v>
      </c>
      <c r="G29" s="24">
        <f t="shared" si="3"/>
        <v>101.70247033765555</v>
      </c>
      <c r="H29" s="40">
        <f>H30</f>
        <v>1426.8090000000002</v>
      </c>
      <c r="I29" s="23">
        <f aca="true" t="shared" si="16" ref="I29:AD29">I30</f>
        <v>1180.59787</v>
      </c>
      <c r="J29" s="40">
        <f t="shared" si="16"/>
        <v>920.25566</v>
      </c>
      <c r="K29" s="40"/>
      <c r="L29" s="40">
        <f t="shared" si="16"/>
        <v>324.76479</v>
      </c>
      <c r="M29" s="40"/>
      <c r="N29" s="40">
        <f t="shared" si="16"/>
        <v>696.62379</v>
      </c>
      <c r="O29" s="40"/>
      <c r="P29" s="40">
        <f t="shared" si="16"/>
        <v>728.2687900000001</v>
      </c>
      <c r="Q29" s="40"/>
      <c r="R29" s="40">
        <f t="shared" si="16"/>
        <v>625.93579</v>
      </c>
      <c r="S29" s="40"/>
      <c r="T29" s="40">
        <f t="shared" si="16"/>
        <v>751.47779</v>
      </c>
      <c r="U29" s="40"/>
      <c r="V29" s="40">
        <f t="shared" si="16"/>
        <v>434.67078999999995</v>
      </c>
      <c r="W29" s="40"/>
      <c r="X29" s="40">
        <f t="shared" si="16"/>
        <v>230.41279</v>
      </c>
      <c r="Y29" s="40"/>
      <c r="Z29" s="40">
        <f t="shared" si="16"/>
        <v>487.04778999999996</v>
      </c>
      <c r="AA29" s="40"/>
      <c r="AB29" s="40">
        <f t="shared" si="16"/>
        <v>325.40079</v>
      </c>
      <c r="AC29" s="40"/>
      <c r="AD29" s="40">
        <f t="shared" si="16"/>
        <v>697.43223</v>
      </c>
      <c r="AE29" s="40"/>
      <c r="AF29" s="151" t="s">
        <v>60</v>
      </c>
    </row>
    <row r="30" spans="1:32" s="13" customFormat="1" ht="20.25" customHeight="1">
      <c r="A30" s="42" t="s">
        <v>23</v>
      </c>
      <c r="B30" s="40">
        <f>B32+B31</f>
        <v>7649.1</v>
      </c>
      <c r="C30" s="41">
        <f t="shared" si="15"/>
        <v>1426.8090000000002</v>
      </c>
      <c r="D30" s="40">
        <f>D31+D32</f>
        <v>1451.1</v>
      </c>
      <c r="E30" s="40">
        <f>E31+E32</f>
        <v>1180.59787</v>
      </c>
      <c r="F30" s="24">
        <f t="shared" si="1"/>
        <v>18.970859316782366</v>
      </c>
      <c r="G30" s="24">
        <f t="shared" si="3"/>
        <v>101.70247033765555</v>
      </c>
      <c r="H30" s="40">
        <f>H31+H32</f>
        <v>1426.8090000000002</v>
      </c>
      <c r="I30" s="40">
        <f>I31+I32</f>
        <v>1180.59787</v>
      </c>
      <c r="J30" s="40">
        <f>J31+J32</f>
        <v>920.25566</v>
      </c>
      <c r="K30" s="40"/>
      <c r="L30" s="40">
        <f>L31+L32</f>
        <v>324.76479</v>
      </c>
      <c r="M30" s="40"/>
      <c r="N30" s="40">
        <f>N31+N32</f>
        <v>696.62379</v>
      </c>
      <c r="O30" s="40"/>
      <c r="P30" s="40">
        <f>P31+P32</f>
        <v>728.2687900000001</v>
      </c>
      <c r="Q30" s="40"/>
      <c r="R30" s="40">
        <f>R31+R32</f>
        <v>625.93579</v>
      </c>
      <c r="S30" s="40"/>
      <c r="T30" s="40">
        <f>T31+T32</f>
        <v>751.47779</v>
      </c>
      <c r="U30" s="40"/>
      <c r="V30" s="40">
        <f>V31+V32</f>
        <v>434.67078999999995</v>
      </c>
      <c r="W30" s="40"/>
      <c r="X30" s="40">
        <f>X31+X32</f>
        <v>230.41279</v>
      </c>
      <c r="Y30" s="40"/>
      <c r="Z30" s="40">
        <f>Z31+Z32</f>
        <v>487.04778999999996</v>
      </c>
      <c r="AA30" s="40"/>
      <c r="AB30" s="40">
        <f>AB31+AB32</f>
        <v>325.40079</v>
      </c>
      <c r="AC30" s="40"/>
      <c r="AD30" s="40">
        <f>AD31+AD32</f>
        <v>697.43223</v>
      </c>
      <c r="AE30" s="24"/>
      <c r="AF30" s="162"/>
    </row>
    <row r="31" spans="1:32" s="48" customFormat="1" ht="20.25" customHeight="1">
      <c r="A31" s="35" t="s">
        <v>47</v>
      </c>
      <c r="B31" s="40">
        <f>H31+J31+L31+N31+P31+R31+T31+V31++X31+Z31+AB31+AD31</f>
        <v>4820.2</v>
      </c>
      <c r="C31" s="41">
        <f>H31</f>
        <v>11.91306</v>
      </c>
      <c r="D31" s="40">
        <v>28.1</v>
      </c>
      <c r="E31" s="40">
        <f>I31</f>
        <v>0</v>
      </c>
      <c r="F31" s="24">
        <f>E31*100/B31</f>
        <v>0</v>
      </c>
      <c r="G31" s="24">
        <f>E31*100/C31</f>
        <v>0</v>
      </c>
      <c r="H31" s="40">
        <v>11.91306</v>
      </c>
      <c r="I31" s="40">
        <v>0</v>
      </c>
      <c r="J31" s="40">
        <v>515.522</v>
      </c>
      <c r="K31" s="40"/>
      <c r="L31" s="40">
        <v>305.124</v>
      </c>
      <c r="M31" s="40"/>
      <c r="N31" s="40">
        <v>357.152</v>
      </c>
      <c r="O31" s="40"/>
      <c r="P31" s="40">
        <v>562.17794</v>
      </c>
      <c r="Q31" s="40"/>
      <c r="R31" s="40">
        <v>590.195</v>
      </c>
      <c r="S31" s="40"/>
      <c r="T31" s="40">
        <v>575.178</v>
      </c>
      <c r="U31" s="40"/>
      <c r="V31" s="40">
        <v>415.03</v>
      </c>
      <c r="W31" s="40"/>
      <c r="X31" s="40">
        <v>210.772</v>
      </c>
      <c r="Y31" s="40"/>
      <c r="Z31" s="40">
        <v>349.306</v>
      </c>
      <c r="AA31" s="40"/>
      <c r="AB31" s="40">
        <v>305.76</v>
      </c>
      <c r="AC31" s="40"/>
      <c r="AD31" s="40">
        <v>622.07</v>
      </c>
      <c r="AE31" s="24"/>
      <c r="AF31" s="162"/>
    </row>
    <row r="32" spans="1:32" s="50" customFormat="1" ht="27.75" customHeight="1">
      <c r="A32" s="35" t="s">
        <v>48</v>
      </c>
      <c r="B32" s="40">
        <f>H32+J32+N32+P32+R32+T32+V32+X32+Z32+AB32+AD32+L32</f>
        <v>2828.9</v>
      </c>
      <c r="C32" s="44">
        <f t="shared" si="15"/>
        <v>1414.89594</v>
      </c>
      <c r="D32" s="23">
        <v>1423</v>
      </c>
      <c r="E32" s="40">
        <f>I32</f>
        <v>1180.59787</v>
      </c>
      <c r="F32" s="24">
        <f>E32*100/B32</f>
        <v>41.73346070910955</v>
      </c>
      <c r="G32" s="24">
        <f>E32*100/C32</f>
        <v>83.44061472110805</v>
      </c>
      <c r="H32" s="40">
        <v>1414.89594</v>
      </c>
      <c r="I32" s="40">
        <v>1180.59787</v>
      </c>
      <c r="J32" s="40">
        <v>404.73366</v>
      </c>
      <c r="K32" s="40"/>
      <c r="L32" s="40">
        <v>19.64079</v>
      </c>
      <c r="M32" s="40"/>
      <c r="N32" s="40">
        <v>339.47179</v>
      </c>
      <c r="O32" s="40"/>
      <c r="P32" s="40">
        <v>166.09085</v>
      </c>
      <c r="Q32" s="40"/>
      <c r="R32" s="40">
        <v>35.74079</v>
      </c>
      <c r="S32" s="40"/>
      <c r="T32" s="40">
        <v>176.29979</v>
      </c>
      <c r="U32" s="40"/>
      <c r="V32" s="40">
        <v>19.64079</v>
      </c>
      <c r="W32" s="40"/>
      <c r="X32" s="40">
        <v>19.64079</v>
      </c>
      <c r="Y32" s="40"/>
      <c r="Z32" s="40">
        <v>137.74179</v>
      </c>
      <c r="AA32" s="40"/>
      <c r="AB32" s="40">
        <v>19.64079</v>
      </c>
      <c r="AC32" s="40"/>
      <c r="AD32" s="40">
        <v>75.36223</v>
      </c>
      <c r="AE32" s="40"/>
      <c r="AF32" s="163"/>
    </row>
    <row r="33" spans="1:32" s="13" customFormat="1" ht="33.75" customHeight="1">
      <c r="A33" s="65" t="s">
        <v>24</v>
      </c>
      <c r="B33" s="67">
        <f>B10+B6</f>
        <v>111603.00000000001</v>
      </c>
      <c r="C33" s="68">
        <f>C6+C10</f>
        <v>19869.182000000004</v>
      </c>
      <c r="D33" s="68">
        <f>D10+D6</f>
        <v>15969.61203</v>
      </c>
      <c r="E33" s="69">
        <f>I33</f>
        <v>15699.1099</v>
      </c>
      <c r="F33" s="69">
        <f t="shared" si="1"/>
        <v>14.309303540227411</v>
      </c>
      <c r="G33" s="69">
        <f t="shared" si="3"/>
        <v>80.37377698790014</v>
      </c>
      <c r="H33" s="67">
        <f>H6+H10</f>
        <v>19869.182000000004</v>
      </c>
      <c r="I33" s="67">
        <f>I36+I35+I34</f>
        <v>15699.1099</v>
      </c>
      <c r="J33" s="67">
        <f>J6+J10</f>
        <v>9677.258660000001</v>
      </c>
      <c r="K33" s="67"/>
      <c r="L33" s="67">
        <f>L6+L10</f>
        <v>5747.06379</v>
      </c>
      <c r="M33" s="67"/>
      <c r="N33" s="67">
        <f>N6+N10</f>
        <v>13005.030789999999</v>
      </c>
      <c r="O33" s="67"/>
      <c r="P33" s="67">
        <f>P6+P10</f>
        <v>6934.030790000001</v>
      </c>
      <c r="Q33" s="67"/>
      <c r="R33" s="67">
        <f>R6+R10</f>
        <v>8771.91179</v>
      </c>
      <c r="S33" s="67"/>
      <c r="T33" s="67">
        <f>T6+T10</f>
        <v>15288.337790000001</v>
      </c>
      <c r="U33" s="67"/>
      <c r="V33" s="67">
        <f>V6+V10</f>
        <v>4963.360790000001</v>
      </c>
      <c r="W33" s="67"/>
      <c r="X33" s="67">
        <f>X6+X10</f>
        <v>5593.54179</v>
      </c>
      <c r="Y33" s="67"/>
      <c r="Z33" s="67">
        <f>Z6+Z10</f>
        <v>8176.366789999999</v>
      </c>
      <c r="AA33" s="67"/>
      <c r="AB33" s="67">
        <f>AB6+AB10</f>
        <v>4059.0717900000004</v>
      </c>
      <c r="AC33" s="67"/>
      <c r="AD33" s="67">
        <f>AD6+AD10</f>
        <v>9517.84323</v>
      </c>
      <c r="AE33" s="69"/>
      <c r="AF33" s="67"/>
    </row>
    <row r="34" spans="1:32" s="13" customFormat="1" ht="18.75">
      <c r="A34" s="35" t="s">
        <v>47</v>
      </c>
      <c r="B34" s="40">
        <f>H34+J34+L34+N34+P34+R34+T34+V34+X34+Z34+AB34+AD34</f>
        <v>4820.19694</v>
      </c>
      <c r="C34" s="41">
        <f>H34</f>
        <v>11.91</v>
      </c>
      <c r="D34" s="40">
        <f>D31</f>
        <v>28.1</v>
      </c>
      <c r="E34" s="40">
        <f>I34</f>
        <v>0</v>
      </c>
      <c r="F34" s="24">
        <f t="shared" si="1"/>
        <v>0.5829637325980295</v>
      </c>
      <c r="G34" s="24">
        <f t="shared" si="3"/>
        <v>235.93618807724602</v>
      </c>
      <c r="H34" s="40">
        <v>11.91</v>
      </c>
      <c r="I34" s="40">
        <v>0</v>
      </c>
      <c r="J34" s="40">
        <v>515.522</v>
      </c>
      <c r="K34" s="40"/>
      <c r="L34" s="40">
        <v>305.124</v>
      </c>
      <c r="M34" s="40"/>
      <c r="N34" s="40">
        <v>357.152</v>
      </c>
      <c r="O34" s="40"/>
      <c r="P34" s="40">
        <f>P31</f>
        <v>562.17794</v>
      </c>
      <c r="Q34" s="40"/>
      <c r="R34" s="40">
        <v>590.195</v>
      </c>
      <c r="S34" s="40"/>
      <c r="T34" s="40">
        <v>575.178</v>
      </c>
      <c r="U34" s="40"/>
      <c r="V34" s="40">
        <v>415.03</v>
      </c>
      <c r="W34" s="40"/>
      <c r="X34" s="40">
        <v>210.772</v>
      </c>
      <c r="Y34" s="40"/>
      <c r="Z34" s="40">
        <v>349.306</v>
      </c>
      <c r="AA34" s="40"/>
      <c r="AB34" s="40">
        <v>305.76</v>
      </c>
      <c r="AC34" s="40"/>
      <c r="AD34" s="40">
        <v>622.07</v>
      </c>
      <c r="AE34" s="24"/>
      <c r="AF34" s="40"/>
    </row>
    <row r="35" spans="1:32" s="13" customFormat="1" ht="18.75">
      <c r="A35" s="35" t="s">
        <v>48</v>
      </c>
      <c r="B35" s="40">
        <v>2828.9</v>
      </c>
      <c r="C35" s="44">
        <f t="shared" si="15"/>
        <v>1414.89594</v>
      </c>
      <c r="D35" s="40">
        <f>D32</f>
        <v>1423</v>
      </c>
      <c r="E35" s="40">
        <f>I35</f>
        <v>1180.59787</v>
      </c>
      <c r="F35" s="24">
        <f t="shared" si="1"/>
        <v>50.302237618862456</v>
      </c>
      <c r="G35" s="24">
        <f t="shared" si="3"/>
        <v>100.57276721000414</v>
      </c>
      <c r="H35" s="40">
        <f>H30-H31</f>
        <v>1414.89594</v>
      </c>
      <c r="I35" s="40">
        <f aca="true" t="shared" si="17" ref="I35:AD35">I30-I31</f>
        <v>1180.59787</v>
      </c>
      <c r="J35" s="40">
        <f t="shared" si="17"/>
        <v>404.73366</v>
      </c>
      <c r="K35" s="40"/>
      <c r="L35" s="40">
        <f t="shared" si="17"/>
        <v>19.64078999999998</v>
      </c>
      <c r="M35" s="40"/>
      <c r="N35" s="40">
        <f t="shared" si="17"/>
        <v>339.47179</v>
      </c>
      <c r="O35" s="40"/>
      <c r="P35" s="40">
        <f t="shared" si="17"/>
        <v>166.09085000000005</v>
      </c>
      <c r="Q35" s="40"/>
      <c r="R35" s="40">
        <f t="shared" si="17"/>
        <v>35.74078999999995</v>
      </c>
      <c r="S35" s="40"/>
      <c r="T35" s="40">
        <f t="shared" si="17"/>
        <v>176.29979000000003</v>
      </c>
      <c r="U35" s="40"/>
      <c r="V35" s="40">
        <f t="shared" si="17"/>
        <v>19.64078999999998</v>
      </c>
      <c r="W35" s="40"/>
      <c r="X35" s="40">
        <f t="shared" si="17"/>
        <v>19.64079000000001</v>
      </c>
      <c r="Y35" s="40"/>
      <c r="Z35" s="40">
        <f t="shared" si="17"/>
        <v>137.74178999999998</v>
      </c>
      <c r="AA35" s="40"/>
      <c r="AB35" s="40">
        <f t="shared" si="17"/>
        <v>19.64078999999998</v>
      </c>
      <c r="AC35" s="40"/>
      <c r="AD35" s="40">
        <f t="shared" si="17"/>
        <v>75.36222999999995</v>
      </c>
      <c r="AE35" s="40"/>
      <c r="AF35" s="40"/>
    </row>
    <row r="36" spans="1:32" ht="18.75" customHeight="1">
      <c r="A36" s="36" t="s">
        <v>18</v>
      </c>
      <c r="B36" s="40">
        <f>B7+B11+B26</f>
        <v>103953.90000000001</v>
      </c>
      <c r="C36" s="44">
        <f t="shared" si="15"/>
        <v>18442.373000000003</v>
      </c>
      <c r="D36" s="40">
        <f>D33-D34-D35</f>
        <v>14518.51203</v>
      </c>
      <c r="E36" s="40">
        <f>D36</f>
        <v>14518.51203</v>
      </c>
      <c r="F36" s="24">
        <f t="shared" si="1"/>
        <v>13.966298551569492</v>
      </c>
      <c r="G36" s="24">
        <f t="shared" si="3"/>
        <v>78.72366549575804</v>
      </c>
      <c r="H36" s="40">
        <f>H7+H11+H26</f>
        <v>18442.373000000003</v>
      </c>
      <c r="I36" s="40">
        <f>I7+I11+I26</f>
        <v>14518.51203</v>
      </c>
      <c r="J36" s="40">
        <f>J7+J11+J26</f>
        <v>8757.003</v>
      </c>
      <c r="K36" s="40"/>
      <c r="L36" s="40">
        <f>L7+L11+L26</f>
        <v>5422.299</v>
      </c>
      <c r="M36" s="40"/>
      <c r="N36" s="40">
        <f>N7+N11+N26</f>
        <v>12308.407</v>
      </c>
      <c r="O36" s="40"/>
      <c r="P36" s="40">
        <f>P7+P11+P26</f>
        <v>6205.762000000001</v>
      </c>
      <c r="Q36" s="40"/>
      <c r="R36" s="40">
        <f>R7+R11+R26</f>
        <v>8145.976</v>
      </c>
      <c r="S36" s="40"/>
      <c r="T36" s="40">
        <f>T7+T11+T26</f>
        <v>14536.86</v>
      </c>
      <c r="U36" s="40"/>
      <c r="V36" s="40">
        <f>V7+V11+V26</f>
        <v>4528.6900000000005</v>
      </c>
      <c r="W36" s="40"/>
      <c r="X36" s="40">
        <f>X7+X11+X26</f>
        <v>5363.129</v>
      </c>
      <c r="Y36" s="40"/>
      <c r="Z36" s="40">
        <f>Z7+Z11+Z26</f>
        <v>7689.3189999999995</v>
      </c>
      <c r="AA36" s="40"/>
      <c r="AB36" s="40">
        <f>AB7+AB11+AB26</f>
        <v>3733.6710000000003</v>
      </c>
      <c r="AC36" s="40"/>
      <c r="AD36" s="40">
        <f>AD7+AD11+AD26</f>
        <v>8820.411</v>
      </c>
      <c r="AE36" s="40"/>
      <c r="AF36" s="40"/>
    </row>
    <row r="37" spans="1:33" s="43" customFormat="1" ht="15" customHeight="1">
      <c r="A37" s="54"/>
      <c r="B37" s="70">
        <v>111603</v>
      </c>
      <c r="C37" s="71">
        <v>19869.182</v>
      </c>
      <c r="D37" s="71"/>
      <c r="E37" s="71">
        <v>15668.41</v>
      </c>
      <c r="F37" s="71"/>
      <c r="G37" s="71"/>
      <c r="H37" s="71">
        <v>19869.182</v>
      </c>
      <c r="I37" s="71"/>
      <c r="J37" s="71">
        <v>9677.259</v>
      </c>
      <c r="K37" s="71"/>
      <c r="L37" s="71">
        <v>5747.064</v>
      </c>
      <c r="M37" s="71"/>
      <c r="N37" s="71">
        <v>13005.031</v>
      </c>
      <c r="O37" s="71"/>
      <c r="P37" s="71">
        <v>6934.031</v>
      </c>
      <c r="Q37" s="71"/>
      <c r="R37" s="71">
        <v>8771.912</v>
      </c>
      <c r="S37" s="71"/>
      <c r="T37" s="71">
        <v>15288.338</v>
      </c>
      <c r="U37" s="71"/>
      <c r="V37" s="71">
        <v>4963.361</v>
      </c>
      <c r="W37" s="71"/>
      <c r="X37" s="71">
        <v>5593.542</v>
      </c>
      <c r="Y37" s="71"/>
      <c r="Z37" s="71">
        <v>8176.367</v>
      </c>
      <c r="AA37" s="71"/>
      <c r="AB37" s="71">
        <v>4059.072</v>
      </c>
      <c r="AC37" s="71"/>
      <c r="AD37" s="71">
        <v>9517.843</v>
      </c>
      <c r="AE37" s="71"/>
      <c r="AF37" s="72"/>
      <c r="AG37" s="66"/>
    </row>
    <row r="38" spans="1:32" s="13" customFormat="1" ht="18.75" hidden="1">
      <c r="A38" s="55"/>
      <c r="B38" s="150" t="s">
        <v>36</v>
      </c>
      <c r="C38" s="150"/>
      <c r="D38" s="150"/>
      <c r="E38" s="150"/>
      <c r="F38" s="150"/>
      <c r="G38" s="150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6"/>
      <c r="S38" s="56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6"/>
    </row>
    <row r="39" spans="1:32" s="13" customFormat="1" ht="15.75" hidden="1">
      <c r="A39" s="55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6"/>
      <c r="S39" s="56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6"/>
    </row>
    <row r="40" spans="1:32" s="13" customFormat="1" ht="18.75">
      <c r="A40" s="55"/>
      <c r="B40" s="154" t="s">
        <v>53</v>
      </c>
      <c r="C40" s="154"/>
      <c r="D40" s="154"/>
      <c r="E40" s="154"/>
      <c r="F40" s="154"/>
      <c r="G40" s="154"/>
      <c r="H40" s="154"/>
      <c r="I40" s="154"/>
      <c r="J40" s="56"/>
      <c r="K40" s="56"/>
      <c r="L40" s="56"/>
      <c r="M40" s="56"/>
      <c r="N40" s="56"/>
      <c r="O40" s="56"/>
      <c r="P40" s="56"/>
      <c r="Q40" s="57"/>
      <c r="R40" s="56"/>
      <c r="S40" s="56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6"/>
    </row>
    <row r="41" spans="1:32" ht="35.25" customHeight="1">
      <c r="A41" s="59"/>
      <c r="B41" s="155"/>
      <c r="C41" s="154"/>
      <c r="D41" s="154"/>
      <c r="E41" s="154"/>
      <c r="F41" s="154"/>
      <c r="G41" s="154"/>
      <c r="H41" s="61"/>
      <c r="I41" s="58"/>
      <c r="J41" s="61"/>
      <c r="K41" s="58"/>
      <c r="L41" s="61"/>
      <c r="M41" s="58"/>
      <c r="N41" s="61"/>
      <c r="O41" s="58"/>
      <c r="P41" s="61"/>
      <c r="Q41" s="61"/>
      <c r="R41" s="61"/>
      <c r="S41" s="58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5"/>
    </row>
    <row r="42" spans="1:44" ht="35.25" customHeight="1">
      <c r="A42" s="55"/>
      <c r="B42" s="59"/>
      <c r="C42" s="59"/>
      <c r="D42" s="55"/>
      <c r="E42" s="59"/>
      <c r="F42" s="59"/>
      <c r="G42" s="55"/>
      <c r="H42" s="58"/>
      <c r="I42" s="61"/>
      <c r="J42" s="58"/>
      <c r="K42" s="58"/>
      <c r="L42" s="58"/>
      <c r="M42" s="58"/>
      <c r="N42" s="58"/>
      <c r="O42" s="58"/>
      <c r="P42" s="61"/>
      <c r="Q42" s="61"/>
      <c r="R42" s="58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spans="1:44" ht="19.5" customHeight="1">
      <c r="A43" s="55"/>
      <c r="B43" s="154"/>
      <c r="C43" s="154"/>
      <c r="D43" s="154"/>
      <c r="E43" s="154"/>
      <c r="F43" s="154"/>
      <c r="G43" s="55"/>
      <c r="H43" s="58"/>
      <c r="I43" s="58"/>
      <c r="J43" s="58"/>
      <c r="K43" s="58"/>
      <c r="L43" s="58"/>
      <c r="M43" s="58"/>
      <c r="N43" s="58"/>
      <c r="O43" s="58"/>
      <c r="P43" s="61"/>
      <c r="Q43" s="58"/>
      <c r="R43" s="58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33:44" ht="48.75" customHeight="1"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ht="19.5" customHeight="1"/>
    <row r="46" ht="48.75" customHeight="1"/>
  </sheetData>
  <sheetProtection/>
  <mergeCells count="31">
    <mergeCell ref="B43:F43"/>
    <mergeCell ref="Z2:AA2"/>
    <mergeCell ref="AB2:AC2"/>
    <mergeCell ref="AD2:AE2"/>
    <mergeCell ref="B41:G41"/>
    <mergeCell ref="B40:I40"/>
    <mergeCell ref="B38:G38"/>
    <mergeCell ref="X2:Y2"/>
    <mergeCell ref="R2:S2"/>
    <mergeCell ref="AF17:AF19"/>
    <mergeCell ref="L2:M2"/>
    <mergeCell ref="J2:K2"/>
    <mergeCell ref="F2:G2"/>
    <mergeCell ref="H2:I2"/>
    <mergeCell ref="T2:U2"/>
    <mergeCell ref="A1:S1"/>
    <mergeCell ref="A2:A3"/>
    <mergeCell ref="B2:B3"/>
    <mergeCell ref="C2:C3"/>
    <mergeCell ref="D2:D3"/>
    <mergeCell ref="P2:Q2"/>
    <mergeCell ref="AF29:AF32"/>
    <mergeCell ref="AF6:AF9"/>
    <mergeCell ref="V2:W2"/>
    <mergeCell ref="E2:E3"/>
    <mergeCell ref="AF23:AF25"/>
    <mergeCell ref="AF14:AF16"/>
    <mergeCell ref="AF2:AF3"/>
    <mergeCell ref="AF20:AF22"/>
    <mergeCell ref="N2:O2"/>
    <mergeCell ref="AF26:AF28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93" zoomScaleNormal="70" zoomScaleSheetLayoutView="93" zoomScalePageLayoutView="0" workbookViewId="0" topLeftCell="A10">
      <selection activeCell="A1" sqref="A1:S1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141" t="s">
        <v>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AF1" s="7"/>
    </row>
    <row r="2" spans="1:32" s="8" customFormat="1" ht="18.75" customHeight="1">
      <c r="A2" s="193" t="s">
        <v>27</v>
      </c>
      <c r="B2" s="194" t="s">
        <v>39</v>
      </c>
      <c r="C2" s="194" t="s">
        <v>40</v>
      </c>
      <c r="D2" s="194" t="s">
        <v>28</v>
      </c>
      <c r="E2" s="194" t="s">
        <v>29</v>
      </c>
      <c r="F2" s="197" t="s">
        <v>13</v>
      </c>
      <c r="G2" s="197"/>
      <c r="H2" s="197" t="s">
        <v>0</v>
      </c>
      <c r="I2" s="197"/>
      <c r="J2" s="197" t="s">
        <v>1</v>
      </c>
      <c r="K2" s="197"/>
      <c r="L2" s="197" t="s">
        <v>2</v>
      </c>
      <c r="M2" s="197"/>
      <c r="N2" s="197" t="s">
        <v>3</v>
      </c>
      <c r="O2" s="197"/>
      <c r="P2" s="197" t="s">
        <v>4</v>
      </c>
      <c r="Q2" s="197"/>
      <c r="R2" s="197" t="s">
        <v>5</v>
      </c>
      <c r="S2" s="197"/>
      <c r="T2" s="197" t="s">
        <v>6</v>
      </c>
      <c r="U2" s="197"/>
      <c r="V2" s="197" t="s">
        <v>7</v>
      </c>
      <c r="W2" s="197"/>
      <c r="X2" s="197" t="s">
        <v>8</v>
      </c>
      <c r="Y2" s="197"/>
      <c r="Z2" s="197" t="s">
        <v>9</v>
      </c>
      <c r="AA2" s="197"/>
      <c r="AB2" s="197" t="s">
        <v>10</v>
      </c>
      <c r="AC2" s="197"/>
      <c r="AD2" s="197" t="s">
        <v>11</v>
      </c>
      <c r="AE2" s="197"/>
      <c r="AF2" s="193" t="s">
        <v>17</v>
      </c>
    </row>
    <row r="3" spans="1:32" s="9" customFormat="1" ht="93" customHeight="1">
      <c r="A3" s="193"/>
      <c r="B3" s="195"/>
      <c r="C3" s="195"/>
      <c r="D3" s="196"/>
      <c r="E3" s="195"/>
      <c r="F3" s="28" t="s">
        <v>15</v>
      </c>
      <c r="G3" s="28" t="s">
        <v>14</v>
      </c>
      <c r="H3" s="29" t="s">
        <v>12</v>
      </c>
      <c r="I3" s="29" t="s">
        <v>16</v>
      </c>
      <c r="J3" s="29" t="s">
        <v>12</v>
      </c>
      <c r="K3" s="29" t="s">
        <v>16</v>
      </c>
      <c r="L3" s="29" t="s">
        <v>12</v>
      </c>
      <c r="M3" s="29" t="s">
        <v>16</v>
      </c>
      <c r="N3" s="29" t="s">
        <v>12</v>
      </c>
      <c r="O3" s="29" t="s">
        <v>16</v>
      </c>
      <c r="P3" s="29" t="s">
        <v>12</v>
      </c>
      <c r="Q3" s="29" t="s">
        <v>16</v>
      </c>
      <c r="R3" s="29" t="s">
        <v>12</v>
      </c>
      <c r="S3" s="29" t="s">
        <v>16</v>
      </c>
      <c r="T3" s="29" t="s">
        <v>12</v>
      </c>
      <c r="U3" s="29" t="s">
        <v>16</v>
      </c>
      <c r="V3" s="29" t="s">
        <v>12</v>
      </c>
      <c r="W3" s="29" t="s">
        <v>16</v>
      </c>
      <c r="X3" s="29" t="s">
        <v>12</v>
      </c>
      <c r="Y3" s="29" t="s">
        <v>16</v>
      </c>
      <c r="Z3" s="29" t="s">
        <v>12</v>
      </c>
      <c r="AA3" s="29" t="s">
        <v>16</v>
      </c>
      <c r="AB3" s="29" t="s">
        <v>12</v>
      </c>
      <c r="AC3" s="29" t="s">
        <v>16</v>
      </c>
      <c r="AD3" s="29" t="s">
        <v>12</v>
      </c>
      <c r="AE3" s="29" t="s">
        <v>16</v>
      </c>
      <c r="AF3" s="193"/>
    </row>
    <row r="4" spans="1:32" s="10" customFormat="1" ht="24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31</v>
      </c>
    </row>
    <row r="5" spans="1:32" s="12" customFormat="1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31.25" customHeight="1">
      <c r="A6" s="39" t="s">
        <v>42</v>
      </c>
      <c r="B6" s="21">
        <f>B7</f>
        <v>674.7</v>
      </c>
      <c r="C6" s="21">
        <f>C7</f>
        <v>0</v>
      </c>
      <c r="D6" s="21">
        <v>0</v>
      </c>
      <c r="E6" s="21">
        <v>0</v>
      </c>
      <c r="F6" s="21">
        <v>0</v>
      </c>
      <c r="G6" s="21">
        <v>0</v>
      </c>
      <c r="H6" s="21">
        <f>H7</f>
        <v>0</v>
      </c>
      <c r="I6" s="21">
        <f aca="true" t="shared" si="0" ref="I6:AE6">I7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100</v>
      </c>
      <c r="Q6" s="21">
        <f t="shared" si="0"/>
        <v>0</v>
      </c>
      <c r="R6" s="21">
        <f t="shared" si="0"/>
        <v>286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288.7</v>
      </c>
      <c r="AA6" s="21">
        <f t="shared" si="0"/>
        <v>0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  <c r="AF6" s="21"/>
    </row>
    <row r="7" spans="1:32" s="13" customFormat="1" ht="122.25" customHeight="1">
      <c r="A7" s="34" t="s">
        <v>43</v>
      </c>
      <c r="B7" s="23">
        <f>H7+J7+L7+N7+P7+R7+T7+V7+X7+Z7+AB7+AD7</f>
        <v>674.7</v>
      </c>
      <c r="C7" s="22">
        <f>H7</f>
        <v>0</v>
      </c>
      <c r="D7" s="22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100</v>
      </c>
      <c r="Q7" s="21">
        <v>0</v>
      </c>
      <c r="R7" s="21">
        <v>286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288.7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3"/>
    </row>
    <row r="8" spans="1:32" s="13" customFormat="1" ht="18.75">
      <c r="A8" s="33" t="s">
        <v>23</v>
      </c>
      <c r="B8" s="23">
        <f>B7</f>
        <v>674.7</v>
      </c>
      <c r="C8" s="22">
        <f>C7</f>
        <v>0</v>
      </c>
      <c r="D8" s="22">
        <v>0</v>
      </c>
      <c r="E8" s="21">
        <v>0</v>
      </c>
      <c r="F8" s="21">
        <v>0</v>
      </c>
      <c r="G8" s="21">
        <v>0</v>
      </c>
      <c r="H8" s="21">
        <f>H7</f>
        <v>0</v>
      </c>
      <c r="I8" s="21">
        <f aca="true" t="shared" si="1" ref="I8:AE9">I7</f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100</v>
      </c>
      <c r="Q8" s="21">
        <f t="shared" si="1"/>
        <v>0</v>
      </c>
      <c r="R8" s="21">
        <f t="shared" si="1"/>
        <v>286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288.7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3"/>
    </row>
    <row r="9" spans="1:32" s="13" customFormat="1" ht="18.75">
      <c r="A9" s="35" t="s">
        <v>18</v>
      </c>
      <c r="B9" s="23">
        <f>B8</f>
        <v>674.7</v>
      </c>
      <c r="C9" s="22">
        <f>C8</f>
        <v>0</v>
      </c>
      <c r="D9" s="22">
        <v>0</v>
      </c>
      <c r="E9" s="21">
        <v>0</v>
      </c>
      <c r="F9" s="21">
        <v>0</v>
      </c>
      <c r="G9" s="21">
        <v>0</v>
      </c>
      <c r="H9" s="21">
        <f>H8</f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100</v>
      </c>
      <c r="Q9" s="21">
        <f t="shared" si="1"/>
        <v>0</v>
      </c>
      <c r="R9" s="21">
        <f t="shared" si="1"/>
        <v>286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288.7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3"/>
    </row>
    <row r="10" spans="1:32" s="13" customFormat="1" ht="112.5">
      <c r="A10" s="17" t="s">
        <v>44</v>
      </c>
      <c r="B10" s="23">
        <f>B11+B27+B30</f>
        <v>110928.30000000002</v>
      </c>
      <c r="C10" s="22">
        <f>H10</f>
        <v>19723.782</v>
      </c>
      <c r="D10" s="22">
        <v>0</v>
      </c>
      <c r="E10" s="21">
        <v>0</v>
      </c>
      <c r="F10" s="21">
        <v>0</v>
      </c>
      <c r="G10" s="21">
        <v>0</v>
      </c>
      <c r="H10" s="21">
        <f>H11+H27+H30</f>
        <v>19723.782</v>
      </c>
      <c r="I10" s="21">
        <f aca="true" t="shared" si="2" ref="I10:AE10">I11+I27+I30</f>
        <v>0</v>
      </c>
      <c r="J10" s="21">
        <f t="shared" si="2"/>
        <v>9704.15866</v>
      </c>
      <c r="K10" s="21">
        <f t="shared" si="2"/>
        <v>0</v>
      </c>
      <c r="L10" s="21">
        <f t="shared" si="2"/>
        <v>5865.06379</v>
      </c>
      <c r="M10" s="21">
        <f t="shared" si="2"/>
        <v>0</v>
      </c>
      <c r="N10" s="21">
        <f t="shared" si="2"/>
        <v>13005.530789999999</v>
      </c>
      <c r="O10" s="21">
        <f t="shared" si="2"/>
        <v>0</v>
      </c>
      <c r="P10" s="21">
        <f t="shared" si="2"/>
        <v>6834.030790000001</v>
      </c>
      <c r="Q10" s="21">
        <f t="shared" si="2"/>
        <v>0</v>
      </c>
      <c r="R10" s="21">
        <f t="shared" si="2"/>
        <v>8485.91179</v>
      </c>
      <c r="S10" s="21">
        <f t="shared" si="2"/>
        <v>0</v>
      </c>
      <c r="T10" s="21">
        <f t="shared" si="2"/>
        <v>15288.337790000001</v>
      </c>
      <c r="U10" s="21">
        <f t="shared" si="2"/>
        <v>0</v>
      </c>
      <c r="V10" s="21">
        <f t="shared" si="2"/>
        <v>4963.360790000001</v>
      </c>
      <c r="W10" s="21">
        <f t="shared" si="2"/>
        <v>0</v>
      </c>
      <c r="X10" s="21">
        <f t="shared" si="2"/>
        <v>5593.54179</v>
      </c>
      <c r="Y10" s="21">
        <f t="shared" si="2"/>
        <v>0</v>
      </c>
      <c r="Z10" s="21">
        <f t="shared" si="2"/>
        <v>7887.666789999999</v>
      </c>
      <c r="AA10" s="21">
        <f t="shared" si="2"/>
        <v>0</v>
      </c>
      <c r="AB10" s="21">
        <f t="shared" si="2"/>
        <v>4059.0717900000004</v>
      </c>
      <c r="AC10" s="21">
        <f t="shared" si="2"/>
        <v>0</v>
      </c>
      <c r="AD10" s="21">
        <f t="shared" si="2"/>
        <v>9517.84323</v>
      </c>
      <c r="AE10" s="21">
        <f t="shared" si="2"/>
        <v>0</v>
      </c>
      <c r="AF10" s="23"/>
    </row>
    <row r="11" spans="1:32" s="13" customFormat="1" ht="75">
      <c r="A11" s="2" t="s">
        <v>45</v>
      </c>
      <c r="B11" s="23">
        <f>B14+B17+B20+B23</f>
        <v>23003.600000000006</v>
      </c>
      <c r="C11" s="23">
        <f>H11</f>
        <v>838.197</v>
      </c>
      <c r="D11" s="23">
        <v>0</v>
      </c>
      <c r="E11" s="23">
        <v>0</v>
      </c>
      <c r="F11" s="23">
        <v>0</v>
      </c>
      <c r="G11" s="23">
        <v>0</v>
      </c>
      <c r="H11" s="23">
        <f>H14+H17+H20+H23</f>
        <v>838.197</v>
      </c>
      <c r="I11" s="23">
        <f aca="true" t="shared" si="3" ref="I11:AE11">I14+I17+I20+I23</f>
        <v>0</v>
      </c>
      <c r="J11" s="23">
        <f t="shared" si="3"/>
        <v>959.947</v>
      </c>
      <c r="K11" s="23">
        <f t="shared" si="3"/>
        <v>0</v>
      </c>
      <c r="L11" s="23">
        <f t="shared" si="3"/>
        <v>2109.012</v>
      </c>
      <c r="M11" s="23">
        <f t="shared" si="3"/>
        <v>0</v>
      </c>
      <c r="N11" s="23">
        <f t="shared" si="3"/>
        <v>4619.653</v>
      </c>
      <c r="O11" s="23">
        <f t="shared" si="3"/>
        <v>0</v>
      </c>
      <c r="P11" s="23">
        <f t="shared" si="3"/>
        <v>697.627</v>
      </c>
      <c r="Q11" s="23">
        <f t="shared" si="3"/>
        <v>0</v>
      </c>
      <c r="R11" s="23">
        <f t="shared" si="3"/>
        <v>1982.062</v>
      </c>
      <c r="S11" s="23">
        <f t="shared" si="3"/>
        <v>0</v>
      </c>
      <c r="T11" s="23">
        <f t="shared" si="3"/>
        <v>5962.017</v>
      </c>
      <c r="U11" s="23">
        <f t="shared" si="3"/>
        <v>0</v>
      </c>
      <c r="V11" s="23">
        <f t="shared" si="3"/>
        <v>383.047</v>
      </c>
      <c r="W11" s="23">
        <f t="shared" si="3"/>
        <v>0</v>
      </c>
      <c r="X11" s="23">
        <f t="shared" si="3"/>
        <v>1757.972</v>
      </c>
      <c r="Y11" s="23">
        <f t="shared" si="3"/>
        <v>0</v>
      </c>
      <c r="Z11" s="23">
        <f t="shared" si="3"/>
        <v>1431.3609999999999</v>
      </c>
      <c r="AA11" s="23">
        <f t="shared" si="3"/>
        <v>0</v>
      </c>
      <c r="AB11" s="23">
        <f t="shared" si="3"/>
        <v>503.697</v>
      </c>
      <c r="AC11" s="23">
        <f t="shared" si="3"/>
        <v>0</v>
      </c>
      <c r="AD11" s="23">
        <f t="shared" si="3"/>
        <v>1759.008</v>
      </c>
      <c r="AE11" s="23">
        <f t="shared" si="3"/>
        <v>0</v>
      </c>
      <c r="AF11" s="23"/>
    </row>
    <row r="12" spans="1:32" s="13" customFormat="1" ht="18.75">
      <c r="A12" s="3" t="s">
        <v>23</v>
      </c>
      <c r="B12" s="23">
        <f>B11</f>
        <v>23003.600000000006</v>
      </c>
      <c r="C12" s="22">
        <f>C11</f>
        <v>838.197</v>
      </c>
      <c r="D12" s="22">
        <v>0</v>
      </c>
      <c r="E12" s="21">
        <v>0</v>
      </c>
      <c r="F12" s="21">
        <v>0</v>
      </c>
      <c r="G12" s="21">
        <v>0</v>
      </c>
      <c r="H12" s="21">
        <f>H11</f>
        <v>838.197</v>
      </c>
      <c r="I12" s="21">
        <f aca="true" t="shared" si="4" ref="I12:AE13">I11</f>
        <v>0</v>
      </c>
      <c r="J12" s="21">
        <f t="shared" si="4"/>
        <v>959.947</v>
      </c>
      <c r="K12" s="21">
        <f t="shared" si="4"/>
        <v>0</v>
      </c>
      <c r="L12" s="21">
        <f t="shared" si="4"/>
        <v>2109.012</v>
      </c>
      <c r="M12" s="21">
        <f t="shared" si="4"/>
        <v>0</v>
      </c>
      <c r="N12" s="21">
        <f t="shared" si="4"/>
        <v>4619.653</v>
      </c>
      <c r="O12" s="21">
        <f t="shared" si="4"/>
        <v>0</v>
      </c>
      <c r="P12" s="21">
        <f t="shared" si="4"/>
        <v>697.627</v>
      </c>
      <c r="Q12" s="21">
        <f t="shared" si="4"/>
        <v>0</v>
      </c>
      <c r="R12" s="21">
        <f t="shared" si="4"/>
        <v>1982.062</v>
      </c>
      <c r="S12" s="21">
        <f t="shared" si="4"/>
        <v>0</v>
      </c>
      <c r="T12" s="21">
        <f t="shared" si="4"/>
        <v>5962.017</v>
      </c>
      <c r="U12" s="21">
        <f t="shared" si="4"/>
        <v>0</v>
      </c>
      <c r="V12" s="21">
        <f t="shared" si="4"/>
        <v>383.047</v>
      </c>
      <c r="W12" s="21">
        <f t="shared" si="4"/>
        <v>0</v>
      </c>
      <c r="X12" s="21">
        <f t="shared" si="4"/>
        <v>1757.972</v>
      </c>
      <c r="Y12" s="21">
        <f t="shared" si="4"/>
        <v>0</v>
      </c>
      <c r="Z12" s="21">
        <f t="shared" si="4"/>
        <v>1431.3609999999999</v>
      </c>
      <c r="AA12" s="21">
        <f t="shared" si="4"/>
        <v>0</v>
      </c>
      <c r="AB12" s="21">
        <f t="shared" si="4"/>
        <v>503.697</v>
      </c>
      <c r="AC12" s="21">
        <f t="shared" si="4"/>
        <v>0</v>
      </c>
      <c r="AD12" s="21">
        <f t="shared" si="4"/>
        <v>1759.008</v>
      </c>
      <c r="AE12" s="21">
        <f t="shared" si="4"/>
        <v>0</v>
      </c>
      <c r="AF12" s="23"/>
    </row>
    <row r="13" spans="1:32" s="13" customFormat="1" ht="18.75">
      <c r="A13" s="2" t="s">
        <v>18</v>
      </c>
      <c r="B13" s="23">
        <f>B12</f>
        <v>23003.600000000006</v>
      </c>
      <c r="C13" s="22">
        <f>C12</f>
        <v>838.197</v>
      </c>
      <c r="D13" s="22">
        <v>0</v>
      </c>
      <c r="E13" s="21">
        <v>0</v>
      </c>
      <c r="F13" s="21">
        <v>0</v>
      </c>
      <c r="G13" s="21">
        <v>0</v>
      </c>
      <c r="H13" s="21">
        <f>H12</f>
        <v>838.197</v>
      </c>
      <c r="I13" s="21">
        <f t="shared" si="4"/>
        <v>0</v>
      </c>
      <c r="J13" s="21">
        <f t="shared" si="4"/>
        <v>959.947</v>
      </c>
      <c r="K13" s="21">
        <f t="shared" si="4"/>
        <v>0</v>
      </c>
      <c r="L13" s="21">
        <f t="shared" si="4"/>
        <v>2109.012</v>
      </c>
      <c r="M13" s="21">
        <f t="shared" si="4"/>
        <v>0</v>
      </c>
      <c r="N13" s="21">
        <f t="shared" si="4"/>
        <v>4619.653</v>
      </c>
      <c r="O13" s="21">
        <f t="shared" si="4"/>
        <v>0</v>
      </c>
      <c r="P13" s="21">
        <f t="shared" si="4"/>
        <v>697.627</v>
      </c>
      <c r="Q13" s="21">
        <f t="shared" si="4"/>
        <v>0</v>
      </c>
      <c r="R13" s="21">
        <f t="shared" si="4"/>
        <v>1982.062</v>
      </c>
      <c r="S13" s="21">
        <f t="shared" si="4"/>
        <v>0</v>
      </c>
      <c r="T13" s="21">
        <f t="shared" si="4"/>
        <v>5962.017</v>
      </c>
      <c r="U13" s="21">
        <f t="shared" si="4"/>
        <v>0</v>
      </c>
      <c r="V13" s="21">
        <f t="shared" si="4"/>
        <v>383.047</v>
      </c>
      <c r="W13" s="21">
        <f t="shared" si="4"/>
        <v>0</v>
      </c>
      <c r="X13" s="21">
        <f t="shared" si="4"/>
        <v>1757.972</v>
      </c>
      <c r="Y13" s="21">
        <f t="shared" si="4"/>
        <v>0</v>
      </c>
      <c r="Z13" s="21">
        <f t="shared" si="4"/>
        <v>1431.3609999999999</v>
      </c>
      <c r="AA13" s="21">
        <f t="shared" si="4"/>
        <v>0</v>
      </c>
      <c r="AB13" s="21">
        <f t="shared" si="4"/>
        <v>503.697</v>
      </c>
      <c r="AC13" s="21">
        <f t="shared" si="4"/>
        <v>0</v>
      </c>
      <c r="AD13" s="21">
        <f t="shared" si="4"/>
        <v>1759.008</v>
      </c>
      <c r="AE13" s="21">
        <f t="shared" si="4"/>
        <v>0</v>
      </c>
      <c r="AF13" s="23"/>
    </row>
    <row r="14" spans="1:32" s="13" customFormat="1" ht="75">
      <c r="A14" s="18" t="s">
        <v>30</v>
      </c>
      <c r="B14" s="23">
        <f>H14+J14+L14+N14+P14+R14+T14+V14+X14+Z14+AB14+AD14</f>
        <v>241.3</v>
      </c>
      <c r="C14" s="22">
        <f>H14</f>
        <v>0</v>
      </c>
      <c r="D14" s="2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120.65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120.65</v>
      </c>
      <c r="AC14" s="21">
        <v>0</v>
      </c>
      <c r="AD14" s="21">
        <v>0</v>
      </c>
      <c r="AE14" s="21">
        <v>0</v>
      </c>
      <c r="AF14" s="23"/>
    </row>
    <row r="15" spans="1:32" s="13" customFormat="1" ht="18.75">
      <c r="A15" s="3" t="s">
        <v>23</v>
      </c>
      <c r="B15" s="23">
        <f>B14</f>
        <v>241.3</v>
      </c>
      <c r="C15" s="22">
        <f>C14</f>
        <v>0</v>
      </c>
      <c r="D15" s="22">
        <v>0</v>
      </c>
      <c r="E15" s="21">
        <v>0</v>
      </c>
      <c r="F15" s="21">
        <v>0</v>
      </c>
      <c r="G15" s="21">
        <v>0</v>
      </c>
      <c r="H15" s="21">
        <f>H14</f>
        <v>0</v>
      </c>
      <c r="I15" s="21">
        <f aca="true" t="shared" si="5" ref="I15:AE16">I14</f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1">
        <f t="shared" si="5"/>
        <v>120.65</v>
      </c>
      <c r="S15" s="21">
        <f t="shared" si="5"/>
        <v>0</v>
      </c>
      <c r="T15" s="21">
        <f t="shared" si="5"/>
        <v>0</v>
      </c>
      <c r="U15" s="21">
        <f t="shared" si="5"/>
        <v>0</v>
      </c>
      <c r="V15" s="21">
        <f t="shared" si="5"/>
        <v>0</v>
      </c>
      <c r="W15" s="21">
        <f t="shared" si="5"/>
        <v>0</v>
      </c>
      <c r="X15" s="21">
        <f t="shared" si="5"/>
        <v>0</v>
      </c>
      <c r="Y15" s="21">
        <f t="shared" si="5"/>
        <v>0</v>
      </c>
      <c r="Z15" s="21">
        <f t="shared" si="5"/>
        <v>0</v>
      </c>
      <c r="AA15" s="21">
        <f t="shared" si="5"/>
        <v>0</v>
      </c>
      <c r="AB15" s="21">
        <f t="shared" si="5"/>
        <v>120.65</v>
      </c>
      <c r="AC15" s="21">
        <f t="shared" si="5"/>
        <v>0</v>
      </c>
      <c r="AD15" s="21">
        <f t="shared" si="5"/>
        <v>0</v>
      </c>
      <c r="AE15" s="21">
        <f t="shared" si="5"/>
        <v>0</v>
      </c>
      <c r="AF15" s="23"/>
    </row>
    <row r="16" spans="1:32" s="13" customFormat="1" ht="18.75">
      <c r="A16" s="2" t="s">
        <v>18</v>
      </c>
      <c r="B16" s="23">
        <f>B15</f>
        <v>241.3</v>
      </c>
      <c r="C16" s="22">
        <f>C15</f>
        <v>0</v>
      </c>
      <c r="D16" s="22">
        <v>0</v>
      </c>
      <c r="E16" s="21">
        <v>0</v>
      </c>
      <c r="F16" s="21">
        <v>0</v>
      </c>
      <c r="G16" s="21">
        <v>0</v>
      </c>
      <c r="H16" s="21">
        <f>H15</f>
        <v>0</v>
      </c>
      <c r="I16" s="21">
        <f t="shared" si="5"/>
        <v>0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  <c r="O16" s="21">
        <f t="shared" si="5"/>
        <v>0</v>
      </c>
      <c r="P16" s="21">
        <f t="shared" si="5"/>
        <v>0</v>
      </c>
      <c r="Q16" s="21">
        <f t="shared" si="5"/>
        <v>0</v>
      </c>
      <c r="R16" s="21">
        <f t="shared" si="5"/>
        <v>120.65</v>
      </c>
      <c r="S16" s="21">
        <f t="shared" si="5"/>
        <v>0</v>
      </c>
      <c r="T16" s="21">
        <f t="shared" si="5"/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  <c r="Y16" s="21">
        <f t="shared" si="5"/>
        <v>0</v>
      </c>
      <c r="Z16" s="21">
        <f t="shared" si="5"/>
        <v>0</v>
      </c>
      <c r="AA16" s="21">
        <f t="shared" si="5"/>
        <v>0</v>
      </c>
      <c r="AB16" s="21">
        <f t="shared" si="5"/>
        <v>120.65</v>
      </c>
      <c r="AC16" s="21">
        <f t="shared" si="5"/>
        <v>0</v>
      </c>
      <c r="AD16" s="21">
        <f t="shared" si="5"/>
        <v>0</v>
      </c>
      <c r="AE16" s="21">
        <f t="shared" si="5"/>
        <v>0</v>
      </c>
      <c r="AF16" s="23"/>
    </row>
    <row r="17" spans="1:32" s="13" customFormat="1" ht="75">
      <c r="A17" s="19" t="s">
        <v>31</v>
      </c>
      <c r="B17" s="23">
        <f>H17+J17+L17+N17+P17+R17+T17+V17+X17+Z17+AB17+AD17</f>
        <v>1972.1000000000006</v>
      </c>
      <c r="C17" s="22">
        <f>H17</f>
        <v>67.4</v>
      </c>
      <c r="D17" s="22">
        <v>0</v>
      </c>
      <c r="E17" s="21">
        <v>0</v>
      </c>
      <c r="F17" s="21">
        <v>0</v>
      </c>
      <c r="G17" s="21">
        <v>0</v>
      </c>
      <c r="H17" s="21">
        <v>67.4</v>
      </c>
      <c r="I17" s="21">
        <v>0</v>
      </c>
      <c r="J17" s="21">
        <v>138.8</v>
      </c>
      <c r="K17" s="21">
        <v>0</v>
      </c>
      <c r="L17" s="21">
        <v>255.6</v>
      </c>
      <c r="M17" s="21">
        <v>0</v>
      </c>
      <c r="N17" s="21">
        <v>741.1</v>
      </c>
      <c r="O17" s="21">
        <v>0</v>
      </c>
      <c r="P17" s="21">
        <v>296.3</v>
      </c>
      <c r="Q17" s="21">
        <v>0</v>
      </c>
      <c r="R17" s="21">
        <v>67.4</v>
      </c>
      <c r="S17" s="21">
        <v>0</v>
      </c>
      <c r="T17" s="21">
        <v>67.4</v>
      </c>
      <c r="U17" s="21">
        <v>0</v>
      </c>
      <c r="V17" s="21">
        <v>67.4</v>
      </c>
      <c r="W17" s="21">
        <v>0</v>
      </c>
      <c r="X17" s="21">
        <v>67.4</v>
      </c>
      <c r="Y17" s="21">
        <v>0</v>
      </c>
      <c r="Z17" s="21">
        <v>67.4</v>
      </c>
      <c r="AA17" s="21">
        <v>0</v>
      </c>
      <c r="AB17" s="21">
        <v>67.4</v>
      </c>
      <c r="AC17" s="21">
        <v>0</v>
      </c>
      <c r="AD17" s="21">
        <v>68.5</v>
      </c>
      <c r="AE17" s="21">
        <v>0</v>
      </c>
      <c r="AF17" s="23"/>
    </row>
    <row r="18" spans="1:32" s="13" customFormat="1" ht="18.75">
      <c r="A18" s="3" t="s">
        <v>23</v>
      </c>
      <c r="B18" s="23">
        <f>B17</f>
        <v>1972.1000000000006</v>
      </c>
      <c r="C18" s="22">
        <f>C17</f>
        <v>67.4</v>
      </c>
      <c r="D18" s="22">
        <v>0</v>
      </c>
      <c r="E18" s="21">
        <v>0</v>
      </c>
      <c r="F18" s="21">
        <v>0</v>
      </c>
      <c r="G18" s="21">
        <v>0</v>
      </c>
      <c r="H18" s="21">
        <f>H17</f>
        <v>67.4</v>
      </c>
      <c r="I18" s="21">
        <f aca="true" t="shared" si="6" ref="I18:AE19">I17</f>
        <v>0</v>
      </c>
      <c r="J18" s="21">
        <f t="shared" si="6"/>
        <v>138.8</v>
      </c>
      <c r="K18" s="21">
        <f t="shared" si="6"/>
        <v>0</v>
      </c>
      <c r="L18" s="21">
        <f t="shared" si="6"/>
        <v>255.6</v>
      </c>
      <c r="M18" s="21">
        <f t="shared" si="6"/>
        <v>0</v>
      </c>
      <c r="N18" s="21">
        <f t="shared" si="6"/>
        <v>741.1</v>
      </c>
      <c r="O18" s="21">
        <f t="shared" si="6"/>
        <v>0</v>
      </c>
      <c r="P18" s="21">
        <f t="shared" si="6"/>
        <v>296.3</v>
      </c>
      <c r="Q18" s="21">
        <f t="shared" si="6"/>
        <v>0</v>
      </c>
      <c r="R18" s="21">
        <f t="shared" si="6"/>
        <v>67.4</v>
      </c>
      <c r="S18" s="21">
        <f t="shared" si="6"/>
        <v>0</v>
      </c>
      <c r="T18" s="21">
        <f t="shared" si="6"/>
        <v>67.4</v>
      </c>
      <c r="U18" s="21">
        <f t="shared" si="6"/>
        <v>0</v>
      </c>
      <c r="V18" s="21">
        <f t="shared" si="6"/>
        <v>67.4</v>
      </c>
      <c r="W18" s="21">
        <f t="shared" si="6"/>
        <v>0</v>
      </c>
      <c r="X18" s="21">
        <f t="shared" si="6"/>
        <v>67.4</v>
      </c>
      <c r="Y18" s="21">
        <f t="shared" si="6"/>
        <v>0</v>
      </c>
      <c r="Z18" s="21">
        <f t="shared" si="6"/>
        <v>67.4</v>
      </c>
      <c r="AA18" s="21">
        <f t="shared" si="6"/>
        <v>0</v>
      </c>
      <c r="AB18" s="21">
        <f t="shared" si="6"/>
        <v>67.4</v>
      </c>
      <c r="AC18" s="21">
        <f t="shared" si="6"/>
        <v>0</v>
      </c>
      <c r="AD18" s="21">
        <f t="shared" si="6"/>
        <v>68.5</v>
      </c>
      <c r="AE18" s="21">
        <f t="shared" si="6"/>
        <v>0</v>
      </c>
      <c r="AF18" s="23"/>
    </row>
    <row r="19" spans="1:32" s="13" customFormat="1" ht="18.75">
      <c r="A19" s="2" t="s">
        <v>18</v>
      </c>
      <c r="B19" s="23">
        <f>B18</f>
        <v>1972.1000000000006</v>
      </c>
      <c r="C19" s="22">
        <f>C18</f>
        <v>67.4</v>
      </c>
      <c r="D19" s="21">
        <v>0</v>
      </c>
      <c r="E19" s="21">
        <v>0</v>
      </c>
      <c r="F19" s="21">
        <v>0</v>
      </c>
      <c r="G19" s="21">
        <v>0</v>
      </c>
      <c r="H19" s="21">
        <f>H18</f>
        <v>67.4</v>
      </c>
      <c r="I19" s="21">
        <f t="shared" si="6"/>
        <v>0</v>
      </c>
      <c r="J19" s="21">
        <f t="shared" si="6"/>
        <v>138.8</v>
      </c>
      <c r="K19" s="21">
        <f t="shared" si="6"/>
        <v>0</v>
      </c>
      <c r="L19" s="21">
        <f t="shared" si="6"/>
        <v>255.6</v>
      </c>
      <c r="M19" s="21">
        <f t="shared" si="6"/>
        <v>0</v>
      </c>
      <c r="N19" s="21">
        <f t="shared" si="6"/>
        <v>741.1</v>
      </c>
      <c r="O19" s="21">
        <f t="shared" si="6"/>
        <v>0</v>
      </c>
      <c r="P19" s="21">
        <f t="shared" si="6"/>
        <v>296.3</v>
      </c>
      <c r="Q19" s="21">
        <f t="shared" si="6"/>
        <v>0</v>
      </c>
      <c r="R19" s="21">
        <f t="shared" si="6"/>
        <v>67.4</v>
      </c>
      <c r="S19" s="21">
        <f t="shared" si="6"/>
        <v>0</v>
      </c>
      <c r="T19" s="21">
        <f t="shared" si="6"/>
        <v>67.4</v>
      </c>
      <c r="U19" s="21">
        <f t="shared" si="6"/>
        <v>0</v>
      </c>
      <c r="V19" s="21">
        <f t="shared" si="6"/>
        <v>67.4</v>
      </c>
      <c r="W19" s="21">
        <f t="shared" si="6"/>
        <v>0</v>
      </c>
      <c r="X19" s="21">
        <f t="shared" si="6"/>
        <v>67.4</v>
      </c>
      <c r="Y19" s="21">
        <f t="shared" si="6"/>
        <v>0</v>
      </c>
      <c r="Z19" s="21">
        <f t="shared" si="6"/>
        <v>67.4</v>
      </c>
      <c r="AA19" s="21">
        <f t="shared" si="6"/>
        <v>0</v>
      </c>
      <c r="AB19" s="21">
        <f t="shared" si="6"/>
        <v>67.4</v>
      </c>
      <c r="AC19" s="21">
        <f t="shared" si="6"/>
        <v>0</v>
      </c>
      <c r="AD19" s="21">
        <f t="shared" si="6"/>
        <v>68.5</v>
      </c>
      <c r="AE19" s="21">
        <f t="shared" si="6"/>
        <v>0</v>
      </c>
      <c r="AF19" s="23"/>
    </row>
    <row r="20" spans="1:32" s="13" customFormat="1" ht="93.75">
      <c r="A20" s="19" t="s">
        <v>32</v>
      </c>
      <c r="B20" s="23">
        <f>H20+J20+L20+N20+P20+R20+T20+V20+X20+Z20+AB20+AD20</f>
        <v>18602.000000000004</v>
      </c>
      <c r="C20" s="22">
        <f>H20</f>
        <v>662.797</v>
      </c>
      <c r="D20" s="22">
        <v>0</v>
      </c>
      <c r="E20" s="21">
        <v>0</v>
      </c>
      <c r="F20" s="21">
        <v>0</v>
      </c>
      <c r="G20" s="21">
        <v>0</v>
      </c>
      <c r="H20" s="21">
        <v>662.797</v>
      </c>
      <c r="I20" s="21">
        <v>0</v>
      </c>
      <c r="J20" s="21">
        <v>345.647</v>
      </c>
      <c r="K20" s="21">
        <v>0</v>
      </c>
      <c r="L20" s="21">
        <v>1853.412</v>
      </c>
      <c r="M20" s="21">
        <v>0</v>
      </c>
      <c r="N20" s="21">
        <v>3284.497</v>
      </c>
      <c r="O20" s="21">
        <v>0</v>
      </c>
      <c r="P20" s="21">
        <v>401.327</v>
      </c>
      <c r="Q20" s="21">
        <v>0</v>
      </c>
      <c r="R20" s="21">
        <v>1794.012</v>
      </c>
      <c r="S20" s="21">
        <v>0</v>
      </c>
      <c r="T20" s="21">
        <v>5372.117</v>
      </c>
      <c r="U20" s="21">
        <v>0</v>
      </c>
      <c r="V20" s="21">
        <v>315.647</v>
      </c>
      <c r="W20" s="21">
        <v>0</v>
      </c>
      <c r="X20" s="21">
        <v>1690.572</v>
      </c>
      <c r="Y20" s="21">
        <v>0</v>
      </c>
      <c r="Z20" s="21">
        <v>875.817</v>
      </c>
      <c r="AA20" s="21">
        <v>0</v>
      </c>
      <c r="AB20" s="21">
        <v>315.647</v>
      </c>
      <c r="AC20" s="21">
        <v>0</v>
      </c>
      <c r="AD20" s="21">
        <v>1690.508</v>
      </c>
      <c r="AE20" s="21">
        <v>0</v>
      </c>
      <c r="AF20" s="23"/>
    </row>
    <row r="21" spans="1:32" s="13" customFormat="1" ht="18.75">
      <c r="A21" s="3" t="s">
        <v>23</v>
      </c>
      <c r="B21" s="23">
        <f>B20</f>
        <v>18602.000000000004</v>
      </c>
      <c r="C21" s="22">
        <f>C20</f>
        <v>662.797</v>
      </c>
      <c r="D21" s="22">
        <v>0</v>
      </c>
      <c r="E21" s="21">
        <v>0</v>
      </c>
      <c r="F21" s="21">
        <v>0</v>
      </c>
      <c r="G21" s="21">
        <v>0</v>
      </c>
      <c r="H21" s="21">
        <f>H20</f>
        <v>662.797</v>
      </c>
      <c r="I21" s="21">
        <f aca="true" t="shared" si="7" ref="I21:AE22">I20</f>
        <v>0</v>
      </c>
      <c r="J21" s="21">
        <f t="shared" si="7"/>
        <v>345.647</v>
      </c>
      <c r="K21" s="21">
        <f t="shared" si="7"/>
        <v>0</v>
      </c>
      <c r="L21" s="21">
        <f t="shared" si="7"/>
        <v>1853.412</v>
      </c>
      <c r="M21" s="21">
        <f t="shared" si="7"/>
        <v>0</v>
      </c>
      <c r="N21" s="21">
        <f t="shared" si="7"/>
        <v>3284.497</v>
      </c>
      <c r="O21" s="21">
        <f t="shared" si="7"/>
        <v>0</v>
      </c>
      <c r="P21" s="21">
        <f t="shared" si="7"/>
        <v>401.327</v>
      </c>
      <c r="Q21" s="21">
        <f t="shared" si="7"/>
        <v>0</v>
      </c>
      <c r="R21" s="21">
        <f t="shared" si="7"/>
        <v>1794.012</v>
      </c>
      <c r="S21" s="21">
        <f t="shared" si="7"/>
        <v>0</v>
      </c>
      <c r="T21" s="21">
        <f t="shared" si="7"/>
        <v>5372.117</v>
      </c>
      <c r="U21" s="21">
        <f t="shared" si="7"/>
        <v>0</v>
      </c>
      <c r="V21" s="21">
        <f t="shared" si="7"/>
        <v>315.647</v>
      </c>
      <c r="W21" s="21">
        <f t="shared" si="7"/>
        <v>0</v>
      </c>
      <c r="X21" s="21">
        <f t="shared" si="7"/>
        <v>1690.572</v>
      </c>
      <c r="Y21" s="21">
        <f t="shared" si="7"/>
        <v>0</v>
      </c>
      <c r="Z21" s="21">
        <f t="shared" si="7"/>
        <v>875.817</v>
      </c>
      <c r="AA21" s="21">
        <f t="shared" si="7"/>
        <v>0</v>
      </c>
      <c r="AB21" s="21">
        <f t="shared" si="7"/>
        <v>315.647</v>
      </c>
      <c r="AC21" s="21">
        <f t="shared" si="7"/>
        <v>0</v>
      </c>
      <c r="AD21" s="21">
        <f t="shared" si="7"/>
        <v>1690.508</v>
      </c>
      <c r="AE21" s="21">
        <f t="shared" si="7"/>
        <v>0</v>
      </c>
      <c r="AF21" s="23"/>
    </row>
    <row r="22" spans="1:32" s="13" customFormat="1" ht="18.75">
      <c r="A22" s="20" t="s">
        <v>18</v>
      </c>
      <c r="B22" s="23">
        <f>B21</f>
        <v>18602.000000000004</v>
      </c>
      <c r="C22" s="22">
        <f>C21</f>
        <v>662.797</v>
      </c>
      <c r="D22" s="22">
        <v>0</v>
      </c>
      <c r="E22" s="21">
        <v>0</v>
      </c>
      <c r="F22" s="21">
        <v>0</v>
      </c>
      <c r="G22" s="21">
        <v>0</v>
      </c>
      <c r="H22" s="21">
        <f>H21</f>
        <v>662.797</v>
      </c>
      <c r="I22" s="21">
        <f t="shared" si="7"/>
        <v>0</v>
      </c>
      <c r="J22" s="21">
        <f t="shared" si="7"/>
        <v>345.647</v>
      </c>
      <c r="K22" s="21">
        <f t="shared" si="7"/>
        <v>0</v>
      </c>
      <c r="L22" s="21">
        <f t="shared" si="7"/>
        <v>1853.412</v>
      </c>
      <c r="M22" s="21">
        <f t="shared" si="7"/>
        <v>0</v>
      </c>
      <c r="N22" s="21">
        <f t="shared" si="7"/>
        <v>3284.497</v>
      </c>
      <c r="O22" s="21">
        <f t="shared" si="7"/>
        <v>0</v>
      </c>
      <c r="P22" s="21">
        <f t="shared" si="7"/>
        <v>401.327</v>
      </c>
      <c r="Q22" s="21">
        <f t="shared" si="7"/>
        <v>0</v>
      </c>
      <c r="R22" s="21">
        <f t="shared" si="7"/>
        <v>1794.012</v>
      </c>
      <c r="S22" s="21">
        <f t="shared" si="7"/>
        <v>0</v>
      </c>
      <c r="T22" s="21">
        <f t="shared" si="7"/>
        <v>5372.117</v>
      </c>
      <c r="U22" s="21">
        <f t="shared" si="7"/>
        <v>0</v>
      </c>
      <c r="V22" s="21">
        <f t="shared" si="7"/>
        <v>315.647</v>
      </c>
      <c r="W22" s="21">
        <f t="shared" si="7"/>
        <v>0</v>
      </c>
      <c r="X22" s="21">
        <f t="shared" si="7"/>
        <v>1690.572</v>
      </c>
      <c r="Y22" s="21">
        <f t="shared" si="7"/>
        <v>0</v>
      </c>
      <c r="Z22" s="21">
        <f t="shared" si="7"/>
        <v>875.817</v>
      </c>
      <c r="AA22" s="21">
        <f t="shared" si="7"/>
        <v>0</v>
      </c>
      <c r="AB22" s="21">
        <f t="shared" si="7"/>
        <v>315.647</v>
      </c>
      <c r="AC22" s="21">
        <f t="shared" si="7"/>
        <v>0</v>
      </c>
      <c r="AD22" s="21">
        <f t="shared" si="7"/>
        <v>1690.508</v>
      </c>
      <c r="AE22" s="21">
        <f t="shared" si="7"/>
        <v>0</v>
      </c>
      <c r="AF22" s="23"/>
    </row>
    <row r="23" spans="1:32" s="13" customFormat="1" ht="37.5">
      <c r="A23" s="19" t="s">
        <v>33</v>
      </c>
      <c r="B23" s="23">
        <f>H23+J23+L23+N23+R23+T23+V23+X23+Z23+AB23+AD23</f>
        <v>2188.2</v>
      </c>
      <c r="C23" s="22">
        <f>H23</f>
        <v>108</v>
      </c>
      <c r="D23" s="22">
        <v>0</v>
      </c>
      <c r="E23" s="21">
        <v>0</v>
      </c>
      <c r="F23" s="21">
        <v>0</v>
      </c>
      <c r="G23" s="21">
        <v>0</v>
      </c>
      <c r="H23" s="21">
        <v>108</v>
      </c>
      <c r="I23" s="21">
        <v>0</v>
      </c>
      <c r="J23" s="21">
        <v>475.5</v>
      </c>
      <c r="K23" s="21">
        <v>0</v>
      </c>
      <c r="L23" s="21">
        <v>0</v>
      </c>
      <c r="M23" s="21">
        <v>0</v>
      </c>
      <c r="N23" s="21">
        <v>594.056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522.5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488.144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3"/>
    </row>
    <row r="24" spans="1:32" s="13" customFormat="1" ht="18.75">
      <c r="A24" s="3" t="s">
        <v>23</v>
      </c>
      <c r="B24" s="23">
        <f>B23</f>
        <v>2188.2</v>
      </c>
      <c r="C24" s="22">
        <f>C23</f>
        <v>108</v>
      </c>
      <c r="D24" s="23">
        <v>0</v>
      </c>
      <c r="E24" s="23">
        <v>0</v>
      </c>
      <c r="F24" s="23">
        <v>0</v>
      </c>
      <c r="G24" s="23">
        <v>0</v>
      </c>
      <c r="H24" s="23">
        <f>H23</f>
        <v>108</v>
      </c>
      <c r="I24" s="23">
        <f aca="true" t="shared" si="8" ref="I24:AE25">I23</f>
        <v>0</v>
      </c>
      <c r="J24" s="23">
        <f t="shared" si="8"/>
        <v>475.5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594.056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23">
        <f t="shared" si="8"/>
        <v>0</v>
      </c>
      <c r="S24" s="23">
        <f t="shared" si="8"/>
        <v>0</v>
      </c>
      <c r="T24" s="23">
        <f t="shared" si="8"/>
        <v>522.5</v>
      </c>
      <c r="U24" s="23">
        <f t="shared" si="8"/>
        <v>0</v>
      </c>
      <c r="V24" s="23">
        <f t="shared" si="8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Z24" s="23">
        <f t="shared" si="8"/>
        <v>488.144</v>
      </c>
      <c r="AA24" s="23">
        <f t="shared" si="8"/>
        <v>0</v>
      </c>
      <c r="AB24" s="23">
        <f t="shared" si="8"/>
        <v>0</v>
      </c>
      <c r="AC24" s="23">
        <f t="shared" si="8"/>
        <v>0</v>
      </c>
      <c r="AD24" s="23">
        <f t="shared" si="8"/>
        <v>0</v>
      </c>
      <c r="AE24" s="23">
        <f t="shared" si="8"/>
        <v>0</v>
      </c>
      <c r="AF24" s="23"/>
    </row>
    <row r="25" spans="1:32" s="13" customFormat="1" ht="18.75">
      <c r="A25" s="20" t="s">
        <v>18</v>
      </c>
      <c r="B25" s="23">
        <f>B24</f>
        <v>2188.2</v>
      </c>
      <c r="C25" s="22">
        <f>C24</f>
        <v>108</v>
      </c>
      <c r="D25" s="22">
        <v>0</v>
      </c>
      <c r="E25" s="21">
        <v>0</v>
      </c>
      <c r="F25" s="21">
        <v>0</v>
      </c>
      <c r="G25" s="21">
        <v>0</v>
      </c>
      <c r="H25" s="21">
        <f>H24</f>
        <v>108</v>
      </c>
      <c r="I25" s="21">
        <f t="shared" si="8"/>
        <v>0</v>
      </c>
      <c r="J25" s="21">
        <f t="shared" si="8"/>
        <v>475.5</v>
      </c>
      <c r="K25" s="21">
        <f t="shared" si="8"/>
        <v>0</v>
      </c>
      <c r="L25" s="21">
        <f t="shared" si="8"/>
        <v>0</v>
      </c>
      <c r="M25" s="21">
        <f t="shared" si="8"/>
        <v>0</v>
      </c>
      <c r="N25" s="21">
        <f t="shared" si="8"/>
        <v>594.056</v>
      </c>
      <c r="O25" s="21">
        <f t="shared" si="8"/>
        <v>0</v>
      </c>
      <c r="P25" s="21">
        <f t="shared" si="8"/>
        <v>0</v>
      </c>
      <c r="Q25" s="21">
        <f t="shared" si="8"/>
        <v>0</v>
      </c>
      <c r="R25" s="21">
        <f t="shared" si="8"/>
        <v>0</v>
      </c>
      <c r="S25" s="21">
        <f t="shared" si="8"/>
        <v>0</v>
      </c>
      <c r="T25" s="21">
        <f t="shared" si="8"/>
        <v>522.5</v>
      </c>
      <c r="U25" s="21">
        <f t="shared" si="8"/>
        <v>0</v>
      </c>
      <c r="V25" s="21">
        <f t="shared" si="8"/>
        <v>0</v>
      </c>
      <c r="W25" s="21">
        <f t="shared" si="8"/>
        <v>0</v>
      </c>
      <c r="X25" s="21">
        <f t="shared" si="8"/>
        <v>0</v>
      </c>
      <c r="Y25" s="21">
        <f t="shared" si="8"/>
        <v>0</v>
      </c>
      <c r="Z25" s="21">
        <f t="shared" si="8"/>
        <v>488.144</v>
      </c>
      <c r="AA25" s="21">
        <f t="shared" si="8"/>
        <v>0</v>
      </c>
      <c r="AB25" s="21">
        <f t="shared" si="8"/>
        <v>0</v>
      </c>
      <c r="AC25" s="21">
        <f t="shared" si="8"/>
        <v>0</v>
      </c>
      <c r="AD25" s="21">
        <f t="shared" si="8"/>
        <v>0</v>
      </c>
      <c r="AE25" s="21">
        <f t="shared" si="8"/>
        <v>0</v>
      </c>
      <c r="AF25" s="23"/>
    </row>
    <row r="26" spans="1:32" s="13" customFormat="1" ht="18.75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3"/>
    </row>
    <row r="27" spans="1:32" s="13" customFormat="1" ht="93.75">
      <c r="A27" s="19" t="s">
        <v>34</v>
      </c>
      <c r="B27" s="23">
        <f>H27+J27+L27+N27+P27+R27+T27+V27+X27+Z27+AB27+AD27</f>
        <v>80275.6</v>
      </c>
      <c r="C27" s="22">
        <f>H27</f>
        <v>17465.876</v>
      </c>
      <c r="D27" s="22">
        <v>0</v>
      </c>
      <c r="E27" s="21">
        <v>0</v>
      </c>
      <c r="F27" s="21">
        <v>0</v>
      </c>
      <c r="G27" s="21">
        <v>0</v>
      </c>
      <c r="H27" s="21">
        <v>17465.876</v>
      </c>
      <c r="I27" s="21">
        <v>0</v>
      </c>
      <c r="J27" s="21">
        <v>7816.856</v>
      </c>
      <c r="K27" s="21">
        <v>0</v>
      </c>
      <c r="L27" s="21">
        <v>3431.287</v>
      </c>
      <c r="M27" s="21">
        <v>0</v>
      </c>
      <c r="N27" s="21">
        <v>7689.254</v>
      </c>
      <c r="O27" s="21">
        <v>0</v>
      </c>
      <c r="P27" s="21">
        <v>5408.135</v>
      </c>
      <c r="Q27" s="21">
        <v>0</v>
      </c>
      <c r="R27" s="21">
        <v>5877.914</v>
      </c>
      <c r="S27" s="21">
        <v>0</v>
      </c>
      <c r="T27" s="21">
        <v>8574.843</v>
      </c>
      <c r="U27" s="21">
        <v>0</v>
      </c>
      <c r="V27" s="24">
        <v>4145.643</v>
      </c>
      <c r="W27" s="21">
        <v>0</v>
      </c>
      <c r="X27" s="21">
        <v>3605.157</v>
      </c>
      <c r="Y27" s="21">
        <v>0</v>
      </c>
      <c r="Z27" s="21">
        <v>5969.258</v>
      </c>
      <c r="AA27" s="21">
        <v>0</v>
      </c>
      <c r="AB27" s="21">
        <v>3229.974</v>
      </c>
      <c r="AC27" s="21">
        <v>0</v>
      </c>
      <c r="AD27" s="21">
        <v>7061.403</v>
      </c>
      <c r="AE27" s="21">
        <v>0</v>
      </c>
      <c r="AF27" s="23"/>
    </row>
    <row r="28" spans="1:32" s="13" customFormat="1" ht="18.75">
      <c r="A28" s="3" t="s">
        <v>23</v>
      </c>
      <c r="B28" s="23">
        <f>B27</f>
        <v>80275.6</v>
      </c>
      <c r="C28" s="22">
        <f>C27</f>
        <v>17465.876</v>
      </c>
      <c r="D28" s="22">
        <v>0</v>
      </c>
      <c r="E28" s="21">
        <v>0</v>
      </c>
      <c r="F28" s="21">
        <v>0</v>
      </c>
      <c r="G28" s="21">
        <v>0</v>
      </c>
      <c r="H28" s="21">
        <f>H27</f>
        <v>17465.876</v>
      </c>
      <c r="I28" s="21">
        <f aca="true" t="shared" si="9" ref="I28:AE29">I27</f>
        <v>0</v>
      </c>
      <c r="J28" s="21">
        <f t="shared" si="9"/>
        <v>7816.856</v>
      </c>
      <c r="K28" s="21">
        <f t="shared" si="9"/>
        <v>0</v>
      </c>
      <c r="L28" s="21">
        <f t="shared" si="9"/>
        <v>3431.287</v>
      </c>
      <c r="M28" s="21">
        <f t="shared" si="9"/>
        <v>0</v>
      </c>
      <c r="N28" s="21">
        <f t="shared" si="9"/>
        <v>7689.254</v>
      </c>
      <c r="O28" s="21">
        <f t="shared" si="9"/>
        <v>0</v>
      </c>
      <c r="P28" s="21">
        <f t="shared" si="9"/>
        <v>5408.135</v>
      </c>
      <c r="Q28" s="21">
        <f t="shared" si="9"/>
        <v>0</v>
      </c>
      <c r="R28" s="21">
        <f t="shared" si="9"/>
        <v>5877.914</v>
      </c>
      <c r="S28" s="21">
        <f t="shared" si="9"/>
        <v>0</v>
      </c>
      <c r="T28" s="21">
        <f t="shared" si="9"/>
        <v>8574.843</v>
      </c>
      <c r="U28" s="21">
        <f t="shared" si="9"/>
        <v>0</v>
      </c>
      <c r="V28" s="21">
        <f t="shared" si="9"/>
        <v>4145.643</v>
      </c>
      <c r="W28" s="21">
        <f t="shared" si="9"/>
        <v>0</v>
      </c>
      <c r="X28" s="21">
        <f t="shared" si="9"/>
        <v>3605.157</v>
      </c>
      <c r="Y28" s="21">
        <f t="shared" si="9"/>
        <v>0</v>
      </c>
      <c r="Z28" s="21">
        <f t="shared" si="9"/>
        <v>5969.258</v>
      </c>
      <c r="AA28" s="21">
        <f t="shared" si="9"/>
        <v>0</v>
      </c>
      <c r="AB28" s="21">
        <f t="shared" si="9"/>
        <v>3229.974</v>
      </c>
      <c r="AC28" s="21">
        <f t="shared" si="9"/>
        <v>0</v>
      </c>
      <c r="AD28" s="21">
        <f t="shared" si="9"/>
        <v>7061.403</v>
      </c>
      <c r="AE28" s="21">
        <f t="shared" si="9"/>
        <v>0</v>
      </c>
      <c r="AF28" s="23"/>
    </row>
    <row r="29" spans="1:32" s="13" customFormat="1" ht="17.25" customHeight="1">
      <c r="A29" s="2" t="s">
        <v>18</v>
      </c>
      <c r="B29" s="23">
        <f>B28</f>
        <v>80275.6</v>
      </c>
      <c r="C29" s="22">
        <f>C28</f>
        <v>17465.876</v>
      </c>
      <c r="D29" s="23">
        <v>0</v>
      </c>
      <c r="E29" s="23">
        <v>0</v>
      </c>
      <c r="F29" s="23">
        <v>0</v>
      </c>
      <c r="G29" s="23">
        <v>0</v>
      </c>
      <c r="H29" s="23">
        <f>H28</f>
        <v>17465.876</v>
      </c>
      <c r="I29" s="23">
        <f t="shared" si="9"/>
        <v>0</v>
      </c>
      <c r="J29" s="23">
        <f t="shared" si="9"/>
        <v>7816.856</v>
      </c>
      <c r="K29" s="23">
        <f t="shared" si="9"/>
        <v>0</v>
      </c>
      <c r="L29" s="23">
        <f t="shared" si="9"/>
        <v>3431.287</v>
      </c>
      <c r="M29" s="23">
        <f t="shared" si="9"/>
        <v>0</v>
      </c>
      <c r="N29" s="23">
        <f t="shared" si="9"/>
        <v>7689.254</v>
      </c>
      <c r="O29" s="23">
        <f t="shared" si="9"/>
        <v>0</v>
      </c>
      <c r="P29" s="23">
        <f t="shared" si="9"/>
        <v>5408.135</v>
      </c>
      <c r="Q29" s="23">
        <f t="shared" si="9"/>
        <v>0</v>
      </c>
      <c r="R29" s="23">
        <f t="shared" si="9"/>
        <v>5877.914</v>
      </c>
      <c r="S29" s="23">
        <f t="shared" si="9"/>
        <v>0</v>
      </c>
      <c r="T29" s="23">
        <f t="shared" si="9"/>
        <v>8574.843</v>
      </c>
      <c r="U29" s="23">
        <f t="shared" si="9"/>
        <v>0</v>
      </c>
      <c r="V29" s="23">
        <f t="shared" si="9"/>
        <v>4145.643</v>
      </c>
      <c r="W29" s="23">
        <f t="shared" si="9"/>
        <v>0</v>
      </c>
      <c r="X29" s="23">
        <f t="shared" si="9"/>
        <v>3605.157</v>
      </c>
      <c r="Y29" s="23">
        <f t="shared" si="9"/>
        <v>0</v>
      </c>
      <c r="Z29" s="23">
        <f t="shared" si="9"/>
        <v>5969.258</v>
      </c>
      <c r="AA29" s="23">
        <f t="shared" si="9"/>
        <v>0</v>
      </c>
      <c r="AB29" s="23">
        <f t="shared" si="9"/>
        <v>3229.974</v>
      </c>
      <c r="AC29" s="23">
        <f t="shared" si="9"/>
        <v>0</v>
      </c>
      <c r="AD29" s="23">
        <f t="shared" si="9"/>
        <v>7061.403</v>
      </c>
      <c r="AE29" s="23">
        <f t="shared" si="9"/>
        <v>0</v>
      </c>
      <c r="AF29" s="23"/>
    </row>
    <row r="30" spans="1:32" s="13" customFormat="1" ht="86.25" customHeight="1">
      <c r="A30" s="32" t="s">
        <v>46</v>
      </c>
      <c r="B30" s="23">
        <f>B31</f>
        <v>7649.1</v>
      </c>
      <c r="C30" s="22">
        <f aca="true" t="shared" si="10" ref="C30:C37">H30</f>
        <v>1419.709</v>
      </c>
      <c r="D30" s="23">
        <v>0</v>
      </c>
      <c r="E30" s="23">
        <v>0</v>
      </c>
      <c r="F30" s="23">
        <v>0</v>
      </c>
      <c r="G30" s="23">
        <v>0</v>
      </c>
      <c r="H30" s="23">
        <f>H31</f>
        <v>1419.709</v>
      </c>
      <c r="I30" s="23">
        <f aca="true" t="shared" si="11" ref="I30:AE30">I31</f>
        <v>0</v>
      </c>
      <c r="J30" s="23">
        <f t="shared" si="11"/>
        <v>927.35566</v>
      </c>
      <c r="K30" s="23">
        <f t="shared" si="11"/>
        <v>0</v>
      </c>
      <c r="L30" s="23">
        <f t="shared" si="11"/>
        <v>324.76479</v>
      </c>
      <c r="M30" s="23">
        <f t="shared" si="11"/>
        <v>0</v>
      </c>
      <c r="N30" s="23">
        <f t="shared" si="11"/>
        <v>696.62379</v>
      </c>
      <c r="O30" s="23">
        <f t="shared" si="11"/>
        <v>0</v>
      </c>
      <c r="P30" s="23">
        <f t="shared" si="11"/>
        <v>728.26879</v>
      </c>
      <c r="Q30" s="23">
        <f t="shared" si="11"/>
        <v>0</v>
      </c>
      <c r="R30" s="23">
        <f t="shared" si="11"/>
        <v>625.93579</v>
      </c>
      <c r="S30" s="23">
        <f t="shared" si="11"/>
        <v>0</v>
      </c>
      <c r="T30" s="23">
        <f t="shared" si="11"/>
        <v>751.47779</v>
      </c>
      <c r="U30" s="23">
        <f t="shared" si="11"/>
        <v>0</v>
      </c>
      <c r="V30" s="23">
        <f t="shared" si="11"/>
        <v>434.67079</v>
      </c>
      <c r="W30" s="23">
        <f t="shared" si="11"/>
        <v>0</v>
      </c>
      <c r="X30" s="23">
        <f t="shared" si="11"/>
        <v>230.41279</v>
      </c>
      <c r="Y30" s="23">
        <f t="shared" si="11"/>
        <v>0</v>
      </c>
      <c r="Z30" s="23">
        <f t="shared" si="11"/>
        <v>487.04779</v>
      </c>
      <c r="AA30" s="23">
        <f t="shared" si="11"/>
        <v>0</v>
      </c>
      <c r="AB30" s="23">
        <f t="shared" si="11"/>
        <v>325.40079</v>
      </c>
      <c r="AC30" s="23">
        <f t="shared" si="11"/>
        <v>0</v>
      </c>
      <c r="AD30" s="23">
        <f t="shared" si="11"/>
        <v>697.43223</v>
      </c>
      <c r="AE30" s="23">
        <f t="shared" si="11"/>
        <v>0</v>
      </c>
      <c r="AF30" s="23"/>
    </row>
    <row r="31" spans="1:32" s="13" customFormat="1" ht="20.25" customHeight="1">
      <c r="A31" s="37" t="s">
        <v>23</v>
      </c>
      <c r="B31" s="23">
        <f>H31+J31+L31+N31+P31+R31+T31+V31+X31+Z31+AB31+AD31</f>
        <v>7649.1</v>
      </c>
      <c r="C31" s="22">
        <f t="shared" si="10"/>
        <v>1419.709</v>
      </c>
      <c r="D31" s="23">
        <v>0</v>
      </c>
      <c r="E31" s="23">
        <v>0</v>
      </c>
      <c r="F31" s="23">
        <v>0</v>
      </c>
      <c r="G31" s="23">
        <v>0</v>
      </c>
      <c r="H31" s="23">
        <v>1419.709</v>
      </c>
      <c r="I31" s="23">
        <v>0</v>
      </c>
      <c r="J31" s="23">
        <v>927.35566</v>
      </c>
      <c r="K31" s="23">
        <v>0</v>
      </c>
      <c r="L31" s="23">
        <v>324.76479</v>
      </c>
      <c r="M31" s="23">
        <v>0</v>
      </c>
      <c r="N31" s="23">
        <v>696.62379</v>
      </c>
      <c r="O31" s="23">
        <v>0</v>
      </c>
      <c r="P31" s="23">
        <v>728.26879</v>
      </c>
      <c r="Q31" s="23">
        <v>0</v>
      </c>
      <c r="R31" s="23">
        <v>625.93579</v>
      </c>
      <c r="S31" s="23">
        <v>0</v>
      </c>
      <c r="T31" s="23">
        <v>751.47779</v>
      </c>
      <c r="U31" s="23">
        <v>0</v>
      </c>
      <c r="V31" s="23">
        <v>434.67079</v>
      </c>
      <c r="W31" s="23">
        <v>0</v>
      </c>
      <c r="X31" s="23">
        <v>230.41279</v>
      </c>
      <c r="Y31" s="23">
        <v>0</v>
      </c>
      <c r="Z31" s="23">
        <v>487.04779</v>
      </c>
      <c r="AA31" s="23">
        <v>0</v>
      </c>
      <c r="AB31" s="23">
        <v>325.40079</v>
      </c>
      <c r="AC31" s="23">
        <v>0</v>
      </c>
      <c r="AD31" s="23">
        <v>697.43223</v>
      </c>
      <c r="AE31" s="21">
        <v>0</v>
      </c>
      <c r="AF31" s="23"/>
    </row>
    <row r="32" spans="1:32" s="13" customFormat="1" ht="20.25" customHeight="1">
      <c r="A32" s="35" t="s">
        <v>47</v>
      </c>
      <c r="B32" s="23">
        <f>H32+J32+L32+N32+P32+R32+T32+V32+X32+Z32+AB32+AD32</f>
        <v>4820.2</v>
      </c>
      <c r="C32" s="22">
        <f t="shared" si="10"/>
        <v>28.1</v>
      </c>
      <c r="D32" s="23">
        <v>0</v>
      </c>
      <c r="E32" s="23">
        <v>0</v>
      </c>
      <c r="F32" s="23">
        <v>0</v>
      </c>
      <c r="G32" s="23">
        <v>0</v>
      </c>
      <c r="H32" s="23">
        <v>28.1</v>
      </c>
      <c r="I32" s="23">
        <v>0</v>
      </c>
      <c r="J32" s="23">
        <v>515.522</v>
      </c>
      <c r="K32" s="23">
        <v>0</v>
      </c>
      <c r="L32" s="23">
        <v>305.124</v>
      </c>
      <c r="M32" s="23">
        <v>0</v>
      </c>
      <c r="N32" s="23">
        <v>357.152</v>
      </c>
      <c r="O32" s="23">
        <v>0</v>
      </c>
      <c r="P32" s="23">
        <v>545.991</v>
      </c>
      <c r="Q32" s="23">
        <v>0</v>
      </c>
      <c r="R32" s="23">
        <v>590.195</v>
      </c>
      <c r="S32" s="23">
        <v>0</v>
      </c>
      <c r="T32" s="23">
        <v>575.178</v>
      </c>
      <c r="U32" s="23">
        <v>0</v>
      </c>
      <c r="V32" s="23">
        <v>415.03</v>
      </c>
      <c r="W32" s="23">
        <v>0</v>
      </c>
      <c r="X32" s="23">
        <v>210.772</v>
      </c>
      <c r="Y32" s="23">
        <v>0</v>
      </c>
      <c r="Z32" s="23">
        <v>349.306</v>
      </c>
      <c r="AA32" s="23">
        <v>0</v>
      </c>
      <c r="AB32" s="23">
        <v>305.76</v>
      </c>
      <c r="AC32" s="23">
        <v>0</v>
      </c>
      <c r="AD32" s="23">
        <v>622.07</v>
      </c>
      <c r="AE32" s="21">
        <v>0</v>
      </c>
      <c r="AF32" s="23"/>
    </row>
    <row r="33" spans="1:32" s="13" customFormat="1" ht="27.75" customHeight="1">
      <c r="A33" s="35" t="s">
        <v>48</v>
      </c>
      <c r="B33" s="23">
        <f>B31-B32</f>
        <v>2828.9000000000005</v>
      </c>
      <c r="C33" s="23">
        <f t="shared" si="10"/>
        <v>1391.6090000000002</v>
      </c>
      <c r="D33" s="23">
        <v>0</v>
      </c>
      <c r="E33" s="23">
        <v>0</v>
      </c>
      <c r="F33" s="23">
        <v>0</v>
      </c>
      <c r="G33" s="23">
        <v>0</v>
      </c>
      <c r="H33" s="23">
        <f>H31-H32</f>
        <v>1391.6090000000002</v>
      </c>
      <c r="I33" s="23">
        <f aca="true" t="shared" si="12" ref="I33:AE33">I31-I32</f>
        <v>0</v>
      </c>
      <c r="J33" s="23">
        <f t="shared" si="12"/>
        <v>411.8336599999999</v>
      </c>
      <c r="K33" s="23">
        <f t="shared" si="12"/>
        <v>0</v>
      </c>
      <c r="L33" s="23">
        <f t="shared" si="12"/>
        <v>19.64078999999998</v>
      </c>
      <c r="M33" s="23">
        <f t="shared" si="12"/>
        <v>0</v>
      </c>
      <c r="N33" s="23">
        <f t="shared" si="12"/>
        <v>339.47179</v>
      </c>
      <c r="O33" s="23">
        <f t="shared" si="12"/>
        <v>0</v>
      </c>
      <c r="P33" s="23">
        <f t="shared" si="12"/>
        <v>182.27778999999998</v>
      </c>
      <c r="Q33" s="23">
        <f t="shared" si="12"/>
        <v>0</v>
      </c>
      <c r="R33" s="23">
        <f t="shared" si="12"/>
        <v>35.74078999999995</v>
      </c>
      <c r="S33" s="23">
        <f t="shared" si="12"/>
        <v>0</v>
      </c>
      <c r="T33" s="23">
        <f t="shared" si="12"/>
        <v>176.29979000000003</v>
      </c>
      <c r="U33" s="23">
        <f t="shared" si="12"/>
        <v>0</v>
      </c>
      <c r="V33" s="23">
        <f t="shared" si="12"/>
        <v>19.640790000000038</v>
      </c>
      <c r="W33" s="23">
        <f t="shared" si="12"/>
        <v>0</v>
      </c>
      <c r="X33" s="23">
        <f t="shared" si="12"/>
        <v>19.64079000000001</v>
      </c>
      <c r="Y33" s="23">
        <f t="shared" si="12"/>
        <v>0</v>
      </c>
      <c r="Z33" s="23">
        <f t="shared" si="12"/>
        <v>137.74179000000004</v>
      </c>
      <c r="AA33" s="23">
        <f t="shared" si="12"/>
        <v>0</v>
      </c>
      <c r="AB33" s="23">
        <f t="shared" si="12"/>
        <v>19.64078999999998</v>
      </c>
      <c r="AC33" s="23">
        <f t="shared" si="12"/>
        <v>0</v>
      </c>
      <c r="AD33" s="23">
        <f t="shared" si="12"/>
        <v>75.36222999999995</v>
      </c>
      <c r="AE33" s="23">
        <f t="shared" si="12"/>
        <v>0</v>
      </c>
      <c r="AF33" s="23"/>
    </row>
    <row r="34" spans="1:32" s="13" customFormat="1" ht="33.75" customHeight="1">
      <c r="A34" s="31" t="s">
        <v>24</v>
      </c>
      <c r="B34" s="25">
        <f>B37+B36+B35</f>
        <v>111603</v>
      </c>
      <c r="C34" s="26">
        <f t="shared" si="10"/>
        <v>18304.073</v>
      </c>
      <c r="D34" s="26">
        <v>0</v>
      </c>
      <c r="E34" s="27">
        <v>0</v>
      </c>
      <c r="F34" s="27">
        <v>0</v>
      </c>
      <c r="G34" s="27">
        <v>0</v>
      </c>
      <c r="H34" s="25">
        <f aca="true" t="shared" si="13" ref="H34:AD34">H8+H12+H27</f>
        <v>18304.073</v>
      </c>
      <c r="I34" s="25">
        <v>0</v>
      </c>
      <c r="J34" s="25">
        <f t="shared" si="13"/>
        <v>8776.803</v>
      </c>
      <c r="K34" s="25">
        <v>0</v>
      </c>
      <c r="L34" s="25">
        <f t="shared" si="13"/>
        <v>5540.299</v>
      </c>
      <c r="M34" s="25">
        <v>0</v>
      </c>
      <c r="N34" s="25">
        <f t="shared" si="13"/>
        <v>12308.907</v>
      </c>
      <c r="O34" s="25">
        <v>0</v>
      </c>
      <c r="P34" s="25">
        <f t="shared" si="13"/>
        <v>6205.762000000001</v>
      </c>
      <c r="Q34" s="25">
        <v>0</v>
      </c>
      <c r="R34" s="25">
        <f t="shared" si="13"/>
        <v>8145.976</v>
      </c>
      <c r="S34" s="25">
        <v>0</v>
      </c>
      <c r="T34" s="25">
        <f t="shared" si="13"/>
        <v>14536.86</v>
      </c>
      <c r="U34" s="25">
        <v>0</v>
      </c>
      <c r="V34" s="25">
        <f t="shared" si="13"/>
        <v>4528.6900000000005</v>
      </c>
      <c r="W34" s="25">
        <v>0</v>
      </c>
      <c r="X34" s="25">
        <f t="shared" si="13"/>
        <v>5363.129</v>
      </c>
      <c r="Y34" s="25">
        <v>0</v>
      </c>
      <c r="Z34" s="25">
        <f t="shared" si="13"/>
        <v>7689.3189999999995</v>
      </c>
      <c r="AA34" s="25">
        <v>0</v>
      </c>
      <c r="AB34" s="25">
        <f t="shared" si="13"/>
        <v>3733.6710000000003</v>
      </c>
      <c r="AC34" s="25">
        <v>0</v>
      </c>
      <c r="AD34" s="25">
        <f t="shared" si="13"/>
        <v>8820.411</v>
      </c>
      <c r="AE34" s="27">
        <v>0</v>
      </c>
      <c r="AF34" s="25"/>
    </row>
    <row r="35" spans="1:32" s="13" customFormat="1" ht="18.75">
      <c r="A35" s="35" t="s">
        <v>47</v>
      </c>
      <c r="B35" s="23">
        <f>H35+J35+L35+N35+P35+R35+T35+V35+X35+Z35+AB35+AD35</f>
        <v>4820.2</v>
      </c>
      <c r="C35" s="22">
        <f t="shared" si="10"/>
        <v>28.1</v>
      </c>
      <c r="D35" s="23">
        <v>0</v>
      </c>
      <c r="E35" s="23">
        <v>0</v>
      </c>
      <c r="F35" s="23">
        <v>0</v>
      </c>
      <c r="G35" s="23">
        <v>0</v>
      </c>
      <c r="H35" s="23">
        <v>28.1</v>
      </c>
      <c r="I35" s="23">
        <v>0</v>
      </c>
      <c r="J35" s="23">
        <v>515.522</v>
      </c>
      <c r="K35" s="23">
        <v>0</v>
      </c>
      <c r="L35" s="23">
        <v>305.124</v>
      </c>
      <c r="M35" s="23">
        <v>0</v>
      </c>
      <c r="N35" s="23">
        <v>357.152</v>
      </c>
      <c r="O35" s="23">
        <v>0</v>
      </c>
      <c r="P35" s="23">
        <v>545.991</v>
      </c>
      <c r="Q35" s="23">
        <v>0</v>
      </c>
      <c r="R35" s="23">
        <v>590.195</v>
      </c>
      <c r="S35" s="23">
        <v>0</v>
      </c>
      <c r="T35" s="23">
        <v>575.178</v>
      </c>
      <c r="U35" s="23">
        <v>0</v>
      </c>
      <c r="V35" s="23">
        <v>415.03</v>
      </c>
      <c r="W35" s="23">
        <v>0</v>
      </c>
      <c r="X35" s="23">
        <v>210.772</v>
      </c>
      <c r="Y35" s="23">
        <v>0</v>
      </c>
      <c r="Z35" s="23">
        <v>349.306</v>
      </c>
      <c r="AA35" s="23">
        <v>0</v>
      </c>
      <c r="AB35" s="23">
        <v>305.76</v>
      </c>
      <c r="AC35" s="23">
        <v>0</v>
      </c>
      <c r="AD35" s="23">
        <v>622.07</v>
      </c>
      <c r="AE35" s="21">
        <v>0</v>
      </c>
      <c r="AF35" s="23"/>
    </row>
    <row r="36" spans="1:32" s="13" customFormat="1" ht="18.75">
      <c r="A36" s="35" t="s">
        <v>48</v>
      </c>
      <c r="B36" s="23">
        <f>B31-B32</f>
        <v>2828.9000000000005</v>
      </c>
      <c r="C36" s="23">
        <f t="shared" si="10"/>
        <v>1391.6090000000002</v>
      </c>
      <c r="D36" s="23">
        <v>0</v>
      </c>
      <c r="E36" s="23">
        <v>0</v>
      </c>
      <c r="F36" s="23">
        <v>0</v>
      </c>
      <c r="G36" s="23">
        <v>0</v>
      </c>
      <c r="H36" s="23">
        <f>H31-H32</f>
        <v>1391.6090000000002</v>
      </c>
      <c r="I36" s="23">
        <f aca="true" t="shared" si="14" ref="I36:AE36">I31-I32</f>
        <v>0</v>
      </c>
      <c r="J36" s="23">
        <f t="shared" si="14"/>
        <v>411.8336599999999</v>
      </c>
      <c r="K36" s="23">
        <f t="shared" si="14"/>
        <v>0</v>
      </c>
      <c r="L36" s="23">
        <f t="shared" si="14"/>
        <v>19.64078999999998</v>
      </c>
      <c r="M36" s="23">
        <f t="shared" si="14"/>
        <v>0</v>
      </c>
      <c r="N36" s="23">
        <f t="shared" si="14"/>
        <v>339.47179</v>
      </c>
      <c r="O36" s="23">
        <f t="shared" si="14"/>
        <v>0</v>
      </c>
      <c r="P36" s="23">
        <f t="shared" si="14"/>
        <v>182.27778999999998</v>
      </c>
      <c r="Q36" s="23">
        <f t="shared" si="14"/>
        <v>0</v>
      </c>
      <c r="R36" s="23">
        <f t="shared" si="14"/>
        <v>35.74078999999995</v>
      </c>
      <c r="S36" s="23">
        <f t="shared" si="14"/>
        <v>0</v>
      </c>
      <c r="T36" s="23">
        <f t="shared" si="14"/>
        <v>176.29979000000003</v>
      </c>
      <c r="U36" s="23">
        <f t="shared" si="14"/>
        <v>0</v>
      </c>
      <c r="V36" s="23">
        <f t="shared" si="14"/>
        <v>19.640790000000038</v>
      </c>
      <c r="W36" s="23">
        <f t="shared" si="14"/>
        <v>0</v>
      </c>
      <c r="X36" s="23">
        <f t="shared" si="14"/>
        <v>19.64079000000001</v>
      </c>
      <c r="Y36" s="23">
        <f t="shared" si="14"/>
        <v>0</v>
      </c>
      <c r="Z36" s="23">
        <f t="shared" si="14"/>
        <v>137.74179000000004</v>
      </c>
      <c r="AA36" s="23">
        <f t="shared" si="14"/>
        <v>0</v>
      </c>
      <c r="AB36" s="23">
        <f t="shared" si="14"/>
        <v>19.64078999999998</v>
      </c>
      <c r="AC36" s="23">
        <f t="shared" si="14"/>
        <v>0</v>
      </c>
      <c r="AD36" s="23">
        <f t="shared" si="14"/>
        <v>75.36222999999995</v>
      </c>
      <c r="AE36" s="23">
        <f t="shared" si="14"/>
        <v>0</v>
      </c>
      <c r="AF36" s="23"/>
    </row>
    <row r="37" spans="1:32" ht="18.75" customHeight="1">
      <c r="A37" s="36" t="s">
        <v>18</v>
      </c>
      <c r="B37" s="23">
        <f>B7+B11+B27</f>
        <v>103953.90000000001</v>
      </c>
      <c r="C37" s="23">
        <f t="shared" si="10"/>
        <v>18304.073</v>
      </c>
      <c r="D37" s="23">
        <v>0</v>
      </c>
      <c r="E37" s="23">
        <v>0</v>
      </c>
      <c r="F37" s="23">
        <v>0</v>
      </c>
      <c r="G37" s="23">
        <v>0</v>
      </c>
      <c r="H37" s="23">
        <f>H7+H11+H27</f>
        <v>18304.073</v>
      </c>
      <c r="I37" s="23">
        <f aca="true" t="shared" si="15" ref="I37:AE37">I7+I11+I27</f>
        <v>0</v>
      </c>
      <c r="J37" s="23">
        <f t="shared" si="15"/>
        <v>8776.803</v>
      </c>
      <c r="K37" s="23">
        <f t="shared" si="15"/>
        <v>0</v>
      </c>
      <c r="L37" s="23">
        <f t="shared" si="15"/>
        <v>5540.299</v>
      </c>
      <c r="M37" s="23">
        <f t="shared" si="15"/>
        <v>0</v>
      </c>
      <c r="N37" s="23">
        <f t="shared" si="15"/>
        <v>12308.907</v>
      </c>
      <c r="O37" s="23">
        <f t="shared" si="15"/>
        <v>0</v>
      </c>
      <c r="P37" s="23">
        <f t="shared" si="15"/>
        <v>6205.762000000001</v>
      </c>
      <c r="Q37" s="23">
        <f t="shared" si="15"/>
        <v>0</v>
      </c>
      <c r="R37" s="23">
        <f t="shared" si="15"/>
        <v>8145.976</v>
      </c>
      <c r="S37" s="23">
        <f t="shared" si="15"/>
        <v>0</v>
      </c>
      <c r="T37" s="23">
        <f t="shared" si="15"/>
        <v>14536.86</v>
      </c>
      <c r="U37" s="23">
        <f t="shared" si="15"/>
        <v>0</v>
      </c>
      <c r="V37" s="23">
        <f t="shared" si="15"/>
        <v>4528.6900000000005</v>
      </c>
      <c r="W37" s="23">
        <f t="shared" si="15"/>
        <v>0</v>
      </c>
      <c r="X37" s="23">
        <f t="shared" si="15"/>
        <v>5363.129</v>
      </c>
      <c r="Y37" s="23">
        <f t="shared" si="15"/>
        <v>0</v>
      </c>
      <c r="Z37" s="23">
        <f t="shared" si="15"/>
        <v>7689.3189999999995</v>
      </c>
      <c r="AA37" s="23">
        <f t="shared" si="15"/>
        <v>0</v>
      </c>
      <c r="AB37" s="23">
        <f t="shared" si="15"/>
        <v>3733.6710000000003</v>
      </c>
      <c r="AC37" s="23">
        <f t="shared" si="15"/>
        <v>0</v>
      </c>
      <c r="AD37" s="23">
        <f t="shared" si="15"/>
        <v>8820.411</v>
      </c>
      <c r="AE37" s="23">
        <f t="shared" si="15"/>
        <v>0</v>
      </c>
      <c r="AF37" s="23"/>
    </row>
    <row r="38" spans="1:32" s="13" customFormat="1" ht="18.75">
      <c r="A38" s="4"/>
      <c r="B38" s="1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spans="1:32" s="13" customFormat="1" ht="18.75">
      <c r="A39" s="4"/>
      <c r="B39" s="188" t="s">
        <v>36</v>
      </c>
      <c r="C39" s="188"/>
      <c r="D39" s="188"/>
      <c r="E39" s="188"/>
      <c r="F39" s="188"/>
      <c r="G39" s="188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"/>
    </row>
    <row r="40" spans="1:32" s="13" customFormat="1" ht="15.75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5"/>
    </row>
    <row r="41" spans="1:32" s="13" customFormat="1" ht="18.75">
      <c r="A41" s="4"/>
      <c r="B41" s="188" t="s">
        <v>35</v>
      </c>
      <c r="C41" s="188"/>
      <c r="D41" s="188"/>
      <c r="E41" s="188"/>
      <c r="F41" s="188"/>
      <c r="G41" s="188"/>
      <c r="H41" s="188"/>
      <c r="I41" s="188"/>
      <c r="J41" s="5"/>
      <c r="K41" s="5"/>
      <c r="L41" s="5"/>
      <c r="M41" s="5"/>
      <c r="N41" s="5"/>
      <c r="O41" s="5"/>
      <c r="P41" s="5"/>
      <c r="Q41" s="6"/>
      <c r="R41" s="5"/>
      <c r="S41" s="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5"/>
    </row>
    <row r="42" spans="2:7" ht="35.25" customHeight="1">
      <c r="B42" s="188" t="s">
        <v>26</v>
      </c>
      <c r="C42" s="188"/>
      <c r="D42" s="188"/>
      <c r="E42" s="188"/>
      <c r="F42" s="188"/>
      <c r="G42" s="188"/>
    </row>
    <row r="43" spans="3:44" ht="35.25" customHeight="1">
      <c r="C43" s="4"/>
      <c r="D43" s="4"/>
      <c r="E43" s="4"/>
      <c r="F43" s="4"/>
      <c r="G43" s="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</row>
    <row r="44" spans="2:44" ht="19.5" customHeight="1">
      <c r="B44" s="188"/>
      <c r="C44" s="188"/>
      <c r="D44" s="188"/>
      <c r="E44" s="188"/>
      <c r="F44" s="188"/>
      <c r="G44" s="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</row>
    <row r="45" spans="33:44" ht="48.75" customHeight="1"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</row>
    <row r="46" ht="19.5" customHeight="1"/>
    <row r="47" ht="48.75" customHeight="1"/>
  </sheetData>
  <sheetProtection/>
  <mergeCells count="24">
    <mergeCell ref="B42:G42"/>
    <mergeCell ref="H2:I2"/>
    <mergeCell ref="E2:E3"/>
    <mergeCell ref="AB2:AC2"/>
    <mergeCell ref="AD2:AE2"/>
    <mergeCell ref="X2:Y2"/>
    <mergeCell ref="V2:W2"/>
    <mergeCell ref="Z2:AA2"/>
    <mergeCell ref="A1:S1"/>
    <mergeCell ref="B44:F44"/>
    <mergeCell ref="B39:G39"/>
    <mergeCell ref="C2:C3"/>
    <mergeCell ref="D2:D3"/>
    <mergeCell ref="A2:A3"/>
    <mergeCell ref="F2:G2"/>
    <mergeCell ref="B41:I41"/>
    <mergeCell ref="J2:K2"/>
    <mergeCell ref="B2:B3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2018-03-13T12:26:02Z</cp:lastPrinted>
  <dcterms:created xsi:type="dcterms:W3CDTF">1996-10-08T23:32:33Z</dcterms:created>
  <dcterms:modified xsi:type="dcterms:W3CDTF">2018-04-25T12:40:40Z</dcterms:modified>
  <cp:category/>
  <cp:version/>
  <cp:contentType/>
  <cp:contentStatus/>
</cp:coreProperties>
</file>