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5360" windowHeight="8280" activeTab="1"/>
  </bookViews>
  <sheets>
    <sheet name="график" sheetId="1" r:id="rId1"/>
    <sheet name="июль" sheetId="2" r:id="rId2"/>
  </sheets>
  <definedNames>
    <definedName name="_xlnm.Print_Titles" localSheetId="0">'график'!$A:$A</definedName>
    <definedName name="_xlnm.Print_Titles" localSheetId="1">'июль'!$A:$A</definedName>
    <definedName name="_xlnm.Print_Area" localSheetId="0">'график'!$A$1:$P$158</definedName>
    <definedName name="_xlnm.Print_Area" localSheetId="1">'июль'!$A$1:$AF$208</definedName>
  </definedNames>
  <calcPr fullCalcOnLoad="1"/>
</workbook>
</file>

<file path=xl/sharedStrings.xml><?xml version="1.0" encoding="utf-8"?>
<sst xmlns="http://schemas.openxmlformats.org/spreadsheetml/2006/main" count="430" uniqueCount="102">
  <si>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</si>
  <si>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</si>
  <si>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</si>
  <si>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</si>
  <si>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</si>
  <si>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</si>
  <si>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</si>
  <si>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</si>
  <si>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</si>
  <si>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</si>
  <si>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</si>
  <si>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</si>
  <si>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</si>
  <si>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тыс.руб.</t>
  </si>
  <si>
    <t>Результаты реализации и причины отклонений факта от плана</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</si>
  <si>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</si>
  <si>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</si>
  <si>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</si>
  <si>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</si>
  <si>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</si>
  <si>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</si>
  <si>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тыс. руб.</t>
  </si>
  <si>
    <t>«Содержание объектов городского хозяйства и инженерной инфраструктуры в городе Когалыме»</t>
  </si>
  <si>
    <t>Муниципальная программа "Содержание объектов городского хозяйства и инженерной инфраструктуры в городе Когалыме"</t>
  </si>
  <si>
    <t>1.2.1. Организация освещения улиц и дворовых территорий</t>
  </si>
  <si>
    <t>1.2.2. Техническое обслуживание сетей наружного освещения улиц и дворовых территорий</t>
  </si>
  <si>
    <t>1.3.1. Содержание территории городского кладбища</t>
  </si>
  <si>
    <t>1.3.2. Обеспечение ритуальных услуг</t>
  </si>
  <si>
    <t>1.3.3. Оказание услуг по перевозке умерших с места происшедшего летального исхода</t>
  </si>
  <si>
    <t>Итого по 1.3.:</t>
  </si>
  <si>
    <t>Итого по 1.2.:</t>
  </si>
  <si>
    <t>1.6.1. Организация осуществления мероприятий по проведению дезинсекции и дератизации в городе Когалыме</t>
  </si>
  <si>
    <t>1.6.2. Обеспечение бесперебойной работы музыкального фонтана расположннного на площади по улице Мира</t>
  </si>
  <si>
    <t>1.6.4. Организация выполнения работ по пошиву флаговых композиций</t>
  </si>
  <si>
    <t>Итого по 1.6.:</t>
  </si>
  <si>
    <t>Всего по 1.7.:</t>
  </si>
  <si>
    <t>1.2.3. Ремонт (замена)  светильников наружного освещения на территории города Когалыма</t>
  </si>
  <si>
    <t>Всего 1.4.:</t>
  </si>
  <si>
    <t>Всего 1.5.:</t>
  </si>
  <si>
    <t>План на 2018 год, всего:</t>
  </si>
  <si>
    <t>1.6.3.Организация выполнения работ по благоустройству города Когалыма, в том числе: ремонт и реконструкция сетей наружного освещения; выполнение работ по реконструкции (устройству) дождеприемных колодцев</t>
  </si>
  <si>
    <t>1.6.6. Приобретение веревки для монтажа флаговых композиций, флагов, растяжек</t>
  </si>
  <si>
    <t>1.6.5. Изготовление и установка информационных табличек (знаков)</t>
  </si>
  <si>
    <t>1.7.3. Замена насосного оборудования на площади по улице Мира</t>
  </si>
  <si>
    <t>1.7.1 Благоустройство дворовых территорий</t>
  </si>
  <si>
    <t>1.7.2 Обустройство пешеходных дорожек и тротуаров, установка ограждений в районе  пешеходных переходов</t>
  </si>
  <si>
    <t>1.1. Содержание объектов благоустройства территории города Когалыма, включая озеленение территории и содержание малых архитектурных форм (1)</t>
  </si>
  <si>
    <t xml:space="preserve"> </t>
  </si>
  <si>
    <t>1.2. Организация наружного освещения улиц, дворовых территорий города Когалыма (2,3,4)</t>
  </si>
  <si>
    <t>1.3. Организация ритуальных услуг и содержание мест захоронения (5,6,7)</t>
  </si>
  <si>
    <t>1.4. Создание новых мест для отдыха и физического развития горожан (8)</t>
  </si>
  <si>
    <t>1.4.1. Поставка, монтаж и установка стационарного игрового оборудования детских игровых площадок на территории города Когалыма</t>
  </si>
  <si>
    <t>1.5. Обеспечение деятельности МКУ "УЖКХ г.Когалыма" по реализации полномочий Администрации города Когалыма (9)</t>
  </si>
  <si>
    <t xml:space="preserve">1.6. Осуществление иных функций, необходимых для реализации возложенных на МКУ «УЖКХ г.Когалыма» полномочий Администрации города Когалыма (10) </t>
  </si>
  <si>
    <t>1.7. Строительство, ремонт и реконструкция объектов благоустройства на территории города Когалыма (12,13,14,15)</t>
  </si>
  <si>
    <t>Начальник отдела развития ЖКХ</t>
  </si>
  <si>
    <t>Е.В.Епифанова</t>
  </si>
  <si>
    <t>Исполнитель: 
специалист-эксперт
Е.Ю.Шмытова
тел.8(34667)93-792</t>
  </si>
  <si>
    <t xml:space="preserve">Комплексный план (сетевой график) по реализации муниципальной программы города Когалыма </t>
  </si>
  <si>
    <r>
      <t>Ответственный исполнитель муниципальной программы</t>
    </r>
    <r>
      <rPr>
        <u val="single"/>
        <sz val="12"/>
        <rFont val="Times New Roman"/>
        <family val="1"/>
      </rPr>
      <t xml:space="preserve"> ОРЖКХ </t>
    </r>
  </si>
  <si>
    <t xml:space="preserve">Отчет о ходе реализации мероприятий муниципальной программы города Когалыма </t>
  </si>
  <si>
    <t>план</t>
  </si>
  <si>
    <t>кассовый расход</t>
  </si>
  <si>
    <t>Исполнение, %</t>
  </si>
  <si>
    <t>к текущему году</t>
  </si>
  <si>
    <t>на отчетную дату</t>
  </si>
  <si>
    <r>
      <t>Ответственный исполнитель муниципальной программы</t>
    </r>
    <r>
      <rPr>
        <u val="single"/>
        <sz val="12"/>
        <rFont val="Times New Roman"/>
        <family val="1"/>
      </rPr>
      <t xml:space="preserve"> МКУ "УЖКХ г.Когалыма"</t>
    </r>
  </si>
  <si>
    <t xml:space="preserve">1.6.7. Обеспечение архитектурного освещения города Когалыма, в том числе подсветка зданий, сооружений </t>
  </si>
  <si>
    <t>1.1.1. Выполнение муниципальной работы «Уборка территории и аналогичная деятельность» (1)</t>
  </si>
  <si>
    <t>1.1. Содержание объектов благоустройства территории города Когалыма, включая озеленение территории и содержание малых архитектурных форм</t>
  </si>
  <si>
    <t>1.1.2. Приобретение специализированной техники на условиях лизинга  для выполнения муниципальной работы «Уборка территории и аналогичная деятельность» (15)</t>
  </si>
  <si>
    <t>Заключен контракт с ООО "УСО" от 14.04.2018 №10717/18 на выполнение работ по архитектурной подсветке улиц, зданий и сооружений, расположенных на территории города Когалыма в сумме 20,0млн.руб. Предоплата в размере 50% от стоимости контракта в сумме 10,0млн.руб. перечислена 28.04.2018.</t>
  </si>
  <si>
    <t>Оплата электроэнергии произведена по факту на основании предоставленных счетов-фактур. Экономия денежных средств обусловлена фактическим тарифом, который ниже расчетного</t>
  </si>
  <si>
    <t>«Содержание объектов городского хозяйства и инженерной инфраструктуры в городе Когалыме»
 за июнь 2018 года</t>
  </si>
  <si>
    <t>1.7.4. Благоустройство территории в рамках реализации проекта «Зона отдыха «Метелица» в городе  Когалыме от ДК «Сибирь» до улицы Новосёлов</t>
  </si>
  <si>
    <t>1.7.5. Ремонт подъезда к муниципальному зданию, расположенному по адресу: город Когалым, улица Мира, 15</t>
  </si>
  <si>
    <t>1.7. Строительство, ремонт и реконструкция объектов благоустройства на территории города Когалыма (11,12,13,14,17)</t>
  </si>
  <si>
    <t>Исполнитель: 
Цыганкова И.А.
тел.8(34667)93-790</t>
  </si>
  <si>
    <t>План на 31.07.2018</t>
  </si>
  <si>
    <t>Профинансировано на 31.07.2018</t>
  </si>
  <si>
    <t>Кассовый расход на  31.07.2018</t>
  </si>
  <si>
    <t>Плановые ассигнования выделены решением Думы города Когалыма от 20.06.2018 №198-ГД. Размещено извещение о проведении электронного аукциона от 25.07.2018 №0187300013718000175. Дата проведения электронного аукциона 16.08.2018.</t>
  </si>
  <si>
    <t>Плановые ассигнования выделены решением Думы города Когалыма от 20.06.2018 №198-ГД. Размещено извещение о проведении электронного аукциона от 16.07.2018 №0187300013718000164. Дата проведения электронного аукциона 06.08.2018.</t>
  </si>
  <si>
    <t>Отклонение от плана составляет  24 926,49 тыс.руб. в том числе:
1. 6 704,25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 помощь   
 2. 51,95 тыс. руб.  - неисполнение субсидии по статье  прочие выплаты возникло в связи с оплатой по факту предоставления авансовых отчетов по проезду в отпуск и обратно, согласно графика отпусков работников. 
3. 1 352,09 тыс.руб. - неисполнение субсидии по статье начисления на оплату труда возникло в связи с оплатой страховых взносов в августе 2018.
4. 58,24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12 697,06 тыс. руб. - неисполнение субсидии по статье арендная плата за пользование имуществом возникло в связи с тем, что документация находится в стадии разработки.
6. 91,8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7. 208,44 тыс.руб. - неисполнение субсидии по статье оплата услуг по содержанию имущества в связи с: 1. оплатой счетов за вывоз ТБО в месяце, следующим за отчетным. 2. на техническое обслуживание систем орашения "Рябиновый бульвар", контракт заключен, оплата будет производится по факту оказанных услуг.
8. 799,32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документов;.2. оказание услуг  по страхованию ОСАГО, оплата будет произведена по факту оказанных услуг, на основании выставленных документов; 3. Оплата счетов за оказание услуг по охране базы будет произведена по факту выставленных счетов. 4. на утилизацию ТБО с территории города, оплпта будет производиться по факту оказанных работ. 5. Оплата счетов за оказание услуг по настройке терминала ГЛОНАСС и ПО "под ключ". 6. Оплата счетов за утилизацию отходов (покрышек непригодных к эксплуатации) будет произведена по факту выставленных счетов.7. оплата за услуги по благоустройству  - аутсорсинг (цветники) будет произведена по факту выставленных счетов. 8. на обследование, экспертиза объектов благоустройства (санитарно-эпидемиологическая служба), договор заключен, оплата производится по факту оказанных услуг. 
9. 2 905,74 тыс. руб. – неисполнение субсидии по статье приобретение мат. запасов в связи : 1. с оплатой по факту поставки  молока, согласно поданных заявок. 2. Экономия по заключенным договорам на поставку спец. жидкостей.  3. экономия на приобретение ГСМ, оплата произведена по факту оказанных услуг согласно выставленных счетов. 4. экономия на поставку запасных частей, так как оплата будет произведена по факту оказанных услуг, на основании выставленных документов. 5.Приобретение шин, оплата произведена по факту поставки товара.6. Оплата счетов за смывающие и обеззараживающие средства находится на стадии разработки согласно плана-графика размещения заказов. 7. Документация на приобретение специализированной одежды  находится в стадии разработки.
10. 57,60 тыс.руб.- неисполнение по статье расходов прочие расходы в связи с оплатой гос.  пошлины за специальное разрешение на движение тяжеловесных и крупногабаритных грузов на основании поданной служебной записки.</t>
  </si>
  <si>
    <t>1.6.7. Обеспечение архитектурного освещения города Когалыма, в том числе подсветка зданий, сооружений, жилых домов</t>
  </si>
  <si>
    <t>п.п. 1.7.6. Благоустройство мест массового отдыха в городе Когалыме</t>
  </si>
  <si>
    <t>Выделение плановых ассигнований для проведения благоустройства территории, прилегающей к памятнику «Летопись России», согласно приказу Комитета финансов Администрации города Когалыма от 09.07.2018 №33-О. Согласно доп.соглашению №2 к контракту 18ДО435 от 11.07.2018, в котором функции заказчика переданы МКУ "УЖКХ г.Когалыма", дата окончания производства работ по контракту 31.08.2018.</t>
  </si>
  <si>
    <t>Согласно приказу Комитета финансов Администрации города Когалыма от 31.07.2018 №36-О плановые ассигнования в сумме 1613,4 тыс.руб. перераспределены на выполнение работ по подключению оборудования остановочных павильонов к сетям энергоснабжения от трансформаторных подстанций (ориентировочно сумма работ составляет 3535,4 тыс.руб)</t>
  </si>
  <si>
    <t>Заключен МК от 23.07.2018 №0187300013718000151-0070611-01 с АО "ЮТЭК-Когалым" на выполнение работ по ремонту (замене) оборудования и сетей НО (6 исполнит.пунктов) на сумму 1708,8т.р.                                                                                                                                        Победителем конкурса на выполнение работ по ремонту (замене)  светильников наружного освещения на территории города Когалыма на сумму 4095,32т.р. признано ООО "Наво-Строй" г.Тюмень.                                                                                                          Окончание приема заявок на выполнение работ  по ремонту (замене) оборудования и сетей НО (13 исполнит.пунктов) на сумму  3978,0т.р. - 06.08.2018.</t>
  </si>
  <si>
    <t>Оплата произведена согласно выставленным счетам-фактурам. Фактическое количество оказанных услуг меньше прогнозируемого по смете.</t>
  </si>
  <si>
    <t>Оплата услуг произведена в полном объеме на основании предоставленных документов.</t>
  </si>
  <si>
    <t xml:space="preserve">Размещено извещение о проведении процедуры определения поставщика на выполнение работ по поставке, монтажу и установке стационарного игрового оборудования детских площадок по адресу: ул.Мира 14Б и ул.Молодежная 13А на территории города Когалыма - 25.07.2018. Окончание приема заявок - 03.08.2018; определение победителя аукциона - 09.08.2018.                                                                    Согласно приказу Комитета финансов Администрации г.Когалыма от 31.07.2018 №36-О плановые ассигнования в сумме 1401,3т.р. перераспределены на приобретение малых архитектурных форм.                                                      </t>
  </si>
  <si>
    <t>п.п.1.4.2. Приобретение малых архитектурных форм</t>
  </si>
  <si>
    <t xml:space="preserve">Согласно приказу Комитета финансов Администрации г.Когалыма от 31.07.2018 №36-О плановые ассигнования в сумме 1401,3т.р. предусмотрены на приобретение малых архитектурных форм.                  </t>
  </si>
  <si>
    <t xml:space="preserve">Неполное освоение денежных средств в сумме 918,09т.р. обусловлено следующими причинами: 815,65т.р. по статье "Начисления на выплаты по оплате труда" и отчисления от ФЗП в связи с нахождением работников на больничном, имеющейся вакансией начальника ПТО в феврале, вакансией начальника ФЭО в апреле-мае, директора учреждения в мае-июне т.г. и переносом отпуска специалиста ФЭО на более поздний период в связи с увольнением начальника отдела; 3,2т.р. - суточные, в связи с отсутствием командировок; 23,85 т.р. по оплате услуг связи; 22,59 т.р. по оплате услуг за производство и трансляцию новостных сюжетов (оплата произведена на основании счётов-фактур за фактически оказанные услуги); 3,8т.р. (договор на оказание образовательных услуг по повышению кваоификации отправлен исполнителем по почте и будет оплачен в августе); 49 -  компенсация стоимости путёвок на санаторно-курортное лечение  не производилась (работники учреждения не приобретали путевки на лечение).                                                                                                                               Согласно приказу Комитета финансов Администрации г.Когалыма от 31.07.2018 №36-О плановые ассигнования в сумме 662,5т.р. перераспределены на выполнение работ по подключению оборудования остановочных павильонов к сетям электроснабжения от трансформаторных подстанций  (ориентировочно сумма работ составляет 3535,4т.р.).                                        </t>
  </si>
  <si>
    <t>МК от 25.04.2018 №0187300013718000061-0070611-01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города Когалыма заключен на сумму 977,314т.р. С ООО "Торговая компания "Меридиан" (г.Тюмень). Основной объем работ по контракту выполнен. Остался второй этап по дератизации.</t>
  </si>
  <si>
    <t>Заключени договор на обеспечение бесперебойной работы музыкального фонтана, расположенного на площади по улице Мира, на сумму 99,98т.р.</t>
  </si>
  <si>
    <t>Заключен МК от 23.07.2018 №0187300013718000137-0070611-01 с АО "ЮТЭК-Когалым" на  выполнение работ по установке трансформаторной подстанции, монтажу опор и прокладке кабеля на территории городского пляжа на сумму 3966,31т.р.                                                                                                                                              Заключен МК от 23.07.2018 №0187300013718000152-0070611-01 с АО "ЮТЭК-Когалым"  на выполнение работ по обустройству сетей наружного освещения по улице Романтиков  на сумму 777,66т.р.                                                                                                    Размещено  извещение о проведении процедуры определения поставщика на выполнение работ по замене опор на участках улично-дорожной сети города Когалыма на сумму 8840,4 т.р. Окончание приема заявок - 10.08.2018; дата аукциона - 17.08.2018.                                                                                                                                                                   Согласно приказу Комитета финансов Администрации г.Когалыма от 31.07.2018 №36-О плановые ассигнования в сумме 3535,4т.р. перераспределены на выполнение работ по подключению оборудования остановочных павильонов к сетям электроснабжения от трансформаторных подстанций.</t>
  </si>
  <si>
    <t>Заключен договор от 02.04.2018 №27 с ИП Усмановым на поставу флагов на сумму 29,57т.р.                                                                                                                                 Заключен муниципальный  контракт №0187300015018000001 от 10.04.2018 с ООО "Рябинушка"на  выполнение работ по поставке флагов для флаговых композиций на сумму 249,0тыс.руб.                                                                                           Заключен договор от 24.07.2018 №27 с ИП Усмановым на поставу флагов на сумму 43,05т.р.</t>
  </si>
  <si>
    <t xml:space="preserve">Заключен МК от 31.07.2018 №0187300013718000139-0070611-01 на  выполнение работ по благоустройству внутридворовых территорий микрорайонов города с восстановлением систем ливневой канализации на сумму 6001,53т.р.                                                                                                             Определен подрядчик - ООО "Горводоканал" на выполнение работ по устройству ливневой канализации по ул.Мира, район МАУ "МФЦ" площадь городского рынка на сумму 1709,9т.р. </t>
  </si>
  <si>
    <t xml:space="preserve">Работы по МК от 29.05.2018 №0187300013718000101-0070611-01 на установку ограждений в районах пешеходных переходов  ООО "ДИФФЕРОН УРАЛ" (г.Камышов, Свердловская обл.) на сумму 2626,9т.р. выполнены в полном объеме. Предоставлены документы для оплаты выполненных работ 01.08.2018.                                                                                                                                                            Согласно приказу Комитета финансов Администрации г.Когалыма от 31.07.2018 №36-О плановые ассигнования в сумме 1259,2т.р. перераспределены на выполнение работ по подключению оборудования остановочных павильонов к сетям электроснабжения от трансформаторных подстанций  (ориентировочно сумма работ составляет 3535,4т.р.).                                                            </t>
  </si>
  <si>
    <t xml:space="preserve">Размещено извещение о проведении процедуры определения поставщика на  выполнение работ по замене насосного оборудования фонтана, расположенного на площади по улице Мира - 25.07.2018. Окончание приема заявок - 03.08.2018; определение победителя аукциона - 09.08.2018.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</si>
</sst>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_(* #,##0.0000_);_(* \(#,##0.0000\);_(* &quot;-&quot;??_);_(@_)"/>
  </numFmts>
  <fonts count="47">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b/>
      <i/>
      <sz val="12"/>
      <name val="Times New Roman"/>
      <family val="1"/>
    </font>
    <font>
      <b/>
      <sz val="13"/>
      <name val="Times New Roman"/>
      <family val="1"/>
    </font>
    <font>
      <sz val="13"/>
      <name val="Times New Roman"/>
      <family val="1"/>
    </font>
    <font>
      <u val="single"/>
      <sz val="12"/>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84">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4"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173" fontId="3"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left" vertical="center" wrapText="1"/>
    </xf>
    <xf numFmtId="173" fontId="3"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0" fontId="2" fillId="0" borderId="10" xfId="0" applyFont="1" applyFill="1" applyBorder="1" applyAlignment="1">
      <alignment vertical="center" wrapText="1"/>
    </xf>
    <xf numFmtId="0" fontId="5" fillId="0" borderId="0" xfId="0" applyFont="1" applyFill="1" applyAlignment="1">
      <alignment horizontal="right" wrapText="1"/>
    </xf>
    <xf numFmtId="0" fontId="2" fillId="0" borderId="11" xfId="0" applyFont="1" applyFill="1" applyBorder="1" applyAlignment="1">
      <alignment horizontal="center" vertical="center" wrapText="1"/>
    </xf>
    <xf numFmtId="173" fontId="2" fillId="0" borderId="11" xfId="0" applyNumberFormat="1" applyFont="1" applyFill="1" applyBorder="1" applyAlignment="1">
      <alignment horizontal="center" vertical="center" wrapText="1"/>
    </xf>
    <xf numFmtId="173"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174" fontId="3" fillId="0" borderId="12" xfId="0" applyNumberFormat="1" applyFont="1" applyFill="1" applyBorder="1" applyAlignment="1">
      <alignment horizontal="center" vertical="center" wrapText="1"/>
    </xf>
    <xf numFmtId="49" fontId="2" fillId="0" borderId="12"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left" vertical="center"/>
      <protection locked="0"/>
    </xf>
    <xf numFmtId="173" fontId="2" fillId="0" borderId="12" xfId="0" applyNumberFormat="1" applyFont="1" applyFill="1" applyBorder="1" applyAlignment="1" applyProtection="1">
      <alignment horizontal="right" vertical="center"/>
      <protection/>
    </xf>
    <xf numFmtId="0" fontId="2" fillId="0" borderId="12" xfId="0" applyFont="1" applyFill="1" applyBorder="1" applyAlignment="1">
      <alignment wrapText="1"/>
    </xf>
    <xf numFmtId="172" fontId="2" fillId="0" borderId="12" xfId="60" applyFont="1" applyFill="1" applyBorder="1" applyAlignment="1" applyProtection="1">
      <alignment vertical="center" wrapText="1"/>
      <protection/>
    </xf>
    <xf numFmtId="173" fontId="2" fillId="0" borderId="12" xfId="0" applyNumberFormat="1" applyFont="1" applyFill="1" applyBorder="1" applyAlignment="1" applyProtection="1">
      <alignment vertical="center" wrapText="1"/>
      <protection/>
    </xf>
    <xf numFmtId="0" fontId="2" fillId="0" borderId="12" xfId="0" applyFont="1" applyFill="1" applyBorder="1" applyAlignment="1">
      <alignment horizontal="justify" vertical="center" wrapText="1"/>
    </xf>
    <xf numFmtId="0" fontId="3" fillId="0" borderId="12" xfId="0" applyFont="1" applyFill="1" applyBorder="1" applyAlignment="1">
      <alignment wrapText="1"/>
    </xf>
    <xf numFmtId="0" fontId="2" fillId="0" borderId="12"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top" wrapText="1"/>
      <protection/>
    </xf>
    <xf numFmtId="0" fontId="2" fillId="0" borderId="12" xfId="0" applyFont="1" applyFill="1" applyBorder="1" applyAlignment="1">
      <alignment horizontal="left" vertical="center" wrapText="1"/>
    </xf>
    <xf numFmtId="0" fontId="2" fillId="0" borderId="12" xfId="0" applyFont="1" applyFill="1" applyBorder="1" applyAlignment="1">
      <alignment vertical="center" wrapText="1"/>
    </xf>
    <xf numFmtId="176" fontId="2" fillId="0" borderId="12" xfId="0" applyNumberFormat="1" applyFont="1" applyFill="1" applyBorder="1" applyAlignment="1" applyProtection="1">
      <alignment vertical="center" wrapText="1"/>
      <protection/>
    </xf>
    <xf numFmtId="4" fontId="6" fillId="0" borderId="12" xfId="0" applyNumberFormat="1" applyFont="1" applyFill="1" applyBorder="1" applyAlignment="1" applyProtection="1">
      <alignment horizontal="right" vertical="center"/>
      <protection locked="0"/>
    </xf>
    <xf numFmtId="172" fontId="6" fillId="0" borderId="12" xfId="60" applyFont="1" applyFill="1" applyBorder="1" applyAlignment="1" applyProtection="1">
      <alignment vertical="center" wrapText="1"/>
      <protection/>
    </xf>
    <xf numFmtId="172" fontId="7" fillId="0" borderId="12" xfId="60" applyFont="1" applyFill="1" applyBorder="1" applyAlignment="1">
      <alignment horizontal="justify" wrapText="1"/>
    </xf>
    <xf numFmtId="172" fontId="7" fillId="0" borderId="12" xfId="60" applyFont="1" applyFill="1" applyBorder="1" applyAlignment="1" applyProtection="1">
      <alignment vertical="center" wrapText="1"/>
      <protection/>
    </xf>
    <xf numFmtId="4" fontId="7" fillId="0" borderId="12" xfId="0" applyNumberFormat="1" applyFont="1" applyFill="1" applyBorder="1" applyAlignment="1" applyProtection="1">
      <alignment horizontal="center" vertical="center"/>
      <protection locked="0"/>
    </xf>
    <xf numFmtId="0" fontId="6" fillId="0" borderId="12" xfId="0" applyFont="1" applyFill="1" applyBorder="1" applyAlignment="1">
      <alignment horizontal="justify" wrapText="1"/>
    </xf>
    <xf numFmtId="173" fontId="6" fillId="0" borderId="12" xfId="0" applyNumberFormat="1" applyFont="1" applyFill="1" applyBorder="1" applyAlignment="1" applyProtection="1">
      <alignment vertical="center" wrapText="1"/>
      <protection/>
    </xf>
    <xf numFmtId="172" fontId="6" fillId="0" borderId="12" xfId="60" applyFont="1" applyFill="1" applyBorder="1" applyAlignment="1">
      <alignment horizontal="justify" wrapText="1"/>
    </xf>
    <xf numFmtId="172" fontId="7" fillId="0" borderId="12" xfId="60" applyFont="1" applyFill="1" applyBorder="1" applyAlignment="1" applyProtection="1">
      <alignment horizontal="justify" wrapText="1"/>
      <protection/>
    </xf>
    <xf numFmtId="0" fontId="9" fillId="0" borderId="12" xfId="0" applyFont="1" applyFill="1" applyBorder="1" applyAlignment="1">
      <alignment horizontal="center" vertical="center" wrapText="1"/>
    </xf>
    <xf numFmtId="173" fontId="3" fillId="0" borderId="12" xfId="0" applyNumberFormat="1" applyFont="1" applyFill="1" applyBorder="1" applyAlignment="1">
      <alignment horizontal="center" vertical="center" wrapText="1"/>
    </xf>
    <xf numFmtId="4" fontId="7" fillId="0" borderId="12" xfId="0" applyNumberFormat="1" applyFont="1" applyFill="1" applyBorder="1" applyAlignment="1" applyProtection="1">
      <alignment horizontal="right" vertical="center"/>
      <protection locked="0"/>
    </xf>
    <xf numFmtId="173" fontId="3" fillId="0" borderId="12" xfId="0" applyNumberFormat="1" applyFont="1" applyFill="1" applyBorder="1" applyAlignment="1" applyProtection="1">
      <alignment vertical="center" wrapText="1"/>
      <protection/>
    </xf>
    <xf numFmtId="172" fontId="3" fillId="0" borderId="12" xfId="60" applyFont="1" applyFill="1" applyBorder="1" applyAlignment="1" applyProtection="1">
      <alignment vertical="center" wrapText="1"/>
      <protection/>
    </xf>
    <xf numFmtId="0" fontId="2" fillId="33" borderId="12" xfId="0" applyFont="1" applyFill="1" applyBorder="1" applyAlignment="1">
      <alignment vertical="center" wrapText="1"/>
    </xf>
    <xf numFmtId="172" fontId="2" fillId="33" borderId="12" xfId="60" applyFont="1" applyFill="1" applyBorder="1" applyAlignment="1" applyProtection="1">
      <alignment vertical="center" wrapText="1"/>
      <protection/>
    </xf>
    <xf numFmtId="0" fontId="3" fillId="33" borderId="12" xfId="0" applyFont="1" applyFill="1" applyBorder="1" applyAlignment="1">
      <alignment horizontal="left" vertical="center" wrapText="1"/>
    </xf>
    <xf numFmtId="0" fontId="2" fillId="33" borderId="0" xfId="0" applyFont="1" applyFill="1" applyBorder="1" applyAlignment="1">
      <alignment vertical="center" wrapText="1"/>
    </xf>
    <xf numFmtId="0" fontId="2" fillId="33" borderId="12" xfId="0" applyFont="1" applyFill="1" applyBorder="1" applyAlignment="1">
      <alignment wrapText="1"/>
    </xf>
    <xf numFmtId="0" fontId="2" fillId="33" borderId="12" xfId="0" applyFont="1" applyFill="1" applyBorder="1" applyAlignment="1">
      <alignment horizontal="left" vertical="center" wrapText="1"/>
    </xf>
    <xf numFmtId="0" fontId="3" fillId="33" borderId="12" xfId="0" applyFont="1" applyFill="1" applyBorder="1" applyAlignment="1">
      <alignment wrapText="1"/>
    </xf>
    <xf numFmtId="172" fontId="3" fillId="33" borderId="12" xfId="60" applyFont="1" applyFill="1" applyBorder="1" applyAlignment="1" applyProtection="1">
      <alignment vertical="center" wrapText="1"/>
      <protection/>
    </xf>
    <xf numFmtId="173" fontId="2" fillId="33" borderId="12" xfId="0" applyNumberFormat="1" applyFont="1" applyFill="1" applyBorder="1" applyAlignment="1" applyProtection="1">
      <alignment vertical="center" wrapText="1"/>
      <protection/>
    </xf>
    <xf numFmtId="176" fontId="3" fillId="33" borderId="12" xfId="0" applyNumberFormat="1" applyFont="1" applyFill="1" applyBorder="1" applyAlignment="1" applyProtection="1">
      <alignment vertical="center" wrapText="1"/>
      <protection/>
    </xf>
    <xf numFmtId="0" fontId="3" fillId="0" borderId="0" xfId="0" applyFont="1" applyFill="1" applyAlignment="1">
      <alignment horizontal="left" vertical="center" wrapText="1"/>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5" xfId="0" applyNumberFormat="1" applyFont="1" applyFill="1" applyBorder="1" applyAlignment="1" applyProtection="1">
      <alignment horizontal="left" vertical="center"/>
      <protection locked="0"/>
    </xf>
    <xf numFmtId="173" fontId="3" fillId="0" borderId="0" xfId="0" applyNumberFormat="1" applyFont="1" applyFill="1" applyAlignment="1">
      <alignment horizontal="left"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wrapText="1"/>
    </xf>
    <xf numFmtId="0" fontId="3"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172" fontId="3" fillId="0" borderId="11" xfId="60" applyFont="1" applyFill="1" applyBorder="1" applyAlignment="1" applyProtection="1">
      <alignment horizontal="left" vertical="center" wrapText="1"/>
      <protection/>
    </xf>
    <xf numFmtId="172" fontId="3" fillId="0" borderId="16" xfId="60" applyFont="1" applyFill="1" applyBorder="1" applyAlignment="1" applyProtection="1">
      <alignment horizontal="left" vertical="center" wrapText="1"/>
      <protection/>
    </xf>
    <xf numFmtId="172" fontId="3" fillId="0" borderId="17" xfId="60" applyFont="1" applyFill="1" applyBorder="1" applyAlignment="1" applyProtection="1">
      <alignment horizontal="left" vertical="center" wrapText="1"/>
      <protection/>
    </xf>
    <xf numFmtId="173" fontId="2" fillId="0" borderId="11" xfId="0" applyNumberFormat="1" applyFont="1" applyFill="1" applyBorder="1" applyAlignment="1">
      <alignment horizontal="center" vertical="center" wrapText="1"/>
    </xf>
    <xf numFmtId="173" fontId="2" fillId="0" borderId="17"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173" fontId="3" fillId="0" borderId="11" xfId="0" applyNumberFormat="1" applyFont="1" applyFill="1" applyBorder="1" applyAlignment="1" applyProtection="1">
      <alignment horizontal="left" vertical="top" wrapText="1"/>
      <protection/>
    </xf>
    <xf numFmtId="173" fontId="3" fillId="0" borderId="16" xfId="0" applyNumberFormat="1" applyFont="1" applyFill="1" applyBorder="1" applyAlignment="1" applyProtection="1">
      <alignment horizontal="left" vertical="top" wrapText="1"/>
      <protection/>
    </xf>
    <xf numFmtId="173" fontId="3" fillId="0" borderId="17" xfId="0" applyNumberFormat="1" applyFont="1" applyFill="1" applyBorder="1" applyAlignment="1" applyProtection="1">
      <alignment horizontal="left" vertical="top" wrapText="1"/>
      <protection/>
    </xf>
    <xf numFmtId="173" fontId="2" fillId="0" borderId="13" xfId="0" applyNumberFormat="1" applyFont="1" applyFill="1" applyBorder="1" applyAlignment="1">
      <alignment horizontal="center" vertical="center" wrapText="1"/>
    </xf>
    <xf numFmtId="173" fontId="2" fillId="0" borderId="15"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B161"/>
  <sheetViews>
    <sheetView showGridLines="0" view="pageBreakPreview" zoomScale="75" zoomScaleNormal="70" zoomScaleSheetLayoutView="75" zoomScalePageLayoutView="0" workbookViewId="0" topLeftCell="A31">
      <selection activeCell="A3" sqref="A3:N3"/>
    </sheetView>
  </sheetViews>
  <sheetFormatPr defaultColWidth="9.140625" defaultRowHeight="12.75"/>
  <cols>
    <col min="1" max="1" width="48.421875" style="2" customWidth="1"/>
    <col min="2" max="2" width="14.8515625" style="2" customWidth="1"/>
    <col min="3" max="3" width="15.00390625" style="1" customWidth="1"/>
    <col min="4" max="4" width="13.57421875" style="1" customWidth="1"/>
    <col min="5" max="5" width="16.28125" style="1" customWidth="1"/>
    <col min="6" max="6" width="13.7109375" style="1" customWidth="1"/>
    <col min="7" max="7" width="14.140625" style="1" customWidth="1"/>
    <col min="8" max="8" width="13.28125" style="1" customWidth="1"/>
    <col min="9" max="9" width="14.7109375" style="3" customWidth="1"/>
    <col min="10" max="10" width="14.421875" style="3" customWidth="1"/>
    <col min="11" max="11" width="17.140625" style="3" customWidth="1"/>
    <col min="12" max="12" width="14.00390625" style="3" customWidth="1"/>
    <col min="13" max="13" width="13.57421875" style="3" customWidth="1"/>
    <col min="14" max="14" width="14.28125" style="3" customWidth="1"/>
    <col min="15" max="15" width="16.140625" style="3" hidden="1" customWidth="1"/>
    <col min="16" max="16" width="22.7109375" style="2" hidden="1" customWidth="1"/>
    <col min="17" max="16384" width="9.140625" style="1" customWidth="1"/>
  </cols>
  <sheetData>
    <row r="1" spans="1:14" ht="30" customHeight="1">
      <c r="A1" s="8"/>
      <c r="C1" s="11"/>
      <c r="L1" s="62"/>
      <c r="M1" s="62"/>
      <c r="N1" s="62"/>
    </row>
    <row r="2" spans="1:14" ht="29.25" customHeight="1">
      <c r="A2" s="63" t="s">
        <v>58</v>
      </c>
      <c r="B2" s="63"/>
      <c r="C2" s="63"/>
      <c r="D2" s="63"/>
      <c r="E2" s="63"/>
      <c r="F2" s="63"/>
      <c r="G2" s="63"/>
      <c r="H2" s="63"/>
      <c r="I2" s="63"/>
      <c r="J2" s="63"/>
      <c r="K2" s="63"/>
      <c r="L2" s="63"/>
      <c r="M2" s="63"/>
      <c r="N2" s="63"/>
    </row>
    <row r="3" spans="1:14" ht="24" customHeight="1">
      <c r="A3" s="64" t="s">
        <v>22</v>
      </c>
      <c r="B3" s="64"/>
      <c r="C3" s="64"/>
      <c r="D3" s="64"/>
      <c r="E3" s="64"/>
      <c r="F3" s="64"/>
      <c r="G3" s="64"/>
      <c r="H3" s="64"/>
      <c r="I3" s="64"/>
      <c r="J3" s="64"/>
      <c r="K3" s="64"/>
      <c r="L3" s="64"/>
      <c r="M3" s="64"/>
      <c r="N3" s="64"/>
    </row>
    <row r="4" spans="1:14" ht="20.25" customHeight="1">
      <c r="A4" s="65"/>
      <c r="B4" s="65"/>
      <c r="C4" s="65"/>
      <c r="D4" s="65"/>
      <c r="E4" s="65"/>
      <c r="F4" s="65"/>
      <c r="G4" s="65"/>
      <c r="H4" s="65"/>
      <c r="I4" s="65"/>
      <c r="J4" s="65"/>
      <c r="K4" s="65"/>
      <c r="L4" s="65"/>
      <c r="M4" s="65"/>
      <c r="N4" s="65"/>
    </row>
    <row r="5" spans="1:14" ht="27.75" customHeight="1">
      <c r="A5" s="66" t="s">
        <v>59</v>
      </c>
      <c r="B5" s="66"/>
      <c r="C5" s="66"/>
      <c r="D5" s="66"/>
      <c r="E5" s="66"/>
      <c r="F5" s="66"/>
      <c r="G5" s="66"/>
      <c r="H5" s="66"/>
      <c r="I5" s="66"/>
      <c r="J5" s="66"/>
      <c r="K5" s="66"/>
      <c r="L5" s="66"/>
      <c r="M5" s="66"/>
      <c r="N5" s="66"/>
    </row>
    <row r="6" spans="1:16" ht="27" customHeight="1">
      <c r="A6" s="13"/>
      <c r="B6" s="13"/>
      <c r="C6" s="13"/>
      <c r="D6" s="13"/>
      <c r="E6" s="13"/>
      <c r="F6" s="13"/>
      <c r="G6" s="13"/>
      <c r="H6" s="13"/>
      <c r="I6" s="13"/>
      <c r="J6" s="13"/>
      <c r="K6" s="13"/>
      <c r="L6" s="13"/>
      <c r="M6" s="1"/>
      <c r="N6" s="9" t="s">
        <v>21</v>
      </c>
      <c r="O6" s="13"/>
      <c r="P6" s="14" t="s">
        <v>13</v>
      </c>
    </row>
    <row r="7" spans="1:16" s="19" customFormat="1" ht="66" customHeight="1">
      <c r="A7" s="15" t="s">
        <v>5</v>
      </c>
      <c r="B7" s="16" t="s">
        <v>39</v>
      </c>
      <c r="C7" s="17" t="s">
        <v>0</v>
      </c>
      <c r="D7" s="17" t="s">
        <v>1</v>
      </c>
      <c r="E7" s="17" t="s">
        <v>2</v>
      </c>
      <c r="F7" s="17" t="s">
        <v>3</v>
      </c>
      <c r="G7" s="17" t="s">
        <v>4</v>
      </c>
      <c r="H7" s="17" t="s">
        <v>6</v>
      </c>
      <c r="I7" s="17" t="s">
        <v>7</v>
      </c>
      <c r="J7" s="17" t="s">
        <v>8</v>
      </c>
      <c r="K7" s="17" t="s">
        <v>9</v>
      </c>
      <c r="L7" s="17" t="s">
        <v>10</v>
      </c>
      <c r="M7" s="17" t="s">
        <v>11</v>
      </c>
      <c r="N7" s="17" t="s">
        <v>12</v>
      </c>
      <c r="O7" s="17"/>
      <c r="P7" s="18" t="s">
        <v>14</v>
      </c>
    </row>
    <row r="8" spans="1:16" s="4" customFormat="1" ht="24.75" customHeight="1">
      <c r="A8" s="20">
        <v>1</v>
      </c>
      <c r="B8" s="20">
        <v>2</v>
      </c>
      <c r="C8" s="20">
        <v>3</v>
      </c>
      <c r="D8" s="20">
        <v>4</v>
      </c>
      <c r="E8" s="20">
        <v>5</v>
      </c>
      <c r="F8" s="20">
        <v>6</v>
      </c>
      <c r="G8" s="20">
        <v>7</v>
      </c>
      <c r="H8" s="20">
        <v>8</v>
      </c>
      <c r="I8" s="20">
        <v>9</v>
      </c>
      <c r="J8" s="20">
        <v>10</v>
      </c>
      <c r="K8" s="20">
        <v>11</v>
      </c>
      <c r="L8" s="20">
        <v>12</v>
      </c>
      <c r="M8" s="20">
        <v>13</v>
      </c>
      <c r="N8" s="20">
        <v>14</v>
      </c>
      <c r="O8" s="20">
        <v>30</v>
      </c>
      <c r="P8" s="20">
        <v>31</v>
      </c>
    </row>
    <row r="9" spans="1:16" s="5" customFormat="1" ht="15.75">
      <c r="A9" s="21"/>
      <c r="B9" s="21"/>
      <c r="C9" s="21"/>
      <c r="D9" s="21"/>
      <c r="E9" s="21"/>
      <c r="F9" s="21"/>
      <c r="G9" s="21"/>
      <c r="H9" s="21"/>
      <c r="I9" s="21"/>
      <c r="J9" s="21"/>
      <c r="K9" s="22"/>
      <c r="L9" s="22"/>
      <c r="M9" s="22"/>
      <c r="N9" s="22"/>
      <c r="O9" s="22"/>
      <c r="P9" s="22"/>
    </row>
    <row r="10" spans="1:16" s="5" customFormat="1" ht="15.75">
      <c r="A10" s="59" t="s">
        <v>23</v>
      </c>
      <c r="B10" s="60"/>
      <c r="C10" s="60"/>
      <c r="D10" s="60"/>
      <c r="E10" s="60"/>
      <c r="F10" s="60"/>
      <c r="G10" s="60"/>
      <c r="H10" s="60"/>
      <c r="I10" s="60"/>
      <c r="J10" s="60"/>
      <c r="K10" s="60"/>
      <c r="L10" s="60"/>
      <c r="M10" s="60"/>
      <c r="N10" s="61"/>
      <c r="O10" s="23"/>
      <c r="P10" s="23"/>
    </row>
    <row r="11" spans="1:16" s="5" customFormat="1" ht="71.25" customHeight="1">
      <c r="A11" s="24" t="s">
        <v>46</v>
      </c>
      <c r="B11" s="34">
        <f>B12</f>
        <v>79310.3</v>
      </c>
      <c r="C11" s="34">
        <f>C12</f>
        <v>2980.79</v>
      </c>
      <c r="D11" s="34">
        <f aca="true" t="shared" si="0" ref="D11:N11">D12</f>
        <v>5580.27</v>
      </c>
      <c r="E11" s="34">
        <f t="shared" si="0"/>
        <v>8567.14</v>
      </c>
      <c r="F11" s="34">
        <f t="shared" si="0"/>
        <v>13962.79</v>
      </c>
      <c r="G11" s="34">
        <f t="shared" si="0"/>
        <v>7228.6</v>
      </c>
      <c r="H11" s="34">
        <f t="shared" si="0"/>
        <v>8767.72</v>
      </c>
      <c r="I11" s="34">
        <f t="shared" si="0"/>
        <v>7968.74</v>
      </c>
      <c r="J11" s="34">
        <f t="shared" si="0"/>
        <v>5319.16</v>
      </c>
      <c r="K11" s="34">
        <f t="shared" si="0"/>
        <v>4869.45</v>
      </c>
      <c r="L11" s="34">
        <f t="shared" si="0"/>
        <v>4508.45</v>
      </c>
      <c r="M11" s="34">
        <f t="shared" si="0"/>
        <v>4486.49</v>
      </c>
      <c r="N11" s="34">
        <f t="shared" si="0"/>
        <v>5070.7</v>
      </c>
      <c r="O11" s="23"/>
      <c r="P11" s="23"/>
    </row>
    <row r="12" spans="1:16" s="6" customFormat="1" ht="16.5">
      <c r="A12" s="24" t="s">
        <v>19</v>
      </c>
      <c r="B12" s="35">
        <f>SUM(B13:B16)</f>
        <v>79310.3</v>
      </c>
      <c r="C12" s="35">
        <f aca="true" t="shared" si="1" ref="C12:N12">SUM(C13:C16)</f>
        <v>2980.79</v>
      </c>
      <c r="D12" s="35">
        <f t="shared" si="1"/>
        <v>5580.27</v>
      </c>
      <c r="E12" s="35">
        <f t="shared" si="1"/>
        <v>8567.14</v>
      </c>
      <c r="F12" s="35">
        <f t="shared" si="1"/>
        <v>13962.79</v>
      </c>
      <c r="G12" s="35">
        <f t="shared" si="1"/>
        <v>7228.6</v>
      </c>
      <c r="H12" s="35">
        <f t="shared" si="1"/>
        <v>8767.72</v>
      </c>
      <c r="I12" s="35">
        <f t="shared" si="1"/>
        <v>7968.74</v>
      </c>
      <c r="J12" s="35">
        <f t="shared" si="1"/>
        <v>5319.16</v>
      </c>
      <c r="K12" s="35">
        <f t="shared" si="1"/>
        <v>4869.45</v>
      </c>
      <c r="L12" s="35">
        <f t="shared" si="1"/>
        <v>4508.45</v>
      </c>
      <c r="M12" s="35">
        <f t="shared" si="1"/>
        <v>4486.49</v>
      </c>
      <c r="N12" s="35">
        <f t="shared" si="1"/>
        <v>5070.7</v>
      </c>
      <c r="O12" s="26"/>
      <c r="P12" s="27"/>
    </row>
    <row r="13" spans="1:16" s="6" customFormat="1" ht="16.5">
      <c r="A13" s="28" t="s">
        <v>17</v>
      </c>
      <c r="B13" s="36" t="s">
        <v>47</v>
      </c>
      <c r="C13" s="35"/>
      <c r="D13" s="35"/>
      <c r="E13" s="35"/>
      <c r="F13" s="35"/>
      <c r="G13" s="35"/>
      <c r="H13" s="35"/>
      <c r="I13" s="35"/>
      <c r="J13" s="35"/>
      <c r="K13" s="35"/>
      <c r="L13" s="35"/>
      <c r="M13" s="35"/>
      <c r="N13" s="35"/>
      <c r="O13" s="26"/>
      <c r="P13" s="27"/>
    </row>
    <row r="14" spans="1:16" s="6" customFormat="1" ht="16.5">
      <c r="A14" s="28" t="s">
        <v>15</v>
      </c>
      <c r="B14" s="36"/>
      <c r="C14" s="35"/>
      <c r="D14" s="35"/>
      <c r="E14" s="35"/>
      <c r="F14" s="35"/>
      <c r="G14" s="35"/>
      <c r="H14" s="35"/>
      <c r="I14" s="35"/>
      <c r="J14" s="35"/>
      <c r="K14" s="35"/>
      <c r="L14" s="35"/>
      <c r="M14" s="35"/>
      <c r="N14" s="35"/>
      <c r="O14" s="26"/>
      <c r="P14" s="27"/>
    </row>
    <row r="15" spans="1:16" s="6" customFormat="1" ht="16.5">
      <c r="A15" s="28" t="s">
        <v>16</v>
      </c>
      <c r="B15" s="37">
        <f>SUM(C15:N15)</f>
        <v>79310.3</v>
      </c>
      <c r="C15" s="38">
        <v>2980.79</v>
      </c>
      <c r="D15" s="38">
        <v>5580.27</v>
      </c>
      <c r="E15" s="38">
        <v>8567.14</v>
      </c>
      <c r="F15" s="38">
        <v>13962.79</v>
      </c>
      <c r="G15" s="38">
        <v>7228.6</v>
      </c>
      <c r="H15" s="38">
        <v>8767.72</v>
      </c>
      <c r="I15" s="38">
        <v>7968.74</v>
      </c>
      <c r="J15" s="38">
        <v>5319.16</v>
      </c>
      <c r="K15" s="38">
        <v>4869.45</v>
      </c>
      <c r="L15" s="38">
        <v>4508.45</v>
      </c>
      <c r="M15" s="38">
        <v>4486.49</v>
      </c>
      <c r="N15" s="38">
        <v>5070.7</v>
      </c>
      <c r="O15" s="26"/>
      <c r="P15" s="27"/>
    </row>
    <row r="16" spans="1:16" s="6" customFormat="1" ht="16.5">
      <c r="A16" s="28" t="s">
        <v>18</v>
      </c>
      <c r="B16" s="36"/>
      <c r="C16" s="35"/>
      <c r="D16" s="35"/>
      <c r="E16" s="35"/>
      <c r="F16" s="35"/>
      <c r="G16" s="35"/>
      <c r="H16" s="35"/>
      <c r="I16" s="35"/>
      <c r="J16" s="35"/>
      <c r="K16" s="35"/>
      <c r="L16" s="35"/>
      <c r="M16" s="35"/>
      <c r="N16" s="35"/>
      <c r="O16" s="26"/>
      <c r="P16" s="27"/>
    </row>
    <row r="17" spans="1:16" s="6" customFormat="1" ht="54.75" customHeight="1">
      <c r="A17" s="24" t="s">
        <v>48</v>
      </c>
      <c r="B17" s="39"/>
      <c r="C17" s="40"/>
      <c r="D17" s="40"/>
      <c r="E17" s="40"/>
      <c r="F17" s="40"/>
      <c r="G17" s="40"/>
      <c r="H17" s="40"/>
      <c r="I17" s="40"/>
      <c r="J17" s="40"/>
      <c r="K17" s="40"/>
      <c r="L17" s="40"/>
      <c r="M17" s="40"/>
      <c r="N17" s="40"/>
      <c r="O17" s="26"/>
      <c r="P17" s="27"/>
    </row>
    <row r="18" spans="1:16" s="6" customFormat="1" ht="31.5" customHeight="1">
      <c r="A18" s="24" t="s">
        <v>24</v>
      </c>
      <c r="B18" s="35">
        <f>SUM(C18:N18)</f>
        <v>19192.5</v>
      </c>
      <c r="C18" s="35">
        <f>C22</f>
        <v>2753.24</v>
      </c>
      <c r="D18" s="35">
        <f aca="true" t="shared" si="2" ref="D18:N18">D22</f>
        <v>2202.56</v>
      </c>
      <c r="E18" s="35">
        <f t="shared" si="2"/>
        <v>1779.84</v>
      </c>
      <c r="F18" s="35">
        <f t="shared" si="2"/>
        <v>1484.26</v>
      </c>
      <c r="G18" s="35">
        <f t="shared" si="2"/>
        <v>1064.73</v>
      </c>
      <c r="H18" s="35">
        <f t="shared" si="2"/>
        <v>521.24</v>
      </c>
      <c r="I18" s="35">
        <f t="shared" si="2"/>
        <v>394.11</v>
      </c>
      <c r="J18" s="35">
        <f t="shared" si="2"/>
        <v>1147.36</v>
      </c>
      <c r="K18" s="35">
        <f t="shared" si="2"/>
        <v>1684.5</v>
      </c>
      <c r="L18" s="35">
        <f t="shared" si="2"/>
        <v>1980.08</v>
      </c>
      <c r="M18" s="35">
        <f t="shared" si="2"/>
        <v>2132.64</v>
      </c>
      <c r="N18" s="35">
        <f t="shared" si="2"/>
        <v>2047.94</v>
      </c>
      <c r="O18" s="26"/>
      <c r="P18" s="27"/>
    </row>
    <row r="19" spans="1:16" s="6" customFormat="1" ht="16.5">
      <c r="A19" s="24" t="s">
        <v>19</v>
      </c>
      <c r="B19" s="35">
        <f>SUM(B20:B23)</f>
        <v>19192.5</v>
      </c>
      <c r="C19" s="35">
        <f aca="true" t="shared" si="3" ref="C19:N19">SUM(C20:C23)</f>
        <v>2753.24</v>
      </c>
      <c r="D19" s="35">
        <f t="shared" si="3"/>
        <v>2202.56</v>
      </c>
      <c r="E19" s="35">
        <f t="shared" si="3"/>
        <v>1779.84</v>
      </c>
      <c r="F19" s="35">
        <f t="shared" si="3"/>
        <v>1484.26</v>
      </c>
      <c r="G19" s="35">
        <f t="shared" si="3"/>
        <v>1064.73</v>
      </c>
      <c r="H19" s="35">
        <f t="shared" si="3"/>
        <v>521.24</v>
      </c>
      <c r="I19" s="35">
        <f t="shared" si="3"/>
        <v>394.11</v>
      </c>
      <c r="J19" s="35">
        <f t="shared" si="3"/>
        <v>1147.36</v>
      </c>
      <c r="K19" s="35">
        <f t="shared" si="3"/>
        <v>1684.5</v>
      </c>
      <c r="L19" s="35">
        <f t="shared" si="3"/>
        <v>1980.08</v>
      </c>
      <c r="M19" s="35">
        <f t="shared" si="3"/>
        <v>2132.64</v>
      </c>
      <c r="N19" s="35">
        <f t="shared" si="3"/>
        <v>2047.94</v>
      </c>
      <c r="O19" s="26"/>
      <c r="P19" s="27"/>
    </row>
    <row r="20" spans="1:16" s="6" customFormat="1" ht="16.5">
      <c r="A20" s="28" t="s">
        <v>17</v>
      </c>
      <c r="B20" s="36"/>
      <c r="C20" s="35"/>
      <c r="D20" s="35"/>
      <c r="E20" s="35"/>
      <c r="F20" s="35"/>
      <c r="G20" s="35"/>
      <c r="H20" s="35"/>
      <c r="I20" s="35"/>
      <c r="J20" s="35"/>
      <c r="K20" s="35"/>
      <c r="L20" s="35"/>
      <c r="M20" s="35"/>
      <c r="N20" s="35"/>
      <c r="O20" s="26"/>
      <c r="P20" s="27"/>
    </row>
    <row r="21" spans="1:16" s="6" customFormat="1" ht="16.5">
      <c r="A21" s="28" t="s">
        <v>15</v>
      </c>
      <c r="B21" s="36"/>
      <c r="C21" s="35"/>
      <c r="D21" s="35"/>
      <c r="E21" s="35"/>
      <c r="F21" s="35"/>
      <c r="G21" s="35"/>
      <c r="H21" s="35"/>
      <c r="I21" s="35"/>
      <c r="J21" s="35"/>
      <c r="K21" s="35"/>
      <c r="L21" s="35"/>
      <c r="M21" s="35"/>
      <c r="N21" s="35"/>
      <c r="O21" s="26"/>
      <c r="P21" s="27"/>
    </row>
    <row r="22" spans="1:16" s="6" customFormat="1" ht="16.5">
      <c r="A22" s="28" t="s">
        <v>16</v>
      </c>
      <c r="B22" s="37">
        <f>SUM(C22:N22)</f>
        <v>19192.5</v>
      </c>
      <c r="C22" s="37">
        <v>2753.24</v>
      </c>
      <c r="D22" s="37">
        <v>2202.56</v>
      </c>
      <c r="E22" s="37">
        <v>1779.84</v>
      </c>
      <c r="F22" s="37">
        <v>1484.26</v>
      </c>
      <c r="G22" s="37">
        <v>1064.73</v>
      </c>
      <c r="H22" s="37">
        <v>521.24</v>
      </c>
      <c r="I22" s="37">
        <v>394.11</v>
      </c>
      <c r="J22" s="37">
        <v>1147.36</v>
      </c>
      <c r="K22" s="37">
        <v>1684.5</v>
      </c>
      <c r="L22" s="37">
        <v>1980.08</v>
      </c>
      <c r="M22" s="37">
        <v>2132.64</v>
      </c>
      <c r="N22" s="37">
        <v>2047.94</v>
      </c>
      <c r="O22" s="26"/>
      <c r="P22" s="27"/>
    </row>
    <row r="23" spans="1:16" s="6" customFormat="1" ht="16.5">
      <c r="A23" s="28" t="s">
        <v>18</v>
      </c>
      <c r="B23" s="36"/>
      <c r="C23" s="35"/>
      <c r="D23" s="35"/>
      <c r="E23" s="35"/>
      <c r="F23" s="35"/>
      <c r="G23" s="35"/>
      <c r="H23" s="35"/>
      <c r="I23" s="35"/>
      <c r="J23" s="35"/>
      <c r="K23" s="35"/>
      <c r="L23" s="35"/>
      <c r="M23" s="35"/>
      <c r="N23" s="35"/>
      <c r="O23" s="26"/>
      <c r="P23" s="27"/>
    </row>
    <row r="24" spans="1:16" s="6" customFormat="1" ht="53.25" customHeight="1">
      <c r="A24" s="24" t="s">
        <v>25</v>
      </c>
      <c r="B24" s="35">
        <f>SUM(C24:N24)</f>
        <v>18470.100000000002</v>
      </c>
      <c r="C24" s="35">
        <f>C28</f>
        <v>1482.88</v>
      </c>
      <c r="D24" s="35">
        <f aca="true" t="shared" si="4" ref="D24:N24">D28</f>
        <v>1544.28</v>
      </c>
      <c r="E24" s="35">
        <f t="shared" si="4"/>
        <v>1544.29</v>
      </c>
      <c r="F24" s="35">
        <f t="shared" si="4"/>
        <v>1544.28</v>
      </c>
      <c r="G24" s="35">
        <f t="shared" si="4"/>
        <v>1544.28</v>
      </c>
      <c r="H24" s="35">
        <f t="shared" si="4"/>
        <v>1544.29</v>
      </c>
      <c r="I24" s="35">
        <f t="shared" si="4"/>
        <v>1544.28</v>
      </c>
      <c r="J24" s="35">
        <f t="shared" si="4"/>
        <v>1544.28</v>
      </c>
      <c r="K24" s="35">
        <f t="shared" si="4"/>
        <v>1544.29</v>
      </c>
      <c r="L24" s="35">
        <f t="shared" si="4"/>
        <v>1544.28</v>
      </c>
      <c r="M24" s="35">
        <f t="shared" si="4"/>
        <v>1544.28</v>
      </c>
      <c r="N24" s="35">
        <f t="shared" si="4"/>
        <v>1544.39</v>
      </c>
      <c r="O24" s="26"/>
      <c r="P24" s="27"/>
    </row>
    <row r="25" spans="1:16" s="6" customFormat="1" ht="16.5">
      <c r="A25" s="24" t="s">
        <v>19</v>
      </c>
      <c r="B25" s="35">
        <f>SUM(B26:B29)</f>
        <v>18470.100000000002</v>
      </c>
      <c r="C25" s="35">
        <f aca="true" t="shared" si="5" ref="C25:N25">SUM(C26:C29)</f>
        <v>1482.88</v>
      </c>
      <c r="D25" s="35">
        <f t="shared" si="5"/>
        <v>1544.28</v>
      </c>
      <c r="E25" s="35">
        <f t="shared" si="5"/>
        <v>1544.29</v>
      </c>
      <c r="F25" s="35">
        <f t="shared" si="5"/>
        <v>1544.28</v>
      </c>
      <c r="G25" s="35">
        <f t="shared" si="5"/>
        <v>1544.28</v>
      </c>
      <c r="H25" s="35">
        <f t="shared" si="5"/>
        <v>1544.29</v>
      </c>
      <c r="I25" s="35">
        <f t="shared" si="5"/>
        <v>1544.28</v>
      </c>
      <c r="J25" s="35">
        <f t="shared" si="5"/>
        <v>1544.28</v>
      </c>
      <c r="K25" s="35">
        <f t="shared" si="5"/>
        <v>1544.29</v>
      </c>
      <c r="L25" s="35">
        <f t="shared" si="5"/>
        <v>1544.28</v>
      </c>
      <c r="M25" s="35">
        <f t="shared" si="5"/>
        <v>1544.28</v>
      </c>
      <c r="N25" s="35">
        <f t="shared" si="5"/>
        <v>1544.39</v>
      </c>
      <c r="O25" s="26"/>
      <c r="P25" s="27"/>
    </row>
    <row r="26" spans="1:16" s="6" customFormat="1" ht="16.5">
      <c r="A26" s="28" t="s">
        <v>17</v>
      </c>
      <c r="B26" s="36"/>
      <c r="C26" s="35"/>
      <c r="D26" s="35"/>
      <c r="E26" s="35"/>
      <c r="F26" s="35"/>
      <c r="G26" s="35"/>
      <c r="H26" s="35"/>
      <c r="I26" s="35"/>
      <c r="J26" s="35"/>
      <c r="K26" s="35"/>
      <c r="L26" s="35"/>
      <c r="M26" s="35"/>
      <c r="N26" s="35"/>
      <c r="O26" s="26"/>
      <c r="P26" s="27"/>
    </row>
    <row r="27" spans="1:16" s="6" customFormat="1" ht="16.5">
      <c r="A27" s="28" t="s">
        <v>15</v>
      </c>
      <c r="B27" s="36"/>
      <c r="C27" s="35"/>
      <c r="D27" s="35"/>
      <c r="E27" s="35"/>
      <c r="F27" s="35"/>
      <c r="G27" s="35"/>
      <c r="H27" s="35"/>
      <c r="I27" s="35"/>
      <c r="J27" s="35"/>
      <c r="K27" s="35"/>
      <c r="L27" s="35"/>
      <c r="M27" s="35"/>
      <c r="N27" s="35"/>
      <c r="O27" s="26"/>
      <c r="P27" s="27"/>
    </row>
    <row r="28" spans="1:16" s="6" customFormat="1" ht="16.5">
      <c r="A28" s="28" t="s">
        <v>16</v>
      </c>
      <c r="B28" s="37">
        <f>SUM(C28:N28)</f>
        <v>18470.100000000002</v>
      </c>
      <c r="C28" s="37">
        <v>1482.88</v>
      </c>
      <c r="D28" s="37">
        <v>1544.28</v>
      </c>
      <c r="E28" s="37">
        <v>1544.29</v>
      </c>
      <c r="F28" s="37">
        <v>1544.28</v>
      </c>
      <c r="G28" s="37">
        <v>1544.28</v>
      </c>
      <c r="H28" s="37">
        <v>1544.29</v>
      </c>
      <c r="I28" s="37">
        <v>1544.28</v>
      </c>
      <c r="J28" s="37">
        <v>1544.28</v>
      </c>
      <c r="K28" s="37">
        <v>1544.29</v>
      </c>
      <c r="L28" s="37">
        <v>1544.28</v>
      </c>
      <c r="M28" s="37">
        <v>1544.28</v>
      </c>
      <c r="N28" s="37">
        <v>1544.39</v>
      </c>
      <c r="O28" s="26"/>
      <c r="P28" s="27"/>
    </row>
    <row r="29" spans="1:16" s="6" customFormat="1" ht="16.5">
      <c r="A29" s="28" t="s">
        <v>18</v>
      </c>
      <c r="B29" s="36"/>
      <c r="C29" s="35"/>
      <c r="D29" s="35"/>
      <c r="E29" s="35"/>
      <c r="F29" s="35"/>
      <c r="G29" s="35"/>
      <c r="H29" s="35"/>
      <c r="I29" s="35"/>
      <c r="J29" s="35"/>
      <c r="K29" s="35"/>
      <c r="L29" s="35"/>
      <c r="M29" s="35"/>
      <c r="N29" s="35"/>
      <c r="O29" s="26"/>
      <c r="P29" s="27"/>
    </row>
    <row r="30" spans="1:16" s="6" customFormat="1" ht="60" customHeight="1">
      <c r="A30" s="24" t="s">
        <v>36</v>
      </c>
      <c r="B30" s="35">
        <f>SUM(C30:N30)</f>
        <v>0</v>
      </c>
      <c r="C30" s="35"/>
      <c r="D30" s="35"/>
      <c r="E30" s="35"/>
      <c r="F30" s="35"/>
      <c r="G30" s="35"/>
      <c r="H30" s="35"/>
      <c r="I30" s="35"/>
      <c r="J30" s="35">
        <f>J31</f>
        <v>0</v>
      </c>
      <c r="K30" s="35"/>
      <c r="L30" s="35"/>
      <c r="M30" s="35"/>
      <c r="N30" s="35"/>
      <c r="O30" s="26"/>
      <c r="P30" s="27"/>
    </row>
    <row r="31" spans="1:16" s="6" customFormat="1" ht="16.5">
      <c r="A31" s="24" t="s">
        <v>19</v>
      </c>
      <c r="B31" s="35">
        <f>SUM(B32:B35)</f>
        <v>1708.8</v>
      </c>
      <c r="C31" s="35">
        <f aca="true" t="shared" si="6" ref="C31:N31">SUM(C32:C35)</f>
        <v>0</v>
      </c>
      <c r="D31" s="35">
        <f t="shared" si="6"/>
        <v>0</v>
      </c>
      <c r="E31" s="35">
        <f t="shared" si="6"/>
        <v>0</v>
      </c>
      <c r="F31" s="35">
        <f t="shared" si="6"/>
        <v>0</v>
      </c>
      <c r="G31" s="35">
        <f t="shared" si="6"/>
        <v>0</v>
      </c>
      <c r="H31" s="35">
        <f t="shared" si="6"/>
        <v>0</v>
      </c>
      <c r="I31" s="35">
        <f t="shared" si="6"/>
        <v>0</v>
      </c>
      <c r="J31" s="35">
        <f t="shared" si="6"/>
        <v>0</v>
      </c>
      <c r="K31" s="35">
        <f t="shared" si="6"/>
        <v>1708.8</v>
      </c>
      <c r="L31" s="35">
        <f t="shared" si="6"/>
        <v>0</v>
      </c>
      <c r="M31" s="35">
        <f t="shared" si="6"/>
        <v>0</v>
      </c>
      <c r="N31" s="35">
        <f t="shared" si="6"/>
        <v>0</v>
      </c>
      <c r="O31" s="26"/>
      <c r="P31" s="27"/>
    </row>
    <row r="32" spans="1:16" s="6" customFormat="1" ht="16.5">
      <c r="A32" s="28" t="s">
        <v>17</v>
      </c>
      <c r="B32" s="37">
        <f>SUM(C32:N32)</f>
        <v>0</v>
      </c>
      <c r="C32" s="35"/>
      <c r="D32" s="35"/>
      <c r="E32" s="35"/>
      <c r="F32" s="35"/>
      <c r="G32" s="35"/>
      <c r="H32" s="35"/>
      <c r="I32" s="35"/>
      <c r="J32" s="35"/>
      <c r="K32" s="35"/>
      <c r="L32" s="35"/>
      <c r="M32" s="35"/>
      <c r="N32" s="35"/>
      <c r="O32" s="26"/>
      <c r="P32" s="27"/>
    </row>
    <row r="33" spans="1:16" s="6" customFormat="1" ht="16.5">
      <c r="A33" s="28" t="s">
        <v>15</v>
      </c>
      <c r="B33" s="37">
        <f>SUM(C33:N33)</f>
        <v>0</v>
      </c>
      <c r="C33" s="35"/>
      <c r="D33" s="35"/>
      <c r="E33" s="35"/>
      <c r="F33" s="35"/>
      <c r="G33" s="35"/>
      <c r="H33" s="35"/>
      <c r="I33" s="35"/>
      <c r="J33" s="35"/>
      <c r="K33" s="35"/>
      <c r="L33" s="35"/>
      <c r="M33" s="35"/>
      <c r="N33" s="35"/>
      <c r="O33" s="26"/>
      <c r="P33" s="27"/>
    </row>
    <row r="34" spans="1:16" s="6" customFormat="1" ht="16.5">
      <c r="A34" s="28" t="s">
        <v>16</v>
      </c>
      <c r="B34" s="37">
        <f>SUM(C34:N34)</f>
        <v>1708.8</v>
      </c>
      <c r="C34" s="35"/>
      <c r="D34" s="35"/>
      <c r="E34" s="35"/>
      <c r="F34" s="37"/>
      <c r="G34" s="35"/>
      <c r="H34" s="37"/>
      <c r="I34" s="35"/>
      <c r="J34" s="37"/>
      <c r="K34" s="37">
        <v>1708.8</v>
      </c>
      <c r="L34" s="35"/>
      <c r="M34" s="35"/>
      <c r="N34" s="35"/>
      <c r="O34" s="26"/>
      <c r="P34" s="27"/>
    </row>
    <row r="35" spans="1:16" s="6" customFormat="1" ht="16.5">
      <c r="A35" s="28" t="s">
        <v>18</v>
      </c>
      <c r="B35" s="37">
        <f>SUM(C35:N35)</f>
        <v>0</v>
      </c>
      <c r="C35" s="35"/>
      <c r="D35" s="35"/>
      <c r="E35" s="35"/>
      <c r="F35" s="35"/>
      <c r="G35" s="35"/>
      <c r="H35" s="35"/>
      <c r="I35" s="35"/>
      <c r="J35" s="35"/>
      <c r="K35" s="35"/>
      <c r="L35" s="35"/>
      <c r="M35" s="35"/>
      <c r="N35" s="35"/>
      <c r="O35" s="26"/>
      <c r="P35" s="27"/>
    </row>
    <row r="36" spans="1:16" s="6" customFormat="1" ht="23.25" customHeight="1">
      <c r="A36" s="24" t="s">
        <v>30</v>
      </c>
      <c r="B36" s="35">
        <f>SUM(B37:B40)</f>
        <v>39371.40000000001</v>
      </c>
      <c r="C36" s="35">
        <f aca="true" t="shared" si="7" ref="C36:N36">SUM(C37:C40)</f>
        <v>4236.12</v>
      </c>
      <c r="D36" s="35">
        <f t="shared" si="7"/>
        <v>3746.84</v>
      </c>
      <c r="E36" s="35">
        <f t="shared" si="7"/>
        <v>3324.13</v>
      </c>
      <c r="F36" s="35">
        <f t="shared" si="7"/>
        <v>3028.54</v>
      </c>
      <c r="G36" s="35">
        <f t="shared" si="7"/>
        <v>2609.01</v>
      </c>
      <c r="H36" s="35">
        <f t="shared" si="7"/>
        <v>2065.5299999999997</v>
      </c>
      <c r="I36" s="35">
        <f t="shared" si="7"/>
        <v>1938.3899999999999</v>
      </c>
      <c r="J36" s="35">
        <f t="shared" si="7"/>
        <v>2691.64</v>
      </c>
      <c r="K36" s="35">
        <f t="shared" si="7"/>
        <v>4937.59</v>
      </c>
      <c r="L36" s="35">
        <f t="shared" si="7"/>
        <v>3524.3599999999997</v>
      </c>
      <c r="M36" s="35">
        <f t="shared" si="7"/>
        <v>3676.92</v>
      </c>
      <c r="N36" s="35">
        <f t="shared" si="7"/>
        <v>3592.33</v>
      </c>
      <c r="O36" s="26"/>
      <c r="P36" s="27"/>
    </row>
    <row r="37" spans="1:16" s="6" customFormat="1" ht="16.5">
      <c r="A37" s="28" t="s">
        <v>17</v>
      </c>
      <c r="B37" s="36">
        <f>B20+B26</f>
        <v>0</v>
      </c>
      <c r="C37" s="36">
        <f aca="true" t="shared" si="8" ref="C37:N37">C20+C26</f>
        <v>0</v>
      </c>
      <c r="D37" s="36">
        <f t="shared" si="8"/>
        <v>0</v>
      </c>
      <c r="E37" s="36">
        <f t="shared" si="8"/>
        <v>0</v>
      </c>
      <c r="F37" s="36">
        <f t="shared" si="8"/>
        <v>0</v>
      </c>
      <c r="G37" s="36">
        <f t="shared" si="8"/>
        <v>0</v>
      </c>
      <c r="H37" s="36">
        <f t="shared" si="8"/>
        <v>0</v>
      </c>
      <c r="I37" s="36">
        <f t="shared" si="8"/>
        <v>0</v>
      </c>
      <c r="J37" s="36">
        <f t="shared" si="8"/>
        <v>0</v>
      </c>
      <c r="K37" s="36">
        <f t="shared" si="8"/>
        <v>0</v>
      </c>
      <c r="L37" s="36">
        <f t="shared" si="8"/>
        <v>0</v>
      </c>
      <c r="M37" s="36">
        <f t="shared" si="8"/>
        <v>0</v>
      </c>
      <c r="N37" s="36">
        <f t="shared" si="8"/>
        <v>0</v>
      </c>
      <c r="O37" s="26"/>
      <c r="P37" s="27"/>
    </row>
    <row r="38" spans="1:16" s="6" customFormat="1" ht="16.5">
      <c r="A38" s="28" t="s">
        <v>15</v>
      </c>
      <c r="B38" s="36">
        <f>B21+B27</f>
        <v>0</v>
      </c>
      <c r="C38" s="36">
        <f aca="true" t="shared" si="9" ref="C38:N38">C21+C27</f>
        <v>0</v>
      </c>
      <c r="D38" s="36">
        <f t="shared" si="9"/>
        <v>0</v>
      </c>
      <c r="E38" s="36">
        <f t="shared" si="9"/>
        <v>0</v>
      </c>
      <c r="F38" s="36">
        <f t="shared" si="9"/>
        <v>0</v>
      </c>
      <c r="G38" s="36">
        <f t="shared" si="9"/>
        <v>0</v>
      </c>
      <c r="H38" s="36">
        <f t="shared" si="9"/>
        <v>0</v>
      </c>
      <c r="I38" s="36">
        <f t="shared" si="9"/>
        <v>0</v>
      </c>
      <c r="J38" s="36">
        <f t="shared" si="9"/>
        <v>0</v>
      </c>
      <c r="K38" s="36">
        <f t="shared" si="9"/>
        <v>0</v>
      </c>
      <c r="L38" s="36">
        <f t="shared" si="9"/>
        <v>0</v>
      </c>
      <c r="M38" s="36">
        <f t="shared" si="9"/>
        <v>0</v>
      </c>
      <c r="N38" s="36">
        <f t="shared" si="9"/>
        <v>0</v>
      </c>
      <c r="O38" s="26"/>
      <c r="P38" s="27"/>
    </row>
    <row r="39" spans="1:16" s="6" customFormat="1" ht="16.5">
      <c r="A39" s="28" t="s">
        <v>16</v>
      </c>
      <c r="B39" s="36">
        <f>B22+B28+B34</f>
        <v>39371.40000000001</v>
      </c>
      <c r="C39" s="36">
        <f aca="true" t="shared" si="10" ref="C39:N39">C22+C28+C34</f>
        <v>4236.12</v>
      </c>
      <c r="D39" s="36">
        <f t="shared" si="10"/>
        <v>3746.84</v>
      </c>
      <c r="E39" s="36">
        <f t="shared" si="10"/>
        <v>3324.13</v>
      </c>
      <c r="F39" s="36">
        <f t="shared" si="10"/>
        <v>3028.54</v>
      </c>
      <c r="G39" s="36">
        <f t="shared" si="10"/>
        <v>2609.01</v>
      </c>
      <c r="H39" s="36">
        <f t="shared" si="10"/>
        <v>2065.5299999999997</v>
      </c>
      <c r="I39" s="36">
        <f t="shared" si="10"/>
        <v>1938.3899999999999</v>
      </c>
      <c r="J39" s="36">
        <f t="shared" si="10"/>
        <v>2691.64</v>
      </c>
      <c r="K39" s="36">
        <f t="shared" si="10"/>
        <v>4937.59</v>
      </c>
      <c r="L39" s="36">
        <f t="shared" si="10"/>
        <v>3524.3599999999997</v>
      </c>
      <c r="M39" s="36">
        <f t="shared" si="10"/>
        <v>3676.92</v>
      </c>
      <c r="N39" s="36">
        <f t="shared" si="10"/>
        <v>3592.33</v>
      </c>
      <c r="O39" s="26"/>
      <c r="P39" s="27"/>
    </row>
    <row r="40" spans="1:16" s="6" customFormat="1" ht="16.5">
      <c r="A40" s="28" t="s">
        <v>18</v>
      </c>
      <c r="B40" s="36">
        <f aca="true" t="shared" si="11" ref="B40:N40">B23+B29</f>
        <v>0</v>
      </c>
      <c r="C40" s="36">
        <f t="shared" si="11"/>
        <v>0</v>
      </c>
      <c r="D40" s="36">
        <f t="shared" si="11"/>
        <v>0</v>
      </c>
      <c r="E40" s="36">
        <f t="shared" si="11"/>
        <v>0</v>
      </c>
      <c r="F40" s="36">
        <f t="shared" si="11"/>
        <v>0</v>
      </c>
      <c r="G40" s="36">
        <f t="shared" si="11"/>
        <v>0</v>
      </c>
      <c r="H40" s="36">
        <f t="shared" si="11"/>
        <v>0</v>
      </c>
      <c r="I40" s="36">
        <f t="shared" si="11"/>
        <v>0</v>
      </c>
      <c r="J40" s="36">
        <f t="shared" si="11"/>
        <v>0</v>
      </c>
      <c r="K40" s="36">
        <f t="shared" si="11"/>
        <v>0</v>
      </c>
      <c r="L40" s="36">
        <f t="shared" si="11"/>
        <v>0</v>
      </c>
      <c r="M40" s="36">
        <f t="shared" si="11"/>
        <v>0</v>
      </c>
      <c r="N40" s="36">
        <f t="shared" si="11"/>
        <v>0</v>
      </c>
      <c r="O40" s="26"/>
      <c r="P40" s="27"/>
    </row>
    <row r="41" spans="1:16" s="6" customFormat="1" ht="44.25" customHeight="1">
      <c r="A41" s="24" t="s">
        <v>49</v>
      </c>
      <c r="B41" s="41"/>
      <c r="C41" s="35"/>
      <c r="D41" s="35"/>
      <c r="E41" s="35"/>
      <c r="F41" s="35"/>
      <c r="G41" s="35"/>
      <c r="H41" s="35"/>
      <c r="I41" s="35"/>
      <c r="J41" s="35"/>
      <c r="K41" s="35"/>
      <c r="L41" s="35"/>
      <c r="M41" s="35"/>
      <c r="N41" s="35"/>
      <c r="O41" s="26"/>
      <c r="P41" s="27"/>
    </row>
    <row r="42" spans="1:16" s="6" customFormat="1" ht="42" customHeight="1">
      <c r="A42" s="24" t="s">
        <v>26</v>
      </c>
      <c r="B42" s="35">
        <f>SUM(C42:N42)</f>
        <v>1827.9999999999995</v>
      </c>
      <c r="C42" s="35">
        <f>C46</f>
        <v>155.13</v>
      </c>
      <c r="D42" s="35">
        <f aca="true" t="shared" si="12" ref="D42:P42">D46</f>
        <v>152.07</v>
      </c>
      <c r="E42" s="35">
        <f t="shared" si="12"/>
        <v>152.07</v>
      </c>
      <c r="F42" s="35">
        <f t="shared" si="12"/>
        <v>152.07</v>
      </c>
      <c r="G42" s="35">
        <f t="shared" si="12"/>
        <v>152.07</v>
      </c>
      <c r="H42" s="35">
        <f t="shared" si="12"/>
        <v>152.07</v>
      </c>
      <c r="I42" s="35">
        <f t="shared" si="12"/>
        <v>152.07</v>
      </c>
      <c r="J42" s="35">
        <f t="shared" si="12"/>
        <v>152.07</v>
      </c>
      <c r="K42" s="35">
        <f t="shared" si="12"/>
        <v>152.07</v>
      </c>
      <c r="L42" s="35">
        <f t="shared" si="12"/>
        <v>152.07</v>
      </c>
      <c r="M42" s="35">
        <f t="shared" si="12"/>
        <v>152.07</v>
      </c>
      <c r="N42" s="35">
        <f t="shared" si="12"/>
        <v>152.17</v>
      </c>
      <c r="O42" s="25">
        <f t="shared" si="12"/>
        <v>0</v>
      </c>
      <c r="P42" s="25">
        <f t="shared" si="12"/>
        <v>0</v>
      </c>
    </row>
    <row r="43" spans="1:16" s="6" customFormat="1" ht="16.5">
      <c r="A43" s="24" t="s">
        <v>19</v>
      </c>
      <c r="B43" s="35">
        <f>SUM(B44:B47)</f>
        <v>1827.9999999999995</v>
      </c>
      <c r="C43" s="35">
        <f aca="true" t="shared" si="13" ref="C43:N43">SUM(C44:C47)</f>
        <v>155.13</v>
      </c>
      <c r="D43" s="35">
        <f t="shared" si="13"/>
        <v>152.07</v>
      </c>
      <c r="E43" s="35">
        <f t="shared" si="13"/>
        <v>152.07</v>
      </c>
      <c r="F43" s="35">
        <f t="shared" si="13"/>
        <v>152.07</v>
      </c>
      <c r="G43" s="35">
        <f t="shared" si="13"/>
        <v>152.07</v>
      </c>
      <c r="H43" s="35">
        <f t="shared" si="13"/>
        <v>152.07</v>
      </c>
      <c r="I43" s="35">
        <f t="shared" si="13"/>
        <v>152.07</v>
      </c>
      <c r="J43" s="35">
        <f t="shared" si="13"/>
        <v>152.07</v>
      </c>
      <c r="K43" s="35">
        <f t="shared" si="13"/>
        <v>152.07</v>
      </c>
      <c r="L43" s="35">
        <f t="shared" si="13"/>
        <v>152.07</v>
      </c>
      <c r="M43" s="35">
        <f t="shared" si="13"/>
        <v>152.07</v>
      </c>
      <c r="N43" s="35">
        <f t="shared" si="13"/>
        <v>152.17</v>
      </c>
      <c r="O43" s="26"/>
      <c r="P43" s="27"/>
    </row>
    <row r="44" spans="1:16" s="6" customFormat="1" ht="16.5">
      <c r="A44" s="28" t="s">
        <v>17</v>
      </c>
      <c r="B44" s="37"/>
      <c r="C44" s="35"/>
      <c r="D44" s="35"/>
      <c r="E44" s="35"/>
      <c r="F44" s="35"/>
      <c r="G44" s="35"/>
      <c r="H44" s="35"/>
      <c r="I44" s="35"/>
      <c r="J44" s="35"/>
      <c r="K44" s="35"/>
      <c r="L44" s="35"/>
      <c r="M44" s="35"/>
      <c r="N44" s="35"/>
      <c r="O44" s="26"/>
      <c r="P44" s="27"/>
    </row>
    <row r="45" spans="1:16" s="6" customFormat="1" ht="16.5">
      <c r="A45" s="28" t="s">
        <v>15</v>
      </c>
      <c r="B45" s="37"/>
      <c r="C45" s="35"/>
      <c r="D45" s="35"/>
      <c r="E45" s="35"/>
      <c r="F45" s="35"/>
      <c r="G45" s="35"/>
      <c r="H45" s="35"/>
      <c r="I45" s="35"/>
      <c r="J45" s="35"/>
      <c r="K45" s="35"/>
      <c r="L45" s="35"/>
      <c r="M45" s="35"/>
      <c r="N45" s="35"/>
      <c r="O45" s="26"/>
      <c r="P45" s="27"/>
    </row>
    <row r="46" spans="1:16" s="6" customFormat="1" ht="16.5">
      <c r="A46" s="28" t="s">
        <v>16</v>
      </c>
      <c r="B46" s="37">
        <f>SUM(C46:N46)</f>
        <v>1827.9999999999995</v>
      </c>
      <c r="C46" s="37">
        <v>155.13</v>
      </c>
      <c r="D46" s="37">
        <v>152.07</v>
      </c>
      <c r="E46" s="37">
        <v>152.07</v>
      </c>
      <c r="F46" s="37">
        <v>152.07</v>
      </c>
      <c r="G46" s="37">
        <v>152.07</v>
      </c>
      <c r="H46" s="37">
        <v>152.07</v>
      </c>
      <c r="I46" s="37">
        <v>152.07</v>
      </c>
      <c r="J46" s="37">
        <v>152.07</v>
      </c>
      <c r="K46" s="37">
        <v>152.07</v>
      </c>
      <c r="L46" s="37">
        <v>152.07</v>
      </c>
      <c r="M46" s="37">
        <v>152.07</v>
      </c>
      <c r="N46" s="37">
        <v>152.17</v>
      </c>
      <c r="O46" s="26"/>
      <c r="P46" s="27"/>
    </row>
    <row r="47" spans="1:16" s="6" customFormat="1" ht="16.5">
      <c r="A47" s="28" t="s">
        <v>18</v>
      </c>
      <c r="B47" s="36"/>
      <c r="C47" s="35"/>
      <c r="D47" s="35"/>
      <c r="E47" s="35"/>
      <c r="F47" s="35"/>
      <c r="G47" s="35"/>
      <c r="H47" s="35"/>
      <c r="I47" s="35"/>
      <c r="J47" s="35"/>
      <c r="K47" s="35"/>
      <c r="L47" s="35"/>
      <c r="M47" s="35"/>
      <c r="N47" s="35"/>
      <c r="O47" s="26"/>
      <c r="P47" s="27"/>
    </row>
    <row r="48" spans="1:16" s="6" customFormat="1" ht="41.25" customHeight="1">
      <c r="A48" s="29" t="s">
        <v>27</v>
      </c>
      <c r="B48" s="35">
        <f>SUM(C48:N48)</f>
        <v>1369.1000000000001</v>
      </c>
      <c r="C48" s="35">
        <f>C52</f>
        <v>113.46</v>
      </c>
      <c r="D48" s="35">
        <f aca="true" t="shared" si="14" ref="D48:N48">D52</f>
        <v>113.46</v>
      </c>
      <c r="E48" s="35">
        <f t="shared" si="14"/>
        <v>113.46</v>
      </c>
      <c r="F48" s="35">
        <f t="shared" si="14"/>
        <v>113.46</v>
      </c>
      <c r="G48" s="35">
        <f t="shared" si="14"/>
        <v>113.46</v>
      </c>
      <c r="H48" s="35">
        <f t="shared" si="14"/>
        <v>113.46</v>
      </c>
      <c r="I48" s="35">
        <f t="shared" si="14"/>
        <v>113.46</v>
      </c>
      <c r="J48" s="35">
        <f t="shared" si="14"/>
        <v>113.46</v>
      </c>
      <c r="K48" s="35">
        <f t="shared" si="14"/>
        <v>113.46</v>
      </c>
      <c r="L48" s="35">
        <f t="shared" si="14"/>
        <v>113.46</v>
      </c>
      <c r="M48" s="35">
        <f t="shared" si="14"/>
        <v>113.46</v>
      </c>
      <c r="N48" s="35">
        <f t="shared" si="14"/>
        <v>121.04</v>
      </c>
      <c r="O48" s="26"/>
      <c r="P48" s="27"/>
    </row>
    <row r="49" spans="1:16" s="6" customFormat="1" ht="16.5">
      <c r="A49" s="24" t="s">
        <v>19</v>
      </c>
      <c r="B49" s="35">
        <f>SUM(B50:B53)</f>
        <v>1369.1000000000001</v>
      </c>
      <c r="C49" s="35">
        <f aca="true" t="shared" si="15" ref="C49:N49">SUM(C50:C53)</f>
        <v>113.46</v>
      </c>
      <c r="D49" s="35">
        <f t="shared" si="15"/>
        <v>113.46</v>
      </c>
      <c r="E49" s="35">
        <f t="shared" si="15"/>
        <v>113.46</v>
      </c>
      <c r="F49" s="35">
        <f t="shared" si="15"/>
        <v>113.46</v>
      </c>
      <c r="G49" s="35">
        <f t="shared" si="15"/>
        <v>113.46</v>
      </c>
      <c r="H49" s="35">
        <f t="shared" si="15"/>
        <v>113.46</v>
      </c>
      <c r="I49" s="35">
        <f t="shared" si="15"/>
        <v>113.46</v>
      </c>
      <c r="J49" s="35">
        <f t="shared" si="15"/>
        <v>113.46</v>
      </c>
      <c r="K49" s="35">
        <f t="shared" si="15"/>
        <v>113.46</v>
      </c>
      <c r="L49" s="35">
        <f t="shared" si="15"/>
        <v>113.46</v>
      </c>
      <c r="M49" s="35">
        <f t="shared" si="15"/>
        <v>113.46</v>
      </c>
      <c r="N49" s="35">
        <f t="shared" si="15"/>
        <v>121.04</v>
      </c>
      <c r="O49" s="26"/>
      <c r="P49" s="27"/>
    </row>
    <row r="50" spans="1:16" s="6" customFormat="1" ht="16.5">
      <c r="A50" s="28" t="s">
        <v>17</v>
      </c>
      <c r="B50" s="42"/>
      <c r="C50" s="35"/>
      <c r="D50" s="35"/>
      <c r="E50" s="35"/>
      <c r="F50" s="35"/>
      <c r="G50" s="35"/>
      <c r="H50" s="35"/>
      <c r="I50" s="35"/>
      <c r="J50" s="35"/>
      <c r="K50" s="35"/>
      <c r="L50" s="35"/>
      <c r="M50" s="35"/>
      <c r="N50" s="35"/>
      <c r="O50" s="26"/>
      <c r="P50" s="27"/>
    </row>
    <row r="51" spans="1:16" s="6" customFormat="1" ht="16.5">
      <c r="A51" s="28" t="s">
        <v>15</v>
      </c>
      <c r="B51" s="42"/>
      <c r="C51" s="35"/>
      <c r="D51" s="35"/>
      <c r="E51" s="35"/>
      <c r="F51" s="35"/>
      <c r="G51" s="35"/>
      <c r="H51" s="35"/>
      <c r="I51" s="35"/>
      <c r="J51" s="35"/>
      <c r="K51" s="35"/>
      <c r="L51" s="35"/>
      <c r="M51" s="35"/>
      <c r="N51" s="35"/>
      <c r="O51" s="26"/>
      <c r="P51" s="27"/>
    </row>
    <row r="52" spans="1:16" s="6" customFormat="1" ht="16.5">
      <c r="A52" s="28" t="s">
        <v>16</v>
      </c>
      <c r="B52" s="37">
        <f>SUM(C52:N52)</f>
        <v>1369.1000000000001</v>
      </c>
      <c r="C52" s="37">
        <v>113.46</v>
      </c>
      <c r="D52" s="37">
        <v>113.46</v>
      </c>
      <c r="E52" s="37">
        <v>113.46</v>
      </c>
      <c r="F52" s="37">
        <v>113.46</v>
      </c>
      <c r="G52" s="37">
        <v>113.46</v>
      </c>
      <c r="H52" s="37">
        <v>113.46</v>
      </c>
      <c r="I52" s="37">
        <v>113.46</v>
      </c>
      <c r="J52" s="37">
        <v>113.46</v>
      </c>
      <c r="K52" s="37">
        <v>113.46</v>
      </c>
      <c r="L52" s="37">
        <v>113.46</v>
      </c>
      <c r="M52" s="37">
        <v>113.46</v>
      </c>
      <c r="N52" s="37">
        <v>121.04</v>
      </c>
      <c r="O52" s="26"/>
      <c r="P52" s="27"/>
    </row>
    <row r="53" spans="1:16" s="6" customFormat="1" ht="16.5">
      <c r="A53" s="28" t="s">
        <v>18</v>
      </c>
      <c r="B53" s="42"/>
      <c r="C53" s="35"/>
      <c r="D53" s="35"/>
      <c r="E53" s="35"/>
      <c r="F53" s="35"/>
      <c r="G53" s="35"/>
      <c r="H53" s="35"/>
      <c r="I53" s="35"/>
      <c r="J53" s="35"/>
      <c r="K53" s="35"/>
      <c r="L53" s="35"/>
      <c r="M53" s="35"/>
      <c r="N53" s="35"/>
      <c r="O53" s="26"/>
      <c r="P53" s="27"/>
    </row>
    <row r="54" spans="1:16" s="6" customFormat="1" ht="59.25" customHeight="1">
      <c r="A54" s="30" t="s">
        <v>28</v>
      </c>
      <c r="B54" s="35">
        <f>SUM(C54:N54)</f>
        <v>922.0000000000001</v>
      </c>
      <c r="C54" s="35">
        <f>C58</f>
        <v>76.83</v>
      </c>
      <c r="D54" s="35">
        <f aca="true" t="shared" si="16" ref="D54:N54">D58</f>
        <v>76.83</v>
      </c>
      <c r="E54" s="35">
        <f t="shared" si="16"/>
        <v>76.83</v>
      </c>
      <c r="F54" s="35">
        <f t="shared" si="16"/>
        <v>76.83</v>
      </c>
      <c r="G54" s="35">
        <f t="shared" si="16"/>
        <v>76.83</v>
      </c>
      <c r="H54" s="35">
        <f t="shared" si="16"/>
        <v>76.83</v>
      </c>
      <c r="I54" s="35">
        <f t="shared" si="16"/>
        <v>76.83</v>
      </c>
      <c r="J54" s="35">
        <f t="shared" si="16"/>
        <v>76.83</v>
      </c>
      <c r="K54" s="35">
        <f t="shared" si="16"/>
        <v>76.83</v>
      </c>
      <c r="L54" s="35">
        <f t="shared" si="16"/>
        <v>76.83</v>
      </c>
      <c r="M54" s="35">
        <f t="shared" si="16"/>
        <v>76.83</v>
      </c>
      <c r="N54" s="35">
        <f t="shared" si="16"/>
        <v>76.87</v>
      </c>
      <c r="O54" s="26"/>
      <c r="P54" s="27"/>
    </row>
    <row r="55" spans="1:16" s="6" customFormat="1" ht="16.5">
      <c r="A55" s="24" t="s">
        <v>19</v>
      </c>
      <c r="B55" s="35">
        <f>SUM(B56:B59)</f>
        <v>922.0000000000001</v>
      </c>
      <c r="C55" s="35">
        <f aca="true" t="shared" si="17" ref="C55:N55">SUM(C56:C59)</f>
        <v>76.83</v>
      </c>
      <c r="D55" s="35">
        <f t="shared" si="17"/>
        <v>76.83</v>
      </c>
      <c r="E55" s="35">
        <f t="shared" si="17"/>
        <v>76.83</v>
      </c>
      <c r="F55" s="35">
        <f t="shared" si="17"/>
        <v>76.83</v>
      </c>
      <c r="G55" s="35">
        <f t="shared" si="17"/>
        <v>76.83</v>
      </c>
      <c r="H55" s="35">
        <f t="shared" si="17"/>
        <v>76.83</v>
      </c>
      <c r="I55" s="35">
        <f t="shared" si="17"/>
        <v>76.83</v>
      </c>
      <c r="J55" s="35">
        <f t="shared" si="17"/>
        <v>76.83</v>
      </c>
      <c r="K55" s="35">
        <f t="shared" si="17"/>
        <v>76.83</v>
      </c>
      <c r="L55" s="35">
        <f t="shared" si="17"/>
        <v>76.83</v>
      </c>
      <c r="M55" s="35">
        <f t="shared" si="17"/>
        <v>76.83</v>
      </c>
      <c r="N55" s="35">
        <f t="shared" si="17"/>
        <v>76.87</v>
      </c>
      <c r="O55" s="26"/>
      <c r="P55" s="27"/>
    </row>
    <row r="56" spans="1:16" s="6" customFormat="1" ht="16.5">
      <c r="A56" s="28" t="s">
        <v>17</v>
      </c>
      <c r="B56" s="42"/>
      <c r="C56" s="35"/>
      <c r="D56" s="35"/>
      <c r="E56" s="35"/>
      <c r="F56" s="35"/>
      <c r="G56" s="35"/>
      <c r="H56" s="35"/>
      <c r="I56" s="35"/>
      <c r="J56" s="35"/>
      <c r="K56" s="35"/>
      <c r="L56" s="35"/>
      <c r="M56" s="35"/>
      <c r="N56" s="35"/>
      <c r="O56" s="26"/>
      <c r="P56" s="27"/>
    </row>
    <row r="57" spans="1:16" s="6" customFormat="1" ht="16.5">
      <c r="A57" s="28" t="s">
        <v>15</v>
      </c>
      <c r="B57" s="42"/>
      <c r="C57" s="35"/>
      <c r="D57" s="35"/>
      <c r="E57" s="35"/>
      <c r="F57" s="35"/>
      <c r="G57" s="35"/>
      <c r="H57" s="35"/>
      <c r="I57" s="35"/>
      <c r="J57" s="35"/>
      <c r="K57" s="35"/>
      <c r="L57" s="35"/>
      <c r="M57" s="35"/>
      <c r="N57" s="35"/>
      <c r="O57" s="26"/>
      <c r="P57" s="27"/>
    </row>
    <row r="58" spans="1:16" s="6" customFormat="1" ht="16.5">
      <c r="A58" s="28" t="s">
        <v>16</v>
      </c>
      <c r="B58" s="37">
        <f>SUM(C58:N58)</f>
        <v>922.0000000000001</v>
      </c>
      <c r="C58" s="37">
        <v>76.83</v>
      </c>
      <c r="D58" s="37">
        <v>76.83</v>
      </c>
      <c r="E58" s="37">
        <v>76.83</v>
      </c>
      <c r="F58" s="37">
        <v>76.83</v>
      </c>
      <c r="G58" s="37">
        <v>76.83</v>
      </c>
      <c r="H58" s="37">
        <v>76.83</v>
      </c>
      <c r="I58" s="37">
        <v>76.83</v>
      </c>
      <c r="J58" s="37">
        <v>76.83</v>
      </c>
      <c r="K58" s="37">
        <v>76.83</v>
      </c>
      <c r="L58" s="37">
        <v>76.83</v>
      </c>
      <c r="M58" s="37">
        <v>76.83</v>
      </c>
      <c r="N58" s="37">
        <v>76.87</v>
      </c>
      <c r="O58" s="26"/>
      <c r="P58" s="27"/>
    </row>
    <row r="59" spans="1:16" s="6" customFormat="1" ht="16.5">
      <c r="A59" s="28" t="s">
        <v>18</v>
      </c>
      <c r="B59" s="37"/>
      <c r="C59" s="35"/>
      <c r="D59" s="35"/>
      <c r="E59" s="35"/>
      <c r="F59" s="35"/>
      <c r="G59" s="35"/>
      <c r="H59" s="35"/>
      <c r="I59" s="35"/>
      <c r="J59" s="35"/>
      <c r="K59" s="35"/>
      <c r="L59" s="35"/>
      <c r="M59" s="35"/>
      <c r="N59" s="35"/>
      <c r="O59" s="26"/>
      <c r="P59" s="27"/>
    </row>
    <row r="60" spans="1:16" s="6" customFormat="1" ht="27.75" customHeight="1">
      <c r="A60" s="24" t="s">
        <v>29</v>
      </c>
      <c r="B60" s="35">
        <f>SUM(B61:B64)</f>
        <v>4119.099999999999</v>
      </c>
      <c r="C60" s="35">
        <f aca="true" t="shared" si="18" ref="C60:N60">SUM(C61:C64)</f>
        <v>345.41999999999996</v>
      </c>
      <c r="D60" s="35">
        <f t="shared" si="18"/>
        <v>342.35999999999996</v>
      </c>
      <c r="E60" s="35">
        <f t="shared" si="18"/>
        <v>342.35999999999996</v>
      </c>
      <c r="F60" s="35">
        <f t="shared" si="18"/>
        <v>342.35999999999996</v>
      </c>
      <c r="G60" s="35">
        <f t="shared" si="18"/>
        <v>342.35999999999996</v>
      </c>
      <c r="H60" s="35">
        <f t="shared" si="18"/>
        <v>342.35999999999996</v>
      </c>
      <c r="I60" s="35">
        <f t="shared" si="18"/>
        <v>342.35999999999996</v>
      </c>
      <c r="J60" s="35">
        <f t="shared" si="18"/>
        <v>342.35999999999996</v>
      </c>
      <c r="K60" s="35">
        <f t="shared" si="18"/>
        <v>342.35999999999996</v>
      </c>
      <c r="L60" s="35">
        <f t="shared" si="18"/>
        <v>342.35999999999996</v>
      </c>
      <c r="M60" s="35">
        <f t="shared" si="18"/>
        <v>342.35999999999996</v>
      </c>
      <c r="N60" s="35">
        <f t="shared" si="18"/>
        <v>350.08</v>
      </c>
      <c r="O60" s="26"/>
      <c r="P60" s="27"/>
    </row>
    <row r="61" spans="1:16" s="6" customFormat="1" ht="16.5">
      <c r="A61" s="28" t="s">
        <v>17</v>
      </c>
      <c r="B61" s="37">
        <f>B44+B50+B56</f>
        <v>0</v>
      </c>
      <c r="C61" s="37">
        <f aca="true" t="shared" si="19" ref="C61:N61">C44+C50+C56</f>
        <v>0</v>
      </c>
      <c r="D61" s="37">
        <f t="shared" si="19"/>
        <v>0</v>
      </c>
      <c r="E61" s="37">
        <f t="shared" si="19"/>
        <v>0</v>
      </c>
      <c r="F61" s="37">
        <f t="shared" si="19"/>
        <v>0</v>
      </c>
      <c r="G61" s="37">
        <f t="shared" si="19"/>
        <v>0</v>
      </c>
      <c r="H61" s="37">
        <f t="shared" si="19"/>
        <v>0</v>
      </c>
      <c r="I61" s="37">
        <f t="shared" si="19"/>
        <v>0</v>
      </c>
      <c r="J61" s="37">
        <f t="shared" si="19"/>
        <v>0</v>
      </c>
      <c r="K61" s="37">
        <f t="shared" si="19"/>
        <v>0</v>
      </c>
      <c r="L61" s="37">
        <f t="shared" si="19"/>
        <v>0</v>
      </c>
      <c r="M61" s="37">
        <f t="shared" si="19"/>
        <v>0</v>
      </c>
      <c r="N61" s="37">
        <f t="shared" si="19"/>
        <v>0</v>
      </c>
      <c r="O61" s="26"/>
      <c r="P61" s="27"/>
    </row>
    <row r="62" spans="1:16" s="6" customFormat="1" ht="16.5">
      <c r="A62" s="28" t="s">
        <v>15</v>
      </c>
      <c r="B62" s="37">
        <f aca="true" t="shared" si="20" ref="B62:N64">B45+B51+B57</f>
        <v>0</v>
      </c>
      <c r="C62" s="37">
        <f t="shared" si="20"/>
        <v>0</v>
      </c>
      <c r="D62" s="37">
        <f t="shared" si="20"/>
        <v>0</v>
      </c>
      <c r="E62" s="37">
        <f t="shared" si="20"/>
        <v>0</v>
      </c>
      <c r="F62" s="37">
        <f t="shared" si="20"/>
        <v>0</v>
      </c>
      <c r="G62" s="37">
        <f t="shared" si="20"/>
        <v>0</v>
      </c>
      <c r="H62" s="37">
        <f t="shared" si="20"/>
        <v>0</v>
      </c>
      <c r="I62" s="37">
        <f t="shared" si="20"/>
        <v>0</v>
      </c>
      <c r="J62" s="37">
        <f t="shared" si="20"/>
        <v>0</v>
      </c>
      <c r="K62" s="37">
        <f t="shared" si="20"/>
        <v>0</v>
      </c>
      <c r="L62" s="37">
        <f t="shared" si="20"/>
        <v>0</v>
      </c>
      <c r="M62" s="37">
        <f t="shared" si="20"/>
        <v>0</v>
      </c>
      <c r="N62" s="37">
        <f t="shared" si="20"/>
        <v>0</v>
      </c>
      <c r="O62" s="26"/>
      <c r="P62" s="27"/>
    </row>
    <row r="63" spans="1:16" s="6" customFormat="1" ht="16.5">
      <c r="A63" s="28" t="s">
        <v>16</v>
      </c>
      <c r="B63" s="37">
        <f t="shared" si="20"/>
        <v>4119.099999999999</v>
      </c>
      <c r="C63" s="37">
        <f t="shared" si="20"/>
        <v>345.41999999999996</v>
      </c>
      <c r="D63" s="37">
        <f t="shared" si="20"/>
        <v>342.35999999999996</v>
      </c>
      <c r="E63" s="37">
        <f t="shared" si="20"/>
        <v>342.35999999999996</v>
      </c>
      <c r="F63" s="37">
        <f t="shared" si="20"/>
        <v>342.35999999999996</v>
      </c>
      <c r="G63" s="37">
        <f t="shared" si="20"/>
        <v>342.35999999999996</v>
      </c>
      <c r="H63" s="37">
        <f t="shared" si="20"/>
        <v>342.35999999999996</v>
      </c>
      <c r="I63" s="37">
        <f t="shared" si="20"/>
        <v>342.35999999999996</v>
      </c>
      <c r="J63" s="37">
        <f t="shared" si="20"/>
        <v>342.35999999999996</v>
      </c>
      <c r="K63" s="37">
        <f t="shared" si="20"/>
        <v>342.35999999999996</v>
      </c>
      <c r="L63" s="37">
        <f t="shared" si="20"/>
        <v>342.35999999999996</v>
      </c>
      <c r="M63" s="37">
        <f t="shared" si="20"/>
        <v>342.35999999999996</v>
      </c>
      <c r="N63" s="37">
        <f t="shared" si="20"/>
        <v>350.08</v>
      </c>
      <c r="O63" s="26"/>
      <c r="P63" s="27"/>
    </row>
    <row r="64" spans="1:16" s="6" customFormat="1" ht="16.5">
      <c r="A64" s="28" t="s">
        <v>18</v>
      </c>
      <c r="B64" s="37">
        <f t="shared" si="20"/>
        <v>0</v>
      </c>
      <c r="C64" s="37">
        <f t="shared" si="20"/>
        <v>0</v>
      </c>
      <c r="D64" s="37">
        <f t="shared" si="20"/>
        <v>0</v>
      </c>
      <c r="E64" s="37">
        <f t="shared" si="20"/>
        <v>0</v>
      </c>
      <c r="F64" s="37">
        <f t="shared" si="20"/>
        <v>0</v>
      </c>
      <c r="G64" s="37">
        <f t="shared" si="20"/>
        <v>0</v>
      </c>
      <c r="H64" s="37">
        <f t="shared" si="20"/>
        <v>0</v>
      </c>
      <c r="I64" s="37">
        <f t="shared" si="20"/>
        <v>0</v>
      </c>
      <c r="J64" s="37">
        <f t="shared" si="20"/>
        <v>0</v>
      </c>
      <c r="K64" s="37">
        <f t="shared" si="20"/>
        <v>0</v>
      </c>
      <c r="L64" s="37">
        <f t="shared" si="20"/>
        <v>0</v>
      </c>
      <c r="M64" s="37">
        <f t="shared" si="20"/>
        <v>0</v>
      </c>
      <c r="N64" s="37">
        <f t="shared" si="20"/>
        <v>0</v>
      </c>
      <c r="O64" s="26"/>
      <c r="P64" s="27"/>
    </row>
    <row r="65" spans="1:16" s="6" customFormat="1" ht="48" customHeight="1">
      <c r="A65" s="31" t="s">
        <v>50</v>
      </c>
      <c r="B65" s="35">
        <f>SUM(C65:N65)</f>
        <v>0</v>
      </c>
      <c r="C65" s="35"/>
      <c r="D65" s="35"/>
      <c r="E65" s="35"/>
      <c r="F65" s="35"/>
      <c r="G65" s="35"/>
      <c r="H65" s="35"/>
      <c r="I65" s="35"/>
      <c r="J65" s="35">
        <f>J72</f>
        <v>0</v>
      </c>
      <c r="K65" s="35"/>
      <c r="L65" s="35"/>
      <c r="M65" s="35"/>
      <c r="N65" s="35"/>
      <c r="O65" s="26"/>
      <c r="P65" s="27"/>
    </row>
    <row r="66" spans="1:16" s="6" customFormat="1" ht="91.5" customHeight="1">
      <c r="A66" s="31" t="s">
        <v>51</v>
      </c>
      <c r="B66" s="35">
        <f>B67</f>
        <v>2000</v>
      </c>
      <c r="C66" s="35">
        <f aca="true" t="shared" si="21" ref="C66:N66">C67</f>
        <v>0</v>
      </c>
      <c r="D66" s="35">
        <f t="shared" si="21"/>
        <v>0</v>
      </c>
      <c r="E66" s="35">
        <f t="shared" si="21"/>
        <v>0</v>
      </c>
      <c r="F66" s="35">
        <f t="shared" si="21"/>
        <v>0</v>
      </c>
      <c r="G66" s="35">
        <f t="shared" si="21"/>
        <v>0</v>
      </c>
      <c r="H66" s="35">
        <f t="shared" si="21"/>
        <v>0</v>
      </c>
      <c r="I66" s="35">
        <f t="shared" si="21"/>
        <v>0</v>
      </c>
      <c r="J66" s="35">
        <f t="shared" si="21"/>
        <v>0</v>
      </c>
      <c r="K66" s="35">
        <f t="shared" si="21"/>
        <v>2000</v>
      </c>
      <c r="L66" s="35">
        <f t="shared" si="21"/>
        <v>0</v>
      </c>
      <c r="M66" s="35">
        <f t="shared" si="21"/>
        <v>0</v>
      </c>
      <c r="N66" s="35">
        <f t="shared" si="21"/>
        <v>0</v>
      </c>
      <c r="O66" s="26"/>
      <c r="P66" s="27"/>
    </row>
    <row r="67" spans="1:16" s="6" customFormat="1" ht="16.5">
      <c r="A67" s="24" t="s">
        <v>19</v>
      </c>
      <c r="B67" s="35">
        <f>SUM(B68:B71)</f>
        <v>2000</v>
      </c>
      <c r="C67" s="35">
        <f aca="true" t="shared" si="22" ref="C67:N67">SUM(C68:C71)</f>
        <v>0</v>
      </c>
      <c r="D67" s="35">
        <f t="shared" si="22"/>
        <v>0</v>
      </c>
      <c r="E67" s="35">
        <f t="shared" si="22"/>
        <v>0</v>
      </c>
      <c r="F67" s="35">
        <f t="shared" si="22"/>
        <v>0</v>
      </c>
      <c r="G67" s="35">
        <f t="shared" si="22"/>
        <v>0</v>
      </c>
      <c r="H67" s="35">
        <f t="shared" si="22"/>
        <v>0</v>
      </c>
      <c r="I67" s="35">
        <f t="shared" si="22"/>
        <v>0</v>
      </c>
      <c r="J67" s="35">
        <f t="shared" si="22"/>
        <v>0</v>
      </c>
      <c r="K67" s="35">
        <f t="shared" si="22"/>
        <v>2000</v>
      </c>
      <c r="L67" s="35">
        <f t="shared" si="22"/>
        <v>0</v>
      </c>
      <c r="M67" s="35">
        <f t="shared" si="22"/>
        <v>0</v>
      </c>
      <c r="N67" s="35">
        <f t="shared" si="22"/>
        <v>0</v>
      </c>
      <c r="O67" s="26"/>
      <c r="P67" s="27"/>
    </row>
    <row r="68" spans="1:16" s="6" customFormat="1" ht="16.5">
      <c r="A68" s="28" t="s">
        <v>17</v>
      </c>
      <c r="B68" s="42"/>
      <c r="C68" s="35"/>
      <c r="D68" s="35"/>
      <c r="E68" s="35"/>
      <c r="F68" s="35"/>
      <c r="G68" s="35"/>
      <c r="H68" s="35"/>
      <c r="I68" s="35"/>
      <c r="J68" s="35"/>
      <c r="K68" s="35"/>
      <c r="L68" s="35"/>
      <c r="M68" s="35"/>
      <c r="N68" s="35"/>
      <c r="O68" s="26"/>
      <c r="P68" s="27"/>
    </row>
    <row r="69" spans="1:16" s="6" customFormat="1" ht="16.5">
      <c r="A69" s="28" t="s">
        <v>15</v>
      </c>
      <c r="B69" s="42"/>
      <c r="C69" s="35"/>
      <c r="D69" s="35"/>
      <c r="E69" s="35"/>
      <c r="F69" s="35"/>
      <c r="G69" s="35"/>
      <c r="H69" s="35"/>
      <c r="I69" s="35"/>
      <c r="J69" s="35"/>
      <c r="K69" s="35"/>
      <c r="L69" s="35"/>
      <c r="M69" s="35"/>
      <c r="N69" s="35"/>
      <c r="O69" s="26"/>
      <c r="P69" s="27"/>
    </row>
    <row r="70" spans="1:16" s="6" customFormat="1" ht="16.5">
      <c r="A70" s="28" t="s">
        <v>16</v>
      </c>
      <c r="B70" s="37">
        <f>SUM(C70:N70)</f>
        <v>2000</v>
      </c>
      <c r="C70" s="37"/>
      <c r="D70" s="37"/>
      <c r="E70" s="37"/>
      <c r="F70" s="37"/>
      <c r="G70" s="37"/>
      <c r="H70" s="37"/>
      <c r="I70" s="37"/>
      <c r="J70" s="37"/>
      <c r="K70" s="37">
        <v>2000</v>
      </c>
      <c r="L70" s="37"/>
      <c r="M70" s="37"/>
      <c r="N70" s="37"/>
      <c r="O70" s="26"/>
      <c r="P70" s="27"/>
    </row>
    <row r="71" spans="1:16" s="6" customFormat="1" ht="16.5">
      <c r="A71" s="28" t="s">
        <v>18</v>
      </c>
      <c r="B71" s="37"/>
      <c r="C71" s="35"/>
      <c r="D71" s="35"/>
      <c r="E71" s="35"/>
      <c r="F71" s="35"/>
      <c r="G71" s="35"/>
      <c r="H71" s="35"/>
      <c r="I71" s="35"/>
      <c r="J71" s="35"/>
      <c r="K71" s="35"/>
      <c r="L71" s="35"/>
      <c r="M71" s="35"/>
      <c r="N71" s="35"/>
      <c r="O71" s="26"/>
      <c r="P71" s="27"/>
    </row>
    <row r="72" spans="1:16" s="6" customFormat="1" ht="21" customHeight="1">
      <c r="A72" s="24" t="s">
        <v>37</v>
      </c>
      <c r="B72" s="35">
        <f>SUM(B73:B76)</f>
        <v>2000</v>
      </c>
      <c r="C72" s="35">
        <f aca="true" t="shared" si="23" ref="C72:N72">SUM(C73:C76)</f>
        <v>0</v>
      </c>
      <c r="D72" s="35">
        <f t="shared" si="23"/>
        <v>0</v>
      </c>
      <c r="E72" s="35">
        <f t="shared" si="23"/>
        <v>0</v>
      </c>
      <c r="F72" s="35">
        <f t="shared" si="23"/>
        <v>0</v>
      </c>
      <c r="G72" s="35">
        <f t="shared" si="23"/>
        <v>0</v>
      </c>
      <c r="H72" s="35">
        <f t="shared" si="23"/>
        <v>0</v>
      </c>
      <c r="I72" s="35">
        <f t="shared" si="23"/>
        <v>0</v>
      </c>
      <c r="J72" s="35">
        <f t="shared" si="23"/>
        <v>0</v>
      </c>
      <c r="K72" s="35">
        <f t="shared" si="23"/>
        <v>2000</v>
      </c>
      <c r="L72" s="35">
        <f t="shared" si="23"/>
        <v>0</v>
      </c>
      <c r="M72" s="35">
        <f t="shared" si="23"/>
        <v>0</v>
      </c>
      <c r="N72" s="35">
        <f t="shared" si="23"/>
        <v>0</v>
      </c>
      <c r="O72" s="26"/>
      <c r="P72" s="27"/>
    </row>
    <row r="73" spans="1:16" s="6" customFormat="1" ht="16.5">
      <c r="A73" s="28" t="s">
        <v>17</v>
      </c>
      <c r="B73" s="37"/>
      <c r="C73" s="35"/>
      <c r="D73" s="35"/>
      <c r="E73" s="35"/>
      <c r="F73" s="35"/>
      <c r="G73" s="35"/>
      <c r="H73" s="35"/>
      <c r="I73" s="35"/>
      <c r="J73" s="35"/>
      <c r="K73" s="35"/>
      <c r="L73" s="35"/>
      <c r="M73" s="35"/>
      <c r="N73" s="35"/>
      <c r="O73" s="26"/>
      <c r="P73" s="27"/>
    </row>
    <row r="74" spans="1:16" s="6" customFormat="1" ht="16.5">
      <c r="A74" s="28" t="s">
        <v>15</v>
      </c>
      <c r="B74" s="37"/>
      <c r="C74" s="35"/>
      <c r="D74" s="35"/>
      <c r="E74" s="35"/>
      <c r="F74" s="35"/>
      <c r="G74" s="35"/>
      <c r="H74" s="35"/>
      <c r="I74" s="35"/>
      <c r="J74" s="35"/>
      <c r="K74" s="35"/>
      <c r="L74" s="35"/>
      <c r="M74" s="35"/>
      <c r="N74" s="35"/>
      <c r="O74" s="26"/>
      <c r="P74" s="27"/>
    </row>
    <row r="75" spans="1:16" s="6" customFormat="1" ht="16.5">
      <c r="A75" s="28" t="s">
        <v>16</v>
      </c>
      <c r="B75" s="37">
        <f>SUM(C75:N75)</f>
        <v>2000</v>
      </c>
      <c r="C75" s="37"/>
      <c r="D75" s="37"/>
      <c r="E75" s="37"/>
      <c r="F75" s="37"/>
      <c r="G75" s="37"/>
      <c r="H75" s="37"/>
      <c r="I75" s="37"/>
      <c r="J75" s="37"/>
      <c r="K75" s="37">
        <v>2000</v>
      </c>
      <c r="L75" s="35"/>
      <c r="M75" s="35"/>
      <c r="N75" s="35"/>
      <c r="O75" s="26"/>
      <c r="P75" s="27"/>
    </row>
    <row r="76" spans="1:16" s="6" customFormat="1" ht="16.5">
      <c r="A76" s="28" t="s">
        <v>18</v>
      </c>
      <c r="B76" s="42"/>
      <c r="C76" s="35"/>
      <c r="D76" s="35"/>
      <c r="E76" s="35"/>
      <c r="F76" s="35"/>
      <c r="G76" s="35"/>
      <c r="H76" s="35"/>
      <c r="I76" s="35"/>
      <c r="J76" s="35"/>
      <c r="K76" s="35"/>
      <c r="L76" s="35"/>
      <c r="M76" s="35"/>
      <c r="N76" s="35"/>
      <c r="O76" s="26"/>
      <c r="P76" s="27"/>
    </row>
    <row r="77" spans="1:16" s="6" customFormat="1" ht="86.25" customHeight="1">
      <c r="A77" s="24" t="s">
        <v>52</v>
      </c>
      <c r="B77" s="35"/>
      <c r="C77" s="35"/>
      <c r="D77" s="35"/>
      <c r="E77" s="35"/>
      <c r="F77" s="35"/>
      <c r="G77" s="35"/>
      <c r="H77" s="35"/>
      <c r="I77" s="35"/>
      <c r="J77" s="35"/>
      <c r="K77" s="35"/>
      <c r="L77" s="35"/>
      <c r="M77" s="35"/>
      <c r="N77" s="35"/>
      <c r="O77" s="26"/>
      <c r="P77" s="27"/>
    </row>
    <row r="78" spans="1:16" s="6" customFormat="1" ht="27.75" customHeight="1">
      <c r="A78" s="24" t="s">
        <v>38</v>
      </c>
      <c r="B78" s="35">
        <f>SUM(B79:B82)</f>
        <v>28553.4</v>
      </c>
      <c r="C78" s="35">
        <f aca="true" t="shared" si="24" ref="C78:N78">SUM(C79:C82)</f>
        <v>4309.58</v>
      </c>
      <c r="D78" s="35">
        <f t="shared" si="24"/>
        <v>2123.68</v>
      </c>
      <c r="E78" s="35">
        <f t="shared" si="24"/>
        <v>1057.77</v>
      </c>
      <c r="F78" s="35">
        <f t="shared" si="24"/>
        <v>3002.12</v>
      </c>
      <c r="G78" s="35">
        <f t="shared" si="24"/>
        <v>2507.88</v>
      </c>
      <c r="H78" s="35">
        <f t="shared" si="24"/>
        <v>1840.68</v>
      </c>
      <c r="I78" s="35">
        <f t="shared" si="24"/>
        <v>3436.72</v>
      </c>
      <c r="J78" s="35">
        <f t="shared" si="24"/>
        <v>2472.08</v>
      </c>
      <c r="K78" s="35">
        <f t="shared" si="24"/>
        <v>1376.69</v>
      </c>
      <c r="L78" s="35">
        <f t="shared" si="24"/>
        <v>2558.5</v>
      </c>
      <c r="M78" s="35">
        <f t="shared" si="24"/>
        <v>1254.07</v>
      </c>
      <c r="N78" s="35">
        <f t="shared" si="24"/>
        <v>2613.63</v>
      </c>
      <c r="O78" s="26"/>
      <c r="P78" s="27"/>
    </row>
    <row r="79" spans="1:16" s="6" customFormat="1" ht="16.5">
      <c r="A79" s="28" t="s">
        <v>17</v>
      </c>
      <c r="B79" s="37">
        <f>SUM(C79:N79)</f>
        <v>0</v>
      </c>
      <c r="C79" s="35"/>
      <c r="D79" s="35"/>
      <c r="E79" s="35"/>
      <c r="F79" s="35"/>
      <c r="G79" s="35"/>
      <c r="H79" s="35"/>
      <c r="I79" s="35"/>
      <c r="J79" s="35"/>
      <c r="K79" s="35"/>
      <c r="L79" s="35"/>
      <c r="M79" s="35"/>
      <c r="N79" s="35"/>
      <c r="O79" s="26"/>
      <c r="P79" s="27"/>
    </row>
    <row r="80" spans="1:16" s="6" customFormat="1" ht="16.5">
      <c r="A80" s="28" t="s">
        <v>15</v>
      </c>
      <c r="B80" s="37">
        <f>SUM(C80:N80)</f>
        <v>0</v>
      </c>
      <c r="C80" s="35"/>
      <c r="D80" s="35"/>
      <c r="E80" s="35"/>
      <c r="F80" s="35"/>
      <c r="G80" s="35"/>
      <c r="H80" s="35"/>
      <c r="I80" s="35"/>
      <c r="J80" s="35"/>
      <c r="K80" s="35"/>
      <c r="L80" s="35"/>
      <c r="M80" s="35"/>
      <c r="N80" s="35"/>
      <c r="O80" s="26"/>
      <c r="P80" s="27"/>
    </row>
    <row r="81" spans="1:16" s="6" customFormat="1" ht="16.5">
      <c r="A81" s="28" t="s">
        <v>16</v>
      </c>
      <c r="B81" s="37">
        <f>SUM(C81:N81)</f>
        <v>28553.4</v>
      </c>
      <c r="C81" s="37">
        <v>4309.58</v>
      </c>
      <c r="D81" s="37">
        <v>2123.68</v>
      </c>
      <c r="E81" s="37">
        <v>1057.77</v>
      </c>
      <c r="F81" s="37">
        <v>3002.12</v>
      </c>
      <c r="G81" s="37">
        <v>2507.88</v>
      </c>
      <c r="H81" s="37">
        <v>1840.68</v>
      </c>
      <c r="I81" s="37">
        <v>3436.72</v>
      </c>
      <c r="J81" s="37">
        <v>2472.08</v>
      </c>
      <c r="K81" s="37">
        <v>1376.69</v>
      </c>
      <c r="L81" s="37">
        <v>2558.5</v>
      </c>
      <c r="M81" s="37">
        <v>1254.07</v>
      </c>
      <c r="N81" s="37">
        <v>2613.63</v>
      </c>
      <c r="O81" s="26"/>
      <c r="P81" s="27"/>
    </row>
    <row r="82" spans="1:16" s="6" customFormat="1" ht="16.5">
      <c r="A82" s="28" t="s">
        <v>18</v>
      </c>
      <c r="B82" s="37">
        <f>SUM(C82:N82)</f>
        <v>0</v>
      </c>
      <c r="C82" s="35"/>
      <c r="D82" s="35"/>
      <c r="E82" s="35"/>
      <c r="F82" s="35"/>
      <c r="G82" s="35"/>
      <c r="H82" s="35"/>
      <c r="I82" s="35"/>
      <c r="J82" s="35"/>
      <c r="K82" s="35"/>
      <c r="L82" s="35"/>
      <c r="M82" s="35"/>
      <c r="N82" s="35"/>
      <c r="O82" s="26"/>
      <c r="P82" s="27"/>
    </row>
    <row r="83" spans="1:16" s="6" customFormat="1" ht="110.25" customHeight="1">
      <c r="A83" s="31" t="s">
        <v>53</v>
      </c>
      <c r="B83" s="42"/>
      <c r="C83" s="35"/>
      <c r="D83" s="35"/>
      <c r="E83" s="35"/>
      <c r="F83" s="35"/>
      <c r="G83" s="35"/>
      <c r="H83" s="35"/>
      <c r="I83" s="35"/>
      <c r="J83" s="35"/>
      <c r="K83" s="35"/>
      <c r="L83" s="35"/>
      <c r="M83" s="35"/>
      <c r="N83" s="35"/>
      <c r="O83" s="26"/>
      <c r="P83" s="27"/>
    </row>
    <row r="84" spans="1:16" s="6" customFormat="1" ht="78.75" customHeight="1">
      <c r="A84" s="32" t="s">
        <v>31</v>
      </c>
      <c r="B84" s="35">
        <f>SUM(C84:N84)</f>
        <v>0</v>
      </c>
      <c r="C84" s="35"/>
      <c r="D84" s="35"/>
      <c r="E84" s="35"/>
      <c r="F84" s="35"/>
      <c r="G84" s="35"/>
      <c r="H84" s="35"/>
      <c r="I84" s="35"/>
      <c r="J84" s="35">
        <f>J85</f>
        <v>0</v>
      </c>
      <c r="K84" s="35"/>
      <c r="L84" s="35"/>
      <c r="M84" s="35"/>
      <c r="N84" s="35"/>
      <c r="O84" s="26"/>
      <c r="P84" s="27"/>
    </row>
    <row r="85" spans="1:16" s="6" customFormat="1" ht="16.5">
      <c r="A85" s="24" t="s">
        <v>19</v>
      </c>
      <c r="B85" s="35">
        <f>SUM(B86:B89)</f>
        <v>992.2</v>
      </c>
      <c r="C85" s="35">
        <f aca="true" t="shared" si="25" ref="C85:N85">SUM(C86:C89)</f>
        <v>0</v>
      </c>
      <c r="D85" s="35">
        <f t="shared" si="25"/>
        <v>0</v>
      </c>
      <c r="E85" s="35">
        <f t="shared" si="25"/>
        <v>0</v>
      </c>
      <c r="F85" s="35">
        <f t="shared" si="25"/>
        <v>0</v>
      </c>
      <c r="G85" s="35">
        <f t="shared" si="25"/>
        <v>0</v>
      </c>
      <c r="H85" s="35">
        <f t="shared" si="25"/>
        <v>0</v>
      </c>
      <c r="I85" s="35">
        <f t="shared" si="25"/>
        <v>0</v>
      </c>
      <c r="J85" s="35">
        <f t="shared" si="25"/>
        <v>0</v>
      </c>
      <c r="K85" s="35">
        <f t="shared" si="25"/>
        <v>992.2</v>
      </c>
      <c r="L85" s="35">
        <f t="shared" si="25"/>
        <v>0</v>
      </c>
      <c r="M85" s="35">
        <f t="shared" si="25"/>
        <v>0</v>
      </c>
      <c r="N85" s="35">
        <f t="shared" si="25"/>
        <v>0</v>
      </c>
      <c r="O85" s="26"/>
      <c r="P85" s="27"/>
    </row>
    <row r="86" spans="1:16" s="6" customFormat="1" ht="16.5">
      <c r="A86" s="28" t="s">
        <v>17</v>
      </c>
      <c r="B86" s="37">
        <f>SUM(C86:N86)</f>
        <v>0</v>
      </c>
      <c r="C86" s="35"/>
      <c r="D86" s="35"/>
      <c r="E86" s="35"/>
      <c r="F86" s="35"/>
      <c r="G86" s="35"/>
      <c r="H86" s="35"/>
      <c r="I86" s="35"/>
      <c r="J86" s="35"/>
      <c r="K86" s="35"/>
      <c r="L86" s="35"/>
      <c r="M86" s="35"/>
      <c r="N86" s="35"/>
      <c r="O86" s="26"/>
      <c r="P86" s="27"/>
    </row>
    <row r="87" spans="1:16" s="6" customFormat="1" ht="16.5">
      <c r="A87" s="28" t="s">
        <v>15</v>
      </c>
      <c r="B87" s="37">
        <f>SUM(C87:N87)</f>
        <v>992.2</v>
      </c>
      <c r="C87" s="35"/>
      <c r="D87" s="35"/>
      <c r="E87" s="35"/>
      <c r="F87" s="35"/>
      <c r="G87" s="35"/>
      <c r="H87" s="35"/>
      <c r="I87" s="35"/>
      <c r="J87" s="35"/>
      <c r="K87" s="37">
        <v>992.2</v>
      </c>
      <c r="L87" s="35"/>
      <c r="M87" s="35"/>
      <c r="N87" s="35"/>
      <c r="O87" s="26"/>
      <c r="P87" s="27"/>
    </row>
    <row r="88" spans="1:16" s="6" customFormat="1" ht="16.5">
      <c r="A88" s="28" t="s">
        <v>16</v>
      </c>
      <c r="B88" s="37">
        <f>SUM(C88:N88)</f>
        <v>0</v>
      </c>
      <c r="C88" s="37"/>
      <c r="D88" s="37"/>
      <c r="E88" s="37"/>
      <c r="F88" s="37"/>
      <c r="G88" s="37"/>
      <c r="H88" s="37"/>
      <c r="I88" s="37"/>
      <c r="J88" s="37"/>
      <c r="K88" s="37"/>
      <c r="L88" s="37"/>
      <c r="M88" s="37"/>
      <c r="N88" s="37"/>
      <c r="O88" s="26"/>
      <c r="P88" s="27"/>
    </row>
    <row r="89" spans="1:16" s="6" customFormat="1" ht="16.5">
      <c r="A89" s="28" t="s">
        <v>18</v>
      </c>
      <c r="B89" s="37">
        <f>SUM(C89:N89)</f>
        <v>0</v>
      </c>
      <c r="C89" s="35"/>
      <c r="D89" s="35"/>
      <c r="E89" s="35"/>
      <c r="F89" s="35"/>
      <c r="G89" s="35"/>
      <c r="H89" s="35"/>
      <c r="I89" s="35"/>
      <c r="J89" s="35"/>
      <c r="K89" s="35"/>
      <c r="L89" s="35"/>
      <c r="M89" s="35"/>
      <c r="N89" s="35"/>
      <c r="O89" s="26"/>
      <c r="P89" s="27"/>
    </row>
    <row r="90" spans="1:16" s="6" customFormat="1" ht="84" customHeight="1">
      <c r="A90" s="32" t="s">
        <v>32</v>
      </c>
      <c r="B90" s="35">
        <f>SUM(C90:N90)</f>
        <v>100</v>
      </c>
      <c r="C90" s="35"/>
      <c r="D90" s="35"/>
      <c r="E90" s="35"/>
      <c r="F90" s="35"/>
      <c r="G90" s="35"/>
      <c r="H90" s="35"/>
      <c r="I90" s="35">
        <f>I91</f>
        <v>35</v>
      </c>
      <c r="J90" s="35">
        <f>J91</f>
        <v>35</v>
      </c>
      <c r="K90" s="35">
        <f>K91</f>
        <v>30</v>
      </c>
      <c r="L90" s="35">
        <f>L91</f>
        <v>0</v>
      </c>
      <c r="M90" s="35"/>
      <c r="N90" s="35"/>
      <c r="O90" s="26"/>
      <c r="P90" s="27"/>
    </row>
    <row r="91" spans="1:16" s="6" customFormat="1" ht="16.5">
      <c r="A91" s="24" t="s">
        <v>19</v>
      </c>
      <c r="B91" s="35">
        <f>SUM(B92:B95)</f>
        <v>100</v>
      </c>
      <c r="C91" s="35">
        <f aca="true" t="shared" si="26" ref="C91:N91">SUM(C92:C95)</f>
        <v>0</v>
      </c>
      <c r="D91" s="35">
        <f t="shared" si="26"/>
        <v>0</v>
      </c>
      <c r="E91" s="35">
        <f t="shared" si="26"/>
        <v>0</v>
      </c>
      <c r="F91" s="35">
        <f t="shared" si="26"/>
        <v>0</v>
      </c>
      <c r="G91" s="35">
        <f t="shared" si="26"/>
        <v>0</v>
      </c>
      <c r="H91" s="35">
        <f t="shared" si="26"/>
        <v>0</v>
      </c>
      <c r="I91" s="35">
        <f t="shared" si="26"/>
        <v>35</v>
      </c>
      <c r="J91" s="35">
        <f t="shared" si="26"/>
        <v>35</v>
      </c>
      <c r="K91" s="35">
        <f t="shared" si="26"/>
        <v>30</v>
      </c>
      <c r="L91" s="35">
        <f t="shared" si="26"/>
        <v>0</v>
      </c>
      <c r="M91" s="35">
        <f t="shared" si="26"/>
        <v>0</v>
      </c>
      <c r="N91" s="35">
        <f t="shared" si="26"/>
        <v>0</v>
      </c>
      <c r="O91" s="26"/>
      <c r="P91" s="27"/>
    </row>
    <row r="92" spans="1:16" s="6" customFormat="1" ht="16.5">
      <c r="A92" s="28" t="s">
        <v>17</v>
      </c>
      <c r="B92" s="37">
        <f>SUM(C92:N92)</f>
        <v>0</v>
      </c>
      <c r="C92" s="35"/>
      <c r="D92" s="35"/>
      <c r="E92" s="35"/>
      <c r="F92" s="35"/>
      <c r="G92" s="35"/>
      <c r="H92" s="35"/>
      <c r="I92" s="35"/>
      <c r="J92" s="35"/>
      <c r="K92" s="35"/>
      <c r="L92" s="35"/>
      <c r="M92" s="35"/>
      <c r="N92" s="35"/>
      <c r="O92" s="26"/>
      <c r="P92" s="27"/>
    </row>
    <row r="93" spans="1:16" s="6" customFormat="1" ht="16.5">
      <c r="A93" s="28" t="s">
        <v>15</v>
      </c>
      <c r="B93" s="37">
        <f>SUM(C93:N93)</f>
        <v>0</v>
      </c>
      <c r="C93" s="35"/>
      <c r="D93" s="35"/>
      <c r="E93" s="35"/>
      <c r="F93" s="35"/>
      <c r="G93" s="35"/>
      <c r="H93" s="35"/>
      <c r="I93" s="35"/>
      <c r="J93" s="35"/>
      <c r="K93" s="35"/>
      <c r="L93" s="35"/>
      <c r="M93" s="35"/>
      <c r="N93" s="35"/>
      <c r="O93" s="26"/>
      <c r="P93" s="27"/>
    </row>
    <row r="94" spans="1:16" s="6" customFormat="1" ht="16.5">
      <c r="A94" s="28" t="s">
        <v>16</v>
      </c>
      <c r="B94" s="37">
        <f>SUM(C94:N94)</f>
        <v>100</v>
      </c>
      <c r="C94" s="35"/>
      <c r="D94" s="35"/>
      <c r="E94" s="35"/>
      <c r="F94" s="35"/>
      <c r="G94" s="35"/>
      <c r="H94" s="35"/>
      <c r="I94" s="37">
        <v>35</v>
      </c>
      <c r="J94" s="37">
        <v>35</v>
      </c>
      <c r="K94" s="37">
        <v>30</v>
      </c>
      <c r="L94" s="37">
        <v>0</v>
      </c>
      <c r="M94" s="35"/>
      <c r="N94" s="35"/>
      <c r="O94" s="26"/>
      <c r="P94" s="27"/>
    </row>
    <row r="95" spans="1:16" s="6" customFormat="1" ht="16.5">
      <c r="A95" s="28" t="s">
        <v>18</v>
      </c>
      <c r="B95" s="37">
        <f>SUM(C95:N95)</f>
        <v>0</v>
      </c>
      <c r="C95" s="35"/>
      <c r="D95" s="35"/>
      <c r="E95" s="35"/>
      <c r="F95" s="35"/>
      <c r="G95" s="35"/>
      <c r="H95" s="35"/>
      <c r="I95" s="35"/>
      <c r="J95" s="35"/>
      <c r="K95" s="35"/>
      <c r="L95" s="35"/>
      <c r="M95" s="35"/>
      <c r="N95" s="35"/>
      <c r="O95" s="26"/>
      <c r="P95" s="27"/>
    </row>
    <row r="96" spans="1:16" s="6" customFormat="1" ht="42" customHeight="1">
      <c r="A96" s="32" t="s">
        <v>33</v>
      </c>
      <c r="B96" s="35">
        <f>SUM(C96:N96)</f>
        <v>358.8</v>
      </c>
      <c r="C96" s="35"/>
      <c r="D96" s="35"/>
      <c r="E96" s="35"/>
      <c r="F96" s="35"/>
      <c r="G96" s="35"/>
      <c r="H96" s="35"/>
      <c r="I96" s="35"/>
      <c r="J96" s="35">
        <f>J97</f>
        <v>358.8</v>
      </c>
      <c r="K96" s="35"/>
      <c r="L96" s="35"/>
      <c r="M96" s="35"/>
      <c r="N96" s="35"/>
      <c r="O96" s="26"/>
      <c r="P96" s="27"/>
    </row>
    <row r="97" spans="1:16" s="6" customFormat="1" ht="16.5">
      <c r="A97" s="24" t="s">
        <v>19</v>
      </c>
      <c r="B97" s="35">
        <f>SUM(B98:B101)</f>
        <v>717.6</v>
      </c>
      <c r="C97" s="35">
        <f aca="true" t="shared" si="27" ref="C97:N97">SUM(C98:C101)</f>
        <v>0</v>
      </c>
      <c r="D97" s="35">
        <f t="shared" si="27"/>
        <v>0</v>
      </c>
      <c r="E97" s="35">
        <f t="shared" si="27"/>
        <v>0</v>
      </c>
      <c r="F97" s="35">
        <f t="shared" si="27"/>
        <v>0</v>
      </c>
      <c r="G97" s="35">
        <f t="shared" si="27"/>
        <v>358.8</v>
      </c>
      <c r="H97" s="35">
        <f t="shared" si="27"/>
        <v>0</v>
      </c>
      <c r="I97" s="35">
        <f t="shared" si="27"/>
        <v>0</v>
      </c>
      <c r="J97" s="35">
        <f t="shared" si="27"/>
        <v>358.8</v>
      </c>
      <c r="K97" s="35">
        <f t="shared" si="27"/>
        <v>0</v>
      </c>
      <c r="L97" s="35">
        <f t="shared" si="27"/>
        <v>0</v>
      </c>
      <c r="M97" s="35">
        <f t="shared" si="27"/>
        <v>0</v>
      </c>
      <c r="N97" s="35">
        <f t="shared" si="27"/>
        <v>0</v>
      </c>
      <c r="O97" s="26"/>
      <c r="P97" s="27"/>
    </row>
    <row r="98" spans="1:16" s="6" customFormat="1" ht="16.5">
      <c r="A98" s="28" t="s">
        <v>17</v>
      </c>
      <c r="B98" s="37">
        <f>SUM(C98:N98)</f>
        <v>0</v>
      </c>
      <c r="C98" s="35"/>
      <c r="D98" s="35"/>
      <c r="E98" s="35"/>
      <c r="F98" s="35"/>
      <c r="G98" s="35"/>
      <c r="H98" s="35"/>
      <c r="I98" s="35"/>
      <c r="J98" s="35"/>
      <c r="K98" s="35"/>
      <c r="L98" s="35"/>
      <c r="M98" s="35"/>
      <c r="N98" s="35"/>
      <c r="O98" s="26"/>
      <c r="P98" s="27"/>
    </row>
    <row r="99" spans="1:16" s="6" customFormat="1" ht="16.5">
      <c r="A99" s="28" t="s">
        <v>15</v>
      </c>
      <c r="B99" s="37">
        <f>SUM(C99:N99)</f>
        <v>0</v>
      </c>
      <c r="C99" s="35"/>
      <c r="D99" s="35"/>
      <c r="E99" s="35"/>
      <c r="F99" s="35"/>
      <c r="G99" s="35"/>
      <c r="H99" s="35"/>
      <c r="I99" s="35"/>
      <c r="J99" s="35"/>
      <c r="K99" s="35"/>
      <c r="L99" s="35"/>
      <c r="M99" s="35"/>
      <c r="N99" s="35"/>
      <c r="O99" s="26"/>
      <c r="P99" s="27"/>
    </row>
    <row r="100" spans="1:16" s="6" customFormat="1" ht="16.5">
      <c r="A100" s="28" t="s">
        <v>16</v>
      </c>
      <c r="B100" s="37">
        <f>SUM(C100:N100)</f>
        <v>717.6</v>
      </c>
      <c r="C100" s="35"/>
      <c r="D100" s="35"/>
      <c r="E100" s="35"/>
      <c r="F100" s="35"/>
      <c r="G100" s="37">
        <v>358.8</v>
      </c>
      <c r="H100" s="37"/>
      <c r="I100" s="35"/>
      <c r="J100" s="37">
        <v>358.8</v>
      </c>
      <c r="K100" s="35"/>
      <c r="L100" s="35"/>
      <c r="M100" s="35"/>
      <c r="N100" s="35"/>
      <c r="O100" s="26"/>
      <c r="P100" s="27"/>
    </row>
    <row r="101" spans="1:16" s="6" customFormat="1" ht="16.5">
      <c r="A101" s="28" t="s">
        <v>18</v>
      </c>
      <c r="B101" s="37">
        <f>SUM(C101:N101)</f>
        <v>0</v>
      </c>
      <c r="C101" s="35"/>
      <c r="D101" s="35"/>
      <c r="E101" s="35"/>
      <c r="F101" s="35"/>
      <c r="G101" s="35"/>
      <c r="H101" s="35"/>
      <c r="I101" s="35"/>
      <c r="J101" s="35"/>
      <c r="K101" s="35"/>
      <c r="L101" s="35"/>
      <c r="M101" s="35"/>
      <c r="N101" s="35"/>
      <c r="O101" s="26"/>
      <c r="P101" s="27"/>
    </row>
    <row r="102" spans="1:16" s="6" customFormat="1" ht="129.75" customHeight="1">
      <c r="A102" s="32" t="s">
        <v>40</v>
      </c>
      <c r="B102" s="35">
        <f>SUM(C102:N102)</f>
        <v>0</v>
      </c>
      <c r="C102" s="35"/>
      <c r="D102" s="35"/>
      <c r="E102" s="35"/>
      <c r="F102" s="35"/>
      <c r="G102" s="35"/>
      <c r="H102" s="35"/>
      <c r="I102" s="35"/>
      <c r="J102" s="35">
        <f>J103</f>
        <v>0</v>
      </c>
      <c r="K102" s="35"/>
      <c r="L102" s="35"/>
      <c r="M102" s="35"/>
      <c r="N102" s="35"/>
      <c r="O102" s="26"/>
      <c r="P102" s="27"/>
    </row>
    <row r="103" spans="1:16" s="6" customFormat="1" ht="18" customHeight="1">
      <c r="A103" s="24" t="s">
        <v>19</v>
      </c>
      <c r="B103" s="35">
        <f>SUM(B104:B107)</f>
        <v>8840.4</v>
      </c>
      <c r="C103" s="35">
        <f aca="true" t="shared" si="28" ref="C103:N103">SUM(C104:C107)</f>
        <v>0</v>
      </c>
      <c r="D103" s="35">
        <f t="shared" si="28"/>
        <v>0</v>
      </c>
      <c r="E103" s="35">
        <f t="shared" si="28"/>
        <v>0</v>
      </c>
      <c r="F103" s="35">
        <f t="shared" si="28"/>
        <v>0</v>
      </c>
      <c r="G103" s="35">
        <f t="shared" si="28"/>
        <v>0</v>
      </c>
      <c r="H103" s="35">
        <f t="shared" si="28"/>
        <v>0</v>
      </c>
      <c r="I103" s="35">
        <f t="shared" si="28"/>
        <v>0</v>
      </c>
      <c r="J103" s="35">
        <f t="shared" si="28"/>
        <v>0</v>
      </c>
      <c r="K103" s="35">
        <f t="shared" si="28"/>
        <v>8840.4</v>
      </c>
      <c r="L103" s="35">
        <f t="shared" si="28"/>
        <v>0</v>
      </c>
      <c r="M103" s="35">
        <f t="shared" si="28"/>
        <v>0</v>
      </c>
      <c r="N103" s="35">
        <f t="shared" si="28"/>
        <v>0</v>
      </c>
      <c r="O103" s="26"/>
      <c r="P103" s="27"/>
    </row>
    <row r="104" spans="1:16" s="6" customFormat="1" ht="16.5">
      <c r="A104" s="28" t="s">
        <v>17</v>
      </c>
      <c r="B104" s="37">
        <f>SUM(C104:N104)</f>
        <v>0</v>
      </c>
      <c r="C104" s="35"/>
      <c r="D104" s="35"/>
      <c r="E104" s="35"/>
      <c r="F104" s="35"/>
      <c r="G104" s="35"/>
      <c r="H104" s="35"/>
      <c r="I104" s="35"/>
      <c r="J104" s="35"/>
      <c r="K104" s="35"/>
      <c r="L104" s="35"/>
      <c r="M104" s="35"/>
      <c r="N104" s="35"/>
      <c r="O104" s="26"/>
      <c r="P104" s="27"/>
    </row>
    <row r="105" spans="1:16" s="6" customFormat="1" ht="16.5">
      <c r="A105" s="28" t="s">
        <v>15</v>
      </c>
      <c r="B105" s="37">
        <f>SUM(C105:N105)</f>
        <v>0</v>
      </c>
      <c r="C105" s="35"/>
      <c r="D105" s="35"/>
      <c r="E105" s="35"/>
      <c r="F105" s="35"/>
      <c r="G105" s="35"/>
      <c r="H105" s="35"/>
      <c r="I105" s="35"/>
      <c r="J105" s="35"/>
      <c r="K105" s="35"/>
      <c r="L105" s="35"/>
      <c r="M105" s="35"/>
      <c r="N105" s="35"/>
      <c r="O105" s="26"/>
      <c r="P105" s="27"/>
    </row>
    <row r="106" spans="1:16" s="6" customFormat="1" ht="16.5">
      <c r="A106" s="28" t="s">
        <v>16</v>
      </c>
      <c r="B106" s="37">
        <f>SUM(C106:N106)</f>
        <v>8840.4</v>
      </c>
      <c r="C106" s="35"/>
      <c r="D106" s="35"/>
      <c r="E106" s="35"/>
      <c r="F106" s="37"/>
      <c r="G106" s="35"/>
      <c r="H106" s="37"/>
      <c r="I106" s="35"/>
      <c r="J106" s="37"/>
      <c r="K106" s="37">
        <v>8840.4</v>
      </c>
      <c r="L106" s="35"/>
      <c r="M106" s="35"/>
      <c r="N106" s="35"/>
      <c r="O106" s="26"/>
      <c r="P106" s="27"/>
    </row>
    <row r="107" spans="1:16" s="6" customFormat="1" ht="16.5">
      <c r="A107" s="28" t="s">
        <v>18</v>
      </c>
      <c r="B107" s="37">
        <f>SUM(C107:N107)</f>
        <v>0</v>
      </c>
      <c r="C107" s="35"/>
      <c r="D107" s="35"/>
      <c r="E107" s="35"/>
      <c r="F107" s="35"/>
      <c r="G107" s="35"/>
      <c r="H107" s="35"/>
      <c r="I107" s="35"/>
      <c r="J107" s="35"/>
      <c r="K107" s="35"/>
      <c r="L107" s="35"/>
      <c r="M107" s="35"/>
      <c r="N107" s="35"/>
      <c r="O107" s="26"/>
      <c r="P107" s="27"/>
    </row>
    <row r="108" spans="1:16" s="6" customFormat="1" ht="46.5" customHeight="1">
      <c r="A108" s="32" t="s">
        <v>42</v>
      </c>
      <c r="B108" s="35">
        <f>SUM(C108:N108)</f>
        <v>0</v>
      </c>
      <c r="C108" s="35"/>
      <c r="D108" s="35"/>
      <c r="E108" s="35"/>
      <c r="F108" s="35"/>
      <c r="G108" s="35"/>
      <c r="H108" s="35"/>
      <c r="I108" s="35"/>
      <c r="J108" s="35">
        <f>J109</f>
        <v>0</v>
      </c>
      <c r="K108" s="35"/>
      <c r="L108" s="35"/>
      <c r="M108" s="35"/>
      <c r="N108" s="35"/>
      <c r="O108" s="26"/>
      <c r="P108" s="27"/>
    </row>
    <row r="109" spans="1:16" s="6" customFormat="1" ht="16.5">
      <c r="A109" s="24" t="s">
        <v>19</v>
      </c>
      <c r="B109" s="35">
        <f>SUM(B110:B113)</f>
        <v>170.2</v>
      </c>
      <c r="C109" s="35">
        <f aca="true" t="shared" si="29" ref="C109:N109">SUM(C110:C113)</f>
        <v>0</v>
      </c>
      <c r="D109" s="35">
        <f t="shared" si="29"/>
        <v>0</v>
      </c>
      <c r="E109" s="35">
        <f t="shared" si="29"/>
        <v>0</v>
      </c>
      <c r="F109" s="35">
        <f t="shared" si="29"/>
        <v>0</v>
      </c>
      <c r="G109" s="35">
        <f t="shared" si="29"/>
        <v>0</v>
      </c>
      <c r="H109" s="35">
        <f t="shared" si="29"/>
        <v>170.2</v>
      </c>
      <c r="I109" s="35">
        <f t="shared" si="29"/>
        <v>0</v>
      </c>
      <c r="J109" s="35">
        <f t="shared" si="29"/>
        <v>0</v>
      </c>
      <c r="K109" s="35">
        <f t="shared" si="29"/>
        <v>0</v>
      </c>
      <c r="L109" s="35">
        <f t="shared" si="29"/>
        <v>0</v>
      </c>
      <c r="M109" s="35">
        <f t="shared" si="29"/>
        <v>0</v>
      </c>
      <c r="N109" s="35">
        <f t="shared" si="29"/>
        <v>0</v>
      </c>
      <c r="O109" s="26"/>
      <c r="P109" s="27"/>
    </row>
    <row r="110" spans="1:16" s="6" customFormat="1" ht="16.5">
      <c r="A110" s="28" t="s">
        <v>17</v>
      </c>
      <c r="B110" s="37">
        <f>SUM(C110:N110)</f>
        <v>0</v>
      </c>
      <c r="C110" s="35"/>
      <c r="D110" s="35"/>
      <c r="E110" s="35"/>
      <c r="F110" s="35"/>
      <c r="G110" s="35"/>
      <c r="H110" s="35"/>
      <c r="I110" s="35"/>
      <c r="J110" s="35"/>
      <c r="K110" s="35"/>
      <c r="L110" s="35"/>
      <c r="M110" s="35"/>
      <c r="N110" s="35"/>
      <c r="O110" s="26"/>
      <c r="P110" s="27"/>
    </row>
    <row r="111" spans="1:16" s="6" customFormat="1" ht="16.5">
      <c r="A111" s="28" t="s">
        <v>15</v>
      </c>
      <c r="B111" s="37">
        <f>SUM(C111:N111)</f>
        <v>0</v>
      </c>
      <c r="C111" s="35"/>
      <c r="D111" s="35"/>
      <c r="E111" s="35"/>
      <c r="F111" s="35"/>
      <c r="G111" s="35"/>
      <c r="H111" s="35"/>
      <c r="I111" s="35"/>
      <c r="J111" s="35"/>
      <c r="K111" s="35"/>
      <c r="L111" s="35"/>
      <c r="M111" s="35"/>
      <c r="N111" s="35"/>
      <c r="O111" s="26"/>
      <c r="P111" s="27"/>
    </row>
    <row r="112" spans="1:16" s="6" customFormat="1" ht="16.5">
      <c r="A112" s="28" t="s">
        <v>16</v>
      </c>
      <c r="B112" s="37">
        <f>SUM(C112:N112)</f>
        <v>170.2</v>
      </c>
      <c r="C112" s="35"/>
      <c r="D112" s="35"/>
      <c r="E112" s="35"/>
      <c r="F112" s="37"/>
      <c r="G112" s="37"/>
      <c r="H112" s="37">
        <v>170.2</v>
      </c>
      <c r="I112" s="35"/>
      <c r="J112" s="37"/>
      <c r="K112" s="37"/>
      <c r="L112" s="35"/>
      <c r="M112" s="35"/>
      <c r="N112" s="35"/>
      <c r="O112" s="26"/>
      <c r="P112" s="27"/>
    </row>
    <row r="113" spans="1:16" s="6" customFormat="1" ht="16.5">
      <c r="A113" s="28" t="s">
        <v>18</v>
      </c>
      <c r="B113" s="37">
        <f>SUM(C113:N113)</f>
        <v>0</v>
      </c>
      <c r="C113" s="35"/>
      <c r="D113" s="35"/>
      <c r="E113" s="35"/>
      <c r="F113" s="35"/>
      <c r="G113" s="35"/>
      <c r="H113" s="35"/>
      <c r="I113" s="35"/>
      <c r="J113" s="35"/>
      <c r="K113" s="35"/>
      <c r="L113" s="35"/>
      <c r="M113" s="35"/>
      <c r="N113" s="35"/>
      <c r="O113" s="26"/>
      <c r="P113" s="27"/>
    </row>
    <row r="114" spans="1:16" s="6" customFormat="1" ht="65.25" customHeight="1">
      <c r="A114" s="32" t="s">
        <v>41</v>
      </c>
      <c r="B114" s="35">
        <f>SUM(C114:N114)</f>
        <v>0</v>
      </c>
      <c r="C114" s="35"/>
      <c r="D114" s="35"/>
      <c r="E114" s="35"/>
      <c r="F114" s="35"/>
      <c r="G114" s="35"/>
      <c r="H114" s="35"/>
      <c r="I114" s="35"/>
      <c r="J114" s="35">
        <f>J115</f>
        <v>0</v>
      </c>
      <c r="K114" s="35"/>
      <c r="L114" s="35"/>
      <c r="M114" s="35"/>
      <c r="N114" s="35"/>
      <c r="O114" s="26"/>
      <c r="P114" s="27"/>
    </row>
    <row r="115" spans="1:16" s="6" customFormat="1" ht="21.75" customHeight="1">
      <c r="A115" s="24" t="s">
        <v>19</v>
      </c>
      <c r="B115" s="35">
        <f>SUM(B116:B119)</f>
        <v>100</v>
      </c>
      <c r="C115" s="35">
        <f aca="true" t="shared" si="30" ref="C115:N115">SUM(C116:C119)</f>
        <v>0</v>
      </c>
      <c r="D115" s="35">
        <f t="shared" si="30"/>
        <v>0</v>
      </c>
      <c r="E115" s="35">
        <f t="shared" si="30"/>
        <v>0</v>
      </c>
      <c r="F115" s="35">
        <f t="shared" si="30"/>
        <v>0</v>
      </c>
      <c r="G115" s="35">
        <f t="shared" si="30"/>
        <v>100</v>
      </c>
      <c r="H115" s="35">
        <f t="shared" si="30"/>
        <v>0</v>
      </c>
      <c r="I115" s="35">
        <f t="shared" si="30"/>
        <v>0</v>
      </c>
      <c r="J115" s="35">
        <f t="shared" si="30"/>
        <v>0</v>
      </c>
      <c r="K115" s="35">
        <f t="shared" si="30"/>
        <v>0</v>
      </c>
      <c r="L115" s="35">
        <f t="shared" si="30"/>
        <v>0</v>
      </c>
      <c r="M115" s="35">
        <f t="shared" si="30"/>
        <v>0</v>
      </c>
      <c r="N115" s="35">
        <f t="shared" si="30"/>
        <v>0</v>
      </c>
      <c r="O115" s="26"/>
      <c r="P115" s="27"/>
    </row>
    <row r="116" spans="1:16" s="6" customFormat="1" ht="16.5">
      <c r="A116" s="28" t="s">
        <v>17</v>
      </c>
      <c r="B116" s="37">
        <f>SUM(C116:N116)</f>
        <v>0</v>
      </c>
      <c r="C116" s="35"/>
      <c r="D116" s="35"/>
      <c r="E116" s="35"/>
      <c r="F116" s="35"/>
      <c r="G116" s="35"/>
      <c r="H116" s="35"/>
      <c r="I116" s="35"/>
      <c r="J116" s="35"/>
      <c r="K116" s="35"/>
      <c r="L116" s="35"/>
      <c r="M116" s="35"/>
      <c r="N116" s="35"/>
      <c r="O116" s="26"/>
      <c r="P116" s="27"/>
    </row>
    <row r="117" spans="1:16" s="6" customFormat="1" ht="16.5">
      <c r="A117" s="28" t="s">
        <v>15</v>
      </c>
      <c r="B117" s="37">
        <f>SUM(C117:N117)</f>
        <v>0</v>
      </c>
      <c r="C117" s="35"/>
      <c r="D117" s="35"/>
      <c r="E117" s="35"/>
      <c r="F117" s="35"/>
      <c r="G117" s="35"/>
      <c r="H117" s="35"/>
      <c r="I117" s="35"/>
      <c r="J117" s="35"/>
      <c r="K117" s="35"/>
      <c r="L117" s="35"/>
      <c r="M117" s="35"/>
      <c r="N117" s="35"/>
      <c r="O117" s="26"/>
      <c r="P117" s="27"/>
    </row>
    <row r="118" spans="1:16" s="6" customFormat="1" ht="16.5">
      <c r="A118" s="28" t="s">
        <v>16</v>
      </c>
      <c r="B118" s="37">
        <f>SUM(C118:N118)</f>
        <v>100</v>
      </c>
      <c r="C118" s="35"/>
      <c r="D118" s="35"/>
      <c r="E118" s="35"/>
      <c r="F118" s="37"/>
      <c r="G118" s="37">
        <v>100</v>
      </c>
      <c r="H118" s="37"/>
      <c r="I118" s="35"/>
      <c r="J118" s="37"/>
      <c r="K118" s="37"/>
      <c r="L118" s="35"/>
      <c r="M118" s="35"/>
      <c r="N118" s="35"/>
      <c r="O118" s="26"/>
      <c r="P118" s="27"/>
    </row>
    <row r="119" spans="1:16" s="6" customFormat="1" ht="16.5">
      <c r="A119" s="28" t="s">
        <v>18</v>
      </c>
      <c r="B119" s="37">
        <f>SUM(C119:N119)</f>
        <v>0</v>
      </c>
      <c r="C119" s="35"/>
      <c r="D119" s="35"/>
      <c r="E119" s="35"/>
      <c r="F119" s="35"/>
      <c r="G119" s="35"/>
      <c r="H119" s="35"/>
      <c r="I119" s="35"/>
      <c r="J119" s="35"/>
      <c r="K119" s="35"/>
      <c r="L119" s="35"/>
      <c r="M119" s="35"/>
      <c r="N119" s="35"/>
      <c r="O119" s="26"/>
      <c r="P119" s="27"/>
    </row>
    <row r="120" spans="1:16" s="6" customFormat="1" ht="21" customHeight="1">
      <c r="A120" s="24" t="s">
        <v>34</v>
      </c>
      <c r="B120" s="35">
        <f>SUM(B121:B124)</f>
        <v>10920.400000000001</v>
      </c>
      <c r="C120" s="35">
        <f aca="true" t="shared" si="31" ref="C120:N120">SUM(C121:C124)</f>
        <v>0</v>
      </c>
      <c r="D120" s="35">
        <f t="shared" si="31"/>
        <v>0</v>
      </c>
      <c r="E120" s="35">
        <f t="shared" si="31"/>
        <v>0</v>
      </c>
      <c r="F120" s="35">
        <f t="shared" si="31"/>
        <v>0</v>
      </c>
      <c r="G120" s="35">
        <f t="shared" si="31"/>
        <v>458.8</v>
      </c>
      <c r="H120" s="35">
        <f t="shared" si="31"/>
        <v>170.2</v>
      </c>
      <c r="I120" s="35">
        <f t="shared" si="31"/>
        <v>35</v>
      </c>
      <c r="J120" s="35">
        <f t="shared" si="31"/>
        <v>393.8</v>
      </c>
      <c r="K120" s="35">
        <f t="shared" si="31"/>
        <v>9862.6</v>
      </c>
      <c r="L120" s="35">
        <f t="shared" si="31"/>
        <v>0</v>
      </c>
      <c r="M120" s="35">
        <f t="shared" si="31"/>
        <v>0</v>
      </c>
      <c r="N120" s="35">
        <f t="shared" si="31"/>
        <v>0</v>
      </c>
      <c r="O120" s="26"/>
      <c r="P120" s="27"/>
    </row>
    <row r="121" spans="1:16" s="6" customFormat="1" ht="16.5">
      <c r="A121" s="28" t="s">
        <v>17</v>
      </c>
      <c r="B121" s="37">
        <f>B86+B92+B98+B104+B116</f>
        <v>0</v>
      </c>
      <c r="C121" s="37">
        <f>C86+C92+C98+C104+C116</f>
        <v>0</v>
      </c>
      <c r="D121" s="37">
        <f aca="true" t="shared" si="32" ref="D121:N121">D86+D92+D98+D104+D116</f>
        <v>0</v>
      </c>
      <c r="E121" s="37">
        <f t="shared" si="32"/>
        <v>0</v>
      </c>
      <c r="F121" s="37">
        <f t="shared" si="32"/>
        <v>0</v>
      </c>
      <c r="G121" s="37">
        <f t="shared" si="32"/>
        <v>0</v>
      </c>
      <c r="H121" s="37">
        <f t="shared" si="32"/>
        <v>0</v>
      </c>
      <c r="I121" s="37">
        <f t="shared" si="32"/>
        <v>0</v>
      </c>
      <c r="J121" s="37">
        <f t="shared" si="32"/>
        <v>0</v>
      </c>
      <c r="K121" s="37">
        <f t="shared" si="32"/>
        <v>0</v>
      </c>
      <c r="L121" s="37">
        <f t="shared" si="32"/>
        <v>0</v>
      </c>
      <c r="M121" s="37">
        <f t="shared" si="32"/>
        <v>0</v>
      </c>
      <c r="N121" s="37">
        <f t="shared" si="32"/>
        <v>0</v>
      </c>
      <c r="O121" s="26"/>
      <c r="P121" s="27"/>
    </row>
    <row r="122" spans="1:16" s="6" customFormat="1" ht="16.5">
      <c r="A122" s="28" t="s">
        <v>15</v>
      </c>
      <c r="B122" s="37">
        <f>B87+B93+B99+B105+B117+B111</f>
        <v>992.2</v>
      </c>
      <c r="C122" s="37">
        <f>C87+C93+C99+C105+C117</f>
        <v>0</v>
      </c>
      <c r="D122" s="37">
        <f aca="true" t="shared" si="33" ref="D122:N122">D87+D93+D99+D105+D117</f>
        <v>0</v>
      </c>
      <c r="E122" s="37">
        <f t="shared" si="33"/>
        <v>0</v>
      </c>
      <c r="F122" s="37">
        <f t="shared" si="33"/>
        <v>0</v>
      </c>
      <c r="G122" s="37">
        <f t="shared" si="33"/>
        <v>0</v>
      </c>
      <c r="H122" s="37">
        <f t="shared" si="33"/>
        <v>0</v>
      </c>
      <c r="I122" s="37">
        <f t="shared" si="33"/>
        <v>0</v>
      </c>
      <c r="J122" s="37">
        <f t="shared" si="33"/>
        <v>0</v>
      </c>
      <c r="K122" s="37">
        <f t="shared" si="33"/>
        <v>992.2</v>
      </c>
      <c r="L122" s="37">
        <f t="shared" si="33"/>
        <v>0</v>
      </c>
      <c r="M122" s="37">
        <f t="shared" si="33"/>
        <v>0</v>
      </c>
      <c r="N122" s="37">
        <f t="shared" si="33"/>
        <v>0</v>
      </c>
      <c r="O122" s="26"/>
      <c r="P122" s="27"/>
    </row>
    <row r="123" spans="1:16" s="6" customFormat="1" ht="16.5">
      <c r="A123" s="28" t="s">
        <v>16</v>
      </c>
      <c r="B123" s="37">
        <f>B88+B94+B100+B106+B118+B112</f>
        <v>9928.2</v>
      </c>
      <c r="C123" s="37">
        <f>C88+C94+C100+C106+C118</f>
        <v>0</v>
      </c>
      <c r="D123" s="37">
        <f aca="true" t="shared" si="34" ref="D123:F124">D88+D94+D100+D106+D118</f>
        <v>0</v>
      </c>
      <c r="E123" s="37">
        <f t="shared" si="34"/>
        <v>0</v>
      </c>
      <c r="F123" s="37">
        <f t="shared" si="34"/>
        <v>0</v>
      </c>
      <c r="G123" s="37">
        <f>G88+G94+G100+G106+G118+G112</f>
        <v>458.8</v>
      </c>
      <c r="H123" s="37">
        <f>H88+H94+H100+H106+H118+H112</f>
        <v>170.2</v>
      </c>
      <c r="I123" s="37">
        <f>I88+I94+I100+I106+I118+I112</f>
        <v>35</v>
      </c>
      <c r="J123" s="37">
        <f>J88+J94+J100+J106+J118+J112</f>
        <v>393.8</v>
      </c>
      <c r="K123" s="37">
        <f>K88+K94+K100+K106+K118+K112</f>
        <v>8870.4</v>
      </c>
      <c r="L123" s="37">
        <f aca="true" t="shared" si="35" ref="L123:N124">L88+L94+L100+L106+L118</f>
        <v>0</v>
      </c>
      <c r="M123" s="37">
        <f t="shared" si="35"/>
        <v>0</v>
      </c>
      <c r="N123" s="37">
        <f t="shared" si="35"/>
        <v>0</v>
      </c>
      <c r="O123" s="26"/>
      <c r="P123" s="27"/>
    </row>
    <row r="124" spans="1:16" s="6" customFormat="1" ht="16.5">
      <c r="A124" s="28" t="s">
        <v>18</v>
      </c>
      <c r="B124" s="37">
        <f>B89+B95+B101+B107+B119</f>
        <v>0</v>
      </c>
      <c r="C124" s="37">
        <f>C89+C95+C101+C107+C119</f>
        <v>0</v>
      </c>
      <c r="D124" s="37">
        <f t="shared" si="34"/>
        <v>0</v>
      </c>
      <c r="E124" s="37">
        <f t="shared" si="34"/>
        <v>0</v>
      </c>
      <c r="F124" s="37">
        <f t="shared" si="34"/>
        <v>0</v>
      </c>
      <c r="G124" s="37">
        <f>G89+G95+G101+G107+G119</f>
        <v>0</v>
      </c>
      <c r="H124" s="37">
        <f>H89+H95+H101+H107+H119</f>
        <v>0</v>
      </c>
      <c r="I124" s="37">
        <f>I89+I95+I101+I107+I119</f>
        <v>0</v>
      </c>
      <c r="J124" s="37">
        <f>J89+J95+J101+J107+J119</f>
        <v>0</v>
      </c>
      <c r="K124" s="37">
        <f>K89+K95+K101+K107+K119</f>
        <v>0</v>
      </c>
      <c r="L124" s="37">
        <f t="shared" si="35"/>
        <v>0</v>
      </c>
      <c r="M124" s="37">
        <f t="shared" si="35"/>
        <v>0</v>
      </c>
      <c r="N124" s="37">
        <f t="shared" si="35"/>
        <v>0</v>
      </c>
      <c r="O124" s="26"/>
      <c r="P124" s="27"/>
    </row>
    <row r="125" spans="1:16" s="6" customFormat="1" ht="76.5" customHeight="1">
      <c r="A125" s="24" t="s">
        <v>54</v>
      </c>
      <c r="B125" s="37"/>
      <c r="C125" s="37"/>
      <c r="D125" s="37"/>
      <c r="E125" s="37"/>
      <c r="F125" s="37"/>
      <c r="G125" s="37"/>
      <c r="H125" s="37"/>
      <c r="I125" s="37"/>
      <c r="J125" s="37"/>
      <c r="K125" s="37"/>
      <c r="L125" s="37"/>
      <c r="M125" s="37"/>
      <c r="N125" s="37"/>
      <c r="O125" s="26"/>
      <c r="P125" s="27"/>
    </row>
    <row r="126" spans="1:16" s="6" customFormat="1" ht="45" customHeight="1">
      <c r="A126" s="32" t="s">
        <v>44</v>
      </c>
      <c r="B126" s="35">
        <f>SUM(C126:N126)</f>
        <v>0</v>
      </c>
      <c r="C126" s="35"/>
      <c r="D126" s="35"/>
      <c r="E126" s="35"/>
      <c r="F126" s="35"/>
      <c r="G126" s="35"/>
      <c r="H126" s="35"/>
      <c r="I126" s="35"/>
      <c r="J126" s="35">
        <f>J127</f>
        <v>0</v>
      </c>
      <c r="K126" s="35"/>
      <c r="L126" s="35"/>
      <c r="M126" s="35"/>
      <c r="N126" s="35"/>
      <c r="O126" s="26"/>
      <c r="P126" s="27"/>
    </row>
    <row r="127" spans="1:16" s="6" customFormat="1" ht="27" customHeight="1">
      <c r="A127" s="24" t="s">
        <v>19</v>
      </c>
      <c r="B127" s="35">
        <f>SUM(B128:B131)</f>
        <v>4831.1</v>
      </c>
      <c r="C127" s="35">
        <f aca="true" t="shared" si="36" ref="C127:N127">SUM(C128:C131)</f>
        <v>0</v>
      </c>
      <c r="D127" s="35">
        <f t="shared" si="36"/>
        <v>0</v>
      </c>
      <c r="E127" s="35">
        <f t="shared" si="36"/>
        <v>0</v>
      </c>
      <c r="F127" s="35">
        <f t="shared" si="36"/>
        <v>0</v>
      </c>
      <c r="G127" s="35">
        <f t="shared" si="36"/>
        <v>0</v>
      </c>
      <c r="H127" s="35">
        <f t="shared" si="36"/>
        <v>0</v>
      </c>
      <c r="I127" s="35">
        <f t="shared" si="36"/>
        <v>0</v>
      </c>
      <c r="J127" s="35">
        <f t="shared" si="36"/>
        <v>0</v>
      </c>
      <c r="K127" s="35">
        <f t="shared" si="36"/>
        <v>4831.1</v>
      </c>
      <c r="L127" s="35">
        <f t="shared" si="36"/>
        <v>0</v>
      </c>
      <c r="M127" s="35">
        <f t="shared" si="36"/>
        <v>0</v>
      </c>
      <c r="N127" s="35">
        <f t="shared" si="36"/>
        <v>0</v>
      </c>
      <c r="O127" s="26"/>
      <c r="P127" s="27"/>
    </row>
    <row r="128" spans="1:16" s="6" customFormat="1" ht="18" customHeight="1">
      <c r="A128" s="28" t="s">
        <v>17</v>
      </c>
      <c r="B128" s="37">
        <f>SUM(C128:N128)</f>
        <v>0</v>
      </c>
      <c r="C128" s="35"/>
      <c r="D128" s="35"/>
      <c r="E128" s="35"/>
      <c r="F128" s="35"/>
      <c r="G128" s="35"/>
      <c r="H128" s="35"/>
      <c r="I128" s="35"/>
      <c r="J128" s="35"/>
      <c r="K128" s="35"/>
      <c r="L128" s="35"/>
      <c r="M128" s="35"/>
      <c r="N128" s="35"/>
      <c r="O128" s="26"/>
      <c r="P128" s="27"/>
    </row>
    <row r="129" spans="1:16" s="6" customFormat="1" ht="18.75" customHeight="1">
      <c r="A129" s="28" t="s">
        <v>15</v>
      </c>
      <c r="B129" s="37">
        <f>SUM(C129:N129)</f>
        <v>0</v>
      </c>
      <c r="C129" s="35"/>
      <c r="D129" s="35"/>
      <c r="E129" s="35"/>
      <c r="F129" s="35"/>
      <c r="G129" s="35"/>
      <c r="H129" s="35"/>
      <c r="I129" s="35"/>
      <c r="J129" s="37"/>
      <c r="K129" s="37"/>
      <c r="L129" s="35"/>
      <c r="M129" s="35"/>
      <c r="N129" s="35"/>
      <c r="O129" s="26"/>
      <c r="P129" s="27"/>
    </row>
    <row r="130" spans="1:16" s="6" customFormat="1" ht="18" customHeight="1">
      <c r="A130" s="28" t="s">
        <v>16</v>
      </c>
      <c r="B130" s="37">
        <f>SUM(C130:N130)</f>
        <v>4831.1</v>
      </c>
      <c r="C130" s="35"/>
      <c r="D130" s="35"/>
      <c r="E130" s="35"/>
      <c r="F130" s="35"/>
      <c r="G130" s="35"/>
      <c r="H130" s="35"/>
      <c r="I130" s="35"/>
      <c r="J130" s="37"/>
      <c r="K130" s="37">
        <v>4831.1</v>
      </c>
      <c r="L130" s="35"/>
      <c r="M130" s="35"/>
      <c r="N130" s="35"/>
      <c r="O130" s="26"/>
      <c r="P130" s="27"/>
    </row>
    <row r="131" spans="1:16" s="6" customFormat="1" ht="18" customHeight="1">
      <c r="A131" s="28" t="s">
        <v>18</v>
      </c>
      <c r="B131" s="37">
        <f>SUM(C131:N131)</f>
        <v>0</v>
      </c>
      <c r="C131" s="35"/>
      <c r="D131" s="35"/>
      <c r="E131" s="35"/>
      <c r="F131" s="35"/>
      <c r="G131" s="35"/>
      <c r="H131" s="35"/>
      <c r="I131" s="35"/>
      <c r="J131" s="35"/>
      <c r="K131" s="35"/>
      <c r="L131" s="35"/>
      <c r="M131" s="35"/>
      <c r="N131" s="35"/>
      <c r="O131" s="26"/>
      <c r="P131" s="27"/>
    </row>
    <row r="132" spans="1:16" s="6" customFormat="1" ht="82.5" customHeight="1">
      <c r="A132" s="32" t="s">
        <v>45</v>
      </c>
      <c r="B132" s="35">
        <f>SUM(C132:N132)</f>
        <v>0</v>
      </c>
      <c r="C132" s="35"/>
      <c r="D132" s="35"/>
      <c r="E132" s="35"/>
      <c r="F132" s="35"/>
      <c r="G132" s="35"/>
      <c r="H132" s="35"/>
      <c r="I132" s="35"/>
      <c r="J132" s="35">
        <f>J133</f>
        <v>0</v>
      </c>
      <c r="K132" s="35"/>
      <c r="L132" s="35"/>
      <c r="M132" s="35"/>
      <c r="N132" s="35"/>
      <c r="O132" s="26"/>
      <c r="P132" s="27"/>
    </row>
    <row r="133" spans="1:16" s="6" customFormat="1" ht="24" customHeight="1">
      <c r="A133" s="24" t="s">
        <v>19</v>
      </c>
      <c r="B133" s="35">
        <f>SUM(B134:B137)</f>
        <v>6460.3</v>
      </c>
      <c r="C133" s="35">
        <f aca="true" t="shared" si="37" ref="C133:N133">SUM(C134:C137)</f>
        <v>0</v>
      </c>
      <c r="D133" s="35">
        <f t="shared" si="37"/>
        <v>0</v>
      </c>
      <c r="E133" s="35">
        <f t="shared" si="37"/>
        <v>0</v>
      </c>
      <c r="F133" s="35">
        <f t="shared" si="37"/>
        <v>0</v>
      </c>
      <c r="G133" s="35">
        <f t="shared" si="37"/>
        <v>0</v>
      </c>
      <c r="H133" s="35">
        <f t="shared" si="37"/>
        <v>0</v>
      </c>
      <c r="I133" s="35">
        <f t="shared" si="37"/>
        <v>0</v>
      </c>
      <c r="J133" s="35">
        <f t="shared" si="37"/>
        <v>0</v>
      </c>
      <c r="K133" s="35">
        <f t="shared" si="37"/>
        <v>6460.3</v>
      </c>
      <c r="L133" s="35">
        <f t="shared" si="37"/>
        <v>0</v>
      </c>
      <c r="M133" s="35">
        <f t="shared" si="37"/>
        <v>0</v>
      </c>
      <c r="N133" s="35">
        <f t="shared" si="37"/>
        <v>0</v>
      </c>
      <c r="O133" s="33">
        <f>SUM(O134:O137)</f>
        <v>0</v>
      </c>
      <c r="P133" s="33">
        <f>SUM(P134:P137)</f>
        <v>0</v>
      </c>
    </row>
    <row r="134" spans="1:16" s="6" customFormat="1" ht="16.5">
      <c r="A134" s="28" t="s">
        <v>17</v>
      </c>
      <c r="B134" s="37">
        <f>SUM(C134:N134)</f>
        <v>0</v>
      </c>
      <c r="C134" s="35"/>
      <c r="D134" s="35"/>
      <c r="E134" s="35"/>
      <c r="F134" s="35"/>
      <c r="G134" s="35"/>
      <c r="H134" s="35"/>
      <c r="I134" s="35"/>
      <c r="J134" s="35"/>
      <c r="K134" s="35"/>
      <c r="L134" s="35"/>
      <c r="M134" s="35"/>
      <c r="N134" s="35"/>
      <c r="O134" s="26"/>
      <c r="P134" s="27"/>
    </row>
    <row r="135" spans="1:16" s="6" customFormat="1" ht="16.5">
      <c r="A135" s="28" t="s">
        <v>15</v>
      </c>
      <c r="B135" s="37">
        <f>SUM(C135:N135)</f>
        <v>0</v>
      </c>
      <c r="C135" s="35"/>
      <c r="D135" s="35"/>
      <c r="E135" s="35"/>
      <c r="F135" s="35"/>
      <c r="G135" s="35"/>
      <c r="H135" s="35"/>
      <c r="I135" s="35"/>
      <c r="J135" s="37"/>
      <c r="K135" s="37"/>
      <c r="L135" s="35"/>
      <c r="M135" s="35"/>
      <c r="N135" s="35"/>
      <c r="O135" s="26"/>
      <c r="P135" s="27"/>
    </row>
    <row r="136" spans="1:16" s="6" customFormat="1" ht="16.5">
      <c r="A136" s="28" t="s">
        <v>16</v>
      </c>
      <c r="B136" s="37">
        <f>SUM(C136:N136)</f>
        <v>6460.3</v>
      </c>
      <c r="C136" s="35"/>
      <c r="D136" s="35"/>
      <c r="E136" s="35"/>
      <c r="F136" s="35"/>
      <c r="G136" s="35"/>
      <c r="H136" s="35"/>
      <c r="I136" s="35"/>
      <c r="J136" s="37"/>
      <c r="K136" s="37">
        <v>6460.3</v>
      </c>
      <c r="L136" s="35"/>
      <c r="M136" s="35"/>
      <c r="N136" s="35"/>
      <c r="O136" s="26"/>
      <c r="P136" s="27"/>
    </row>
    <row r="137" spans="1:16" s="6" customFormat="1" ht="16.5">
      <c r="A137" s="28" t="s">
        <v>18</v>
      </c>
      <c r="B137" s="37">
        <f>SUM(C137:N137)</f>
        <v>0</v>
      </c>
      <c r="C137" s="35"/>
      <c r="D137" s="35"/>
      <c r="E137" s="35"/>
      <c r="F137" s="35"/>
      <c r="G137" s="35"/>
      <c r="H137" s="35"/>
      <c r="I137" s="35"/>
      <c r="J137" s="35"/>
      <c r="K137" s="35"/>
      <c r="L137" s="35"/>
      <c r="M137" s="35"/>
      <c r="N137" s="35"/>
      <c r="O137" s="26"/>
      <c r="P137" s="27"/>
    </row>
    <row r="138" spans="1:16" s="6" customFormat="1" ht="55.5" customHeight="1">
      <c r="A138" s="32" t="s">
        <v>43</v>
      </c>
      <c r="B138" s="35">
        <f>SUM(C138:N138)</f>
        <v>687.1</v>
      </c>
      <c r="C138" s="35"/>
      <c r="D138" s="35"/>
      <c r="E138" s="35"/>
      <c r="F138" s="35"/>
      <c r="G138" s="35"/>
      <c r="H138" s="35"/>
      <c r="I138" s="35"/>
      <c r="J138" s="35">
        <f>J139</f>
        <v>687.1</v>
      </c>
      <c r="K138" s="35"/>
      <c r="L138" s="35"/>
      <c r="M138" s="35"/>
      <c r="N138" s="35"/>
      <c r="O138" s="26"/>
      <c r="P138" s="27"/>
    </row>
    <row r="139" spans="1:16" s="6" customFormat="1" ht="21.75" customHeight="1">
      <c r="A139" s="24" t="s">
        <v>19</v>
      </c>
      <c r="B139" s="35">
        <f>SUM(B140:B143)</f>
        <v>687.1</v>
      </c>
      <c r="C139" s="35">
        <f aca="true" t="shared" si="38" ref="C139:N139">SUM(C140:C143)</f>
        <v>0</v>
      </c>
      <c r="D139" s="35">
        <f t="shared" si="38"/>
        <v>0</v>
      </c>
      <c r="E139" s="35">
        <f t="shared" si="38"/>
        <v>0</v>
      </c>
      <c r="F139" s="35">
        <f t="shared" si="38"/>
        <v>0</v>
      </c>
      <c r="G139" s="35">
        <f t="shared" si="38"/>
        <v>0</v>
      </c>
      <c r="H139" s="35">
        <f t="shared" si="38"/>
        <v>0</v>
      </c>
      <c r="I139" s="35">
        <f t="shared" si="38"/>
        <v>0</v>
      </c>
      <c r="J139" s="35">
        <f t="shared" si="38"/>
        <v>687.1</v>
      </c>
      <c r="K139" s="35">
        <f t="shared" si="38"/>
        <v>0</v>
      </c>
      <c r="L139" s="35">
        <f t="shared" si="38"/>
        <v>0</v>
      </c>
      <c r="M139" s="35">
        <f t="shared" si="38"/>
        <v>0</v>
      </c>
      <c r="N139" s="35">
        <f t="shared" si="38"/>
        <v>0</v>
      </c>
      <c r="O139" s="26"/>
      <c r="P139" s="27"/>
    </row>
    <row r="140" spans="1:16" s="6" customFormat="1" ht="16.5">
      <c r="A140" s="28" t="s">
        <v>17</v>
      </c>
      <c r="B140" s="37">
        <f>SUM(C140:N140)</f>
        <v>0</v>
      </c>
      <c r="C140" s="35"/>
      <c r="D140" s="35"/>
      <c r="E140" s="35"/>
      <c r="F140" s="35"/>
      <c r="G140" s="35"/>
      <c r="H140" s="35"/>
      <c r="I140" s="35"/>
      <c r="J140" s="35"/>
      <c r="K140" s="35"/>
      <c r="L140" s="35"/>
      <c r="M140" s="35"/>
      <c r="N140" s="35"/>
      <c r="O140" s="26"/>
      <c r="P140" s="27"/>
    </row>
    <row r="141" spans="1:16" s="6" customFormat="1" ht="16.5">
      <c r="A141" s="28" t="s">
        <v>15</v>
      </c>
      <c r="B141" s="37">
        <f>SUM(C141:N141)</f>
        <v>0</v>
      </c>
      <c r="C141" s="35"/>
      <c r="D141" s="35"/>
      <c r="E141" s="35"/>
      <c r="F141" s="35"/>
      <c r="G141" s="35"/>
      <c r="H141" s="35"/>
      <c r="I141" s="35"/>
      <c r="J141" s="35"/>
      <c r="K141" s="35"/>
      <c r="L141" s="35"/>
      <c r="M141" s="35"/>
      <c r="N141" s="35"/>
      <c r="O141" s="26"/>
      <c r="P141" s="27"/>
    </row>
    <row r="142" spans="1:16" s="6" customFormat="1" ht="16.5">
      <c r="A142" s="28" t="s">
        <v>16</v>
      </c>
      <c r="B142" s="37">
        <f>SUM(C142:N142)</f>
        <v>687.1</v>
      </c>
      <c r="C142" s="35"/>
      <c r="D142" s="35"/>
      <c r="E142" s="35"/>
      <c r="F142" s="37"/>
      <c r="G142" s="35"/>
      <c r="H142" s="37"/>
      <c r="I142" s="35"/>
      <c r="J142" s="37">
        <v>687.1</v>
      </c>
      <c r="K142" s="37"/>
      <c r="L142" s="35"/>
      <c r="M142" s="35"/>
      <c r="N142" s="35"/>
      <c r="O142" s="26"/>
      <c r="P142" s="27"/>
    </row>
    <row r="143" spans="1:16" s="6" customFormat="1" ht="16.5">
      <c r="A143" s="28" t="s">
        <v>18</v>
      </c>
      <c r="B143" s="37">
        <f>SUM(C143:N143)</f>
        <v>0</v>
      </c>
      <c r="C143" s="35"/>
      <c r="D143" s="35"/>
      <c r="E143" s="35"/>
      <c r="F143" s="35"/>
      <c r="G143" s="35"/>
      <c r="H143" s="35"/>
      <c r="I143" s="35"/>
      <c r="J143" s="35"/>
      <c r="K143" s="35"/>
      <c r="L143" s="35"/>
      <c r="M143" s="35"/>
      <c r="N143" s="35"/>
      <c r="O143" s="26"/>
      <c r="P143" s="27"/>
    </row>
    <row r="144" spans="1:16" s="6" customFormat="1" ht="21.75" customHeight="1">
      <c r="A144" s="24" t="s">
        <v>35</v>
      </c>
      <c r="B144" s="35">
        <f>SUM(B145:B148)</f>
        <v>11978.5</v>
      </c>
      <c r="C144" s="35">
        <f aca="true" t="shared" si="39" ref="C144:N144">SUM(C145:C148)</f>
        <v>0</v>
      </c>
      <c r="D144" s="35">
        <f t="shared" si="39"/>
        <v>0</v>
      </c>
      <c r="E144" s="35">
        <f t="shared" si="39"/>
        <v>0</v>
      </c>
      <c r="F144" s="35">
        <f t="shared" si="39"/>
        <v>0</v>
      </c>
      <c r="G144" s="35">
        <f t="shared" si="39"/>
        <v>0</v>
      </c>
      <c r="H144" s="35">
        <f t="shared" si="39"/>
        <v>0</v>
      </c>
      <c r="I144" s="35">
        <f t="shared" si="39"/>
        <v>0</v>
      </c>
      <c r="J144" s="35">
        <f>SUM(J145:J148)</f>
        <v>687.1</v>
      </c>
      <c r="K144" s="35">
        <f t="shared" si="39"/>
        <v>11291.400000000001</v>
      </c>
      <c r="L144" s="35">
        <f t="shared" si="39"/>
        <v>0</v>
      </c>
      <c r="M144" s="35">
        <f t="shared" si="39"/>
        <v>0</v>
      </c>
      <c r="N144" s="35">
        <f t="shared" si="39"/>
        <v>0</v>
      </c>
      <c r="O144" s="26"/>
      <c r="P144" s="27"/>
    </row>
    <row r="145" spans="1:16" s="6" customFormat="1" ht="16.5">
      <c r="A145" s="28" t="s">
        <v>17</v>
      </c>
      <c r="B145" s="42">
        <f>B134+B140</f>
        <v>0</v>
      </c>
      <c r="C145" s="42">
        <f aca="true" t="shared" si="40" ref="C145:N145">C134+C140</f>
        <v>0</v>
      </c>
      <c r="D145" s="42">
        <f t="shared" si="40"/>
        <v>0</v>
      </c>
      <c r="E145" s="42">
        <f t="shared" si="40"/>
        <v>0</v>
      </c>
      <c r="F145" s="42">
        <f t="shared" si="40"/>
        <v>0</v>
      </c>
      <c r="G145" s="42">
        <f t="shared" si="40"/>
        <v>0</v>
      </c>
      <c r="H145" s="42">
        <f t="shared" si="40"/>
        <v>0</v>
      </c>
      <c r="I145" s="42">
        <f t="shared" si="40"/>
        <v>0</v>
      </c>
      <c r="J145" s="42">
        <f t="shared" si="40"/>
        <v>0</v>
      </c>
      <c r="K145" s="42">
        <f t="shared" si="40"/>
        <v>0</v>
      </c>
      <c r="L145" s="42">
        <f t="shared" si="40"/>
        <v>0</v>
      </c>
      <c r="M145" s="42">
        <f t="shared" si="40"/>
        <v>0</v>
      </c>
      <c r="N145" s="42">
        <f t="shared" si="40"/>
        <v>0</v>
      </c>
      <c r="O145" s="26"/>
      <c r="P145" s="27"/>
    </row>
    <row r="146" spans="1:16" s="6" customFormat="1" ht="16.5">
      <c r="A146" s="28" t="s">
        <v>15</v>
      </c>
      <c r="B146" s="42">
        <f>B135+B141</f>
        <v>0</v>
      </c>
      <c r="C146" s="42">
        <f aca="true" t="shared" si="41" ref="C146:N146">C135+C141</f>
        <v>0</v>
      </c>
      <c r="D146" s="42">
        <f t="shared" si="41"/>
        <v>0</v>
      </c>
      <c r="E146" s="42">
        <f t="shared" si="41"/>
        <v>0</v>
      </c>
      <c r="F146" s="42">
        <f t="shared" si="41"/>
        <v>0</v>
      </c>
      <c r="G146" s="42">
        <f t="shared" si="41"/>
        <v>0</v>
      </c>
      <c r="H146" s="42">
        <f t="shared" si="41"/>
        <v>0</v>
      </c>
      <c r="I146" s="42">
        <f t="shared" si="41"/>
        <v>0</v>
      </c>
      <c r="J146" s="42">
        <f t="shared" si="41"/>
        <v>0</v>
      </c>
      <c r="K146" s="42">
        <f t="shared" si="41"/>
        <v>0</v>
      </c>
      <c r="L146" s="42">
        <f t="shared" si="41"/>
        <v>0</v>
      </c>
      <c r="M146" s="42">
        <f t="shared" si="41"/>
        <v>0</v>
      </c>
      <c r="N146" s="42">
        <f t="shared" si="41"/>
        <v>0</v>
      </c>
      <c r="O146" s="26"/>
      <c r="P146" s="27"/>
    </row>
    <row r="147" spans="1:16" s="6" customFormat="1" ht="16.5">
      <c r="A147" s="28" t="s">
        <v>16</v>
      </c>
      <c r="B147" s="42">
        <f>B136+B142+B130</f>
        <v>11978.5</v>
      </c>
      <c r="C147" s="42">
        <f aca="true" t="shared" si="42" ref="C147:N147">C136+C142</f>
        <v>0</v>
      </c>
      <c r="D147" s="42">
        <f t="shared" si="42"/>
        <v>0</v>
      </c>
      <c r="E147" s="42">
        <f t="shared" si="42"/>
        <v>0</v>
      </c>
      <c r="F147" s="42">
        <f t="shared" si="42"/>
        <v>0</v>
      </c>
      <c r="G147" s="42">
        <f t="shared" si="42"/>
        <v>0</v>
      </c>
      <c r="H147" s="42">
        <f t="shared" si="42"/>
        <v>0</v>
      </c>
      <c r="I147" s="42">
        <f t="shared" si="42"/>
        <v>0</v>
      </c>
      <c r="J147" s="42">
        <f t="shared" si="42"/>
        <v>687.1</v>
      </c>
      <c r="K147" s="42">
        <f>K136+K142+K130</f>
        <v>11291.400000000001</v>
      </c>
      <c r="L147" s="42">
        <f t="shared" si="42"/>
        <v>0</v>
      </c>
      <c r="M147" s="42">
        <f t="shared" si="42"/>
        <v>0</v>
      </c>
      <c r="N147" s="42">
        <f t="shared" si="42"/>
        <v>0</v>
      </c>
      <c r="O147" s="26"/>
      <c r="P147" s="27"/>
    </row>
    <row r="148" spans="1:16" s="6" customFormat="1" ht="16.5">
      <c r="A148" s="28" t="s">
        <v>18</v>
      </c>
      <c r="B148" s="42">
        <f>B137+B143</f>
        <v>0</v>
      </c>
      <c r="C148" s="42">
        <f aca="true" t="shared" si="43" ref="C148:N148">C137+C143</f>
        <v>0</v>
      </c>
      <c r="D148" s="42">
        <f t="shared" si="43"/>
        <v>0</v>
      </c>
      <c r="E148" s="42">
        <f t="shared" si="43"/>
        <v>0</v>
      </c>
      <c r="F148" s="42">
        <f t="shared" si="43"/>
        <v>0</v>
      </c>
      <c r="G148" s="42">
        <f t="shared" si="43"/>
        <v>0</v>
      </c>
      <c r="H148" s="42">
        <f t="shared" si="43"/>
        <v>0</v>
      </c>
      <c r="I148" s="42">
        <f t="shared" si="43"/>
        <v>0</v>
      </c>
      <c r="J148" s="42">
        <f t="shared" si="43"/>
        <v>0</v>
      </c>
      <c r="K148" s="42">
        <f t="shared" si="43"/>
        <v>0</v>
      </c>
      <c r="L148" s="42">
        <f t="shared" si="43"/>
        <v>0</v>
      </c>
      <c r="M148" s="42">
        <f t="shared" si="43"/>
        <v>0</v>
      </c>
      <c r="N148" s="42">
        <f t="shared" si="43"/>
        <v>0</v>
      </c>
      <c r="O148" s="26"/>
      <c r="P148" s="27"/>
    </row>
    <row r="149" spans="1:16" ht="25.5" customHeight="1">
      <c r="A149" s="24" t="s">
        <v>20</v>
      </c>
      <c r="B149" s="41">
        <f>B150+B151+B152+B153</f>
        <v>176253.10000000003</v>
      </c>
      <c r="C149" s="41">
        <f aca="true" t="shared" si="44" ref="C149:N149">C150+C151+C152+C153</f>
        <v>11871.91</v>
      </c>
      <c r="D149" s="41">
        <f t="shared" si="44"/>
        <v>11793.150000000001</v>
      </c>
      <c r="E149" s="41">
        <f t="shared" si="44"/>
        <v>13291.4</v>
      </c>
      <c r="F149" s="41">
        <f t="shared" si="44"/>
        <v>20335.81</v>
      </c>
      <c r="G149" s="41">
        <f t="shared" si="44"/>
        <v>13146.650000000001</v>
      </c>
      <c r="H149" s="41">
        <f t="shared" si="44"/>
        <v>13186.489999999998</v>
      </c>
      <c r="I149" s="41">
        <f t="shared" si="44"/>
        <v>13721.21</v>
      </c>
      <c r="J149" s="41">
        <f t="shared" si="44"/>
        <v>11906.14</v>
      </c>
      <c r="K149" s="41">
        <f t="shared" si="44"/>
        <v>34680.09</v>
      </c>
      <c r="L149" s="41">
        <f t="shared" si="44"/>
        <v>10933.669999999998</v>
      </c>
      <c r="M149" s="41">
        <f t="shared" si="44"/>
        <v>9759.84</v>
      </c>
      <c r="N149" s="41">
        <f t="shared" si="44"/>
        <v>11626.74</v>
      </c>
      <c r="O149" s="26"/>
      <c r="P149" s="27"/>
    </row>
    <row r="150" spans="1:16" s="6" customFormat="1" ht="16.5">
      <c r="A150" s="28" t="s">
        <v>17</v>
      </c>
      <c r="B150" s="36">
        <f aca="true" t="shared" si="45" ref="B150:N150">B37+B61+B73+B79+B121+B145</f>
        <v>0</v>
      </c>
      <c r="C150" s="36">
        <f t="shared" si="45"/>
        <v>0</v>
      </c>
      <c r="D150" s="36">
        <f t="shared" si="45"/>
        <v>0</v>
      </c>
      <c r="E150" s="36">
        <f t="shared" si="45"/>
        <v>0</v>
      </c>
      <c r="F150" s="36">
        <f t="shared" si="45"/>
        <v>0</v>
      </c>
      <c r="G150" s="36">
        <f t="shared" si="45"/>
        <v>0</v>
      </c>
      <c r="H150" s="36">
        <f t="shared" si="45"/>
        <v>0</v>
      </c>
      <c r="I150" s="36">
        <f t="shared" si="45"/>
        <v>0</v>
      </c>
      <c r="J150" s="36">
        <f t="shared" si="45"/>
        <v>0</v>
      </c>
      <c r="K150" s="36">
        <f t="shared" si="45"/>
        <v>0</v>
      </c>
      <c r="L150" s="36">
        <f t="shared" si="45"/>
        <v>0</v>
      </c>
      <c r="M150" s="36">
        <f t="shared" si="45"/>
        <v>0</v>
      </c>
      <c r="N150" s="36">
        <f t="shared" si="45"/>
        <v>0</v>
      </c>
      <c r="O150" s="26"/>
      <c r="P150" s="27"/>
    </row>
    <row r="151" spans="1:16" s="6" customFormat="1" ht="16.5">
      <c r="A151" s="28" t="s">
        <v>15</v>
      </c>
      <c r="B151" s="36">
        <f aca="true" t="shared" si="46" ref="B151:N151">B38+B62+B74+B80+B122+B146</f>
        <v>992.2</v>
      </c>
      <c r="C151" s="36">
        <f t="shared" si="46"/>
        <v>0</v>
      </c>
      <c r="D151" s="36">
        <f t="shared" si="46"/>
        <v>0</v>
      </c>
      <c r="E151" s="36">
        <f t="shared" si="46"/>
        <v>0</v>
      </c>
      <c r="F151" s="36">
        <f t="shared" si="46"/>
        <v>0</v>
      </c>
      <c r="G151" s="36">
        <f t="shared" si="46"/>
        <v>0</v>
      </c>
      <c r="H151" s="36">
        <f t="shared" si="46"/>
        <v>0</v>
      </c>
      <c r="I151" s="36">
        <f t="shared" si="46"/>
        <v>0</v>
      </c>
      <c r="J151" s="36">
        <f t="shared" si="46"/>
        <v>0</v>
      </c>
      <c r="K151" s="36">
        <f t="shared" si="46"/>
        <v>992.2</v>
      </c>
      <c r="L151" s="36">
        <f t="shared" si="46"/>
        <v>0</v>
      </c>
      <c r="M151" s="36">
        <f t="shared" si="46"/>
        <v>0</v>
      </c>
      <c r="N151" s="36">
        <f t="shared" si="46"/>
        <v>0</v>
      </c>
      <c r="O151" s="26"/>
      <c r="P151" s="27"/>
    </row>
    <row r="152" spans="1:16" s="6" customFormat="1" ht="16.5">
      <c r="A152" s="28" t="s">
        <v>16</v>
      </c>
      <c r="B152" s="36">
        <f>B39+B63+B75+B81+B123+B147+B11</f>
        <v>175260.90000000002</v>
      </c>
      <c r="C152" s="36">
        <f aca="true" t="shared" si="47" ref="C152:N152">C39+C63+C75+C81+C123+C147+C11</f>
        <v>11871.91</v>
      </c>
      <c r="D152" s="36">
        <f t="shared" si="47"/>
        <v>11793.150000000001</v>
      </c>
      <c r="E152" s="36">
        <f t="shared" si="47"/>
        <v>13291.4</v>
      </c>
      <c r="F152" s="36">
        <f t="shared" si="47"/>
        <v>20335.81</v>
      </c>
      <c r="G152" s="36">
        <f t="shared" si="47"/>
        <v>13146.650000000001</v>
      </c>
      <c r="H152" s="36">
        <f t="shared" si="47"/>
        <v>13186.489999999998</v>
      </c>
      <c r="I152" s="36">
        <f t="shared" si="47"/>
        <v>13721.21</v>
      </c>
      <c r="J152" s="36">
        <f t="shared" si="47"/>
        <v>11906.14</v>
      </c>
      <c r="K152" s="36">
        <f t="shared" si="47"/>
        <v>33687.89</v>
      </c>
      <c r="L152" s="36">
        <f t="shared" si="47"/>
        <v>10933.669999999998</v>
      </c>
      <c r="M152" s="36">
        <f t="shared" si="47"/>
        <v>9759.84</v>
      </c>
      <c r="N152" s="36">
        <f t="shared" si="47"/>
        <v>11626.74</v>
      </c>
      <c r="O152" s="26"/>
      <c r="P152" s="27"/>
    </row>
    <row r="153" spans="1:16" s="6" customFormat="1" ht="16.5">
      <c r="A153" s="28" t="s">
        <v>18</v>
      </c>
      <c r="B153" s="36">
        <f aca="true" t="shared" si="48" ref="B153:N153">B40+B64+B76+B82+B124+B148</f>
        <v>0</v>
      </c>
      <c r="C153" s="36">
        <f t="shared" si="48"/>
        <v>0</v>
      </c>
      <c r="D153" s="36">
        <f t="shared" si="48"/>
        <v>0</v>
      </c>
      <c r="E153" s="36">
        <f t="shared" si="48"/>
        <v>0</v>
      </c>
      <c r="F153" s="36">
        <f t="shared" si="48"/>
        <v>0</v>
      </c>
      <c r="G153" s="36">
        <f t="shared" si="48"/>
        <v>0</v>
      </c>
      <c r="H153" s="36">
        <f t="shared" si="48"/>
        <v>0</v>
      </c>
      <c r="I153" s="36">
        <f t="shared" si="48"/>
        <v>0</v>
      </c>
      <c r="J153" s="36">
        <f t="shared" si="48"/>
        <v>0</v>
      </c>
      <c r="K153" s="36">
        <f t="shared" si="48"/>
        <v>0</v>
      </c>
      <c r="L153" s="36">
        <f t="shared" si="48"/>
        <v>0</v>
      </c>
      <c r="M153" s="36">
        <f t="shared" si="48"/>
        <v>0</v>
      </c>
      <c r="N153" s="36">
        <f t="shared" si="48"/>
        <v>0</v>
      </c>
      <c r="O153" s="26"/>
      <c r="P153" s="27"/>
    </row>
    <row r="154" ht="22.5" customHeight="1">
      <c r="B154" s="10"/>
    </row>
    <row r="155" spans="1:28" ht="25.5" customHeight="1">
      <c r="A155" s="1"/>
      <c r="B155" s="1"/>
      <c r="C155" s="58" t="s">
        <v>55</v>
      </c>
      <c r="D155" s="58"/>
      <c r="E155" s="58"/>
      <c r="G155" s="3"/>
      <c r="H155" s="3"/>
      <c r="I155" s="3" t="s">
        <v>56</v>
      </c>
      <c r="J155" s="1"/>
      <c r="K155" s="1"/>
      <c r="L155" s="1"/>
      <c r="M155" s="1"/>
      <c r="N155" s="1"/>
      <c r="O155" s="1"/>
      <c r="P155" s="3"/>
      <c r="Q155" s="3"/>
      <c r="R155" s="3"/>
      <c r="S155" s="3"/>
      <c r="T155" s="3"/>
      <c r="U155" s="3"/>
      <c r="V155" s="3"/>
      <c r="W155" s="3"/>
      <c r="X155" s="3"/>
      <c r="Y155" s="3"/>
      <c r="Z155" s="3"/>
      <c r="AA155" s="3"/>
      <c r="AB155" s="2"/>
    </row>
    <row r="156" spans="1:28" ht="15.75" customHeight="1">
      <c r="A156" s="1"/>
      <c r="B156" s="1"/>
      <c r="C156" s="12"/>
      <c r="D156" s="12"/>
      <c r="E156" s="7"/>
      <c r="F156" s="3"/>
      <c r="G156" s="3"/>
      <c r="H156" s="3"/>
      <c r="I156" s="1"/>
      <c r="J156" s="1"/>
      <c r="K156" s="1"/>
      <c r="L156" s="1"/>
      <c r="M156" s="1"/>
      <c r="N156" s="1"/>
      <c r="O156" s="1"/>
      <c r="P156" s="3"/>
      <c r="Q156" s="3"/>
      <c r="R156" s="3"/>
      <c r="S156" s="3"/>
      <c r="T156" s="3"/>
      <c r="U156" s="3"/>
      <c r="V156" s="3"/>
      <c r="W156" s="3"/>
      <c r="X156" s="3"/>
      <c r="Y156" s="3"/>
      <c r="Z156" s="3"/>
      <c r="AA156" s="3"/>
      <c r="AB156" s="2"/>
    </row>
    <row r="157" spans="3:28" ht="10.5" customHeight="1">
      <c r="C157" s="3"/>
      <c r="D157" s="3"/>
      <c r="E157" s="3"/>
      <c r="F157" s="3"/>
      <c r="G157" s="3"/>
      <c r="H157" s="3"/>
      <c r="I157" s="1"/>
      <c r="J157" s="1"/>
      <c r="K157" s="1"/>
      <c r="L157" s="1"/>
      <c r="M157" s="1"/>
      <c r="N157" s="1"/>
      <c r="O157" s="1"/>
      <c r="P157" s="3"/>
      <c r="Q157" s="3"/>
      <c r="R157" s="3"/>
      <c r="S157" s="3"/>
      <c r="T157" s="3"/>
      <c r="U157" s="3"/>
      <c r="V157" s="3"/>
      <c r="W157" s="3"/>
      <c r="X157" s="3"/>
      <c r="Y157" s="3"/>
      <c r="Z157" s="3"/>
      <c r="AA157" s="3"/>
      <c r="AB157" s="2"/>
    </row>
    <row r="158" spans="1:28" ht="72" customHeight="1">
      <c r="A158" s="3" t="s">
        <v>57</v>
      </c>
      <c r="B158" s="10"/>
      <c r="C158" s="3"/>
      <c r="D158" s="3"/>
      <c r="E158" s="3"/>
      <c r="F158" s="3"/>
      <c r="G158" s="3"/>
      <c r="H158" s="3"/>
      <c r="I158" s="1"/>
      <c r="J158" s="1"/>
      <c r="K158" s="1"/>
      <c r="L158" s="1"/>
      <c r="M158" s="1"/>
      <c r="N158" s="1"/>
      <c r="O158" s="1"/>
      <c r="P158" s="3"/>
      <c r="Q158" s="3"/>
      <c r="R158" s="3"/>
      <c r="S158" s="3"/>
      <c r="T158" s="3"/>
      <c r="U158" s="3"/>
      <c r="V158" s="3"/>
      <c r="W158" s="3"/>
      <c r="X158" s="3"/>
      <c r="Y158" s="3"/>
      <c r="Z158" s="3"/>
      <c r="AA158" s="3"/>
      <c r="AB158" s="2"/>
    </row>
    <row r="159" ht="19.5" customHeight="1">
      <c r="B159" s="10"/>
    </row>
    <row r="160" ht="48.75" customHeight="1"/>
    <row r="161" ht="15.75">
      <c r="B161" s="10"/>
    </row>
  </sheetData>
  <sheetProtection/>
  <mergeCells count="7">
    <mergeCell ref="C155:E155"/>
    <mergeCell ref="A10:N10"/>
    <mergeCell ref="L1:N1"/>
    <mergeCell ref="A2:N2"/>
    <mergeCell ref="A3:N3"/>
    <mergeCell ref="A4:N4"/>
    <mergeCell ref="A5:N5"/>
  </mergeCells>
  <printOptions horizontalCentered="1"/>
  <pageMargins left="0.1968503937007874" right="0.1968503937007874" top="0.5905511811023623" bottom="0.3937007874015748" header="0" footer="0"/>
  <pageSetup fitToHeight="6" horizontalDpi="600" verticalDpi="600" orientation="landscape" paperSize="9" scale="60" r:id="rId1"/>
  <rowBreaks count="4" manualBreakCount="4">
    <brk id="37" max="15" man="1"/>
    <brk id="76" max="15" man="1"/>
    <brk id="102" max="15" man="1"/>
    <brk id="137" max="1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R211"/>
  <sheetViews>
    <sheetView showGridLines="0" tabSelected="1" view="pageBreakPreview" zoomScale="75" zoomScaleNormal="70" zoomScaleSheetLayoutView="75" zoomScalePageLayoutView="0" workbookViewId="0" topLeftCell="A4">
      <pane xSplit="1" ySplit="5" topLeftCell="B9" activePane="bottomRight" state="frozen"/>
      <selection pane="topLeft" activeCell="A4" sqref="A4"/>
      <selection pane="topRight" activeCell="B4" sqref="B4"/>
      <selection pane="bottomLeft" activeCell="A9" sqref="A9"/>
      <selection pane="bottomRight" activeCell="AD22" sqref="AD22"/>
    </sheetView>
  </sheetViews>
  <sheetFormatPr defaultColWidth="9.140625" defaultRowHeight="12.75"/>
  <cols>
    <col min="1" max="1" width="48.421875" style="2" customWidth="1"/>
    <col min="2" max="7" width="14.8515625" style="2" customWidth="1"/>
    <col min="8" max="9" width="15.00390625" style="1" customWidth="1"/>
    <col min="10" max="11" width="13.57421875" style="1" customWidth="1"/>
    <col min="12" max="13" width="16.28125" style="1" customWidth="1"/>
    <col min="14" max="15" width="13.7109375" style="1" customWidth="1"/>
    <col min="16" max="17" width="14.140625" style="1" customWidth="1"/>
    <col min="18" max="19" width="13.28125" style="1" customWidth="1"/>
    <col min="20" max="21" width="14.7109375" style="3" customWidth="1"/>
    <col min="22" max="23" width="14.421875" style="3" customWidth="1"/>
    <col min="24" max="25" width="17.140625" style="3" customWidth="1"/>
    <col min="26" max="27" width="14.00390625" style="3" customWidth="1"/>
    <col min="28" max="29" width="13.57421875" style="3" customWidth="1"/>
    <col min="30" max="30" width="14.7109375" style="3" customWidth="1"/>
    <col min="31" max="31" width="12.00390625" style="3" customWidth="1"/>
    <col min="32" max="32" width="87.8515625" style="2" customWidth="1"/>
    <col min="33" max="16384" width="9.140625" style="1" customWidth="1"/>
  </cols>
  <sheetData>
    <row r="1" spans="1:30" ht="30" customHeight="1">
      <c r="A1" s="8"/>
      <c r="H1" s="11"/>
      <c r="I1" s="11"/>
      <c r="Z1" s="62"/>
      <c r="AA1" s="62"/>
      <c r="AB1" s="62"/>
      <c r="AC1" s="62"/>
      <c r="AD1" s="62"/>
    </row>
    <row r="2" spans="1:32" ht="29.25" customHeight="1">
      <c r="A2" s="63" t="s">
        <v>60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row>
    <row r="3" spans="1:32" ht="49.5" customHeight="1">
      <c r="A3" s="64" t="s">
        <v>73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row>
    <row r="4" spans="1:30" ht="20.2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row>
    <row r="5" spans="1:30" ht="27.75" customHeight="1">
      <c r="A5" s="66" t="s">
        <v>66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row>
    <row r="6" spans="1:32" ht="27"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6"/>
      <c r="AB6" s="1"/>
      <c r="AC6" s="1"/>
      <c r="AD6" s="9"/>
      <c r="AE6" s="13"/>
      <c r="AF6" s="14" t="s">
        <v>13</v>
      </c>
    </row>
    <row r="7" spans="1:32" s="19" customFormat="1" ht="24.75" customHeight="1">
      <c r="A7" s="75" t="s">
        <v>5</v>
      </c>
      <c r="B7" s="73" t="s">
        <v>39</v>
      </c>
      <c r="C7" s="82" t="s">
        <v>78</v>
      </c>
      <c r="D7" s="82" t="s">
        <v>79</v>
      </c>
      <c r="E7" s="82" t="s">
        <v>80</v>
      </c>
      <c r="F7" s="83" t="s">
        <v>63</v>
      </c>
      <c r="G7" s="83"/>
      <c r="H7" s="80" t="s">
        <v>0</v>
      </c>
      <c r="I7" s="81"/>
      <c r="J7" s="80" t="s">
        <v>1</v>
      </c>
      <c r="K7" s="81"/>
      <c r="L7" s="80" t="s">
        <v>2</v>
      </c>
      <c r="M7" s="81"/>
      <c r="N7" s="80" t="s">
        <v>3</v>
      </c>
      <c r="O7" s="81"/>
      <c r="P7" s="80" t="s">
        <v>4</v>
      </c>
      <c r="Q7" s="81"/>
      <c r="R7" s="80" t="s">
        <v>6</v>
      </c>
      <c r="S7" s="81"/>
      <c r="T7" s="80" t="s">
        <v>7</v>
      </c>
      <c r="U7" s="81"/>
      <c r="V7" s="80" t="s">
        <v>8</v>
      </c>
      <c r="W7" s="81"/>
      <c r="X7" s="80" t="s">
        <v>9</v>
      </c>
      <c r="Y7" s="81"/>
      <c r="Z7" s="80" t="s">
        <v>10</v>
      </c>
      <c r="AA7" s="81"/>
      <c r="AB7" s="80" t="s">
        <v>11</v>
      </c>
      <c r="AC7" s="81"/>
      <c r="AD7" s="80" t="s">
        <v>12</v>
      </c>
      <c r="AE7" s="81"/>
      <c r="AF7" s="75" t="s">
        <v>14</v>
      </c>
    </row>
    <row r="8" spans="1:32" s="19" customFormat="1" ht="62.25" customHeight="1">
      <c r="A8" s="76"/>
      <c r="B8" s="74"/>
      <c r="C8" s="82"/>
      <c r="D8" s="82"/>
      <c r="E8" s="82"/>
      <c r="F8" s="44" t="s">
        <v>64</v>
      </c>
      <c r="G8" s="44" t="s">
        <v>65</v>
      </c>
      <c r="H8" s="43" t="s">
        <v>61</v>
      </c>
      <c r="I8" s="43" t="s">
        <v>62</v>
      </c>
      <c r="J8" s="43" t="s">
        <v>61</v>
      </c>
      <c r="K8" s="43" t="s">
        <v>62</v>
      </c>
      <c r="L8" s="43" t="s">
        <v>61</v>
      </c>
      <c r="M8" s="43" t="s">
        <v>62</v>
      </c>
      <c r="N8" s="43" t="s">
        <v>61</v>
      </c>
      <c r="O8" s="43" t="s">
        <v>62</v>
      </c>
      <c r="P8" s="43" t="s">
        <v>61</v>
      </c>
      <c r="Q8" s="43" t="s">
        <v>62</v>
      </c>
      <c r="R8" s="43" t="s">
        <v>61</v>
      </c>
      <c r="S8" s="43" t="s">
        <v>62</v>
      </c>
      <c r="T8" s="43" t="s">
        <v>61</v>
      </c>
      <c r="U8" s="43" t="s">
        <v>62</v>
      </c>
      <c r="V8" s="43" t="s">
        <v>61</v>
      </c>
      <c r="W8" s="43" t="s">
        <v>62</v>
      </c>
      <c r="X8" s="43" t="s">
        <v>61</v>
      </c>
      <c r="Y8" s="43" t="s">
        <v>62</v>
      </c>
      <c r="Z8" s="43" t="s">
        <v>61</v>
      </c>
      <c r="AA8" s="43" t="s">
        <v>62</v>
      </c>
      <c r="AB8" s="43" t="s">
        <v>61</v>
      </c>
      <c r="AC8" s="43" t="s">
        <v>62</v>
      </c>
      <c r="AD8" s="43" t="s">
        <v>61</v>
      </c>
      <c r="AE8" s="43" t="s">
        <v>62</v>
      </c>
      <c r="AF8" s="76"/>
    </row>
    <row r="9" spans="1:32" s="4" customFormat="1" ht="24.75" customHeight="1">
      <c r="A9" s="20">
        <v>1</v>
      </c>
      <c r="B9" s="20">
        <v>2</v>
      </c>
      <c r="C9" s="20">
        <v>3</v>
      </c>
      <c r="D9" s="20">
        <v>4</v>
      </c>
      <c r="E9" s="20">
        <v>5</v>
      </c>
      <c r="F9" s="20">
        <v>6</v>
      </c>
      <c r="G9" s="20">
        <v>7</v>
      </c>
      <c r="H9" s="20">
        <v>8</v>
      </c>
      <c r="I9" s="20">
        <v>9</v>
      </c>
      <c r="J9" s="20">
        <v>10</v>
      </c>
      <c r="K9" s="20">
        <v>11</v>
      </c>
      <c r="L9" s="20">
        <v>12</v>
      </c>
      <c r="M9" s="20">
        <v>13</v>
      </c>
      <c r="N9" s="20">
        <v>14</v>
      </c>
      <c r="O9" s="20">
        <v>15</v>
      </c>
      <c r="P9" s="20">
        <v>16</v>
      </c>
      <c r="Q9" s="20">
        <v>17</v>
      </c>
      <c r="R9" s="20">
        <v>18</v>
      </c>
      <c r="S9" s="20">
        <v>19</v>
      </c>
      <c r="T9" s="20">
        <v>20</v>
      </c>
      <c r="U9" s="20">
        <v>21</v>
      </c>
      <c r="V9" s="20">
        <v>22</v>
      </c>
      <c r="W9" s="20">
        <v>23</v>
      </c>
      <c r="X9" s="20">
        <v>24</v>
      </c>
      <c r="Y9" s="20">
        <v>25</v>
      </c>
      <c r="Z9" s="20">
        <v>26</v>
      </c>
      <c r="AA9" s="20">
        <v>27</v>
      </c>
      <c r="AB9" s="20">
        <v>28</v>
      </c>
      <c r="AC9" s="20">
        <v>29</v>
      </c>
      <c r="AD9" s="20">
        <v>30</v>
      </c>
      <c r="AE9" s="20">
        <v>31</v>
      </c>
      <c r="AF9" s="20">
        <v>32</v>
      </c>
    </row>
    <row r="10" spans="1:32" s="5" customFormat="1" ht="15.75">
      <c r="A10" s="21"/>
      <c r="B10" s="21"/>
      <c r="C10" s="21"/>
      <c r="D10" s="21"/>
      <c r="E10" s="21"/>
      <c r="F10" s="21"/>
      <c r="G10" s="21"/>
      <c r="H10" s="21"/>
      <c r="I10" s="21"/>
      <c r="J10" s="21"/>
      <c r="K10" s="21"/>
      <c r="L10" s="21"/>
      <c r="M10" s="21"/>
      <c r="N10" s="21"/>
      <c r="O10" s="21"/>
      <c r="P10" s="21"/>
      <c r="Q10" s="21"/>
      <c r="R10" s="21"/>
      <c r="S10" s="21"/>
      <c r="T10" s="21"/>
      <c r="U10" s="21"/>
      <c r="V10" s="21"/>
      <c r="W10" s="21"/>
      <c r="X10" s="22"/>
      <c r="Y10" s="22"/>
      <c r="Z10" s="22"/>
      <c r="AA10" s="22"/>
      <c r="AB10" s="22"/>
      <c r="AC10" s="22"/>
      <c r="AD10" s="22"/>
      <c r="AE10" s="22"/>
      <c r="AF10" s="22"/>
    </row>
    <row r="11" spans="1:32" s="5" customFormat="1" ht="15.75">
      <c r="A11" s="59" t="s">
        <v>23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1"/>
      <c r="AE11" s="23"/>
      <c r="AF11" s="23"/>
    </row>
    <row r="12" spans="1:32" s="5" customFormat="1" ht="65.25" customHeight="1">
      <c r="A12" s="32" t="s">
        <v>69</v>
      </c>
      <c r="B12" s="34">
        <f>B13</f>
        <v>82301.526</v>
      </c>
      <c r="C12" s="34">
        <f>C13</f>
        <v>38630.755999999994</v>
      </c>
      <c r="D12" s="34">
        <f>D13</f>
        <v>31888.57</v>
      </c>
      <c r="E12" s="34">
        <f>E13</f>
        <v>31888.57</v>
      </c>
      <c r="F12" s="34">
        <f>E12/B12%</f>
        <v>38.746025195207196</v>
      </c>
      <c r="G12" s="34">
        <f>E12/C12%</f>
        <v>82.54710314237703</v>
      </c>
      <c r="H12" s="34">
        <f>H13</f>
        <v>2980.8</v>
      </c>
      <c r="I12" s="34">
        <f aca="true" t="shared" si="0" ref="I12:AE12">I13</f>
        <v>2366.73</v>
      </c>
      <c r="J12" s="34">
        <f t="shared" si="0"/>
        <v>5580.27</v>
      </c>
      <c r="K12" s="34">
        <f t="shared" si="0"/>
        <v>3948.85</v>
      </c>
      <c r="L12" s="34">
        <f t="shared" si="0"/>
        <v>8385.63</v>
      </c>
      <c r="M12" s="34">
        <f t="shared" si="0"/>
        <v>4199.32</v>
      </c>
      <c r="N12" s="34">
        <f t="shared" si="0"/>
        <v>13880.806</v>
      </c>
      <c r="O12" s="34">
        <f t="shared" si="0"/>
        <v>5027.54</v>
      </c>
      <c r="P12" s="34">
        <f t="shared" si="0"/>
        <v>7803.25</v>
      </c>
      <c r="Q12" s="34">
        <f t="shared" si="0"/>
        <v>5014.74</v>
      </c>
      <c r="R12" s="34">
        <f t="shared" si="0"/>
        <v>8805.960000000001</v>
      </c>
      <c r="S12" s="34">
        <f t="shared" si="0"/>
        <v>5757.08</v>
      </c>
      <c r="T12" s="34">
        <f t="shared" si="0"/>
        <v>9315.22</v>
      </c>
      <c r="U12" s="34">
        <f t="shared" si="0"/>
        <v>5617.42</v>
      </c>
      <c r="V12" s="34">
        <f t="shared" si="0"/>
        <v>5527.89</v>
      </c>
      <c r="W12" s="34">
        <f t="shared" si="0"/>
        <v>0</v>
      </c>
      <c r="X12" s="34">
        <f t="shared" si="0"/>
        <v>5537.62</v>
      </c>
      <c r="Y12" s="34">
        <f t="shared" si="0"/>
        <v>0</v>
      </c>
      <c r="Z12" s="34">
        <f t="shared" si="0"/>
        <v>4613.22</v>
      </c>
      <c r="AA12" s="34">
        <f t="shared" si="0"/>
        <v>0</v>
      </c>
      <c r="AB12" s="34">
        <f t="shared" si="0"/>
        <v>4695.21</v>
      </c>
      <c r="AC12" s="34">
        <f t="shared" si="0"/>
        <v>0</v>
      </c>
      <c r="AD12" s="34">
        <f t="shared" si="0"/>
        <v>5175.65</v>
      </c>
      <c r="AE12" s="34">
        <f t="shared" si="0"/>
        <v>0</v>
      </c>
      <c r="AF12" s="77"/>
    </row>
    <row r="13" spans="1:32" s="6" customFormat="1" ht="16.5" customHeight="1">
      <c r="A13" s="24" t="s">
        <v>19</v>
      </c>
      <c r="B13" s="35">
        <f>SUM(B14:B17)</f>
        <v>82301.526</v>
      </c>
      <c r="C13" s="35">
        <f>SUM(C14:C17)</f>
        <v>38630.755999999994</v>
      </c>
      <c r="D13" s="35">
        <f>SUM(D14:D17)</f>
        <v>31888.57</v>
      </c>
      <c r="E13" s="35">
        <f>SUM(E14:E17)</f>
        <v>31888.57</v>
      </c>
      <c r="F13" s="34">
        <f>E13/B13%</f>
        <v>38.746025195207196</v>
      </c>
      <c r="G13" s="34">
        <f>E13/C13%</f>
        <v>82.54710314237703</v>
      </c>
      <c r="H13" s="35">
        <f>SUM(H14:H17)</f>
        <v>2980.8</v>
      </c>
      <c r="I13" s="35">
        <f aca="true" t="shared" si="1" ref="I13:AE13">SUM(I14:I17)</f>
        <v>2366.73</v>
      </c>
      <c r="J13" s="35">
        <f t="shared" si="1"/>
        <v>5580.27</v>
      </c>
      <c r="K13" s="35">
        <f t="shared" si="1"/>
        <v>3948.85</v>
      </c>
      <c r="L13" s="35">
        <f t="shared" si="1"/>
        <v>8385.63</v>
      </c>
      <c r="M13" s="35">
        <f t="shared" si="1"/>
        <v>4199.32</v>
      </c>
      <c r="N13" s="35">
        <f t="shared" si="1"/>
        <v>13880.806</v>
      </c>
      <c r="O13" s="35">
        <f t="shared" si="1"/>
        <v>5027.54</v>
      </c>
      <c r="P13" s="35">
        <f t="shared" si="1"/>
        <v>7803.25</v>
      </c>
      <c r="Q13" s="35">
        <f t="shared" si="1"/>
        <v>5014.74</v>
      </c>
      <c r="R13" s="35">
        <f t="shared" si="1"/>
        <v>8805.960000000001</v>
      </c>
      <c r="S13" s="35">
        <f t="shared" si="1"/>
        <v>5757.08</v>
      </c>
      <c r="T13" s="35">
        <f t="shared" si="1"/>
        <v>9315.22</v>
      </c>
      <c r="U13" s="35">
        <f t="shared" si="1"/>
        <v>5617.42</v>
      </c>
      <c r="V13" s="35">
        <f t="shared" si="1"/>
        <v>5527.89</v>
      </c>
      <c r="W13" s="35">
        <f t="shared" si="1"/>
        <v>0</v>
      </c>
      <c r="X13" s="35">
        <f t="shared" si="1"/>
        <v>5537.62</v>
      </c>
      <c r="Y13" s="35">
        <f t="shared" si="1"/>
        <v>0</v>
      </c>
      <c r="Z13" s="35">
        <f t="shared" si="1"/>
        <v>4613.22</v>
      </c>
      <c r="AA13" s="35">
        <f t="shared" si="1"/>
        <v>0</v>
      </c>
      <c r="AB13" s="35">
        <f t="shared" si="1"/>
        <v>4695.21</v>
      </c>
      <c r="AC13" s="35">
        <f t="shared" si="1"/>
        <v>0</v>
      </c>
      <c r="AD13" s="35">
        <f t="shared" si="1"/>
        <v>5175.65</v>
      </c>
      <c r="AE13" s="35">
        <f t="shared" si="1"/>
        <v>0</v>
      </c>
      <c r="AF13" s="78"/>
    </row>
    <row r="14" spans="1:32" s="6" customFormat="1" ht="21" customHeight="1">
      <c r="A14" s="28" t="s">
        <v>17</v>
      </c>
      <c r="B14" s="37">
        <f>B20+B26</f>
        <v>0</v>
      </c>
      <c r="C14" s="37">
        <f>C20+C26</f>
        <v>0</v>
      </c>
      <c r="D14" s="37">
        <f>D20+D26</f>
        <v>0</v>
      </c>
      <c r="E14" s="37">
        <f>E20+E26</f>
        <v>0</v>
      </c>
      <c r="F14" s="34"/>
      <c r="G14" s="34"/>
      <c r="H14" s="37">
        <f>H20+H26</f>
        <v>0</v>
      </c>
      <c r="I14" s="37">
        <f aca="true" t="shared" si="2" ref="I14:AE14">I20+I26</f>
        <v>0</v>
      </c>
      <c r="J14" s="37">
        <f t="shared" si="2"/>
        <v>0</v>
      </c>
      <c r="K14" s="37">
        <f t="shared" si="2"/>
        <v>0</v>
      </c>
      <c r="L14" s="37">
        <f t="shared" si="2"/>
        <v>0</v>
      </c>
      <c r="M14" s="37">
        <f t="shared" si="2"/>
        <v>0</v>
      </c>
      <c r="N14" s="37">
        <f t="shared" si="2"/>
        <v>0</v>
      </c>
      <c r="O14" s="37">
        <f t="shared" si="2"/>
        <v>0</v>
      </c>
      <c r="P14" s="37">
        <f t="shared" si="2"/>
        <v>0</v>
      </c>
      <c r="Q14" s="37">
        <f t="shared" si="2"/>
        <v>0</v>
      </c>
      <c r="R14" s="37">
        <f t="shared" si="2"/>
        <v>0</v>
      </c>
      <c r="S14" s="37">
        <f t="shared" si="2"/>
        <v>0</v>
      </c>
      <c r="T14" s="37">
        <f t="shared" si="2"/>
        <v>0</v>
      </c>
      <c r="U14" s="37">
        <f t="shared" si="2"/>
        <v>0</v>
      </c>
      <c r="V14" s="37">
        <f t="shared" si="2"/>
        <v>0</v>
      </c>
      <c r="W14" s="37">
        <f t="shared" si="2"/>
        <v>0</v>
      </c>
      <c r="X14" s="37">
        <f t="shared" si="2"/>
        <v>0</v>
      </c>
      <c r="Y14" s="37">
        <f t="shared" si="2"/>
        <v>0</v>
      </c>
      <c r="Z14" s="37">
        <f t="shared" si="2"/>
        <v>0</v>
      </c>
      <c r="AA14" s="37">
        <f t="shared" si="2"/>
        <v>0</v>
      </c>
      <c r="AB14" s="37">
        <f t="shared" si="2"/>
        <v>0</v>
      </c>
      <c r="AC14" s="37">
        <f t="shared" si="2"/>
        <v>0</v>
      </c>
      <c r="AD14" s="37">
        <f t="shared" si="2"/>
        <v>0</v>
      </c>
      <c r="AE14" s="37">
        <f t="shared" si="2"/>
        <v>0</v>
      </c>
      <c r="AF14" s="78"/>
    </row>
    <row r="15" spans="1:32" s="6" customFormat="1" ht="21.75" customHeight="1">
      <c r="A15" s="28" t="s">
        <v>15</v>
      </c>
      <c r="B15" s="37">
        <f aca="true" t="shared" si="3" ref="B15:E17">B21+B27</f>
        <v>435.69</v>
      </c>
      <c r="C15" s="37">
        <f t="shared" si="3"/>
        <v>0</v>
      </c>
      <c r="D15" s="37">
        <f t="shared" si="3"/>
        <v>0</v>
      </c>
      <c r="E15" s="37">
        <f t="shared" si="3"/>
        <v>0</v>
      </c>
      <c r="F15" s="34"/>
      <c r="G15" s="34"/>
      <c r="H15" s="37">
        <f aca="true" t="shared" si="4" ref="H15:AE17">H21+H27</f>
        <v>0</v>
      </c>
      <c r="I15" s="37">
        <f t="shared" si="4"/>
        <v>0</v>
      </c>
      <c r="J15" s="37">
        <f t="shared" si="4"/>
        <v>0</v>
      </c>
      <c r="K15" s="37">
        <f t="shared" si="4"/>
        <v>0</v>
      </c>
      <c r="L15" s="37">
        <f t="shared" si="4"/>
        <v>0</v>
      </c>
      <c r="M15" s="37">
        <f t="shared" si="4"/>
        <v>0</v>
      </c>
      <c r="N15" s="37">
        <f t="shared" si="4"/>
        <v>0</v>
      </c>
      <c r="O15" s="37">
        <f t="shared" si="4"/>
        <v>0</v>
      </c>
      <c r="P15" s="37">
        <f t="shared" si="4"/>
        <v>0</v>
      </c>
      <c r="Q15" s="37">
        <f t="shared" si="4"/>
        <v>0</v>
      </c>
      <c r="R15" s="37">
        <f t="shared" si="4"/>
        <v>62.24</v>
      </c>
      <c r="S15" s="37">
        <f t="shared" si="4"/>
        <v>19.98</v>
      </c>
      <c r="T15" s="37">
        <f t="shared" si="4"/>
        <v>62.24</v>
      </c>
      <c r="U15" s="37">
        <f t="shared" si="4"/>
        <v>23.13</v>
      </c>
      <c r="V15" s="37">
        <f t="shared" si="4"/>
        <v>62.24</v>
      </c>
      <c r="W15" s="37">
        <f t="shared" si="4"/>
        <v>0</v>
      </c>
      <c r="X15" s="37">
        <f t="shared" si="4"/>
        <v>62.24</v>
      </c>
      <c r="Y15" s="37">
        <f t="shared" si="4"/>
        <v>0</v>
      </c>
      <c r="Z15" s="37">
        <f t="shared" si="4"/>
        <v>62.24</v>
      </c>
      <c r="AA15" s="37">
        <f t="shared" si="4"/>
        <v>0</v>
      </c>
      <c r="AB15" s="37">
        <f t="shared" si="4"/>
        <v>62.24</v>
      </c>
      <c r="AC15" s="37">
        <f t="shared" si="4"/>
        <v>0</v>
      </c>
      <c r="AD15" s="37">
        <f t="shared" si="4"/>
        <v>62.25</v>
      </c>
      <c r="AE15" s="37">
        <f t="shared" si="4"/>
        <v>0</v>
      </c>
      <c r="AF15" s="78"/>
    </row>
    <row r="16" spans="1:32" s="6" customFormat="1" ht="16.5" customHeight="1">
      <c r="A16" s="28" t="s">
        <v>16</v>
      </c>
      <c r="B16" s="37">
        <f t="shared" si="3"/>
        <v>81865.836</v>
      </c>
      <c r="C16" s="37">
        <f t="shared" si="3"/>
        <v>38630.755999999994</v>
      </c>
      <c r="D16" s="37">
        <f t="shared" si="3"/>
        <v>31888.57</v>
      </c>
      <c r="E16" s="37">
        <f t="shared" si="3"/>
        <v>31888.57</v>
      </c>
      <c r="F16" s="34">
        <f>E16/B16%</f>
        <v>38.952231551144244</v>
      </c>
      <c r="G16" s="34">
        <f>E16/C16%</f>
        <v>82.54710314237703</v>
      </c>
      <c r="H16" s="37">
        <f t="shared" si="4"/>
        <v>2980.8</v>
      </c>
      <c r="I16" s="37">
        <f t="shared" si="4"/>
        <v>2366.73</v>
      </c>
      <c r="J16" s="37">
        <f t="shared" si="4"/>
        <v>5580.27</v>
      </c>
      <c r="K16" s="37">
        <f t="shared" si="4"/>
        <v>3948.85</v>
      </c>
      <c r="L16" s="37">
        <f t="shared" si="4"/>
        <v>8385.63</v>
      </c>
      <c r="M16" s="37">
        <f t="shared" si="4"/>
        <v>4199.32</v>
      </c>
      <c r="N16" s="37">
        <f t="shared" si="4"/>
        <v>13880.806</v>
      </c>
      <c r="O16" s="37">
        <f t="shared" si="4"/>
        <v>5027.54</v>
      </c>
      <c r="P16" s="37">
        <f t="shared" si="4"/>
        <v>7803.25</v>
      </c>
      <c r="Q16" s="37">
        <f t="shared" si="4"/>
        <v>5014.74</v>
      </c>
      <c r="R16" s="37">
        <f t="shared" si="4"/>
        <v>8743.720000000001</v>
      </c>
      <c r="S16" s="37">
        <f t="shared" si="4"/>
        <v>5737.1</v>
      </c>
      <c r="T16" s="37">
        <f t="shared" si="4"/>
        <v>9252.98</v>
      </c>
      <c r="U16" s="37">
        <f t="shared" si="4"/>
        <v>5594.29</v>
      </c>
      <c r="V16" s="37">
        <f t="shared" si="4"/>
        <v>5465.650000000001</v>
      </c>
      <c r="W16" s="37">
        <f t="shared" si="4"/>
        <v>0</v>
      </c>
      <c r="X16" s="37">
        <f t="shared" si="4"/>
        <v>5475.38</v>
      </c>
      <c r="Y16" s="37">
        <f t="shared" si="4"/>
        <v>0</v>
      </c>
      <c r="Z16" s="37">
        <f t="shared" si="4"/>
        <v>4550.9800000000005</v>
      </c>
      <c r="AA16" s="37">
        <f t="shared" si="4"/>
        <v>0</v>
      </c>
      <c r="AB16" s="37">
        <f t="shared" si="4"/>
        <v>4632.97</v>
      </c>
      <c r="AC16" s="37">
        <f t="shared" si="4"/>
        <v>0</v>
      </c>
      <c r="AD16" s="37">
        <f t="shared" si="4"/>
        <v>5113.4</v>
      </c>
      <c r="AE16" s="37">
        <f t="shared" si="4"/>
        <v>0</v>
      </c>
      <c r="AF16" s="78"/>
    </row>
    <row r="17" spans="1:32" s="6" customFormat="1" ht="15" customHeight="1">
      <c r="A17" s="28" t="s">
        <v>18</v>
      </c>
      <c r="B17" s="37">
        <f t="shared" si="3"/>
        <v>0</v>
      </c>
      <c r="C17" s="37">
        <f t="shared" si="3"/>
        <v>0</v>
      </c>
      <c r="D17" s="37">
        <f t="shared" si="3"/>
        <v>0</v>
      </c>
      <c r="E17" s="37">
        <f t="shared" si="3"/>
        <v>0</v>
      </c>
      <c r="F17" s="34"/>
      <c r="G17" s="34"/>
      <c r="H17" s="37">
        <f t="shared" si="4"/>
        <v>0</v>
      </c>
      <c r="I17" s="37">
        <f t="shared" si="4"/>
        <v>0</v>
      </c>
      <c r="J17" s="37">
        <f t="shared" si="4"/>
        <v>0</v>
      </c>
      <c r="K17" s="37">
        <f t="shared" si="4"/>
        <v>0</v>
      </c>
      <c r="L17" s="37">
        <f t="shared" si="4"/>
        <v>0</v>
      </c>
      <c r="M17" s="37">
        <f t="shared" si="4"/>
        <v>0</v>
      </c>
      <c r="N17" s="37">
        <f t="shared" si="4"/>
        <v>0</v>
      </c>
      <c r="O17" s="37">
        <f t="shared" si="4"/>
        <v>0</v>
      </c>
      <c r="P17" s="37">
        <f t="shared" si="4"/>
        <v>0</v>
      </c>
      <c r="Q17" s="37">
        <f t="shared" si="4"/>
        <v>0</v>
      </c>
      <c r="R17" s="37">
        <f t="shared" si="4"/>
        <v>0</v>
      </c>
      <c r="S17" s="37">
        <f t="shared" si="4"/>
        <v>0</v>
      </c>
      <c r="T17" s="37">
        <f t="shared" si="4"/>
        <v>0</v>
      </c>
      <c r="U17" s="37">
        <f t="shared" si="4"/>
        <v>0</v>
      </c>
      <c r="V17" s="37">
        <f t="shared" si="4"/>
        <v>0</v>
      </c>
      <c r="W17" s="37">
        <f t="shared" si="4"/>
        <v>0</v>
      </c>
      <c r="X17" s="37">
        <f t="shared" si="4"/>
        <v>0</v>
      </c>
      <c r="Y17" s="37">
        <f t="shared" si="4"/>
        <v>0</v>
      </c>
      <c r="Z17" s="37">
        <f t="shared" si="4"/>
        <v>0</v>
      </c>
      <c r="AA17" s="37">
        <f t="shared" si="4"/>
        <v>0</v>
      </c>
      <c r="AB17" s="37">
        <f t="shared" si="4"/>
        <v>0</v>
      </c>
      <c r="AC17" s="37">
        <f t="shared" si="4"/>
        <v>0</v>
      </c>
      <c r="AD17" s="37">
        <f t="shared" si="4"/>
        <v>0</v>
      </c>
      <c r="AE17" s="37">
        <f t="shared" si="4"/>
        <v>0</v>
      </c>
      <c r="AF17" s="79"/>
    </row>
    <row r="18" spans="1:32" s="5" customFormat="1" ht="241.5" customHeight="1">
      <c r="A18" s="32" t="s">
        <v>68</v>
      </c>
      <c r="B18" s="34">
        <f>B19</f>
        <v>63637.226</v>
      </c>
      <c r="C18" s="34">
        <f>C19</f>
        <v>29357.285999999996</v>
      </c>
      <c r="D18" s="34">
        <f>D19</f>
        <v>31888.57</v>
      </c>
      <c r="E18" s="34">
        <f>E19</f>
        <v>31888.57</v>
      </c>
      <c r="F18" s="34">
        <f>E18/B18%</f>
        <v>50.10993093885016</v>
      </c>
      <c r="G18" s="34">
        <f>E18/C18%</f>
        <v>108.62233654705003</v>
      </c>
      <c r="H18" s="34">
        <f>H19</f>
        <v>2980.8</v>
      </c>
      <c r="I18" s="34">
        <f aca="true" t="shared" si="5" ref="I18:AE18">I19</f>
        <v>2366.73</v>
      </c>
      <c r="J18" s="34">
        <f t="shared" si="5"/>
        <v>5580.27</v>
      </c>
      <c r="K18" s="34">
        <f t="shared" si="5"/>
        <v>3948.85</v>
      </c>
      <c r="L18" s="34">
        <f t="shared" si="5"/>
        <v>8385.63</v>
      </c>
      <c r="M18" s="34">
        <f t="shared" si="5"/>
        <v>4199.32</v>
      </c>
      <c r="N18" s="34">
        <f t="shared" si="5"/>
        <v>5637.496</v>
      </c>
      <c r="O18" s="34">
        <f t="shared" si="5"/>
        <v>5027.54</v>
      </c>
      <c r="P18" s="34">
        <f t="shared" si="5"/>
        <v>6773.09</v>
      </c>
      <c r="Q18" s="34">
        <f t="shared" si="5"/>
        <v>5014.74</v>
      </c>
      <c r="R18" s="34">
        <f t="shared" si="5"/>
        <v>7775.8</v>
      </c>
      <c r="S18" s="34">
        <f t="shared" si="5"/>
        <v>5757.08</v>
      </c>
      <c r="T18" s="34">
        <f t="shared" si="5"/>
        <v>6921.79</v>
      </c>
      <c r="U18" s="34">
        <f t="shared" si="5"/>
        <v>5617.42</v>
      </c>
      <c r="V18" s="34">
        <f t="shared" si="5"/>
        <v>4334.46</v>
      </c>
      <c r="W18" s="34">
        <f t="shared" si="5"/>
        <v>0</v>
      </c>
      <c r="X18" s="34">
        <f t="shared" si="5"/>
        <v>4344.19</v>
      </c>
      <c r="Y18" s="34">
        <f t="shared" si="5"/>
        <v>0</v>
      </c>
      <c r="Z18" s="34">
        <f t="shared" si="5"/>
        <v>3419.79</v>
      </c>
      <c r="AA18" s="34">
        <f t="shared" si="5"/>
        <v>0</v>
      </c>
      <c r="AB18" s="34">
        <f t="shared" si="5"/>
        <v>3501.7799999999997</v>
      </c>
      <c r="AC18" s="34">
        <f t="shared" si="5"/>
        <v>0</v>
      </c>
      <c r="AD18" s="34">
        <f t="shared" si="5"/>
        <v>3982.13</v>
      </c>
      <c r="AE18" s="34">
        <f t="shared" si="5"/>
        <v>0</v>
      </c>
      <c r="AF18" s="77" t="s">
        <v>83</v>
      </c>
    </row>
    <row r="19" spans="1:32" s="6" customFormat="1" ht="60" customHeight="1">
      <c r="A19" s="24" t="s">
        <v>19</v>
      </c>
      <c r="B19" s="35">
        <f>SUM(B20:B23)</f>
        <v>63637.226</v>
      </c>
      <c r="C19" s="35">
        <f>SUM(C20:C23)</f>
        <v>29357.285999999996</v>
      </c>
      <c r="D19" s="35">
        <f>SUM(D20:D23)</f>
        <v>31888.57</v>
      </c>
      <c r="E19" s="35">
        <f>SUM(E20:E23)</f>
        <v>31888.57</v>
      </c>
      <c r="F19" s="34">
        <f>E19/B19%</f>
        <v>50.10993093885016</v>
      </c>
      <c r="G19" s="34">
        <f>E19/C19%</f>
        <v>108.62233654705003</v>
      </c>
      <c r="H19" s="35">
        <f>SUM(H20:H23)</f>
        <v>2980.8</v>
      </c>
      <c r="I19" s="35">
        <f aca="true" t="shared" si="6" ref="I19:AE19">SUM(I20:I23)</f>
        <v>2366.73</v>
      </c>
      <c r="J19" s="35">
        <f t="shared" si="6"/>
        <v>5580.27</v>
      </c>
      <c r="K19" s="35">
        <f t="shared" si="6"/>
        <v>3948.85</v>
      </c>
      <c r="L19" s="35">
        <f t="shared" si="6"/>
        <v>8385.63</v>
      </c>
      <c r="M19" s="35">
        <f t="shared" si="6"/>
        <v>4199.32</v>
      </c>
      <c r="N19" s="35">
        <f t="shared" si="6"/>
        <v>5637.496</v>
      </c>
      <c r="O19" s="35">
        <f t="shared" si="6"/>
        <v>5027.54</v>
      </c>
      <c r="P19" s="35">
        <f t="shared" si="6"/>
        <v>6773.09</v>
      </c>
      <c r="Q19" s="35">
        <f t="shared" si="6"/>
        <v>5014.74</v>
      </c>
      <c r="R19" s="35">
        <f t="shared" si="6"/>
        <v>7775.8</v>
      </c>
      <c r="S19" s="35">
        <f t="shared" si="6"/>
        <v>5757.08</v>
      </c>
      <c r="T19" s="35">
        <f t="shared" si="6"/>
        <v>6921.79</v>
      </c>
      <c r="U19" s="35">
        <f t="shared" si="6"/>
        <v>5617.42</v>
      </c>
      <c r="V19" s="35">
        <f t="shared" si="6"/>
        <v>4334.46</v>
      </c>
      <c r="W19" s="35">
        <f t="shared" si="6"/>
        <v>0</v>
      </c>
      <c r="X19" s="35">
        <f t="shared" si="6"/>
        <v>4344.19</v>
      </c>
      <c r="Y19" s="35">
        <f t="shared" si="6"/>
        <v>0</v>
      </c>
      <c r="Z19" s="35">
        <f t="shared" si="6"/>
        <v>3419.79</v>
      </c>
      <c r="AA19" s="35">
        <f t="shared" si="6"/>
        <v>0</v>
      </c>
      <c r="AB19" s="35">
        <f t="shared" si="6"/>
        <v>3501.7799999999997</v>
      </c>
      <c r="AC19" s="35">
        <f t="shared" si="6"/>
        <v>0</v>
      </c>
      <c r="AD19" s="35">
        <f t="shared" si="6"/>
        <v>3982.13</v>
      </c>
      <c r="AE19" s="35">
        <f t="shared" si="6"/>
        <v>0</v>
      </c>
      <c r="AF19" s="78"/>
    </row>
    <row r="20" spans="1:32" s="6" customFormat="1" ht="72" customHeight="1">
      <c r="A20" s="28" t="s">
        <v>17</v>
      </c>
      <c r="B20" s="37">
        <f>H20+J20+L20+N20+P20+R20+T20+V20+X20+Z20+AB20+AD20</f>
        <v>0</v>
      </c>
      <c r="C20" s="36"/>
      <c r="D20" s="36"/>
      <c r="E20" s="36"/>
      <c r="F20" s="34"/>
      <c r="G20" s="34"/>
      <c r="H20" s="35"/>
      <c r="I20" s="35"/>
      <c r="J20" s="35"/>
      <c r="K20" s="35"/>
      <c r="L20" s="35"/>
      <c r="M20" s="35"/>
      <c r="N20" s="35"/>
      <c r="O20" s="35"/>
      <c r="P20" s="35"/>
      <c r="Q20" s="35"/>
      <c r="R20" s="35"/>
      <c r="S20" s="35"/>
      <c r="T20" s="35"/>
      <c r="U20" s="35"/>
      <c r="V20" s="35"/>
      <c r="W20" s="35"/>
      <c r="X20" s="35"/>
      <c r="Y20" s="35"/>
      <c r="Z20" s="35"/>
      <c r="AA20" s="35"/>
      <c r="AB20" s="35"/>
      <c r="AC20" s="35"/>
      <c r="AD20" s="35"/>
      <c r="AE20" s="26"/>
      <c r="AF20" s="78"/>
    </row>
    <row r="21" spans="1:32" s="5" customFormat="1" ht="148.5" customHeight="1">
      <c r="A21" s="28" t="s">
        <v>15</v>
      </c>
      <c r="B21" s="37">
        <f>H21+J21+L21+N21+P21+R21+T21+V21+X21+Z21+AB21+AD21</f>
        <v>435.69</v>
      </c>
      <c r="C21" s="37">
        <f>H21+J21+L21+N21+P21</f>
        <v>0</v>
      </c>
      <c r="D21" s="36"/>
      <c r="E21" s="36"/>
      <c r="F21" s="45"/>
      <c r="G21" s="45"/>
      <c r="H21" s="37"/>
      <c r="I21" s="37"/>
      <c r="J21" s="37"/>
      <c r="K21" s="37"/>
      <c r="L21" s="37"/>
      <c r="M21" s="37"/>
      <c r="N21" s="37"/>
      <c r="O21" s="37"/>
      <c r="P21" s="37"/>
      <c r="Q21" s="37"/>
      <c r="R21" s="37">
        <v>62.24</v>
      </c>
      <c r="S21" s="37">
        <v>19.98</v>
      </c>
      <c r="T21" s="37">
        <v>62.24</v>
      </c>
      <c r="U21" s="37">
        <v>23.13</v>
      </c>
      <c r="V21" s="37">
        <v>62.24</v>
      </c>
      <c r="W21" s="37"/>
      <c r="X21" s="37">
        <v>62.24</v>
      </c>
      <c r="Y21" s="37"/>
      <c r="Z21" s="37">
        <v>62.24</v>
      </c>
      <c r="AA21" s="37"/>
      <c r="AB21" s="37">
        <v>62.24</v>
      </c>
      <c r="AC21" s="37"/>
      <c r="AD21" s="37">
        <v>62.25</v>
      </c>
      <c r="AE21" s="46"/>
      <c r="AF21" s="78"/>
    </row>
    <row r="22" spans="1:32" s="6" customFormat="1" ht="121.5" customHeight="1">
      <c r="A22" s="28" t="s">
        <v>16</v>
      </c>
      <c r="B22" s="37">
        <f>H22+J22+L22+N22+P22+R22+T22+V22+X22+Z22+AB22+AD22</f>
        <v>63201.536</v>
      </c>
      <c r="C22" s="37">
        <f>H22+J22+L22+N22+P22</f>
        <v>29357.285999999996</v>
      </c>
      <c r="D22" s="37">
        <f>E22</f>
        <v>31888.57</v>
      </c>
      <c r="E22" s="37">
        <f>I22+K22+M22+O22+Q22+S22+U22+W22+Y22+AA22+AC22+AE22</f>
        <v>31888.57</v>
      </c>
      <c r="F22" s="34">
        <f>E22/B22%</f>
        <v>50.455371844127335</v>
      </c>
      <c r="G22" s="34">
        <f>E22/C22%</f>
        <v>108.62233654705003</v>
      </c>
      <c r="H22" s="38">
        <v>2980.8</v>
      </c>
      <c r="I22" s="38">
        <v>2366.73</v>
      </c>
      <c r="J22" s="38">
        <v>5580.27</v>
      </c>
      <c r="K22" s="38">
        <v>3948.85</v>
      </c>
      <c r="L22" s="38">
        <v>8385.63</v>
      </c>
      <c r="M22" s="38">
        <v>4199.32</v>
      </c>
      <c r="N22" s="38">
        <v>5637.496</v>
      </c>
      <c r="O22" s="38">
        <v>5027.54</v>
      </c>
      <c r="P22" s="38">
        <v>6773.09</v>
      </c>
      <c r="Q22" s="38">
        <v>5014.74</v>
      </c>
      <c r="R22" s="38">
        <v>7713.56</v>
      </c>
      <c r="S22" s="38">
        <v>5737.1</v>
      </c>
      <c r="T22" s="38">
        <v>6859.55</v>
      </c>
      <c r="U22" s="38">
        <v>5594.29</v>
      </c>
      <c r="V22" s="38">
        <v>4272.22</v>
      </c>
      <c r="W22" s="38"/>
      <c r="X22" s="38">
        <v>4281.95</v>
      </c>
      <c r="Y22" s="38"/>
      <c r="Z22" s="38">
        <v>3357.55</v>
      </c>
      <c r="AA22" s="38"/>
      <c r="AB22" s="38">
        <v>3439.54</v>
      </c>
      <c r="AC22" s="38"/>
      <c r="AD22" s="38">
        <v>3919.88</v>
      </c>
      <c r="AE22" s="26"/>
      <c r="AF22" s="78"/>
    </row>
    <row r="23" spans="1:32" s="6" customFormat="1" ht="102.75" customHeight="1">
      <c r="A23" s="28" t="s">
        <v>18</v>
      </c>
      <c r="B23" s="37">
        <f>H23+J23+L23+N23+P23+R23+T23+V23+X23+Z23+AB23+AD23</f>
        <v>0</v>
      </c>
      <c r="C23" s="36"/>
      <c r="D23" s="36"/>
      <c r="E23" s="36"/>
      <c r="F23" s="34"/>
      <c r="G23" s="34"/>
      <c r="H23" s="35"/>
      <c r="I23" s="35"/>
      <c r="J23" s="35"/>
      <c r="K23" s="35"/>
      <c r="L23" s="35"/>
      <c r="M23" s="35"/>
      <c r="N23" s="35"/>
      <c r="O23" s="35"/>
      <c r="P23" s="35"/>
      <c r="Q23" s="35"/>
      <c r="R23" s="35"/>
      <c r="S23" s="35"/>
      <c r="T23" s="35"/>
      <c r="U23" s="35"/>
      <c r="V23" s="35"/>
      <c r="W23" s="35"/>
      <c r="X23" s="35"/>
      <c r="Y23" s="35"/>
      <c r="Z23" s="35"/>
      <c r="AA23" s="35"/>
      <c r="AB23" s="35"/>
      <c r="AC23" s="35"/>
      <c r="AD23" s="35"/>
      <c r="AE23" s="26"/>
      <c r="AF23" s="79"/>
    </row>
    <row r="24" spans="1:32" s="5" customFormat="1" ht="86.25" customHeight="1">
      <c r="A24" s="32" t="s">
        <v>70</v>
      </c>
      <c r="B24" s="34">
        <f>B25</f>
        <v>18664.3</v>
      </c>
      <c r="C24" s="34">
        <f>C25</f>
        <v>9273.47</v>
      </c>
      <c r="D24" s="34">
        <f>D25</f>
        <v>0</v>
      </c>
      <c r="E24" s="34">
        <f>E25</f>
        <v>0</v>
      </c>
      <c r="F24" s="34">
        <f>E24/B24%</f>
        <v>0</v>
      </c>
      <c r="G24" s="34">
        <f>E24/C24%</f>
        <v>0</v>
      </c>
      <c r="H24" s="34">
        <f>H25</f>
        <v>0</v>
      </c>
      <c r="I24" s="34">
        <f aca="true" t="shared" si="7" ref="I24:AE24">I25</f>
        <v>0</v>
      </c>
      <c r="J24" s="34">
        <f t="shared" si="7"/>
        <v>0</v>
      </c>
      <c r="K24" s="34">
        <f t="shared" si="7"/>
        <v>0</v>
      </c>
      <c r="L24" s="34">
        <f t="shared" si="7"/>
        <v>0</v>
      </c>
      <c r="M24" s="34">
        <f t="shared" si="7"/>
        <v>0</v>
      </c>
      <c r="N24" s="34">
        <f t="shared" si="7"/>
        <v>8243.31</v>
      </c>
      <c r="O24" s="34">
        <f t="shared" si="7"/>
        <v>0</v>
      </c>
      <c r="P24" s="34">
        <f t="shared" si="7"/>
        <v>1030.16</v>
      </c>
      <c r="Q24" s="34">
        <f t="shared" si="7"/>
        <v>0</v>
      </c>
      <c r="R24" s="34">
        <f t="shared" si="7"/>
        <v>1030.16</v>
      </c>
      <c r="S24" s="34">
        <f t="shared" si="7"/>
        <v>0</v>
      </c>
      <c r="T24" s="34">
        <f t="shared" si="7"/>
        <v>2393.43</v>
      </c>
      <c r="U24" s="34">
        <f t="shared" si="7"/>
        <v>0</v>
      </c>
      <c r="V24" s="34">
        <f t="shared" si="7"/>
        <v>1193.43</v>
      </c>
      <c r="W24" s="34">
        <f t="shared" si="7"/>
        <v>0</v>
      </c>
      <c r="X24" s="34">
        <f t="shared" si="7"/>
        <v>1193.43</v>
      </c>
      <c r="Y24" s="34">
        <f t="shared" si="7"/>
        <v>0</v>
      </c>
      <c r="Z24" s="34">
        <f t="shared" si="7"/>
        <v>1193.43</v>
      </c>
      <c r="AA24" s="34">
        <f t="shared" si="7"/>
        <v>0</v>
      </c>
      <c r="AB24" s="34">
        <f t="shared" si="7"/>
        <v>1193.43</v>
      </c>
      <c r="AC24" s="34">
        <f t="shared" si="7"/>
        <v>0</v>
      </c>
      <c r="AD24" s="34">
        <f t="shared" si="7"/>
        <v>1193.52</v>
      </c>
      <c r="AE24" s="34">
        <f t="shared" si="7"/>
        <v>0</v>
      </c>
      <c r="AF24" s="77"/>
    </row>
    <row r="25" spans="1:32" s="6" customFormat="1" ht="27" customHeight="1">
      <c r="A25" s="24" t="s">
        <v>19</v>
      </c>
      <c r="B25" s="35">
        <f>SUM(B26:B29)</f>
        <v>18664.3</v>
      </c>
      <c r="C25" s="35">
        <f>SUM(C26:C29)</f>
        <v>9273.47</v>
      </c>
      <c r="D25" s="35">
        <f>SUM(D26:D29)</f>
        <v>0</v>
      </c>
      <c r="E25" s="35">
        <f>SUM(E26:E29)</f>
        <v>0</v>
      </c>
      <c r="F25" s="34">
        <f>E25/B25%</f>
        <v>0</v>
      </c>
      <c r="G25" s="34">
        <f>E25/C25%</f>
        <v>0</v>
      </c>
      <c r="H25" s="35">
        <f>SUM(H26:H29)</f>
        <v>0</v>
      </c>
      <c r="I25" s="35">
        <f aca="true" t="shared" si="8" ref="I25:AE25">SUM(I26:I29)</f>
        <v>0</v>
      </c>
      <c r="J25" s="35">
        <f t="shared" si="8"/>
        <v>0</v>
      </c>
      <c r="K25" s="35">
        <f t="shared" si="8"/>
        <v>0</v>
      </c>
      <c r="L25" s="35">
        <f t="shared" si="8"/>
        <v>0</v>
      </c>
      <c r="M25" s="35">
        <f t="shared" si="8"/>
        <v>0</v>
      </c>
      <c r="N25" s="35">
        <f t="shared" si="8"/>
        <v>8243.31</v>
      </c>
      <c r="O25" s="35">
        <f t="shared" si="8"/>
        <v>0</v>
      </c>
      <c r="P25" s="35">
        <f t="shared" si="8"/>
        <v>1030.16</v>
      </c>
      <c r="Q25" s="35">
        <f t="shared" si="8"/>
        <v>0</v>
      </c>
      <c r="R25" s="35">
        <f t="shared" si="8"/>
        <v>1030.16</v>
      </c>
      <c r="S25" s="35">
        <f t="shared" si="8"/>
        <v>0</v>
      </c>
      <c r="T25" s="35">
        <f t="shared" si="8"/>
        <v>2393.43</v>
      </c>
      <c r="U25" s="35">
        <f t="shared" si="8"/>
        <v>0</v>
      </c>
      <c r="V25" s="35">
        <f t="shared" si="8"/>
        <v>1193.43</v>
      </c>
      <c r="W25" s="35">
        <f t="shared" si="8"/>
        <v>0</v>
      </c>
      <c r="X25" s="35">
        <f t="shared" si="8"/>
        <v>1193.43</v>
      </c>
      <c r="Y25" s="35">
        <f t="shared" si="8"/>
        <v>0</v>
      </c>
      <c r="Z25" s="35">
        <f t="shared" si="8"/>
        <v>1193.43</v>
      </c>
      <c r="AA25" s="35">
        <f t="shared" si="8"/>
        <v>0</v>
      </c>
      <c r="AB25" s="35">
        <f t="shared" si="8"/>
        <v>1193.43</v>
      </c>
      <c r="AC25" s="35">
        <f t="shared" si="8"/>
        <v>0</v>
      </c>
      <c r="AD25" s="35">
        <f t="shared" si="8"/>
        <v>1193.52</v>
      </c>
      <c r="AE25" s="35">
        <f t="shared" si="8"/>
        <v>0</v>
      </c>
      <c r="AF25" s="78"/>
    </row>
    <row r="26" spans="1:32" s="6" customFormat="1" ht="21" customHeight="1">
      <c r="A26" s="28" t="s">
        <v>17</v>
      </c>
      <c r="B26" s="37">
        <f>H26+J26+L26+N26+P26+R26+T26+V26+X26+Z26+AB26+AD26</f>
        <v>0</v>
      </c>
      <c r="C26" s="36"/>
      <c r="D26" s="36"/>
      <c r="E26" s="36"/>
      <c r="F26" s="34"/>
      <c r="G26" s="34"/>
      <c r="H26" s="35"/>
      <c r="I26" s="35"/>
      <c r="J26" s="35"/>
      <c r="K26" s="35"/>
      <c r="L26" s="35"/>
      <c r="M26" s="35"/>
      <c r="N26" s="35"/>
      <c r="O26" s="35"/>
      <c r="P26" s="35"/>
      <c r="Q26" s="35"/>
      <c r="R26" s="35"/>
      <c r="S26" s="35"/>
      <c r="T26" s="35"/>
      <c r="U26" s="35"/>
      <c r="V26" s="35"/>
      <c r="W26" s="35"/>
      <c r="X26" s="35"/>
      <c r="Y26" s="35"/>
      <c r="Z26" s="35"/>
      <c r="AA26" s="35"/>
      <c r="AB26" s="35"/>
      <c r="AC26" s="35"/>
      <c r="AD26" s="35"/>
      <c r="AE26" s="26"/>
      <c r="AF26" s="78"/>
    </row>
    <row r="27" spans="1:32" s="6" customFormat="1" ht="21.75" customHeight="1">
      <c r="A27" s="28" t="s">
        <v>15</v>
      </c>
      <c r="B27" s="37">
        <f>H27+J27+L27+N27+P27+R27+T27+V27+X27+Z27+AB27+AD27</f>
        <v>0</v>
      </c>
      <c r="C27" s="36"/>
      <c r="D27" s="36"/>
      <c r="E27" s="36"/>
      <c r="F27" s="34"/>
      <c r="G27" s="34"/>
      <c r="H27" s="35"/>
      <c r="I27" s="35"/>
      <c r="J27" s="35"/>
      <c r="K27" s="35"/>
      <c r="L27" s="35"/>
      <c r="M27" s="35"/>
      <c r="N27" s="35"/>
      <c r="O27" s="35"/>
      <c r="P27" s="35"/>
      <c r="Q27" s="35"/>
      <c r="R27" s="35"/>
      <c r="S27" s="35"/>
      <c r="T27" s="35"/>
      <c r="U27" s="35"/>
      <c r="V27" s="35"/>
      <c r="W27" s="35"/>
      <c r="X27" s="35"/>
      <c r="Y27" s="35"/>
      <c r="Z27" s="35"/>
      <c r="AA27" s="35"/>
      <c r="AB27" s="35"/>
      <c r="AC27" s="35"/>
      <c r="AD27" s="35"/>
      <c r="AE27" s="26"/>
      <c r="AF27" s="78"/>
    </row>
    <row r="28" spans="1:32" s="6" customFormat="1" ht="31.5" customHeight="1">
      <c r="A28" s="28" t="s">
        <v>16</v>
      </c>
      <c r="B28" s="37">
        <f>H28+J28+L28+N28+P28+R28+T28+V28+X28+Z28+AB28+AD28</f>
        <v>18664.3</v>
      </c>
      <c r="C28" s="37">
        <f>H28+J28+L28+N28+P28</f>
        <v>9273.47</v>
      </c>
      <c r="D28" s="37">
        <f>E28</f>
        <v>0</v>
      </c>
      <c r="E28" s="37">
        <f>I28+K28+M28+O28+Q28+S28+U28+W28+Y28+AA28+AC28+AE28</f>
        <v>0</v>
      </c>
      <c r="F28" s="34">
        <f>E28/B28%</f>
        <v>0</v>
      </c>
      <c r="G28" s="34">
        <f>E28/C28%</f>
        <v>0</v>
      </c>
      <c r="H28" s="38"/>
      <c r="I28" s="38"/>
      <c r="J28" s="38"/>
      <c r="K28" s="38"/>
      <c r="L28" s="38"/>
      <c r="M28" s="38"/>
      <c r="N28" s="38">
        <v>8243.31</v>
      </c>
      <c r="O28" s="38"/>
      <c r="P28" s="38">
        <v>1030.16</v>
      </c>
      <c r="Q28" s="38"/>
      <c r="R28" s="38">
        <v>1030.16</v>
      </c>
      <c r="S28" s="38"/>
      <c r="T28" s="38">
        <v>2393.43</v>
      </c>
      <c r="U28" s="38">
        <v>0</v>
      </c>
      <c r="V28" s="38">
        <v>1193.43</v>
      </c>
      <c r="W28" s="38"/>
      <c r="X28" s="38">
        <v>1193.43</v>
      </c>
      <c r="Y28" s="38"/>
      <c r="Z28" s="38">
        <v>1193.43</v>
      </c>
      <c r="AA28" s="38"/>
      <c r="AB28" s="38">
        <v>1193.43</v>
      </c>
      <c r="AC28" s="38"/>
      <c r="AD28" s="38">
        <v>1193.52</v>
      </c>
      <c r="AE28" s="26"/>
      <c r="AF28" s="78"/>
    </row>
    <row r="29" spans="1:32" s="6" customFormat="1" ht="24.75" customHeight="1">
      <c r="A29" s="28" t="s">
        <v>18</v>
      </c>
      <c r="B29" s="37">
        <f>H29+J29+L29+N29+P29+R29+T29+V29+X29+Z29+AB29+AD29</f>
        <v>0</v>
      </c>
      <c r="C29" s="36"/>
      <c r="D29" s="36"/>
      <c r="E29" s="36"/>
      <c r="F29" s="34"/>
      <c r="G29" s="34"/>
      <c r="H29" s="35"/>
      <c r="I29" s="35"/>
      <c r="J29" s="35"/>
      <c r="K29" s="35"/>
      <c r="L29" s="35"/>
      <c r="M29" s="35"/>
      <c r="N29" s="35"/>
      <c r="O29" s="35"/>
      <c r="P29" s="35"/>
      <c r="Q29" s="35"/>
      <c r="R29" s="35"/>
      <c r="S29" s="35"/>
      <c r="T29" s="35"/>
      <c r="U29" s="35"/>
      <c r="V29" s="35"/>
      <c r="W29" s="35"/>
      <c r="X29" s="35"/>
      <c r="Y29" s="35"/>
      <c r="Z29" s="35"/>
      <c r="AA29" s="35"/>
      <c r="AB29" s="35"/>
      <c r="AC29" s="35"/>
      <c r="AD29" s="35"/>
      <c r="AE29" s="26"/>
      <c r="AF29" s="79"/>
    </row>
    <row r="30" spans="1:32" s="6" customFormat="1" ht="54.75" customHeight="1">
      <c r="A30" s="24" t="s">
        <v>48</v>
      </c>
      <c r="B30" s="35">
        <f>B31+B37+B43</f>
        <v>46529.399999999994</v>
      </c>
      <c r="C30" s="35">
        <f>C31+C37+C43</f>
        <v>19769.94</v>
      </c>
      <c r="D30" s="35">
        <f>D31+D37+D43</f>
        <v>18472.02</v>
      </c>
      <c r="E30" s="35">
        <f>E31+E37+E43</f>
        <v>18472.02</v>
      </c>
      <c r="F30" s="34">
        <f>E30/B30%</f>
        <v>39.69967375465835</v>
      </c>
      <c r="G30" s="34">
        <f>E30/C30%</f>
        <v>93.43488144121834</v>
      </c>
      <c r="H30" s="35">
        <f aca="true" t="shared" si="9" ref="H30:AE30">H31+H37+H43</f>
        <v>4236.12</v>
      </c>
      <c r="I30" s="35">
        <f t="shared" si="9"/>
        <v>4057.55</v>
      </c>
      <c r="J30" s="35">
        <f t="shared" si="9"/>
        <v>3527.79</v>
      </c>
      <c r="K30" s="35">
        <f t="shared" si="9"/>
        <v>3474.45</v>
      </c>
      <c r="L30" s="35">
        <f t="shared" si="9"/>
        <v>3105.09</v>
      </c>
      <c r="M30" s="35">
        <f t="shared" si="9"/>
        <v>2923.34</v>
      </c>
      <c r="N30" s="35">
        <f t="shared" si="9"/>
        <v>2809.5</v>
      </c>
      <c r="O30" s="35">
        <f t="shared" si="9"/>
        <v>2305.0099999999998</v>
      </c>
      <c r="P30" s="35">
        <f t="shared" si="9"/>
        <v>2389.96</v>
      </c>
      <c r="Q30" s="35">
        <f t="shared" si="9"/>
        <v>2210.92</v>
      </c>
      <c r="R30" s="35">
        <f t="shared" si="9"/>
        <v>1872.14</v>
      </c>
      <c r="S30" s="35">
        <f t="shared" si="9"/>
        <v>1918.4099999999999</v>
      </c>
      <c r="T30" s="35">
        <f t="shared" si="9"/>
        <v>1829.3400000000001</v>
      </c>
      <c r="U30" s="35">
        <f t="shared" si="9"/>
        <v>1582.34</v>
      </c>
      <c r="V30" s="35">
        <f t="shared" si="9"/>
        <v>2582.6</v>
      </c>
      <c r="W30" s="35">
        <f t="shared" si="9"/>
        <v>0</v>
      </c>
      <c r="X30" s="35">
        <f t="shared" si="9"/>
        <v>4828.55</v>
      </c>
      <c r="Y30" s="35">
        <f t="shared" si="9"/>
        <v>0</v>
      </c>
      <c r="Z30" s="35">
        <f t="shared" si="9"/>
        <v>8324.32</v>
      </c>
      <c r="AA30" s="35">
        <f t="shared" si="9"/>
        <v>0</v>
      </c>
      <c r="AB30" s="35">
        <f t="shared" si="9"/>
        <v>3565.88</v>
      </c>
      <c r="AC30" s="35">
        <f t="shared" si="9"/>
        <v>0</v>
      </c>
      <c r="AD30" s="35">
        <f t="shared" si="9"/>
        <v>7458.110000000001</v>
      </c>
      <c r="AE30" s="35">
        <f t="shared" si="9"/>
        <v>0</v>
      </c>
      <c r="AF30" s="27"/>
    </row>
    <row r="31" spans="1:32" s="6" customFormat="1" ht="31.5" customHeight="1">
      <c r="A31" s="24" t="s">
        <v>24</v>
      </c>
      <c r="B31" s="35">
        <f>B32</f>
        <v>19192.5</v>
      </c>
      <c r="C31" s="35">
        <f>C32</f>
        <v>10199.98</v>
      </c>
      <c r="D31" s="35">
        <f>D32</f>
        <v>8906.650000000001</v>
      </c>
      <c r="E31" s="35">
        <f>E32</f>
        <v>8906.650000000001</v>
      </c>
      <c r="F31" s="34">
        <f>E31/B31%</f>
        <v>46.40692979028267</v>
      </c>
      <c r="G31" s="34">
        <f>E31/C31%</f>
        <v>87.32026925542993</v>
      </c>
      <c r="H31" s="35">
        <f aca="true" t="shared" si="10" ref="H31:AE31">H32</f>
        <v>2753.24</v>
      </c>
      <c r="I31" s="35">
        <f t="shared" si="10"/>
        <v>2574.69</v>
      </c>
      <c r="J31" s="35">
        <f t="shared" si="10"/>
        <v>2202.56</v>
      </c>
      <c r="K31" s="35">
        <f t="shared" si="10"/>
        <v>2150.08</v>
      </c>
      <c r="L31" s="35">
        <f t="shared" si="10"/>
        <v>1779.84</v>
      </c>
      <c r="M31" s="35">
        <f t="shared" si="10"/>
        <v>1599.43</v>
      </c>
      <c r="N31" s="35">
        <f t="shared" si="10"/>
        <v>1484.26</v>
      </c>
      <c r="O31" s="35">
        <f t="shared" si="10"/>
        <v>979.43</v>
      </c>
      <c r="P31" s="35">
        <f t="shared" si="10"/>
        <v>1064.73</v>
      </c>
      <c r="Q31" s="35">
        <v>885.69</v>
      </c>
      <c r="R31" s="35">
        <f t="shared" si="10"/>
        <v>521.24</v>
      </c>
      <c r="S31" s="35">
        <f t="shared" si="10"/>
        <v>567.33</v>
      </c>
      <c r="T31" s="35">
        <f t="shared" si="10"/>
        <v>394.11</v>
      </c>
      <c r="U31" s="35">
        <f t="shared" si="10"/>
        <v>150</v>
      </c>
      <c r="V31" s="35">
        <f t="shared" si="10"/>
        <v>1147.36</v>
      </c>
      <c r="W31" s="35">
        <f t="shared" si="10"/>
        <v>0</v>
      </c>
      <c r="X31" s="35">
        <f t="shared" si="10"/>
        <v>1684.5</v>
      </c>
      <c r="Y31" s="35">
        <f t="shared" si="10"/>
        <v>0</v>
      </c>
      <c r="Z31" s="35">
        <f t="shared" si="10"/>
        <v>1980.08</v>
      </c>
      <c r="AA31" s="35">
        <f t="shared" si="10"/>
        <v>0</v>
      </c>
      <c r="AB31" s="35">
        <f t="shared" si="10"/>
        <v>2132.64</v>
      </c>
      <c r="AC31" s="35">
        <f t="shared" si="10"/>
        <v>0</v>
      </c>
      <c r="AD31" s="35">
        <f t="shared" si="10"/>
        <v>2047.94</v>
      </c>
      <c r="AE31" s="35">
        <f t="shared" si="10"/>
        <v>0</v>
      </c>
      <c r="AF31" s="67" t="s">
        <v>72</v>
      </c>
    </row>
    <row r="32" spans="1:32" s="6" customFormat="1" ht="16.5">
      <c r="A32" s="24" t="s">
        <v>19</v>
      </c>
      <c r="B32" s="35">
        <f>SUM(B33:B36)</f>
        <v>19192.5</v>
      </c>
      <c r="C32" s="35">
        <f>SUM(C33:C36)</f>
        <v>10199.98</v>
      </c>
      <c r="D32" s="35">
        <f>SUM(D33:D36)</f>
        <v>8906.650000000001</v>
      </c>
      <c r="E32" s="35">
        <f>SUM(E33:E36)</f>
        <v>8906.650000000001</v>
      </c>
      <c r="F32" s="34">
        <f>E32/B32%</f>
        <v>46.40692979028267</v>
      </c>
      <c r="G32" s="34">
        <f>E32/C32%</f>
        <v>87.32026925542993</v>
      </c>
      <c r="H32" s="35">
        <f aca="true" t="shared" si="11" ref="H32:AE32">SUM(H33:H36)</f>
        <v>2753.24</v>
      </c>
      <c r="I32" s="35">
        <f t="shared" si="11"/>
        <v>2574.69</v>
      </c>
      <c r="J32" s="35">
        <f t="shared" si="11"/>
        <v>2202.56</v>
      </c>
      <c r="K32" s="35">
        <f t="shared" si="11"/>
        <v>2150.08</v>
      </c>
      <c r="L32" s="35">
        <f t="shared" si="11"/>
        <v>1779.84</v>
      </c>
      <c r="M32" s="35">
        <f t="shared" si="11"/>
        <v>1599.43</v>
      </c>
      <c r="N32" s="35">
        <f t="shared" si="11"/>
        <v>1484.26</v>
      </c>
      <c r="O32" s="35">
        <f t="shared" si="11"/>
        <v>979.43</v>
      </c>
      <c r="P32" s="35">
        <f t="shared" si="11"/>
        <v>1064.73</v>
      </c>
      <c r="Q32" s="35">
        <v>885.69</v>
      </c>
      <c r="R32" s="35">
        <f t="shared" si="11"/>
        <v>521.24</v>
      </c>
      <c r="S32" s="35">
        <f t="shared" si="11"/>
        <v>567.33</v>
      </c>
      <c r="T32" s="35">
        <f t="shared" si="11"/>
        <v>394.11</v>
      </c>
      <c r="U32" s="35">
        <f t="shared" si="11"/>
        <v>150</v>
      </c>
      <c r="V32" s="35">
        <f t="shared" si="11"/>
        <v>1147.36</v>
      </c>
      <c r="W32" s="35">
        <f t="shared" si="11"/>
        <v>0</v>
      </c>
      <c r="X32" s="35">
        <f t="shared" si="11"/>
        <v>1684.5</v>
      </c>
      <c r="Y32" s="35">
        <f t="shared" si="11"/>
        <v>0</v>
      </c>
      <c r="Z32" s="35">
        <f t="shared" si="11"/>
        <v>1980.08</v>
      </c>
      <c r="AA32" s="35">
        <f t="shared" si="11"/>
        <v>0</v>
      </c>
      <c r="AB32" s="35">
        <f t="shared" si="11"/>
        <v>2132.64</v>
      </c>
      <c r="AC32" s="35">
        <f t="shared" si="11"/>
        <v>0</v>
      </c>
      <c r="AD32" s="35">
        <f t="shared" si="11"/>
        <v>2047.94</v>
      </c>
      <c r="AE32" s="35">
        <f t="shared" si="11"/>
        <v>0</v>
      </c>
      <c r="AF32" s="68"/>
    </row>
    <row r="33" spans="1:32" s="6" customFormat="1" ht="16.5">
      <c r="A33" s="28" t="s">
        <v>17</v>
      </c>
      <c r="B33" s="36"/>
      <c r="C33" s="36"/>
      <c r="D33" s="36"/>
      <c r="E33" s="36"/>
      <c r="F33" s="34"/>
      <c r="G33" s="34"/>
      <c r="H33" s="35"/>
      <c r="I33" s="35"/>
      <c r="J33" s="35"/>
      <c r="K33" s="35"/>
      <c r="L33" s="35"/>
      <c r="M33" s="35"/>
      <c r="N33" s="35"/>
      <c r="O33" s="35"/>
      <c r="P33" s="35"/>
      <c r="Q33" s="35"/>
      <c r="R33" s="35"/>
      <c r="S33" s="35"/>
      <c r="T33" s="35"/>
      <c r="U33" s="35"/>
      <c r="V33" s="35"/>
      <c r="W33" s="35"/>
      <c r="X33" s="35"/>
      <c r="Y33" s="35"/>
      <c r="Z33" s="35"/>
      <c r="AA33" s="35"/>
      <c r="AB33" s="35"/>
      <c r="AC33" s="35"/>
      <c r="AD33" s="35"/>
      <c r="AE33" s="26"/>
      <c r="AF33" s="68"/>
    </row>
    <row r="34" spans="1:32" s="6" customFormat="1" ht="16.5">
      <c r="A34" s="28" t="s">
        <v>15</v>
      </c>
      <c r="B34" s="36"/>
      <c r="C34" s="36"/>
      <c r="D34" s="36"/>
      <c r="E34" s="36"/>
      <c r="F34" s="34"/>
      <c r="G34" s="34"/>
      <c r="H34" s="35"/>
      <c r="I34" s="35"/>
      <c r="J34" s="35"/>
      <c r="K34" s="35"/>
      <c r="L34" s="35"/>
      <c r="M34" s="35"/>
      <c r="N34" s="35"/>
      <c r="O34" s="35"/>
      <c r="P34" s="35"/>
      <c r="Q34" s="35"/>
      <c r="R34" s="35"/>
      <c r="S34" s="35"/>
      <c r="T34" s="35"/>
      <c r="U34" s="35"/>
      <c r="V34" s="35"/>
      <c r="W34" s="35"/>
      <c r="X34" s="35"/>
      <c r="Y34" s="35"/>
      <c r="Z34" s="35"/>
      <c r="AA34" s="35"/>
      <c r="AB34" s="35"/>
      <c r="AC34" s="35"/>
      <c r="AD34" s="35"/>
      <c r="AE34" s="26"/>
      <c r="AF34" s="68"/>
    </row>
    <row r="35" spans="1:32" s="6" customFormat="1" ht="16.5">
      <c r="A35" s="28" t="s">
        <v>16</v>
      </c>
      <c r="B35" s="37">
        <f>H35+J35+L35+N35+P35+R35+T35+V35+X35+Z35+AB35+AD35</f>
        <v>19192.5</v>
      </c>
      <c r="C35" s="37">
        <f>H35+J35+L35+N35+P35+R35+T35</f>
        <v>10199.98</v>
      </c>
      <c r="D35" s="37">
        <f>E35</f>
        <v>8906.650000000001</v>
      </c>
      <c r="E35" s="37">
        <f>I35+K35+M35+O35+Q35+S35+U35+W35+Y35+AA35+AC35+AE35</f>
        <v>8906.650000000001</v>
      </c>
      <c r="F35" s="34">
        <f>E35/B35%</f>
        <v>46.40692979028267</v>
      </c>
      <c r="G35" s="34">
        <f>E35/C35%</f>
        <v>87.32026925542993</v>
      </c>
      <c r="H35" s="37">
        <v>2753.24</v>
      </c>
      <c r="I35" s="37">
        <v>2574.69</v>
      </c>
      <c r="J35" s="37">
        <v>2202.56</v>
      </c>
      <c r="K35" s="37">
        <v>2150.08</v>
      </c>
      <c r="L35" s="37">
        <v>1779.84</v>
      </c>
      <c r="M35" s="37">
        <v>1599.43</v>
      </c>
      <c r="N35" s="37">
        <v>1484.26</v>
      </c>
      <c r="O35" s="37">
        <v>979.43</v>
      </c>
      <c r="P35" s="37">
        <v>1064.73</v>
      </c>
      <c r="Q35" s="37">
        <v>885.69</v>
      </c>
      <c r="R35" s="37">
        <v>521.24</v>
      </c>
      <c r="S35" s="37">
        <v>567.33</v>
      </c>
      <c r="T35" s="37">
        <v>394.11</v>
      </c>
      <c r="U35" s="37">
        <v>150</v>
      </c>
      <c r="V35" s="37">
        <v>1147.36</v>
      </c>
      <c r="W35" s="37"/>
      <c r="X35" s="37">
        <v>1684.5</v>
      </c>
      <c r="Y35" s="37"/>
      <c r="Z35" s="37">
        <v>1980.08</v>
      </c>
      <c r="AA35" s="37"/>
      <c r="AB35" s="37">
        <v>2132.64</v>
      </c>
      <c r="AC35" s="37"/>
      <c r="AD35" s="37">
        <v>2047.94</v>
      </c>
      <c r="AE35" s="26"/>
      <c r="AF35" s="68"/>
    </row>
    <row r="36" spans="1:32" s="6" customFormat="1" ht="16.5">
      <c r="A36" s="28" t="s">
        <v>18</v>
      </c>
      <c r="B36" s="36"/>
      <c r="C36" s="36"/>
      <c r="D36" s="36"/>
      <c r="E36" s="36"/>
      <c r="F36" s="34"/>
      <c r="G36" s="34"/>
      <c r="H36" s="35"/>
      <c r="I36" s="35"/>
      <c r="J36" s="35"/>
      <c r="K36" s="35"/>
      <c r="L36" s="35"/>
      <c r="M36" s="35"/>
      <c r="N36" s="35"/>
      <c r="O36" s="35"/>
      <c r="P36" s="35"/>
      <c r="Q36" s="35"/>
      <c r="R36" s="35"/>
      <c r="S36" s="35"/>
      <c r="T36" s="35"/>
      <c r="U36" s="35"/>
      <c r="V36" s="35"/>
      <c r="W36" s="35"/>
      <c r="X36" s="35"/>
      <c r="Y36" s="35"/>
      <c r="Z36" s="35"/>
      <c r="AA36" s="35"/>
      <c r="AB36" s="35"/>
      <c r="AC36" s="35"/>
      <c r="AD36" s="35"/>
      <c r="AE36" s="26"/>
      <c r="AF36" s="69"/>
    </row>
    <row r="37" spans="1:32" s="6" customFormat="1" ht="53.25" customHeight="1">
      <c r="A37" s="24" t="s">
        <v>25</v>
      </c>
      <c r="B37" s="35">
        <f>B38</f>
        <v>16741.1</v>
      </c>
      <c r="C37" s="35">
        <f>C38</f>
        <v>9569.96</v>
      </c>
      <c r="D37" s="35">
        <f>D38</f>
        <v>9565.369999999999</v>
      </c>
      <c r="E37" s="35">
        <f>E38</f>
        <v>9565.369999999999</v>
      </c>
      <c r="F37" s="34">
        <f>E37/B37%</f>
        <v>57.13704595277491</v>
      </c>
      <c r="G37" s="34">
        <f>E37/C37%</f>
        <v>99.9520374170843</v>
      </c>
      <c r="H37" s="35">
        <f aca="true" t="shared" si="12" ref="H37:AE37">H38</f>
        <v>1482.88</v>
      </c>
      <c r="I37" s="35">
        <f t="shared" si="12"/>
        <v>1482.86</v>
      </c>
      <c r="J37" s="35">
        <f t="shared" si="12"/>
        <v>1325.23</v>
      </c>
      <c r="K37" s="35">
        <f t="shared" si="12"/>
        <v>1324.37</v>
      </c>
      <c r="L37" s="35">
        <f t="shared" si="12"/>
        <v>1325.25</v>
      </c>
      <c r="M37" s="35">
        <f t="shared" si="12"/>
        <v>1323.91</v>
      </c>
      <c r="N37" s="35">
        <f t="shared" si="12"/>
        <v>1325.24</v>
      </c>
      <c r="O37" s="35">
        <f t="shared" si="12"/>
        <v>1325.58</v>
      </c>
      <c r="P37" s="35">
        <f t="shared" si="12"/>
        <v>1325.23</v>
      </c>
      <c r="Q37" s="35">
        <v>1325.23</v>
      </c>
      <c r="R37" s="35">
        <f t="shared" si="12"/>
        <v>1350.9</v>
      </c>
      <c r="S37" s="35">
        <f t="shared" si="12"/>
        <v>1351.08</v>
      </c>
      <c r="T37" s="35">
        <f t="shared" si="12"/>
        <v>1435.23</v>
      </c>
      <c r="U37" s="35">
        <f t="shared" si="12"/>
        <v>1432.34</v>
      </c>
      <c r="V37" s="35">
        <f t="shared" si="12"/>
        <v>1435.24</v>
      </c>
      <c r="W37" s="35">
        <f t="shared" si="12"/>
        <v>0</v>
      </c>
      <c r="X37" s="35">
        <f t="shared" si="12"/>
        <v>1435.25</v>
      </c>
      <c r="Y37" s="35">
        <f t="shared" si="12"/>
        <v>0</v>
      </c>
      <c r="Z37" s="35">
        <f t="shared" si="12"/>
        <v>1435.24</v>
      </c>
      <c r="AA37" s="35">
        <f t="shared" si="12"/>
        <v>0</v>
      </c>
      <c r="AB37" s="35">
        <f t="shared" si="12"/>
        <v>1433.24</v>
      </c>
      <c r="AC37" s="35">
        <f t="shared" si="12"/>
        <v>0</v>
      </c>
      <c r="AD37" s="35">
        <f t="shared" si="12"/>
        <v>1432.17</v>
      </c>
      <c r="AE37" s="35">
        <f t="shared" si="12"/>
        <v>0</v>
      </c>
      <c r="AF37" s="67" t="s">
        <v>87</v>
      </c>
    </row>
    <row r="38" spans="1:32" s="6" customFormat="1" ht="16.5">
      <c r="A38" s="24" t="s">
        <v>19</v>
      </c>
      <c r="B38" s="35">
        <f>SUM(B39:B42)</f>
        <v>16741.1</v>
      </c>
      <c r="C38" s="35">
        <f>SUM(C39:C42)</f>
        <v>9569.96</v>
      </c>
      <c r="D38" s="35">
        <f>SUM(D39:D42)</f>
        <v>9565.369999999999</v>
      </c>
      <c r="E38" s="35">
        <f>SUM(E39:E42)</f>
        <v>9565.369999999999</v>
      </c>
      <c r="F38" s="34">
        <f>E38/B38%</f>
        <v>57.13704595277491</v>
      </c>
      <c r="G38" s="34">
        <f>E38/C38%</f>
        <v>99.9520374170843</v>
      </c>
      <c r="H38" s="35">
        <f aca="true" t="shared" si="13" ref="H38:AE38">SUM(H39:H42)</f>
        <v>1482.88</v>
      </c>
      <c r="I38" s="35">
        <f t="shared" si="13"/>
        <v>1482.86</v>
      </c>
      <c r="J38" s="35">
        <f t="shared" si="13"/>
        <v>1325.23</v>
      </c>
      <c r="K38" s="35">
        <f t="shared" si="13"/>
        <v>1324.37</v>
      </c>
      <c r="L38" s="35">
        <f t="shared" si="13"/>
        <v>1325.25</v>
      </c>
      <c r="M38" s="35">
        <f t="shared" si="13"/>
        <v>1323.91</v>
      </c>
      <c r="N38" s="35">
        <f t="shared" si="13"/>
        <v>1325.24</v>
      </c>
      <c r="O38" s="35">
        <f t="shared" si="13"/>
        <v>1325.58</v>
      </c>
      <c r="P38" s="35">
        <f t="shared" si="13"/>
        <v>1325.23</v>
      </c>
      <c r="Q38" s="35">
        <v>1325.23</v>
      </c>
      <c r="R38" s="35">
        <f t="shared" si="13"/>
        <v>1350.9</v>
      </c>
      <c r="S38" s="35">
        <f t="shared" si="13"/>
        <v>1351.08</v>
      </c>
      <c r="T38" s="35">
        <f t="shared" si="13"/>
        <v>1435.23</v>
      </c>
      <c r="U38" s="35">
        <f t="shared" si="13"/>
        <v>1432.34</v>
      </c>
      <c r="V38" s="35">
        <f t="shared" si="13"/>
        <v>1435.24</v>
      </c>
      <c r="W38" s="35">
        <f t="shared" si="13"/>
        <v>0</v>
      </c>
      <c r="X38" s="35">
        <f t="shared" si="13"/>
        <v>1435.25</v>
      </c>
      <c r="Y38" s="35">
        <f t="shared" si="13"/>
        <v>0</v>
      </c>
      <c r="Z38" s="35">
        <f t="shared" si="13"/>
        <v>1435.24</v>
      </c>
      <c r="AA38" s="35">
        <f t="shared" si="13"/>
        <v>0</v>
      </c>
      <c r="AB38" s="35">
        <f t="shared" si="13"/>
        <v>1433.24</v>
      </c>
      <c r="AC38" s="35">
        <f t="shared" si="13"/>
        <v>0</v>
      </c>
      <c r="AD38" s="35">
        <f t="shared" si="13"/>
        <v>1432.17</v>
      </c>
      <c r="AE38" s="35">
        <f t="shared" si="13"/>
        <v>0</v>
      </c>
      <c r="AF38" s="68"/>
    </row>
    <row r="39" spans="1:32" s="6" customFormat="1" ht="16.5">
      <c r="A39" s="28" t="s">
        <v>17</v>
      </c>
      <c r="B39" s="36"/>
      <c r="C39" s="36"/>
      <c r="D39" s="36"/>
      <c r="E39" s="36"/>
      <c r="F39" s="34"/>
      <c r="G39" s="34"/>
      <c r="H39" s="35"/>
      <c r="I39" s="35"/>
      <c r="J39" s="35"/>
      <c r="K39" s="35"/>
      <c r="L39" s="35"/>
      <c r="M39" s="35"/>
      <c r="N39" s="35"/>
      <c r="O39" s="35"/>
      <c r="P39" s="35"/>
      <c r="Q39" s="35"/>
      <c r="R39" s="35"/>
      <c r="S39" s="35"/>
      <c r="T39" s="35"/>
      <c r="U39" s="35"/>
      <c r="V39" s="35"/>
      <c r="W39" s="35"/>
      <c r="X39" s="35"/>
      <c r="Y39" s="35"/>
      <c r="Z39" s="35"/>
      <c r="AA39" s="35"/>
      <c r="AB39" s="35"/>
      <c r="AC39" s="35"/>
      <c r="AD39" s="35"/>
      <c r="AE39" s="26"/>
      <c r="AF39" s="68"/>
    </row>
    <row r="40" spans="1:32" s="6" customFormat="1" ht="16.5">
      <c r="A40" s="28" t="s">
        <v>15</v>
      </c>
      <c r="B40" s="36"/>
      <c r="C40" s="36"/>
      <c r="D40" s="36"/>
      <c r="E40" s="36"/>
      <c r="F40" s="34"/>
      <c r="G40" s="34"/>
      <c r="H40" s="35"/>
      <c r="I40" s="35"/>
      <c r="J40" s="35"/>
      <c r="K40" s="35"/>
      <c r="L40" s="35"/>
      <c r="M40" s="35"/>
      <c r="N40" s="35"/>
      <c r="O40" s="35"/>
      <c r="P40" s="35"/>
      <c r="Q40" s="35"/>
      <c r="R40" s="35"/>
      <c r="S40" s="35"/>
      <c r="T40" s="35"/>
      <c r="U40" s="35"/>
      <c r="V40" s="35"/>
      <c r="W40" s="35"/>
      <c r="X40" s="35"/>
      <c r="Y40" s="35"/>
      <c r="Z40" s="35"/>
      <c r="AA40" s="35"/>
      <c r="AB40" s="35"/>
      <c r="AC40" s="35"/>
      <c r="AD40" s="35"/>
      <c r="AE40" s="26"/>
      <c r="AF40" s="68"/>
    </row>
    <row r="41" spans="1:32" s="6" customFormat="1" ht="16.5">
      <c r="A41" s="28" t="s">
        <v>16</v>
      </c>
      <c r="B41" s="37">
        <f>H41+J41+L41+N41+P41+R41+T41+V41+X41+Z41+AB41+AD41</f>
        <v>16741.1</v>
      </c>
      <c r="C41" s="37">
        <f>H41+J41+L41+N41+P41+R41+T41</f>
        <v>9569.96</v>
      </c>
      <c r="D41" s="37">
        <f>E41</f>
        <v>9565.369999999999</v>
      </c>
      <c r="E41" s="37">
        <f>I41+K41+M41+O41+Q41+S41+U41+W41+Y41+AA41+AC41+AE41</f>
        <v>9565.369999999999</v>
      </c>
      <c r="F41" s="34">
        <f>E41/B41%</f>
        <v>57.13704595277491</v>
      </c>
      <c r="G41" s="34">
        <f>E41/C41%</f>
        <v>99.9520374170843</v>
      </c>
      <c r="H41" s="37">
        <v>1482.88</v>
      </c>
      <c r="I41" s="37">
        <v>1482.86</v>
      </c>
      <c r="J41" s="37">
        <v>1325.23</v>
      </c>
      <c r="K41" s="37">
        <v>1324.37</v>
      </c>
      <c r="L41" s="37">
        <v>1325.25</v>
      </c>
      <c r="M41" s="37">
        <v>1323.91</v>
      </c>
      <c r="N41" s="37">
        <v>1325.24</v>
      </c>
      <c r="O41" s="37">
        <v>1325.58</v>
      </c>
      <c r="P41" s="37">
        <v>1325.23</v>
      </c>
      <c r="Q41" s="37">
        <v>1325.23</v>
      </c>
      <c r="R41" s="37">
        <v>1350.9</v>
      </c>
      <c r="S41" s="37">
        <v>1351.08</v>
      </c>
      <c r="T41" s="37">
        <v>1435.23</v>
      </c>
      <c r="U41" s="37">
        <v>1432.34</v>
      </c>
      <c r="V41" s="37">
        <v>1435.24</v>
      </c>
      <c r="W41" s="37"/>
      <c r="X41" s="37">
        <v>1435.25</v>
      </c>
      <c r="Y41" s="37"/>
      <c r="Z41" s="37">
        <v>1435.24</v>
      </c>
      <c r="AA41" s="37"/>
      <c r="AB41" s="37">
        <v>1433.24</v>
      </c>
      <c r="AC41" s="37"/>
      <c r="AD41" s="37">
        <v>1432.17</v>
      </c>
      <c r="AE41" s="26"/>
      <c r="AF41" s="68"/>
    </row>
    <row r="42" spans="1:32" s="6" customFormat="1" ht="16.5">
      <c r="A42" s="28" t="s">
        <v>18</v>
      </c>
      <c r="B42" s="36"/>
      <c r="C42" s="36"/>
      <c r="D42" s="36"/>
      <c r="E42" s="36"/>
      <c r="F42" s="34"/>
      <c r="G42" s="34"/>
      <c r="H42" s="35"/>
      <c r="I42" s="35"/>
      <c r="J42" s="35"/>
      <c r="K42" s="35"/>
      <c r="L42" s="35"/>
      <c r="M42" s="35"/>
      <c r="N42" s="35"/>
      <c r="O42" s="35"/>
      <c r="P42" s="35"/>
      <c r="Q42" s="35"/>
      <c r="R42" s="35"/>
      <c r="S42" s="35"/>
      <c r="T42" s="35"/>
      <c r="U42" s="35"/>
      <c r="V42" s="35"/>
      <c r="W42" s="35"/>
      <c r="X42" s="35"/>
      <c r="Y42" s="35"/>
      <c r="Z42" s="35"/>
      <c r="AA42" s="35"/>
      <c r="AB42" s="35"/>
      <c r="AC42" s="35"/>
      <c r="AD42" s="35"/>
      <c r="AE42" s="26"/>
      <c r="AF42" s="69"/>
    </row>
    <row r="43" spans="1:32" s="6" customFormat="1" ht="60" customHeight="1">
      <c r="A43" s="24" t="s">
        <v>36</v>
      </c>
      <c r="B43" s="35">
        <f>B44</f>
        <v>10595.8</v>
      </c>
      <c r="C43" s="35">
        <f>C44</f>
        <v>0</v>
      </c>
      <c r="D43" s="35">
        <f>D44</f>
        <v>0</v>
      </c>
      <c r="E43" s="35">
        <f>E44</f>
        <v>0</v>
      </c>
      <c r="F43" s="34">
        <f>E43/B43%</f>
        <v>0</v>
      </c>
      <c r="G43" s="34" t="e">
        <f>E43/C43%</f>
        <v>#DIV/0!</v>
      </c>
      <c r="H43" s="35">
        <f aca="true" t="shared" si="14" ref="H43:AE43">H44</f>
        <v>0</v>
      </c>
      <c r="I43" s="35">
        <f t="shared" si="14"/>
        <v>0</v>
      </c>
      <c r="J43" s="35">
        <f t="shared" si="14"/>
        <v>0</v>
      </c>
      <c r="K43" s="35">
        <f t="shared" si="14"/>
        <v>0</v>
      </c>
      <c r="L43" s="35">
        <f t="shared" si="14"/>
        <v>0</v>
      </c>
      <c r="M43" s="35">
        <f t="shared" si="14"/>
        <v>0</v>
      </c>
      <c r="N43" s="35">
        <f t="shared" si="14"/>
        <v>0</v>
      </c>
      <c r="O43" s="35">
        <f t="shared" si="14"/>
        <v>0</v>
      </c>
      <c r="P43" s="35">
        <f t="shared" si="14"/>
        <v>0</v>
      </c>
      <c r="Q43" s="35">
        <f t="shared" si="14"/>
        <v>0</v>
      </c>
      <c r="R43" s="35">
        <f t="shared" si="14"/>
        <v>0</v>
      </c>
      <c r="S43" s="35">
        <f t="shared" si="14"/>
        <v>0</v>
      </c>
      <c r="T43" s="35">
        <f t="shared" si="14"/>
        <v>0</v>
      </c>
      <c r="U43" s="35">
        <f t="shared" si="14"/>
        <v>0</v>
      </c>
      <c r="V43" s="35">
        <f t="shared" si="14"/>
        <v>0</v>
      </c>
      <c r="W43" s="35">
        <f t="shared" si="14"/>
        <v>0</v>
      </c>
      <c r="X43" s="35">
        <f t="shared" si="14"/>
        <v>1708.8</v>
      </c>
      <c r="Y43" s="35">
        <f t="shared" si="14"/>
        <v>0</v>
      </c>
      <c r="Z43" s="35">
        <f t="shared" si="14"/>
        <v>4909</v>
      </c>
      <c r="AA43" s="35">
        <f t="shared" si="14"/>
        <v>0</v>
      </c>
      <c r="AB43" s="35">
        <f t="shared" si="14"/>
        <v>0</v>
      </c>
      <c r="AC43" s="35">
        <f t="shared" si="14"/>
        <v>0</v>
      </c>
      <c r="AD43" s="35">
        <f t="shared" si="14"/>
        <v>3978</v>
      </c>
      <c r="AE43" s="35">
        <f t="shared" si="14"/>
        <v>0</v>
      </c>
      <c r="AF43" s="67" t="s">
        <v>88</v>
      </c>
    </row>
    <row r="44" spans="1:32" s="6" customFormat="1" ht="16.5">
      <c r="A44" s="24" t="s">
        <v>19</v>
      </c>
      <c r="B44" s="35">
        <f>SUM(B45:B48)</f>
        <v>10595.8</v>
      </c>
      <c r="C44" s="35">
        <f>SUM(C45:C48)</f>
        <v>0</v>
      </c>
      <c r="D44" s="35">
        <f>SUM(D45:D48)</f>
        <v>0</v>
      </c>
      <c r="E44" s="35">
        <f>SUM(E45:E48)</f>
        <v>0</v>
      </c>
      <c r="F44" s="34">
        <f>E44/B44%</f>
        <v>0</v>
      </c>
      <c r="G44" s="34" t="e">
        <f>E44/C44%</f>
        <v>#DIV/0!</v>
      </c>
      <c r="H44" s="35">
        <f aca="true" t="shared" si="15" ref="H44:AE44">SUM(H45:H48)</f>
        <v>0</v>
      </c>
      <c r="I44" s="35">
        <f t="shared" si="15"/>
        <v>0</v>
      </c>
      <c r="J44" s="35">
        <f t="shared" si="15"/>
        <v>0</v>
      </c>
      <c r="K44" s="35">
        <f t="shared" si="15"/>
        <v>0</v>
      </c>
      <c r="L44" s="35">
        <f t="shared" si="15"/>
        <v>0</v>
      </c>
      <c r="M44" s="35">
        <f t="shared" si="15"/>
        <v>0</v>
      </c>
      <c r="N44" s="35">
        <f t="shared" si="15"/>
        <v>0</v>
      </c>
      <c r="O44" s="35">
        <f t="shared" si="15"/>
        <v>0</v>
      </c>
      <c r="P44" s="35">
        <f t="shared" si="15"/>
        <v>0</v>
      </c>
      <c r="Q44" s="35">
        <f t="shared" si="15"/>
        <v>0</v>
      </c>
      <c r="R44" s="35">
        <f t="shared" si="15"/>
        <v>0</v>
      </c>
      <c r="S44" s="35">
        <f t="shared" si="15"/>
        <v>0</v>
      </c>
      <c r="T44" s="35">
        <f t="shared" si="15"/>
        <v>0</v>
      </c>
      <c r="U44" s="35">
        <f t="shared" si="15"/>
        <v>0</v>
      </c>
      <c r="V44" s="35">
        <f t="shared" si="15"/>
        <v>0</v>
      </c>
      <c r="W44" s="35">
        <f t="shared" si="15"/>
        <v>0</v>
      </c>
      <c r="X44" s="35">
        <f t="shared" si="15"/>
        <v>1708.8</v>
      </c>
      <c r="Y44" s="35">
        <f t="shared" si="15"/>
        <v>0</v>
      </c>
      <c r="Z44" s="35">
        <f t="shared" si="15"/>
        <v>4909</v>
      </c>
      <c r="AA44" s="35">
        <f t="shared" si="15"/>
        <v>0</v>
      </c>
      <c r="AB44" s="35">
        <f t="shared" si="15"/>
        <v>0</v>
      </c>
      <c r="AC44" s="35">
        <f t="shared" si="15"/>
        <v>0</v>
      </c>
      <c r="AD44" s="35">
        <f t="shared" si="15"/>
        <v>3978</v>
      </c>
      <c r="AE44" s="35">
        <f t="shared" si="15"/>
        <v>0</v>
      </c>
      <c r="AF44" s="68"/>
    </row>
    <row r="45" spans="1:32" s="6" customFormat="1" ht="16.5">
      <c r="A45" s="28" t="s">
        <v>17</v>
      </c>
      <c r="B45" s="37">
        <f>H45+J45+L45+N45+P45+R45+T45+V45+X45+Z45+AB45+AD45</f>
        <v>0</v>
      </c>
      <c r="C45" s="37">
        <f>H45+J45+L45+N45+P45</f>
        <v>0</v>
      </c>
      <c r="D45" s="37">
        <f>E45</f>
        <v>0</v>
      </c>
      <c r="E45" s="37">
        <f>I45+K45+M45+O45+Q45+S45+U45+W45+Y45+AA45+AC45+AE45</f>
        <v>0</v>
      </c>
      <c r="F45" s="34"/>
      <c r="G45" s="34"/>
      <c r="H45" s="35"/>
      <c r="I45" s="35"/>
      <c r="J45" s="35"/>
      <c r="K45" s="35"/>
      <c r="L45" s="35"/>
      <c r="M45" s="35"/>
      <c r="N45" s="35"/>
      <c r="O45" s="35"/>
      <c r="P45" s="35"/>
      <c r="Q45" s="35"/>
      <c r="R45" s="35"/>
      <c r="S45" s="35"/>
      <c r="T45" s="35"/>
      <c r="U45" s="35"/>
      <c r="V45" s="35"/>
      <c r="W45" s="35"/>
      <c r="X45" s="35"/>
      <c r="Y45" s="35"/>
      <c r="Z45" s="35"/>
      <c r="AA45" s="35"/>
      <c r="AB45" s="35"/>
      <c r="AC45" s="35"/>
      <c r="AD45" s="35"/>
      <c r="AE45" s="26"/>
      <c r="AF45" s="68"/>
    </row>
    <row r="46" spans="1:32" s="6" customFormat="1" ht="16.5">
      <c r="A46" s="28" t="s">
        <v>15</v>
      </c>
      <c r="B46" s="37">
        <f>H46+J46+L46+N46+P46+R46+T46+V46+X46+Z46+AB46+AD46</f>
        <v>1600</v>
      </c>
      <c r="C46" s="37">
        <f>H46+J46+L46+N46+P46</f>
        <v>0</v>
      </c>
      <c r="D46" s="37">
        <f>E46</f>
        <v>0</v>
      </c>
      <c r="E46" s="37">
        <f>I46+K46+M46+O46+Q46+S46+U46+W46+Y46+AA46+AC46+AE46</f>
        <v>0</v>
      </c>
      <c r="F46" s="34"/>
      <c r="G46" s="34"/>
      <c r="H46" s="35"/>
      <c r="I46" s="35"/>
      <c r="J46" s="35"/>
      <c r="K46" s="35"/>
      <c r="L46" s="35"/>
      <c r="M46" s="35"/>
      <c r="N46" s="35"/>
      <c r="O46" s="35"/>
      <c r="P46" s="35"/>
      <c r="Q46" s="35"/>
      <c r="R46" s="35"/>
      <c r="S46" s="35"/>
      <c r="T46" s="35"/>
      <c r="U46" s="35"/>
      <c r="V46" s="35"/>
      <c r="W46" s="35"/>
      <c r="X46" s="35"/>
      <c r="Y46" s="35"/>
      <c r="Z46" s="37">
        <v>1600</v>
      </c>
      <c r="AA46" s="35"/>
      <c r="AB46" s="35"/>
      <c r="AC46" s="35"/>
      <c r="AD46" s="35"/>
      <c r="AE46" s="26"/>
      <c r="AF46" s="68"/>
    </row>
    <row r="47" spans="1:32" s="6" customFormat="1" ht="16.5">
      <c r="A47" s="28" t="s">
        <v>16</v>
      </c>
      <c r="B47" s="37">
        <f>H47+J47+L47+N47+P47+R47+T47+V47+X47+Z47+AB47+AD47</f>
        <v>5686.8</v>
      </c>
      <c r="C47" s="37">
        <f>H47+J47+L47+N47+P47</f>
        <v>0</v>
      </c>
      <c r="D47" s="37">
        <f>E47</f>
        <v>0</v>
      </c>
      <c r="E47" s="37">
        <f>I47+K47+M47+O47+Q47+S47+U47+W47+Y47+AA47+AC47+AE47</f>
        <v>0</v>
      </c>
      <c r="F47" s="34">
        <f>E47/B47%</f>
        <v>0</v>
      </c>
      <c r="G47" s="34" t="e">
        <f>E47/C47%</f>
        <v>#DIV/0!</v>
      </c>
      <c r="H47" s="35"/>
      <c r="I47" s="35"/>
      <c r="J47" s="35"/>
      <c r="K47" s="35"/>
      <c r="L47" s="35"/>
      <c r="M47" s="35"/>
      <c r="N47" s="37"/>
      <c r="O47" s="37"/>
      <c r="P47" s="35"/>
      <c r="Q47" s="35"/>
      <c r="R47" s="37"/>
      <c r="S47" s="37"/>
      <c r="T47" s="35"/>
      <c r="U47" s="35"/>
      <c r="V47" s="37"/>
      <c r="W47" s="37"/>
      <c r="X47" s="37">
        <v>1708.8</v>
      </c>
      <c r="Y47" s="37"/>
      <c r="Z47" s="35"/>
      <c r="AA47" s="35"/>
      <c r="AB47" s="35"/>
      <c r="AC47" s="35"/>
      <c r="AD47" s="37">
        <v>3978</v>
      </c>
      <c r="AE47" s="26"/>
      <c r="AF47" s="68"/>
    </row>
    <row r="48" spans="1:32" s="6" customFormat="1" ht="16.5">
      <c r="A48" s="28" t="s">
        <v>18</v>
      </c>
      <c r="B48" s="37">
        <f>H48+J48+L48+N48+P48+R48+T48+V48+X48+Z48+AB48+AD48</f>
        <v>3309</v>
      </c>
      <c r="C48" s="37">
        <f>H48+J48+L48+N48+P48</f>
        <v>0</v>
      </c>
      <c r="D48" s="37">
        <f>E48</f>
        <v>0</v>
      </c>
      <c r="E48" s="37">
        <f>I48+K48+M48+O48+Q48+S48+U48+W48+Y48+AA48+AC48+AE48</f>
        <v>0</v>
      </c>
      <c r="F48" s="34"/>
      <c r="G48" s="34"/>
      <c r="H48" s="35"/>
      <c r="I48" s="35"/>
      <c r="J48" s="35"/>
      <c r="K48" s="35"/>
      <c r="L48" s="35"/>
      <c r="M48" s="35"/>
      <c r="N48" s="35"/>
      <c r="O48" s="35"/>
      <c r="P48" s="35"/>
      <c r="Q48" s="35"/>
      <c r="R48" s="35"/>
      <c r="S48" s="35"/>
      <c r="T48" s="35"/>
      <c r="U48" s="35"/>
      <c r="V48" s="35"/>
      <c r="W48" s="35"/>
      <c r="X48" s="35"/>
      <c r="Y48" s="35"/>
      <c r="Z48" s="37">
        <v>3309</v>
      </c>
      <c r="AA48" s="35"/>
      <c r="AB48" s="35"/>
      <c r="AC48" s="35"/>
      <c r="AD48" s="35"/>
      <c r="AE48" s="26"/>
      <c r="AF48" s="69"/>
    </row>
    <row r="49" spans="1:32" s="6" customFormat="1" ht="23.25" customHeight="1">
      <c r="A49" s="24" t="s">
        <v>30</v>
      </c>
      <c r="B49" s="35">
        <f>SUM(B50:B53)</f>
        <v>46529.4</v>
      </c>
      <c r="C49" s="35">
        <f>SUM(C50:C53)</f>
        <v>19769.94</v>
      </c>
      <c r="D49" s="35">
        <f>SUM(D50:D53)</f>
        <v>18472.02</v>
      </c>
      <c r="E49" s="35">
        <f>SUM(E50:E53)</f>
        <v>18472.02</v>
      </c>
      <c r="F49" s="34">
        <f>E49/B49%</f>
        <v>39.69967375465834</v>
      </c>
      <c r="G49" s="34">
        <f>E49/C49%</f>
        <v>93.43488144121834</v>
      </c>
      <c r="H49" s="35">
        <f aca="true" t="shared" si="16" ref="H49:AE49">SUM(H50:H53)</f>
        <v>4236.12</v>
      </c>
      <c r="I49" s="35">
        <f t="shared" si="16"/>
        <v>4057.55</v>
      </c>
      <c r="J49" s="35">
        <f t="shared" si="16"/>
        <v>3527.79</v>
      </c>
      <c r="K49" s="35">
        <f t="shared" si="16"/>
        <v>3474.45</v>
      </c>
      <c r="L49" s="35">
        <f t="shared" si="16"/>
        <v>3105.09</v>
      </c>
      <c r="M49" s="35">
        <f t="shared" si="16"/>
        <v>2923.34</v>
      </c>
      <c r="N49" s="35">
        <f t="shared" si="16"/>
        <v>2809.5</v>
      </c>
      <c r="O49" s="35">
        <f t="shared" si="16"/>
        <v>2305.0099999999998</v>
      </c>
      <c r="P49" s="35">
        <f t="shared" si="16"/>
        <v>2389.96</v>
      </c>
      <c r="Q49" s="35">
        <f t="shared" si="16"/>
        <v>2210.92</v>
      </c>
      <c r="R49" s="35">
        <f t="shared" si="16"/>
        <v>1872.14</v>
      </c>
      <c r="S49" s="35">
        <f t="shared" si="16"/>
        <v>1918.4099999999999</v>
      </c>
      <c r="T49" s="35">
        <f t="shared" si="16"/>
        <v>1829.3400000000001</v>
      </c>
      <c r="U49" s="35">
        <f t="shared" si="16"/>
        <v>1582.34</v>
      </c>
      <c r="V49" s="35">
        <f t="shared" si="16"/>
        <v>2582.6</v>
      </c>
      <c r="W49" s="35">
        <f t="shared" si="16"/>
        <v>0</v>
      </c>
      <c r="X49" s="35">
        <f t="shared" si="16"/>
        <v>4828.55</v>
      </c>
      <c r="Y49" s="35">
        <f t="shared" si="16"/>
        <v>0</v>
      </c>
      <c r="Z49" s="35">
        <f t="shared" si="16"/>
        <v>8324.32</v>
      </c>
      <c r="AA49" s="35">
        <f t="shared" si="16"/>
        <v>0</v>
      </c>
      <c r="AB49" s="35">
        <f t="shared" si="16"/>
        <v>3565.88</v>
      </c>
      <c r="AC49" s="35">
        <f t="shared" si="16"/>
        <v>0</v>
      </c>
      <c r="AD49" s="35">
        <f t="shared" si="16"/>
        <v>7458.110000000001</v>
      </c>
      <c r="AE49" s="35">
        <f t="shared" si="16"/>
        <v>0</v>
      </c>
      <c r="AF49" s="27"/>
    </row>
    <row r="50" spans="1:32" s="6" customFormat="1" ht="16.5">
      <c r="A50" s="28" t="s">
        <v>17</v>
      </c>
      <c r="B50" s="36">
        <f aca="true" t="shared" si="17" ref="B50:E53">B33+B39+B45</f>
        <v>0</v>
      </c>
      <c r="C50" s="36">
        <f t="shared" si="17"/>
        <v>0</v>
      </c>
      <c r="D50" s="36">
        <f t="shared" si="17"/>
        <v>0</v>
      </c>
      <c r="E50" s="36">
        <f t="shared" si="17"/>
        <v>0</v>
      </c>
      <c r="F50" s="34"/>
      <c r="G50" s="34"/>
      <c r="H50" s="36">
        <f aca="true" t="shared" si="18" ref="H50:AE53">H33+H39+H45</f>
        <v>0</v>
      </c>
      <c r="I50" s="36">
        <f t="shared" si="18"/>
        <v>0</v>
      </c>
      <c r="J50" s="36">
        <f t="shared" si="18"/>
        <v>0</v>
      </c>
      <c r="K50" s="36">
        <f t="shared" si="18"/>
        <v>0</v>
      </c>
      <c r="L50" s="36">
        <f t="shared" si="18"/>
        <v>0</v>
      </c>
      <c r="M50" s="36">
        <f t="shared" si="18"/>
        <v>0</v>
      </c>
      <c r="N50" s="36">
        <f t="shared" si="18"/>
        <v>0</v>
      </c>
      <c r="O50" s="36">
        <f t="shared" si="18"/>
        <v>0</v>
      </c>
      <c r="P50" s="36">
        <f t="shared" si="18"/>
        <v>0</v>
      </c>
      <c r="Q50" s="36">
        <f t="shared" si="18"/>
        <v>0</v>
      </c>
      <c r="R50" s="36">
        <f t="shared" si="18"/>
        <v>0</v>
      </c>
      <c r="S50" s="36">
        <f t="shared" si="18"/>
        <v>0</v>
      </c>
      <c r="T50" s="36">
        <f t="shared" si="18"/>
        <v>0</v>
      </c>
      <c r="U50" s="36">
        <f t="shared" si="18"/>
        <v>0</v>
      </c>
      <c r="V50" s="36">
        <f t="shared" si="18"/>
        <v>0</v>
      </c>
      <c r="W50" s="36">
        <f t="shared" si="18"/>
        <v>0</v>
      </c>
      <c r="X50" s="36">
        <f t="shared" si="18"/>
        <v>0</v>
      </c>
      <c r="Y50" s="36">
        <f t="shared" si="18"/>
        <v>0</v>
      </c>
      <c r="Z50" s="36">
        <f t="shared" si="18"/>
        <v>0</v>
      </c>
      <c r="AA50" s="36">
        <f t="shared" si="18"/>
        <v>0</v>
      </c>
      <c r="AB50" s="36">
        <f t="shared" si="18"/>
        <v>0</v>
      </c>
      <c r="AC50" s="36">
        <f t="shared" si="18"/>
        <v>0</v>
      </c>
      <c r="AD50" s="36">
        <f t="shared" si="18"/>
        <v>0</v>
      </c>
      <c r="AE50" s="36">
        <f t="shared" si="18"/>
        <v>0</v>
      </c>
      <c r="AF50" s="27"/>
    </row>
    <row r="51" spans="1:32" s="6" customFormat="1" ht="16.5">
      <c r="A51" s="28" t="s">
        <v>15</v>
      </c>
      <c r="B51" s="36">
        <f t="shared" si="17"/>
        <v>1600</v>
      </c>
      <c r="C51" s="36">
        <f t="shared" si="17"/>
        <v>0</v>
      </c>
      <c r="D51" s="36">
        <f t="shared" si="17"/>
        <v>0</v>
      </c>
      <c r="E51" s="36">
        <f t="shared" si="17"/>
        <v>0</v>
      </c>
      <c r="F51" s="34"/>
      <c r="G51" s="34"/>
      <c r="H51" s="36">
        <f t="shared" si="18"/>
        <v>0</v>
      </c>
      <c r="I51" s="36">
        <f t="shared" si="18"/>
        <v>0</v>
      </c>
      <c r="J51" s="36">
        <f t="shared" si="18"/>
        <v>0</v>
      </c>
      <c r="K51" s="36">
        <f t="shared" si="18"/>
        <v>0</v>
      </c>
      <c r="L51" s="36">
        <f t="shared" si="18"/>
        <v>0</v>
      </c>
      <c r="M51" s="36">
        <f t="shared" si="18"/>
        <v>0</v>
      </c>
      <c r="N51" s="36">
        <f t="shared" si="18"/>
        <v>0</v>
      </c>
      <c r="O51" s="36">
        <f t="shared" si="18"/>
        <v>0</v>
      </c>
      <c r="P51" s="36">
        <f t="shared" si="18"/>
        <v>0</v>
      </c>
      <c r="Q51" s="36">
        <f t="shared" si="18"/>
        <v>0</v>
      </c>
      <c r="R51" s="36">
        <f t="shared" si="18"/>
        <v>0</v>
      </c>
      <c r="S51" s="36">
        <f t="shared" si="18"/>
        <v>0</v>
      </c>
      <c r="T51" s="36">
        <f t="shared" si="18"/>
        <v>0</v>
      </c>
      <c r="U51" s="36">
        <f t="shared" si="18"/>
        <v>0</v>
      </c>
      <c r="V51" s="36">
        <f t="shared" si="18"/>
        <v>0</v>
      </c>
      <c r="W51" s="36">
        <f t="shared" si="18"/>
        <v>0</v>
      </c>
      <c r="X51" s="36">
        <f t="shared" si="18"/>
        <v>0</v>
      </c>
      <c r="Y51" s="36">
        <f t="shared" si="18"/>
        <v>0</v>
      </c>
      <c r="Z51" s="36">
        <f t="shared" si="18"/>
        <v>1600</v>
      </c>
      <c r="AA51" s="36">
        <f t="shared" si="18"/>
        <v>0</v>
      </c>
      <c r="AB51" s="36">
        <f t="shared" si="18"/>
        <v>0</v>
      </c>
      <c r="AC51" s="36">
        <f t="shared" si="18"/>
        <v>0</v>
      </c>
      <c r="AD51" s="36">
        <f t="shared" si="18"/>
        <v>0</v>
      </c>
      <c r="AE51" s="36">
        <f t="shared" si="18"/>
        <v>0</v>
      </c>
      <c r="AF51" s="27"/>
    </row>
    <row r="52" spans="1:32" s="6" customFormat="1" ht="16.5">
      <c r="A52" s="28" t="s">
        <v>16</v>
      </c>
      <c r="B52" s="36">
        <f t="shared" si="17"/>
        <v>41620.4</v>
      </c>
      <c r="C52" s="36">
        <f t="shared" si="17"/>
        <v>19769.94</v>
      </c>
      <c r="D52" s="36">
        <f t="shared" si="17"/>
        <v>18472.02</v>
      </c>
      <c r="E52" s="36">
        <f t="shared" si="17"/>
        <v>18472.02</v>
      </c>
      <c r="F52" s="34">
        <f>E52/B52%</f>
        <v>44.382129917059906</v>
      </c>
      <c r="G52" s="34">
        <f>E52/C52%</f>
        <v>93.43488144121834</v>
      </c>
      <c r="H52" s="36">
        <f t="shared" si="18"/>
        <v>4236.12</v>
      </c>
      <c r="I52" s="36">
        <f t="shared" si="18"/>
        <v>4057.55</v>
      </c>
      <c r="J52" s="36">
        <f t="shared" si="18"/>
        <v>3527.79</v>
      </c>
      <c r="K52" s="36">
        <f t="shared" si="18"/>
        <v>3474.45</v>
      </c>
      <c r="L52" s="36">
        <f t="shared" si="18"/>
        <v>3105.09</v>
      </c>
      <c r="M52" s="36">
        <f t="shared" si="18"/>
        <v>2923.34</v>
      </c>
      <c r="N52" s="36">
        <f t="shared" si="18"/>
        <v>2809.5</v>
      </c>
      <c r="O52" s="36">
        <f t="shared" si="18"/>
        <v>2305.0099999999998</v>
      </c>
      <c r="P52" s="36">
        <f t="shared" si="18"/>
        <v>2389.96</v>
      </c>
      <c r="Q52" s="36">
        <f t="shared" si="18"/>
        <v>2210.92</v>
      </c>
      <c r="R52" s="36">
        <f t="shared" si="18"/>
        <v>1872.14</v>
      </c>
      <c r="S52" s="36">
        <f t="shared" si="18"/>
        <v>1918.4099999999999</v>
      </c>
      <c r="T52" s="36">
        <f t="shared" si="18"/>
        <v>1829.3400000000001</v>
      </c>
      <c r="U52" s="36">
        <f t="shared" si="18"/>
        <v>1582.34</v>
      </c>
      <c r="V52" s="36">
        <f t="shared" si="18"/>
        <v>2582.6</v>
      </c>
      <c r="W52" s="36">
        <f t="shared" si="18"/>
        <v>0</v>
      </c>
      <c r="X52" s="36">
        <f t="shared" si="18"/>
        <v>4828.55</v>
      </c>
      <c r="Y52" s="36">
        <f t="shared" si="18"/>
        <v>0</v>
      </c>
      <c r="Z52" s="36">
        <f t="shared" si="18"/>
        <v>3415.3199999999997</v>
      </c>
      <c r="AA52" s="36">
        <f t="shared" si="18"/>
        <v>0</v>
      </c>
      <c r="AB52" s="36">
        <f t="shared" si="18"/>
        <v>3565.88</v>
      </c>
      <c r="AC52" s="36">
        <f t="shared" si="18"/>
        <v>0</v>
      </c>
      <c r="AD52" s="36">
        <f t="shared" si="18"/>
        <v>7458.110000000001</v>
      </c>
      <c r="AE52" s="36">
        <f t="shared" si="18"/>
        <v>0</v>
      </c>
      <c r="AF52" s="27"/>
    </row>
    <row r="53" spans="1:32" s="6" customFormat="1" ht="16.5">
      <c r="A53" s="28" t="s">
        <v>18</v>
      </c>
      <c r="B53" s="36">
        <f t="shared" si="17"/>
        <v>3309</v>
      </c>
      <c r="C53" s="36">
        <f t="shared" si="17"/>
        <v>0</v>
      </c>
      <c r="D53" s="36">
        <f t="shared" si="17"/>
        <v>0</v>
      </c>
      <c r="E53" s="36">
        <f t="shared" si="17"/>
        <v>0</v>
      </c>
      <c r="F53" s="34"/>
      <c r="G53" s="34"/>
      <c r="H53" s="36">
        <f t="shared" si="18"/>
        <v>0</v>
      </c>
      <c r="I53" s="36">
        <f t="shared" si="18"/>
        <v>0</v>
      </c>
      <c r="J53" s="36">
        <f t="shared" si="18"/>
        <v>0</v>
      </c>
      <c r="K53" s="36">
        <f t="shared" si="18"/>
        <v>0</v>
      </c>
      <c r="L53" s="36">
        <f t="shared" si="18"/>
        <v>0</v>
      </c>
      <c r="M53" s="36">
        <f t="shared" si="18"/>
        <v>0</v>
      </c>
      <c r="N53" s="36">
        <f t="shared" si="18"/>
        <v>0</v>
      </c>
      <c r="O53" s="36">
        <f t="shared" si="18"/>
        <v>0</v>
      </c>
      <c r="P53" s="36">
        <f t="shared" si="18"/>
        <v>0</v>
      </c>
      <c r="Q53" s="36">
        <f t="shared" si="18"/>
        <v>0</v>
      </c>
      <c r="R53" s="36">
        <f t="shared" si="18"/>
        <v>0</v>
      </c>
      <c r="S53" s="36">
        <f t="shared" si="18"/>
        <v>0</v>
      </c>
      <c r="T53" s="36">
        <f t="shared" si="18"/>
        <v>0</v>
      </c>
      <c r="U53" s="36">
        <f t="shared" si="18"/>
        <v>0</v>
      </c>
      <c r="V53" s="36">
        <f t="shared" si="18"/>
        <v>0</v>
      </c>
      <c r="W53" s="36">
        <f t="shared" si="18"/>
        <v>0</v>
      </c>
      <c r="X53" s="36">
        <f t="shared" si="18"/>
        <v>0</v>
      </c>
      <c r="Y53" s="36">
        <f t="shared" si="18"/>
        <v>0</v>
      </c>
      <c r="Z53" s="36">
        <f t="shared" si="18"/>
        <v>3309</v>
      </c>
      <c r="AA53" s="36">
        <f t="shared" si="18"/>
        <v>0</v>
      </c>
      <c r="AB53" s="36">
        <f t="shared" si="18"/>
        <v>0</v>
      </c>
      <c r="AC53" s="36">
        <f t="shared" si="18"/>
        <v>0</v>
      </c>
      <c r="AD53" s="36">
        <f t="shared" si="18"/>
        <v>0</v>
      </c>
      <c r="AE53" s="36">
        <f t="shared" si="18"/>
        <v>0</v>
      </c>
      <c r="AF53" s="27"/>
    </row>
    <row r="54" spans="1:32" s="6" customFormat="1" ht="44.25" customHeight="1">
      <c r="A54" s="29" t="s">
        <v>49</v>
      </c>
      <c r="B54" s="35">
        <f>B55+B61+B67</f>
        <v>4119.099999999999</v>
      </c>
      <c r="C54" s="35">
        <f>C55+C61+C67</f>
        <v>2431.7099999999996</v>
      </c>
      <c r="D54" s="35">
        <f>D55+D61+D67</f>
        <v>2296.0899999999997</v>
      </c>
      <c r="E54" s="35">
        <f>E55+E61+E67</f>
        <v>2296.0899999999997</v>
      </c>
      <c r="F54" s="34">
        <f>E54/B54%</f>
        <v>55.74251656915345</v>
      </c>
      <c r="G54" s="34">
        <f>E54/C54%</f>
        <v>94.4228546989567</v>
      </c>
      <c r="H54" s="35">
        <f aca="true" t="shared" si="19" ref="H54:AE54">H55+H61+H67</f>
        <v>345.41999999999996</v>
      </c>
      <c r="I54" s="35">
        <f t="shared" si="19"/>
        <v>276.63</v>
      </c>
      <c r="J54" s="35">
        <f t="shared" si="19"/>
        <v>342.35999999999996</v>
      </c>
      <c r="K54" s="35">
        <f t="shared" si="19"/>
        <v>242.07999999999998</v>
      </c>
      <c r="L54" s="35">
        <f t="shared" si="19"/>
        <v>342.35999999999996</v>
      </c>
      <c r="M54" s="35">
        <f t="shared" si="19"/>
        <v>188.08</v>
      </c>
      <c r="N54" s="35">
        <f t="shared" si="19"/>
        <v>342.35999999999996</v>
      </c>
      <c r="O54" s="35">
        <f t="shared" si="19"/>
        <v>505.9</v>
      </c>
      <c r="P54" s="35">
        <f t="shared" si="19"/>
        <v>342.35999999999996</v>
      </c>
      <c r="Q54" s="35">
        <f t="shared" si="19"/>
        <v>340.15999999999997</v>
      </c>
      <c r="R54" s="35">
        <f t="shared" si="19"/>
        <v>342.35999999999996</v>
      </c>
      <c r="S54" s="35">
        <f t="shared" si="19"/>
        <v>394.71000000000004</v>
      </c>
      <c r="T54" s="35">
        <f t="shared" si="19"/>
        <v>374.48999999999995</v>
      </c>
      <c r="U54" s="35">
        <f t="shared" si="19"/>
        <v>348.53</v>
      </c>
      <c r="V54" s="35">
        <f t="shared" si="19"/>
        <v>342.35999999999996</v>
      </c>
      <c r="W54" s="35">
        <f t="shared" si="19"/>
        <v>0</v>
      </c>
      <c r="X54" s="35">
        <f t="shared" si="19"/>
        <v>342.35999999999996</v>
      </c>
      <c r="Y54" s="35">
        <f t="shared" si="19"/>
        <v>0</v>
      </c>
      <c r="Z54" s="35">
        <f t="shared" si="19"/>
        <v>342.35999999999996</v>
      </c>
      <c r="AA54" s="35">
        <f t="shared" si="19"/>
        <v>0</v>
      </c>
      <c r="AB54" s="35">
        <f t="shared" si="19"/>
        <v>342.35999999999996</v>
      </c>
      <c r="AC54" s="35">
        <f t="shared" si="19"/>
        <v>0</v>
      </c>
      <c r="AD54" s="35">
        <f t="shared" si="19"/>
        <v>317.95</v>
      </c>
      <c r="AE54" s="35">
        <f t="shared" si="19"/>
        <v>0</v>
      </c>
      <c r="AF54" s="27"/>
    </row>
    <row r="55" spans="1:32" s="6" customFormat="1" ht="42" customHeight="1">
      <c r="A55" s="29" t="s">
        <v>26</v>
      </c>
      <c r="B55" s="35">
        <f>B56</f>
        <v>1827.9999999999995</v>
      </c>
      <c r="C55" s="35">
        <f>C56</f>
        <v>1067.5499999999997</v>
      </c>
      <c r="D55" s="35">
        <f>D56</f>
        <v>1062.9999999999998</v>
      </c>
      <c r="E55" s="35">
        <f>E56</f>
        <v>1062.9999999999998</v>
      </c>
      <c r="F55" s="34">
        <f>E55/B55%</f>
        <v>58.15098468271336</v>
      </c>
      <c r="G55" s="34">
        <f>E55/C55%</f>
        <v>99.57379045477964</v>
      </c>
      <c r="H55" s="35">
        <f aca="true" t="shared" si="20" ref="H55:AE55">H56</f>
        <v>155.13</v>
      </c>
      <c r="I55" s="35">
        <f t="shared" si="20"/>
        <v>155.13</v>
      </c>
      <c r="J55" s="35">
        <f t="shared" si="20"/>
        <v>152.07</v>
      </c>
      <c r="K55" s="35">
        <f t="shared" si="20"/>
        <v>151.31</v>
      </c>
      <c r="L55" s="35">
        <f t="shared" si="20"/>
        <v>152.07</v>
      </c>
      <c r="M55" s="35">
        <f t="shared" si="20"/>
        <v>151.31</v>
      </c>
      <c r="N55" s="35">
        <f t="shared" si="20"/>
        <v>152.07</v>
      </c>
      <c r="O55" s="35">
        <f t="shared" si="20"/>
        <v>151.31</v>
      </c>
      <c r="P55" s="35">
        <f t="shared" si="20"/>
        <v>152.07</v>
      </c>
      <c r="Q55" s="35">
        <v>151.32</v>
      </c>
      <c r="R55" s="35">
        <f t="shared" si="20"/>
        <v>152.07</v>
      </c>
      <c r="S55" s="35">
        <f t="shared" si="20"/>
        <v>151.31</v>
      </c>
      <c r="T55" s="35">
        <f t="shared" si="20"/>
        <v>152.07</v>
      </c>
      <c r="U55" s="35">
        <f t="shared" si="20"/>
        <v>151.31</v>
      </c>
      <c r="V55" s="35">
        <f t="shared" si="20"/>
        <v>152.07</v>
      </c>
      <c r="W55" s="35">
        <f t="shared" si="20"/>
        <v>0</v>
      </c>
      <c r="X55" s="35">
        <f t="shared" si="20"/>
        <v>152.07</v>
      </c>
      <c r="Y55" s="35">
        <f t="shared" si="20"/>
        <v>0</v>
      </c>
      <c r="Z55" s="35">
        <f t="shared" si="20"/>
        <v>152.07</v>
      </c>
      <c r="AA55" s="35">
        <f t="shared" si="20"/>
        <v>0</v>
      </c>
      <c r="AB55" s="35">
        <f t="shared" si="20"/>
        <v>152.07</v>
      </c>
      <c r="AC55" s="35">
        <f t="shared" si="20"/>
        <v>0</v>
      </c>
      <c r="AD55" s="35">
        <f t="shared" si="20"/>
        <v>152.17</v>
      </c>
      <c r="AE55" s="35">
        <f t="shared" si="20"/>
        <v>0</v>
      </c>
      <c r="AF55" s="70"/>
    </row>
    <row r="56" spans="1:32" s="6" customFormat="1" ht="16.5">
      <c r="A56" s="24" t="s">
        <v>19</v>
      </c>
      <c r="B56" s="35">
        <f>SUM(B57:B60)</f>
        <v>1827.9999999999995</v>
      </c>
      <c r="C56" s="35">
        <f>SUM(C57:C60)</f>
        <v>1067.5499999999997</v>
      </c>
      <c r="D56" s="35">
        <f>SUM(D57:D60)</f>
        <v>1062.9999999999998</v>
      </c>
      <c r="E56" s="35">
        <f>SUM(E57:E60)</f>
        <v>1062.9999999999998</v>
      </c>
      <c r="F56" s="34">
        <f>E56/B56%</f>
        <v>58.15098468271336</v>
      </c>
      <c r="G56" s="34">
        <f>E56/C56%</f>
        <v>99.57379045477964</v>
      </c>
      <c r="H56" s="35">
        <f aca="true" t="shared" si="21" ref="H56:AE56">SUM(H57:H60)</f>
        <v>155.13</v>
      </c>
      <c r="I56" s="35">
        <f t="shared" si="21"/>
        <v>155.13</v>
      </c>
      <c r="J56" s="35">
        <f t="shared" si="21"/>
        <v>152.07</v>
      </c>
      <c r="K56" s="35">
        <f t="shared" si="21"/>
        <v>151.31</v>
      </c>
      <c r="L56" s="35">
        <f t="shared" si="21"/>
        <v>152.07</v>
      </c>
      <c r="M56" s="35">
        <f t="shared" si="21"/>
        <v>151.31</v>
      </c>
      <c r="N56" s="35">
        <f t="shared" si="21"/>
        <v>152.07</v>
      </c>
      <c r="O56" s="35">
        <f t="shared" si="21"/>
        <v>151.31</v>
      </c>
      <c r="P56" s="35">
        <f t="shared" si="21"/>
        <v>152.07</v>
      </c>
      <c r="Q56" s="35">
        <v>151.32</v>
      </c>
      <c r="R56" s="35">
        <f t="shared" si="21"/>
        <v>152.07</v>
      </c>
      <c r="S56" s="35">
        <f t="shared" si="21"/>
        <v>151.31</v>
      </c>
      <c r="T56" s="35">
        <f t="shared" si="21"/>
        <v>152.07</v>
      </c>
      <c r="U56" s="35">
        <f t="shared" si="21"/>
        <v>151.31</v>
      </c>
      <c r="V56" s="35">
        <f t="shared" si="21"/>
        <v>152.07</v>
      </c>
      <c r="W56" s="35">
        <f t="shared" si="21"/>
        <v>0</v>
      </c>
      <c r="X56" s="35">
        <f t="shared" si="21"/>
        <v>152.07</v>
      </c>
      <c r="Y56" s="35">
        <f t="shared" si="21"/>
        <v>0</v>
      </c>
      <c r="Z56" s="35">
        <f t="shared" si="21"/>
        <v>152.07</v>
      </c>
      <c r="AA56" s="35">
        <f t="shared" si="21"/>
        <v>0</v>
      </c>
      <c r="AB56" s="35">
        <f t="shared" si="21"/>
        <v>152.07</v>
      </c>
      <c r="AC56" s="35">
        <f t="shared" si="21"/>
        <v>0</v>
      </c>
      <c r="AD56" s="35">
        <f t="shared" si="21"/>
        <v>152.17</v>
      </c>
      <c r="AE56" s="35">
        <f t="shared" si="21"/>
        <v>0</v>
      </c>
      <c r="AF56" s="71"/>
    </row>
    <row r="57" spans="1:32" s="6" customFormat="1" ht="16.5">
      <c r="A57" s="28" t="s">
        <v>17</v>
      </c>
      <c r="B57" s="37"/>
      <c r="C57" s="37"/>
      <c r="D57" s="37"/>
      <c r="E57" s="37"/>
      <c r="F57" s="34"/>
      <c r="G57" s="34"/>
      <c r="H57" s="35"/>
      <c r="I57" s="35"/>
      <c r="J57" s="35"/>
      <c r="K57" s="35"/>
      <c r="L57" s="35"/>
      <c r="M57" s="35"/>
      <c r="N57" s="35"/>
      <c r="O57" s="35"/>
      <c r="P57" s="35"/>
      <c r="Q57" s="35"/>
      <c r="R57" s="35"/>
      <c r="S57" s="35"/>
      <c r="T57" s="35"/>
      <c r="U57" s="35"/>
      <c r="V57" s="35"/>
      <c r="W57" s="35"/>
      <c r="X57" s="35"/>
      <c r="Y57" s="35"/>
      <c r="Z57" s="35"/>
      <c r="AA57" s="35"/>
      <c r="AB57" s="35"/>
      <c r="AC57" s="35"/>
      <c r="AD57" s="35"/>
      <c r="AE57" s="26"/>
      <c r="AF57" s="71"/>
    </row>
    <row r="58" spans="1:32" s="6" customFormat="1" ht="16.5">
      <c r="A58" s="28" t="s">
        <v>15</v>
      </c>
      <c r="B58" s="37"/>
      <c r="C58" s="37"/>
      <c r="D58" s="37"/>
      <c r="E58" s="37"/>
      <c r="F58" s="34"/>
      <c r="G58" s="34"/>
      <c r="H58" s="35"/>
      <c r="I58" s="35"/>
      <c r="J58" s="35"/>
      <c r="K58" s="35"/>
      <c r="L58" s="35"/>
      <c r="M58" s="35"/>
      <c r="N58" s="35"/>
      <c r="O58" s="35"/>
      <c r="P58" s="35"/>
      <c r="Q58" s="35"/>
      <c r="R58" s="35"/>
      <c r="S58" s="35"/>
      <c r="T58" s="35"/>
      <c r="U58" s="35"/>
      <c r="V58" s="35"/>
      <c r="W58" s="35"/>
      <c r="X58" s="35"/>
      <c r="Y58" s="35"/>
      <c r="Z58" s="35"/>
      <c r="AA58" s="35"/>
      <c r="AB58" s="35"/>
      <c r="AC58" s="35"/>
      <c r="AD58" s="35"/>
      <c r="AE58" s="26"/>
      <c r="AF58" s="71"/>
    </row>
    <row r="59" spans="1:32" s="6" customFormat="1" ht="16.5">
      <c r="A59" s="28" t="s">
        <v>16</v>
      </c>
      <c r="B59" s="37">
        <f>H59+J59+L59+N59+P59+R59+T59+V59+X59+Z59+AB59+AD59</f>
        <v>1827.9999999999995</v>
      </c>
      <c r="C59" s="37">
        <f>H59+J59+L59+N59+P59+R59+T59</f>
        <v>1067.5499999999997</v>
      </c>
      <c r="D59" s="37">
        <f>E59</f>
        <v>1062.9999999999998</v>
      </c>
      <c r="E59" s="37">
        <f>I59+K59+M59+O59+Q59+S59+U59+W59+Y59+AA59+AC59+AE59</f>
        <v>1062.9999999999998</v>
      </c>
      <c r="F59" s="34">
        <f>E59/B59%</f>
        <v>58.15098468271336</v>
      </c>
      <c r="G59" s="34">
        <f>E59/C59%</f>
        <v>99.57379045477964</v>
      </c>
      <c r="H59" s="37">
        <v>155.13</v>
      </c>
      <c r="I59" s="37">
        <v>155.13</v>
      </c>
      <c r="J59" s="37">
        <v>152.07</v>
      </c>
      <c r="K59" s="37">
        <v>151.31</v>
      </c>
      <c r="L59" s="37">
        <v>152.07</v>
      </c>
      <c r="M59" s="37">
        <v>151.31</v>
      </c>
      <c r="N59" s="37">
        <v>152.07</v>
      </c>
      <c r="O59" s="37">
        <v>151.31</v>
      </c>
      <c r="P59" s="37">
        <v>152.07</v>
      </c>
      <c r="Q59" s="37">
        <v>151.32</v>
      </c>
      <c r="R59" s="37">
        <v>152.07</v>
      </c>
      <c r="S59" s="37">
        <v>151.31</v>
      </c>
      <c r="T59" s="37">
        <v>152.07</v>
      </c>
      <c r="U59" s="37">
        <v>151.31</v>
      </c>
      <c r="V59" s="37">
        <v>152.07</v>
      </c>
      <c r="W59" s="37"/>
      <c r="X59" s="37">
        <v>152.07</v>
      </c>
      <c r="Y59" s="37"/>
      <c r="Z59" s="37">
        <v>152.07</v>
      </c>
      <c r="AA59" s="37"/>
      <c r="AB59" s="37">
        <v>152.07</v>
      </c>
      <c r="AC59" s="37"/>
      <c r="AD59" s="37">
        <v>152.17</v>
      </c>
      <c r="AE59" s="26"/>
      <c r="AF59" s="71"/>
    </row>
    <row r="60" spans="1:32" s="6" customFormat="1" ht="16.5">
      <c r="A60" s="28" t="s">
        <v>18</v>
      </c>
      <c r="B60" s="36"/>
      <c r="C60" s="36"/>
      <c r="D60" s="36"/>
      <c r="E60" s="36"/>
      <c r="F60" s="34"/>
      <c r="G60" s="34"/>
      <c r="H60" s="35"/>
      <c r="I60" s="35"/>
      <c r="J60" s="35"/>
      <c r="K60" s="35"/>
      <c r="L60" s="35"/>
      <c r="M60" s="35"/>
      <c r="N60" s="35"/>
      <c r="O60" s="35"/>
      <c r="P60" s="35"/>
      <c r="Q60" s="35"/>
      <c r="R60" s="35"/>
      <c r="S60" s="35"/>
      <c r="T60" s="35"/>
      <c r="U60" s="35"/>
      <c r="V60" s="35"/>
      <c r="W60" s="35"/>
      <c r="X60" s="35"/>
      <c r="Y60" s="35"/>
      <c r="Z60" s="35"/>
      <c r="AA60" s="35"/>
      <c r="AB60" s="35"/>
      <c r="AC60" s="35"/>
      <c r="AD60" s="35"/>
      <c r="AE60" s="26"/>
      <c r="AF60" s="72"/>
    </row>
    <row r="61" spans="1:32" s="6" customFormat="1" ht="24.75" customHeight="1">
      <c r="A61" s="29" t="s">
        <v>27</v>
      </c>
      <c r="B61" s="35">
        <f>B62</f>
        <v>1369.1000000000001</v>
      </c>
      <c r="C61" s="35">
        <f>C62</f>
        <v>794.22</v>
      </c>
      <c r="D61" s="35">
        <f>D62</f>
        <v>674.3199999999999</v>
      </c>
      <c r="E61" s="35">
        <f>E62</f>
        <v>674.3199999999999</v>
      </c>
      <c r="F61" s="34">
        <f>E61/B61%</f>
        <v>49.25279380615002</v>
      </c>
      <c r="G61" s="34">
        <f>E61/C61%</f>
        <v>84.9034272619677</v>
      </c>
      <c r="H61" s="35">
        <f aca="true" t="shared" si="22" ref="H61:AE61">H62</f>
        <v>113.46</v>
      </c>
      <c r="I61" s="35">
        <f t="shared" si="22"/>
        <v>90.77</v>
      </c>
      <c r="J61" s="35">
        <f t="shared" si="22"/>
        <v>113.46</v>
      </c>
      <c r="K61" s="35">
        <f t="shared" si="22"/>
        <v>90.77</v>
      </c>
      <c r="L61" s="35">
        <f t="shared" si="22"/>
        <v>113.46</v>
      </c>
      <c r="M61" s="35">
        <f t="shared" si="22"/>
        <v>36.77</v>
      </c>
      <c r="N61" s="35">
        <f t="shared" si="22"/>
        <v>113.46</v>
      </c>
      <c r="O61" s="35">
        <f t="shared" si="22"/>
        <v>161.81</v>
      </c>
      <c r="P61" s="35">
        <f t="shared" si="22"/>
        <v>113.46</v>
      </c>
      <c r="Q61" s="35">
        <v>88.26</v>
      </c>
      <c r="R61" s="35">
        <f t="shared" si="22"/>
        <v>113.46</v>
      </c>
      <c r="S61" s="35">
        <f t="shared" si="22"/>
        <v>117.68</v>
      </c>
      <c r="T61" s="35">
        <f t="shared" si="22"/>
        <v>113.46</v>
      </c>
      <c r="U61" s="35">
        <f t="shared" si="22"/>
        <v>88.26</v>
      </c>
      <c r="V61" s="35">
        <f t="shared" si="22"/>
        <v>113.46</v>
      </c>
      <c r="W61" s="35">
        <f t="shared" si="22"/>
        <v>0</v>
      </c>
      <c r="X61" s="35">
        <f t="shared" si="22"/>
        <v>113.46</v>
      </c>
      <c r="Y61" s="35">
        <f t="shared" si="22"/>
        <v>0</v>
      </c>
      <c r="Z61" s="35">
        <f t="shared" si="22"/>
        <v>113.46</v>
      </c>
      <c r="AA61" s="35">
        <f t="shared" si="22"/>
        <v>0</v>
      </c>
      <c r="AB61" s="35">
        <f t="shared" si="22"/>
        <v>113.46</v>
      </c>
      <c r="AC61" s="35">
        <f t="shared" si="22"/>
        <v>0</v>
      </c>
      <c r="AD61" s="35">
        <f t="shared" si="22"/>
        <v>121.04</v>
      </c>
      <c r="AE61" s="35">
        <f t="shared" si="22"/>
        <v>0</v>
      </c>
      <c r="AF61" s="67" t="s">
        <v>89</v>
      </c>
    </row>
    <row r="62" spans="1:32" s="6" customFormat="1" ht="16.5">
      <c r="A62" s="24" t="s">
        <v>19</v>
      </c>
      <c r="B62" s="35">
        <f>SUM(B63:B66)</f>
        <v>1369.1000000000001</v>
      </c>
      <c r="C62" s="35">
        <f>SUM(C63:C66)</f>
        <v>794.22</v>
      </c>
      <c r="D62" s="35">
        <f>SUM(D63:D66)</f>
        <v>674.3199999999999</v>
      </c>
      <c r="E62" s="35">
        <f>SUM(E63:E66)</f>
        <v>674.3199999999999</v>
      </c>
      <c r="F62" s="34">
        <f>E62/B62%</f>
        <v>49.25279380615002</v>
      </c>
      <c r="G62" s="34">
        <f>E62/C62%</f>
        <v>84.9034272619677</v>
      </c>
      <c r="H62" s="35">
        <f aca="true" t="shared" si="23" ref="H62:AE62">SUM(H63:H66)</f>
        <v>113.46</v>
      </c>
      <c r="I62" s="35">
        <f t="shared" si="23"/>
        <v>90.77</v>
      </c>
      <c r="J62" s="35">
        <f t="shared" si="23"/>
        <v>113.46</v>
      </c>
      <c r="K62" s="35">
        <f t="shared" si="23"/>
        <v>90.77</v>
      </c>
      <c r="L62" s="35">
        <f t="shared" si="23"/>
        <v>113.46</v>
      </c>
      <c r="M62" s="35">
        <f t="shared" si="23"/>
        <v>36.77</v>
      </c>
      <c r="N62" s="35">
        <f t="shared" si="23"/>
        <v>113.46</v>
      </c>
      <c r="O62" s="35">
        <f t="shared" si="23"/>
        <v>161.81</v>
      </c>
      <c r="P62" s="35">
        <f t="shared" si="23"/>
        <v>113.46</v>
      </c>
      <c r="Q62" s="35">
        <v>88.26</v>
      </c>
      <c r="R62" s="35">
        <f t="shared" si="23"/>
        <v>113.46</v>
      </c>
      <c r="S62" s="35">
        <f t="shared" si="23"/>
        <v>117.68</v>
      </c>
      <c r="T62" s="35">
        <f t="shared" si="23"/>
        <v>113.46</v>
      </c>
      <c r="U62" s="35">
        <f t="shared" si="23"/>
        <v>88.26</v>
      </c>
      <c r="V62" s="35">
        <f t="shared" si="23"/>
        <v>113.46</v>
      </c>
      <c r="W62" s="35">
        <f t="shared" si="23"/>
        <v>0</v>
      </c>
      <c r="X62" s="35">
        <f t="shared" si="23"/>
        <v>113.46</v>
      </c>
      <c r="Y62" s="35">
        <f t="shared" si="23"/>
        <v>0</v>
      </c>
      <c r="Z62" s="35">
        <f t="shared" si="23"/>
        <v>113.46</v>
      </c>
      <c r="AA62" s="35">
        <f t="shared" si="23"/>
        <v>0</v>
      </c>
      <c r="AB62" s="35">
        <f t="shared" si="23"/>
        <v>113.46</v>
      </c>
      <c r="AC62" s="35">
        <f t="shared" si="23"/>
        <v>0</v>
      </c>
      <c r="AD62" s="35">
        <f t="shared" si="23"/>
        <v>121.04</v>
      </c>
      <c r="AE62" s="35">
        <f t="shared" si="23"/>
        <v>0</v>
      </c>
      <c r="AF62" s="68"/>
    </row>
    <row r="63" spans="1:32" s="6" customFormat="1" ht="16.5">
      <c r="A63" s="28" t="s">
        <v>17</v>
      </c>
      <c r="B63" s="42"/>
      <c r="C63" s="42"/>
      <c r="D63" s="42"/>
      <c r="E63" s="42"/>
      <c r="F63" s="34"/>
      <c r="G63" s="34"/>
      <c r="H63" s="35"/>
      <c r="I63" s="35"/>
      <c r="J63" s="35"/>
      <c r="K63" s="35"/>
      <c r="L63" s="35"/>
      <c r="M63" s="35"/>
      <c r="N63" s="35"/>
      <c r="O63" s="35"/>
      <c r="P63" s="35"/>
      <c r="Q63" s="35"/>
      <c r="R63" s="35"/>
      <c r="S63" s="35"/>
      <c r="T63" s="35"/>
      <c r="U63" s="35"/>
      <c r="V63" s="35"/>
      <c r="W63" s="35"/>
      <c r="X63" s="35"/>
      <c r="Y63" s="35"/>
      <c r="Z63" s="35"/>
      <c r="AA63" s="35"/>
      <c r="AB63" s="35"/>
      <c r="AC63" s="35"/>
      <c r="AD63" s="35"/>
      <c r="AE63" s="26"/>
      <c r="AF63" s="68"/>
    </row>
    <row r="64" spans="1:32" s="6" customFormat="1" ht="16.5">
      <c r="A64" s="28" t="s">
        <v>15</v>
      </c>
      <c r="B64" s="42"/>
      <c r="C64" s="42"/>
      <c r="D64" s="42"/>
      <c r="E64" s="42"/>
      <c r="F64" s="34"/>
      <c r="G64" s="34"/>
      <c r="H64" s="35"/>
      <c r="I64" s="35"/>
      <c r="J64" s="35"/>
      <c r="K64" s="35"/>
      <c r="L64" s="35"/>
      <c r="M64" s="35"/>
      <c r="N64" s="35"/>
      <c r="O64" s="35"/>
      <c r="P64" s="35"/>
      <c r="Q64" s="35"/>
      <c r="R64" s="35"/>
      <c r="S64" s="35"/>
      <c r="T64" s="35"/>
      <c r="U64" s="35"/>
      <c r="V64" s="35"/>
      <c r="W64" s="35"/>
      <c r="X64" s="35"/>
      <c r="Y64" s="35"/>
      <c r="Z64" s="35"/>
      <c r="AA64" s="35"/>
      <c r="AB64" s="35"/>
      <c r="AC64" s="35"/>
      <c r="AD64" s="35"/>
      <c r="AE64" s="26"/>
      <c r="AF64" s="68"/>
    </row>
    <row r="65" spans="1:32" s="6" customFormat="1" ht="16.5">
      <c r="A65" s="28" t="s">
        <v>16</v>
      </c>
      <c r="B65" s="37">
        <f>H65+J65+L65+N65+P65+R65+T65+V65+X65+Z65+AB65+AD65</f>
        <v>1369.1000000000001</v>
      </c>
      <c r="C65" s="37">
        <f>H65+J65+L65+N65+P65+R65+T65</f>
        <v>794.22</v>
      </c>
      <c r="D65" s="37">
        <f>E65</f>
        <v>674.3199999999999</v>
      </c>
      <c r="E65" s="37">
        <f>I65+K65+M65+O65+Q65+S65+U65+W65+Y65+AA65+AC65+AE65</f>
        <v>674.3199999999999</v>
      </c>
      <c r="F65" s="34">
        <f>E65/B65%</f>
        <v>49.25279380615002</v>
      </c>
      <c r="G65" s="34">
        <f>E65/C65%</f>
        <v>84.9034272619677</v>
      </c>
      <c r="H65" s="37">
        <v>113.46</v>
      </c>
      <c r="I65" s="37">
        <v>90.77</v>
      </c>
      <c r="J65" s="37">
        <v>113.46</v>
      </c>
      <c r="K65" s="37">
        <v>90.77</v>
      </c>
      <c r="L65" s="37">
        <v>113.46</v>
      </c>
      <c r="M65" s="37">
        <v>36.77</v>
      </c>
      <c r="N65" s="37">
        <v>113.46</v>
      </c>
      <c r="O65" s="37">
        <v>161.81</v>
      </c>
      <c r="P65" s="37">
        <v>113.46</v>
      </c>
      <c r="Q65" s="37">
        <v>88.26</v>
      </c>
      <c r="R65" s="37">
        <v>113.46</v>
      </c>
      <c r="S65" s="37">
        <v>117.68</v>
      </c>
      <c r="T65" s="37">
        <v>113.46</v>
      </c>
      <c r="U65" s="37">
        <v>88.26</v>
      </c>
      <c r="V65" s="37">
        <v>113.46</v>
      </c>
      <c r="W65" s="37"/>
      <c r="X65" s="37">
        <v>113.46</v>
      </c>
      <c r="Y65" s="37"/>
      <c r="Z65" s="37">
        <v>113.46</v>
      </c>
      <c r="AA65" s="37"/>
      <c r="AB65" s="37">
        <v>113.46</v>
      </c>
      <c r="AC65" s="37"/>
      <c r="AD65" s="37">
        <v>121.04</v>
      </c>
      <c r="AE65" s="26"/>
      <c r="AF65" s="68"/>
    </row>
    <row r="66" spans="1:32" s="6" customFormat="1" ht="16.5">
      <c r="A66" s="28" t="s">
        <v>18</v>
      </c>
      <c r="B66" s="42"/>
      <c r="C66" s="42"/>
      <c r="D66" s="42"/>
      <c r="E66" s="42"/>
      <c r="F66" s="34"/>
      <c r="G66" s="34"/>
      <c r="H66" s="35"/>
      <c r="I66" s="35"/>
      <c r="J66" s="35"/>
      <c r="K66" s="35"/>
      <c r="L66" s="35"/>
      <c r="M66" s="35"/>
      <c r="N66" s="35"/>
      <c r="O66" s="35"/>
      <c r="P66" s="35"/>
      <c r="Q66" s="35"/>
      <c r="R66" s="35"/>
      <c r="S66" s="35"/>
      <c r="T66" s="35"/>
      <c r="U66" s="35"/>
      <c r="V66" s="35"/>
      <c r="W66" s="35"/>
      <c r="X66" s="35"/>
      <c r="Y66" s="35"/>
      <c r="Z66" s="35"/>
      <c r="AA66" s="35"/>
      <c r="AB66" s="35"/>
      <c r="AC66" s="35"/>
      <c r="AD66" s="35"/>
      <c r="AE66" s="26"/>
      <c r="AF66" s="69"/>
    </row>
    <row r="67" spans="1:32" s="6" customFormat="1" ht="37.5" customHeight="1">
      <c r="A67" s="29" t="s">
        <v>28</v>
      </c>
      <c r="B67" s="35">
        <f>B68</f>
        <v>922.0000000000001</v>
      </c>
      <c r="C67" s="35">
        <f>C68</f>
        <v>569.9399999999999</v>
      </c>
      <c r="D67" s="35">
        <f>D68</f>
        <v>558.77</v>
      </c>
      <c r="E67" s="35">
        <f>E68</f>
        <v>558.77</v>
      </c>
      <c r="F67" s="34">
        <f>E67/B67%</f>
        <v>60.60412147505422</v>
      </c>
      <c r="G67" s="34">
        <f>E67/C67%</f>
        <v>98.0401445766221</v>
      </c>
      <c r="H67" s="35">
        <f aca="true" t="shared" si="24" ref="H67:AE67">H68</f>
        <v>76.83</v>
      </c>
      <c r="I67" s="35">
        <f t="shared" si="24"/>
        <v>30.73</v>
      </c>
      <c r="J67" s="35">
        <f t="shared" si="24"/>
        <v>76.83</v>
      </c>
      <c r="K67" s="35">
        <f t="shared" si="24"/>
        <v>0</v>
      </c>
      <c r="L67" s="35">
        <f t="shared" si="24"/>
        <v>76.83</v>
      </c>
      <c r="M67" s="35">
        <f t="shared" si="24"/>
        <v>0</v>
      </c>
      <c r="N67" s="35">
        <f t="shared" si="24"/>
        <v>76.83</v>
      </c>
      <c r="O67" s="35">
        <f t="shared" si="24"/>
        <v>192.78</v>
      </c>
      <c r="P67" s="35">
        <f t="shared" si="24"/>
        <v>76.83</v>
      </c>
      <c r="Q67" s="35">
        <v>100.58</v>
      </c>
      <c r="R67" s="35">
        <f t="shared" si="24"/>
        <v>76.83</v>
      </c>
      <c r="S67" s="35">
        <f t="shared" si="24"/>
        <v>125.72</v>
      </c>
      <c r="T67" s="35">
        <f t="shared" si="24"/>
        <v>108.96</v>
      </c>
      <c r="U67" s="35">
        <f t="shared" si="24"/>
        <v>108.96</v>
      </c>
      <c r="V67" s="35">
        <f t="shared" si="24"/>
        <v>76.83</v>
      </c>
      <c r="W67" s="35">
        <f t="shared" si="24"/>
        <v>0</v>
      </c>
      <c r="X67" s="35">
        <f t="shared" si="24"/>
        <v>76.83</v>
      </c>
      <c r="Y67" s="35">
        <f t="shared" si="24"/>
        <v>0</v>
      </c>
      <c r="Z67" s="35">
        <f t="shared" si="24"/>
        <v>76.83</v>
      </c>
      <c r="AA67" s="35">
        <f t="shared" si="24"/>
        <v>0</v>
      </c>
      <c r="AB67" s="35">
        <f t="shared" si="24"/>
        <v>76.83</v>
      </c>
      <c r="AC67" s="35">
        <f t="shared" si="24"/>
        <v>0</v>
      </c>
      <c r="AD67" s="35">
        <f t="shared" si="24"/>
        <v>44.74</v>
      </c>
      <c r="AE67" s="35">
        <f t="shared" si="24"/>
        <v>0</v>
      </c>
      <c r="AF67" s="67" t="s">
        <v>90</v>
      </c>
    </row>
    <row r="68" spans="1:32" s="6" customFormat="1" ht="16.5">
      <c r="A68" s="24" t="s">
        <v>19</v>
      </c>
      <c r="B68" s="35">
        <f>SUM(B69:B72)</f>
        <v>922.0000000000001</v>
      </c>
      <c r="C68" s="35">
        <f>SUM(C69:C72)</f>
        <v>569.9399999999999</v>
      </c>
      <c r="D68" s="35">
        <f>SUM(D69:D72)</f>
        <v>558.77</v>
      </c>
      <c r="E68" s="35">
        <f>SUM(E69:E72)</f>
        <v>558.77</v>
      </c>
      <c r="F68" s="34">
        <f>E68/B68%</f>
        <v>60.60412147505422</v>
      </c>
      <c r="G68" s="34">
        <f>E68/C68%</f>
        <v>98.0401445766221</v>
      </c>
      <c r="H68" s="35">
        <f aca="true" t="shared" si="25" ref="H68:AE68">SUM(H69:H72)</f>
        <v>76.83</v>
      </c>
      <c r="I68" s="35">
        <f t="shared" si="25"/>
        <v>30.73</v>
      </c>
      <c r="J68" s="35">
        <f t="shared" si="25"/>
        <v>76.83</v>
      </c>
      <c r="K68" s="35">
        <f t="shared" si="25"/>
        <v>0</v>
      </c>
      <c r="L68" s="35">
        <f t="shared" si="25"/>
        <v>76.83</v>
      </c>
      <c r="M68" s="35">
        <f t="shared" si="25"/>
        <v>0</v>
      </c>
      <c r="N68" s="35">
        <f t="shared" si="25"/>
        <v>76.83</v>
      </c>
      <c r="O68" s="35">
        <f t="shared" si="25"/>
        <v>192.78</v>
      </c>
      <c r="P68" s="35">
        <f t="shared" si="25"/>
        <v>76.83</v>
      </c>
      <c r="Q68" s="35">
        <v>100.58</v>
      </c>
      <c r="R68" s="35">
        <f t="shared" si="25"/>
        <v>76.83</v>
      </c>
      <c r="S68" s="35">
        <f t="shared" si="25"/>
        <v>125.72</v>
      </c>
      <c r="T68" s="35">
        <f t="shared" si="25"/>
        <v>108.96</v>
      </c>
      <c r="U68" s="35">
        <f t="shared" si="25"/>
        <v>108.96</v>
      </c>
      <c r="V68" s="35">
        <f t="shared" si="25"/>
        <v>76.83</v>
      </c>
      <c r="W68" s="35">
        <f t="shared" si="25"/>
        <v>0</v>
      </c>
      <c r="X68" s="35">
        <f t="shared" si="25"/>
        <v>76.83</v>
      </c>
      <c r="Y68" s="35">
        <f t="shared" si="25"/>
        <v>0</v>
      </c>
      <c r="Z68" s="35">
        <f t="shared" si="25"/>
        <v>76.83</v>
      </c>
      <c r="AA68" s="35">
        <f t="shared" si="25"/>
        <v>0</v>
      </c>
      <c r="AB68" s="35">
        <f t="shared" si="25"/>
        <v>76.83</v>
      </c>
      <c r="AC68" s="35">
        <f t="shared" si="25"/>
        <v>0</v>
      </c>
      <c r="AD68" s="35">
        <f t="shared" si="25"/>
        <v>44.74</v>
      </c>
      <c r="AE68" s="35">
        <f t="shared" si="25"/>
        <v>0</v>
      </c>
      <c r="AF68" s="68"/>
    </row>
    <row r="69" spans="1:32" s="6" customFormat="1" ht="16.5">
      <c r="A69" s="28" t="s">
        <v>17</v>
      </c>
      <c r="B69" s="42"/>
      <c r="C69" s="42"/>
      <c r="D69" s="42"/>
      <c r="E69" s="42"/>
      <c r="F69" s="34"/>
      <c r="G69" s="34"/>
      <c r="H69" s="35"/>
      <c r="I69" s="35"/>
      <c r="J69" s="35"/>
      <c r="K69" s="35"/>
      <c r="L69" s="35"/>
      <c r="M69" s="35"/>
      <c r="N69" s="35"/>
      <c r="O69" s="35"/>
      <c r="P69" s="35"/>
      <c r="Q69" s="35"/>
      <c r="R69" s="35"/>
      <c r="S69" s="35"/>
      <c r="T69" s="35"/>
      <c r="U69" s="35"/>
      <c r="V69" s="35"/>
      <c r="W69" s="35"/>
      <c r="X69" s="35"/>
      <c r="Y69" s="35"/>
      <c r="Z69" s="35"/>
      <c r="AA69" s="35"/>
      <c r="AB69" s="35"/>
      <c r="AC69" s="35"/>
      <c r="AD69" s="35"/>
      <c r="AE69" s="26"/>
      <c r="AF69" s="68"/>
    </row>
    <row r="70" spans="1:32" s="6" customFormat="1" ht="16.5">
      <c r="A70" s="28" t="s">
        <v>15</v>
      </c>
      <c r="B70" s="42"/>
      <c r="C70" s="42"/>
      <c r="D70" s="42"/>
      <c r="E70" s="42"/>
      <c r="F70" s="34"/>
      <c r="G70" s="34"/>
      <c r="H70" s="35"/>
      <c r="I70" s="35"/>
      <c r="J70" s="35"/>
      <c r="K70" s="35"/>
      <c r="L70" s="35"/>
      <c r="M70" s="35"/>
      <c r="N70" s="35"/>
      <c r="O70" s="35"/>
      <c r="P70" s="35"/>
      <c r="Q70" s="35"/>
      <c r="R70" s="35"/>
      <c r="S70" s="35"/>
      <c r="T70" s="35"/>
      <c r="U70" s="35"/>
      <c r="V70" s="35"/>
      <c r="W70" s="35"/>
      <c r="X70" s="35"/>
      <c r="Y70" s="35"/>
      <c r="Z70" s="35"/>
      <c r="AA70" s="35"/>
      <c r="AB70" s="35"/>
      <c r="AC70" s="35"/>
      <c r="AD70" s="35"/>
      <c r="AE70" s="26"/>
      <c r="AF70" s="68"/>
    </row>
    <row r="71" spans="1:32" s="6" customFormat="1" ht="16.5">
      <c r="A71" s="28" t="s">
        <v>16</v>
      </c>
      <c r="B71" s="37">
        <f>H71+J71+L71+N71+P71+R71+T71+V71+X71+Z71+AB71+AD71</f>
        <v>922.0000000000001</v>
      </c>
      <c r="C71" s="37">
        <f>H71+J71+L71+N71+P71+R71+T71</f>
        <v>569.9399999999999</v>
      </c>
      <c r="D71" s="37">
        <f>E71</f>
        <v>558.77</v>
      </c>
      <c r="E71" s="37">
        <f>I71+K71+M71+O71+Q71+S71+U71+W71+Y71+AA71+AC71+AE71</f>
        <v>558.77</v>
      </c>
      <c r="F71" s="34">
        <f>E71/B71%</f>
        <v>60.60412147505422</v>
      </c>
      <c r="G71" s="34">
        <f>E71/C71%</f>
        <v>98.0401445766221</v>
      </c>
      <c r="H71" s="37">
        <v>76.83</v>
      </c>
      <c r="I71" s="37">
        <v>30.73</v>
      </c>
      <c r="J71" s="37">
        <v>76.83</v>
      </c>
      <c r="K71" s="37"/>
      <c r="L71" s="37">
        <v>76.83</v>
      </c>
      <c r="M71" s="37"/>
      <c r="N71" s="37">
        <v>76.83</v>
      </c>
      <c r="O71" s="37">
        <v>192.78</v>
      </c>
      <c r="P71" s="37">
        <v>76.83</v>
      </c>
      <c r="Q71" s="37">
        <v>100.58</v>
      </c>
      <c r="R71" s="37">
        <v>76.83</v>
      </c>
      <c r="S71" s="37">
        <v>125.72</v>
      </c>
      <c r="T71" s="37">
        <v>108.96</v>
      </c>
      <c r="U71" s="37">
        <v>108.96</v>
      </c>
      <c r="V71" s="37">
        <v>76.83</v>
      </c>
      <c r="W71" s="37"/>
      <c r="X71" s="37">
        <v>76.83</v>
      </c>
      <c r="Y71" s="37"/>
      <c r="Z71" s="37">
        <v>76.83</v>
      </c>
      <c r="AA71" s="37"/>
      <c r="AB71" s="37">
        <v>76.83</v>
      </c>
      <c r="AC71" s="37"/>
      <c r="AD71" s="37">
        <v>44.74</v>
      </c>
      <c r="AE71" s="26"/>
      <c r="AF71" s="68"/>
    </row>
    <row r="72" spans="1:32" s="6" customFormat="1" ht="16.5">
      <c r="A72" s="28" t="s">
        <v>18</v>
      </c>
      <c r="B72" s="37"/>
      <c r="C72" s="37"/>
      <c r="D72" s="37"/>
      <c r="E72" s="37"/>
      <c r="F72" s="34"/>
      <c r="G72" s="34"/>
      <c r="H72" s="35"/>
      <c r="I72" s="35"/>
      <c r="J72" s="35"/>
      <c r="K72" s="35"/>
      <c r="L72" s="35"/>
      <c r="M72" s="35"/>
      <c r="N72" s="35"/>
      <c r="O72" s="35"/>
      <c r="P72" s="35"/>
      <c r="Q72" s="35"/>
      <c r="R72" s="35"/>
      <c r="S72" s="35"/>
      <c r="T72" s="35"/>
      <c r="U72" s="35"/>
      <c r="V72" s="35"/>
      <c r="W72" s="35"/>
      <c r="X72" s="35"/>
      <c r="Y72" s="35"/>
      <c r="Z72" s="35"/>
      <c r="AA72" s="35"/>
      <c r="AB72" s="35"/>
      <c r="AC72" s="35"/>
      <c r="AD72" s="35"/>
      <c r="AE72" s="26"/>
      <c r="AF72" s="69"/>
    </row>
    <row r="73" spans="1:32" s="6" customFormat="1" ht="27.75" customHeight="1">
      <c r="A73" s="24" t="s">
        <v>29</v>
      </c>
      <c r="B73" s="35">
        <f>SUM(B74:B77)</f>
        <v>4119.099999999999</v>
      </c>
      <c r="C73" s="35">
        <f>SUM(C74:C77)</f>
        <v>2431.7099999999996</v>
      </c>
      <c r="D73" s="35">
        <f>SUM(D74:D77)</f>
        <v>2296.0899999999997</v>
      </c>
      <c r="E73" s="35">
        <f>SUM(E74:E77)</f>
        <v>2296.0899999999997</v>
      </c>
      <c r="F73" s="34">
        <f>E73/B73%</f>
        <v>55.74251656915345</v>
      </c>
      <c r="G73" s="34">
        <f>E73/C73%</f>
        <v>94.4228546989567</v>
      </c>
      <c r="H73" s="35">
        <f aca="true" t="shared" si="26" ref="H73:AE73">SUM(H74:H77)</f>
        <v>345.41999999999996</v>
      </c>
      <c r="I73" s="35">
        <f t="shared" si="26"/>
        <v>276.63</v>
      </c>
      <c r="J73" s="35">
        <f t="shared" si="26"/>
        <v>342.35999999999996</v>
      </c>
      <c r="K73" s="35">
        <f t="shared" si="26"/>
        <v>242.07999999999998</v>
      </c>
      <c r="L73" s="35">
        <f t="shared" si="26"/>
        <v>342.35999999999996</v>
      </c>
      <c r="M73" s="35">
        <f t="shared" si="26"/>
        <v>188.08</v>
      </c>
      <c r="N73" s="35">
        <f t="shared" si="26"/>
        <v>342.35999999999996</v>
      </c>
      <c r="O73" s="35">
        <f t="shared" si="26"/>
        <v>505.9</v>
      </c>
      <c r="P73" s="35">
        <f t="shared" si="26"/>
        <v>342.35999999999996</v>
      </c>
      <c r="Q73" s="35">
        <f t="shared" si="26"/>
        <v>340.15999999999997</v>
      </c>
      <c r="R73" s="35">
        <f t="shared" si="26"/>
        <v>342.35999999999996</v>
      </c>
      <c r="S73" s="35">
        <f t="shared" si="26"/>
        <v>394.71000000000004</v>
      </c>
      <c r="T73" s="35">
        <f t="shared" si="26"/>
        <v>374.48999999999995</v>
      </c>
      <c r="U73" s="35">
        <f t="shared" si="26"/>
        <v>348.53</v>
      </c>
      <c r="V73" s="35">
        <f t="shared" si="26"/>
        <v>342.35999999999996</v>
      </c>
      <c r="W73" s="35">
        <f t="shared" si="26"/>
        <v>0</v>
      </c>
      <c r="X73" s="35">
        <f t="shared" si="26"/>
        <v>342.35999999999996</v>
      </c>
      <c r="Y73" s="35">
        <f t="shared" si="26"/>
        <v>0</v>
      </c>
      <c r="Z73" s="35">
        <f t="shared" si="26"/>
        <v>342.35999999999996</v>
      </c>
      <c r="AA73" s="35">
        <f t="shared" si="26"/>
        <v>0</v>
      </c>
      <c r="AB73" s="35">
        <f t="shared" si="26"/>
        <v>342.35999999999996</v>
      </c>
      <c r="AC73" s="35">
        <f t="shared" si="26"/>
        <v>0</v>
      </c>
      <c r="AD73" s="35">
        <f t="shared" si="26"/>
        <v>317.95</v>
      </c>
      <c r="AE73" s="35">
        <f t="shared" si="26"/>
        <v>0</v>
      </c>
      <c r="AF73" s="27"/>
    </row>
    <row r="74" spans="1:32" s="6" customFormat="1" ht="16.5">
      <c r="A74" s="28" t="s">
        <v>17</v>
      </c>
      <c r="B74" s="37">
        <f aca="true" t="shared" si="27" ref="B74:E77">B57+B63+B69</f>
        <v>0</v>
      </c>
      <c r="C74" s="37">
        <f t="shared" si="27"/>
        <v>0</v>
      </c>
      <c r="D74" s="37">
        <f t="shared" si="27"/>
        <v>0</v>
      </c>
      <c r="E74" s="37">
        <f t="shared" si="27"/>
        <v>0</v>
      </c>
      <c r="F74" s="34"/>
      <c r="G74" s="34"/>
      <c r="H74" s="37">
        <f aca="true" t="shared" si="28" ref="H74:AE77">H57+H63+H69</f>
        <v>0</v>
      </c>
      <c r="I74" s="37">
        <f t="shared" si="28"/>
        <v>0</v>
      </c>
      <c r="J74" s="37">
        <f t="shared" si="28"/>
        <v>0</v>
      </c>
      <c r="K74" s="37">
        <f t="shared" si="28"/>
        <v>0</v>
      </c>
      <c r="L74" s="37">
        <f t="shared" si="28"/>
        <v>0</v>
      </c>
      <c r="M74" s="37">
        <f t="shared" si="28"/>
        <v>0</v>
      </c>
      <c r="N74" s="37">
        <f t="shared" si="28"/>
        <v>0</v>
      </c>
      <c r="O74" s="37">
        <f t="shared" si="28"/>
        <v>0</v>
      </c>
      <c r="P74" s="37">
        <f t="shared" si="28"/>
        <v>0</v>
      </c>
      <c r="Q74" s="37">
        <f t="shared" si="28"/>
        <v>0</v>
      </c>
      <c r="R74" s="37">
        <f t="shared" si="28"/>
        <v>0</v>
      </c>
      <c r="S74" s="37">
        <f t="shared" si="28"/>
        <v>0</v>
      </c>
      <c r="T74" s="37">
        <f t="shared" si="28"/>
        <v>0</v>
      </c>
      <c r="U74" s="37">
        <f t="shared" si="28"/>
        <v>0</v>
      </c>
      <c r="V74" s="37">
        <f t="shared" si="28"/>
        <v>0</v>
      </c>
      <c r="W74" s="37">
        <f t="shared" si="28"/>
        <v>0</v>
      </c>
      <c r="X74" s="37">
        <f t="shared" si="28"/>
        <v>0</v>
      </c>
      <c r="Y74" s="37">
        <f t="shared" si="28"/>
        <v>0</v>
      </c>
      <c r="Z74" s="37">
        <f t="shared" si="28"/>
        <v>0</v>
      </c>
      <c r="AA74" s="37">
        <f t="shared" si="28"/>
        <v>0</v>
      </c>
      <c r="AB74" s="37">
        <f t="shared" si="28"/>
        <v>0</v>
      </c>
      <c r="AC74" s="37">
        <f t="shared" si="28"/>
        <v>0</v>
      </c>
      <c r="AD74" s="37">
        <f t="shared" si="28"/>
        <v>0</v>
      </c>
      <c r="AE74" s="37">
        <f t="shared" si="28"/>
        <v>0</v>
      </c>
      <c r="AF74" s="27"/>
    </row>
    <row r="75" spans="1:32" s="6" customFormat="1" ht="16.5">
      <c r="A75" s="28" t="s">
        <v>15</v>
      </c>
      <c r="B75" s="37">
        <f t="shared" si="27"/>
        <v>0</v>
      </c>
      <c r="C75" s="37">
        <f t="shared" si="27"/>
        <v>0</v>
      </c>
      <c r="D75" s="37">
        <f t="shared" si="27"/>
        <v>0</v>
      </c>
      <c r="E75" s="37">
        <f t="shared" si="27"/>
        <v>0</v>
      </c>
      <c r="F75" s="34"/>
      <c r="G75" s="34"/>
      <c r="H75" s="37">
        <f t="shared" si="28"/>
        <v>0</v>
      </c>
      <c r="I75" s="37">
        <f t="shared" si="28"/>
        <v>0</v>
      </c>
      <c r="J75" s="37">
        <f t="shared" si="28"/>
        <v>0</v>
      </c>
      <c r="K75" s="37">
        <f t="shared" si="28"/>
        <v>0</v>
      </c>
      <c r="L75" s="37">
        <f t="shared" si="28"/>
        <v>0</v>
      </c>
      <c r="M75" s="37">
        <f t="shared" si="28"/>
        <v>0</v>
      </c>
      <c r="N75" s="37">
        <f t="shared" si="28"/>
        <v>0</v>
      </c>
      <c r="O75" s="37">
        <f t="shared" si="28"/>
        <v>0</v>
      </c>
      <c r="P75" s="37">
        <f t="shared" si="28"/>
        <v>0</v>
      </c>
      <c r="Q75" s="37">
        <f t="shared" si="28"/>
        <v>0</v>
      </c>
      <c r="R75" s="37">
        <f t="shared" si="28"/>
        <v>0</v>
      </c>
      <c r="S75" s="37">
        <f t="shared" si="28"/>
        <v>0</v>
      </c>
      <c r="T75" s="37">
        <f t="shared" si="28"/>
        <v>0</v>
      </c>
      <c r="U75" s="37">
        <f t="shared" si="28"/>
        <v>0</v>
      </c>
      <c r="V75" s="37">
        <f t="shared" si="28"/>
        <v>0</v>
      </c>
      <c r="W75" s="37">
        <f t="shared" si="28"/>
        <v>0</v>
      </c>
      <c r="X75" s="37">
        <f t="shared" si="28"/>
        <v>0</v>
      </c>
      <c r="Y75" s="37">
        <f t="shared" si="28"/>
        <v>0</v>
      </c>
      <c r="Z75" s="37">
        <f t="shared" si="28"/>
        <v>0</v>
      </c>
      <c r="AA75" s="37">
        <f t="shared" si="28"/>
        <v>0</v>
      </c>
      <c r="AB75" s="37">
        <f t="shared" si="28"/>
        <v>0</v>
      </c>
      <c r="AC75" s="37">
        <f t="shared" si="28"/>
        <v>0</v>
      </c>
      <c r="AD75" s="37">
        <f t="shared" si="28"/>
        <v>0</v>
      </c>
      <c r="AE75" s="37">
        <f t="shared" si="28"/>
        <v>0</v>
      </c>
      <c r="AF75" s="27"/>
    </row>
    <row r="76" spans="1:32" s="6" customFormat="1" ht="16.5">
      <c r="A76" s="28" t="s">
        <v>16</v>
      </c>
      <c r="B76" s="37">
        <f t="shared" si="27"/>
        <v>4119.099999999999</v>
      </c>
      <c r="C76" s="37">
        <f t="shared" si="27"/>
        <v>2431.7099999999996</v>
      </c>
      <c r="D76" s="37">
        <f t="shared" si="27"/>
        <v>2296.0899999999997</v>
      </c>
      <c r="E76" s="37">
        <f t="shared" si="27"/>
        <v>2296.0899999999997</v>
      </c>
      <c r="F76" s="34">
        <f>E76/B76%</f>
        <v>55.74251656915345</v>
      </c>
      <c r="G76" s="34">
        <f>E76/C76%</f>
        <v>94.4228546989567</v>
      </c>
      <c r="H76" s="37">
        <f t="shared" si="28"/>
        <v>345.41999999999996</v>
      </c>
      <c r="I76" s="37">
        <f t="shared" si="28"/>
        <v>276.63</v>
      </c>
      <c r="J76" s="37">
        <f t="shared" si="28"/>
        <v>342.35999999999996</v>
      </c>
      <c r="K76" s="37">
        <f t="shared" si="28"/>
        <v>242.07999999999998</v>
      </c>
      <c r="L76" s="37">
        <f t="shared" si="28"/>
        <v>342.35999999999996</v>
      </c>
      <c r="M76" s="37">
        <f t="shared" si="28"/>
        <v>188.08</v>
      </c>
      <c r="N76" s="37">
        <f t="shared" si="28"/>
        <v>342.35999999999996</v>
      </c>
      <c r="O76" s="37">
        <f t="shared" si="28"/>
        <v>505.9</v>
      </c>
      <c r="P76" s="37">
        <f t="shared" si="28"/>
        <v>342.35999999999996</v>
      </c>
      <c r="Q76" s="37">
        <f t="shared" si="28"/>
        <v>340.15999999999997</v>
      </c>
      <c r="R76" s="37">
        <f t="shared" si="28"/>
        <v>342.35999999999996</v>
      </c>
      <c r="S76" s="37">
        <f t="shared" si="28"/>
        <v>394.71000000000004</v>
      </c>
      <c r="T76" s="37">
        <f t="shared" si="28"/>
        <v>374.48999999999995</v>
      </c>
      <c r="U76" s="37">
        <f t="shared" si="28"/>
        <v>348.53</v>
      </c>
      <c r="V76" s="37">
        <f t="shared" si="28"/>
        <v>342.35999999999996</v>
      </c>
      <c r="W76" s="37">
        <f t="shared" si="28"/>
        <v>0</v>
      </c>
      <c r="X76" s="37">
        <f t="shared" si="28"/>
        <v>342.35999999999996</v>
      </c>
      <c r="Y76" s="37">
        <f t="shared" si="28"/>
        <v>0</v>
      </c>
      <c r="Z76" s="37">
        <f t="shared" si="28"/>
        <v>342.35999999999996</v>
      </c>
      <c r="AA76" s="37">
        <f t="shared" si="28"/>
        <v>0</v>
      </c>
      <c r="AB76" s="37">
        <f t="shared" si="28"/>
        <v>342.35999999999996</v>
      </c>
      <c r="AC76" s="37">
        <f t="shared" si="28"/>
        <v>0</v>
      </c>
      <c r="AD76" s="37">
        <f t="shared" si="28"/>
        <v>317.95</v>
      </c>
      <c r="AE76" s="37">
        <f t="shared" si="28"/>
        <v>0</v>
      </c>
      <c r="AF76" s="27"/>
    </row>
    <row r="77" spans="1:32" s="6" customFormat="1" ht="16.5">
      <c r="A77" s="28" t="s">
        <v>18</v>
      </c>
      <c r="B77" s="37">
        <f t="shared" si="27"/>
        <v>0</v>
      </c>
      <c r="C77" s="37">
        <f t="shared" si="27"/>
        <v>0</v>
      </c>
      <c r="D77" s="37">
        <f t="shared" si="27"/>
        <v>0</v>
      </c>
      <c r="E77" s="37">
        <f t="shared" si="27"/>
        <v>0</v>
      </c>
      <c r="F77" s="34"/>
      <c r="G77" s="34"/>
      <c r="H77" s="37">
        <f t="shared" si="28"/>
        <v>0</v>
      </c>
      <c r="I77" s="37">
        <f t="shared" si="28"/>
        <v>0</v>
      </c>
      <c r="J77" s="37">
        <f t="shared" si="28"/>
        <v>0</v>
      </c>
      <c r="K77" s="37">
        <f t="shared" si="28"/>
        <v>0</v>
      </c>
      <c r="L77" s="37">
        <f t="shared" si="28"/>
        <v>0</v>
      </c>
      <c r="M77" s="37">
        <f t="shared" si="28"/>
        <v>0</v>
      </c>
      <c r="N77" s="37">
        <f t="shared" si="28"/>
        <v>0</v>
      </c>
      <c r="O77" s="37">
        <f t="shared" si="28"/>
        <v>0</v>
      </c>
      <c r="P77" s="37">
        <f t="shared" si="28"/>
        <v>0</v>
      </c>
      <c r="Q77" s="37">
        <f t="shared" si="28"/>
        <v>0</v>
      </c>
      <c r="R77" s="37">
        <f t="shared" si="28"/>
        <v>0</v>
      </c>
      <c r="S77" s="37">
        <f t="shared" si="28"/>
        <v>0</v>
      </c>
      <c r="T77" s="37">
        <f t="shared" si="28"/>
        <v>0</v>
      </c>
      <c r="U77" s="37">
        <f t="shared" si="28"/>
        <v>0</v>
      </c>
      <c r="V77" s="37">
        <f t="shared" si="28"/>
        <v>0</v>
      </c>
      <c r="W77" s="37">
        <f t="shared" si="28"/>
        <v>0</v>
      </c>
      <c r="X77" s="37">
        <f t="shared" si="28"/>
        <v>0</v>
      </c>
      <c r="Y77" s="37">
        <f t="shared" si="28"/>
        <v>0</v>
      </c>
      <c r="Z77" s="37">
        <f t="shared" si="28"/>
        <v>0</v>
      </c>
      <c r="AA77" s="37">
        <f t="shared" si="28"/>
        <v>0</v>
      </c>
      <c r="AB77" s="37">
        <f t="shared" si="28"/>
        <v>0</v>
      </c>
      <c r="AC77" s="37">
        <f t="shared" si="28"/>
        <v>0</v>
      </c>
      <c r="AD77" s="37">
        <f t="shared" si="28"/>
        <v>0</v>
      </c>
      <c r="AE77" s="37">
        <f t="shared" si="28"/>
        <v>0</v>
      </c>
      <c r="AF77" s="27"/>
    </row>
    <row r="78" spans="1:32" s="6" customFormat="1" ht="48" customHeight="1">
      <c r="A78" s="31" t="s">
        <v>50</v>
      </c>
      <c r="B78" s="35">
        <f>B79+B85</f>
        <v>2000</v>
      </c>
      <c r="C78" s="35">
        <f aca="true" t="shared" si="29" ref="C78:E79">C79</f>
        <v>0</v>
      </c>
      <c r="D78" s="35">
        <f t="shared" si="29"/>
        <v>0</v>
      </c>
      <c r="E78" s="35">
        <f t="shared" si="29"/>
        <v>0</v>
      </c>
      <c r="F78" s="34">
        <f>E78/B78%</f>
        <v>0</v>
      </c>
      <c r="G78" s="34" t="e">
        <f>E78/C78%</f>
        <v>#DIV/0!</v>
      </c>
      <c r="H78" s="35">
        <f aca="true" t="shared" si="30" ref="H78:W79">H79</f>
        <v>0</v>
      </c>
      <c r="I78" s="35">
        <f t="shared" si="30"/>
        <v>0</v>
      </c>
      <c r="J78" s="35">
        <f t="shared" si="30"/>
        <v>0</v>
      </c>
      <c r="K78" s="35">
        <f t="shared" si="30"/>
        <v>0</v>
      </c>
      <c r="L78" s="35">
        <f t="shared" si="30"/>
        <v>0</v>
      </c>
      <c r="M78" s="35">
        <f t="shared" si="30"/>
        <v>0</v>
      </c>
      <c r="N78" s="35">
        <f t="shared" si="30"/>
        <v>0</v>
      </c>
      <c r="O78" s="35">
        <f t="shared" si="30"/>
        <v>0</v>
      </c>
      <c r="P78" s="35">
        <f t="shared" si="30"/>
        <v>0</v>
      </c>
      <c r="Q78" s="35">
        <f t="shared" si="30"/>
        <v>0</v>
      </c>
      <c r="R78" s="35">
        <f t="shared" si="30"/>
        <v>0</v>
      </c>
      <c r="S78" s="35">
        <f t="shared" si="30"/>
        <v>0</v>
      </c>
      <c r="T78" s="35">
        <f t="shared" si="30"/>
        <v>0</v>
      </c>
      <c r="U78" s="35">
        <f t="shared" si="30"/>
        <v>0</v>
      </c>
      <c r="V78" s="35">
        <f t="shared" si="30"/>
        <v>0</v>
      </c>
      <c r="W78" s="35">
        <f t="shared" si="30"/>
        <v>0</v>
      </c>
      <c r="X78" s="35">
        <f aca="true" t="shared" si="31" ref="X78:AE79">X79</f>
        <v>598.7</v>
      </c>
      <c r="Y78" s="35">
        <f t="shared" si="31"/>
        <v>0</v>
      </c>
      <c r="Z78" s="35">
        <f t="shared" si="31"/>
        <v>0</v>
      </c>
      <c r="AA78" s="35">
        <f t="shared" si="31"/>
        <v>0</v>
      </c>
      <c r="AB78" s="35">
        <f t="shared" si="31"/>
        <v>0</v>
      </c>
      <c r="AC78" s="35">
        <f t="shared" si="31"/>
        <v>0</v>
      </c>
      <c r="AD78" s="35">
        <f t="shared" si="31"/>
        <v>0</v>
      </c>
      <c r="AE78" s="35">
        <f t="shared" si="31"/>
        <v>0</v>
      </c>
      <c r="AF78" s="27"/>
    </row>
    <row r="79" spans="1:32" s="6" customFormat="1" ht="76.5" customHeight="1">
      <c r="A79" s="31" t="s">
        <v>51</v>
      </c>
      <c r="B79" s="35">
        <f>B80</f>
        <v>598.7</v>
      </c>
      <c r="C79" s="35">
        <f t="shared" si="29"/>
        <v>0</v>
      </c>
      <c r="D79" s="35">
        <f t="shared" si="29"/>
        <v>0</v>
      </c>
      <c r="E79" s="35">
        <f t="shared" si="29"/>
        <v>0</v>
      </c>
      <c r="F79" s="34">
        <f>E79/B79%</f>
        <v>0</v>
      </c>
      <c r="G79" s="34" t="e">
        <f>E79/C79%</f>
        <v>#DIV/0!</v>
      </c>
      <c r="H79" s="35">
        <f t="shared" si="30"/>
        <v>0</v>
      </c>
      <c r="I79" s="35">
        <f t="shared" si="30"/>
        <v>0</v>
      </c>
      <c r="J79" s="35">
        <f t="shared" si="30"/>
        <v>0</v>
      </c>
      <c r="K79" s="35">
        <f t="shared" si="30"/>
        <v>0</v>
      </c>
      <c r="L79" s="35">
        <f t="shared" si="30"/>
        <v>0</v>
      </c>
      <c r="M79" s="35">
        <f t="shared" si="30"/>
        <v>0</v>
      </c>
      <c r="N79" s="35">
        <f t="shared" si="30"/>
        <v>0</v>
      </c>
      <c r="O79" s="35">
        <f t="shared" si="30"/>
        <v>0</v>
      </c>
      <c r="P79" s="35">
        <f t="shared" si="30"/>
        <v>0</v>
      </c>
      <c r="Q79" s="35">
        <f t="shared" si="30"/>
        <v>0</v>
      </c>
      <c r="R79" s="35">
        <f t="shared" si="30"/>
        <v>0</v>
      </c>
      <c r="S79" s="35">
        <f t="shared" si="30"/>
        <v>0</v>
      </c>
      <c r="T79" s="35">
        <f t="shared" si="30"/>
        <v>0</v>
      </c>
      <c r="U79" s="35">
        <f t="shared" si="30"/>
        <v>0</v>
      </c>
      <c r="V79" s="35">
        <f t="shared" si="30"/>
        <v>0</v>
      </c>
      <c r="W79" s="35">
        <f t="shared" si="30"/>
        <v>0</v>
      </c>
      <c r="X79" s="35">
        <f t="shared" si="31"/>
        <v>598.7</v>
      </c>
      <c r="Y79" s="35">
        <f t="shared" si="31"/>
        <v>0</v>
      </c>
      <c r="Z79" s="35">
        <f t="shared" si="31"/>
        <v>0</v>
      </c>
      <c r="AA79" s="35">
        <f t="shared" si="31"/>
        <v>0</v>
      </c>
      <c r="AB79" s="35">
        <f t="shared" si="31"/>
        <v>0</v>
      </c>
      <c r="AC79" s="35">
        <f t="shared" si="31"/>
        <v>0</v>
      </c>
      <c r="AD79" s="35">
        <f t="shared" si="31"/>
        <v>0</v>
      </c>
      <c r="AE79" s="35">
        <f t="shared" si="31"/>
        <v>0</v>
      </c>
      <c r="AF79" s="67" t="s">
        <v>91</v>
      </c>
    </row>
    <row r="80" spans="1:32" s="6" customFormat="1" ht="16.5">
      <c r="A80" s="24" t="s">
        <v>19</v>
      </c>
      <c r="B80" s="35">
        <f>B81+B82+B83+B84</f>
        <v>598.7</v>
      </c>
      <c r="C80" s="35">
        <f>C81+C82+C83+C84</f>
        <v>0</v>
      </c>
      <c r="D80" s="35">
        <f>D81+D82+D83+D84</f>
        <v>0</v>
      </c>
      <c r="E80" s="35">
        <f>E81+E82+E83+E84</f>
        <v>0</v>
      </c>
      <c r="F80" s="34">
        <f>E80/B80%</f>
        <v>0</v>
      </c>
      <c r="G80" s="34" t="e">
        <f>E80/C80%</f>
        <v>#DIV/0!</v>
      </c>
      <c r="H80" s="35">
        <f aca="true" t="shared" si="32" ref="H80:AE80">H81+H82+H83+H84</f>
        <v>0</v>
      </c>
      <c r="I80" s="35">
        <f t="shared" si="32"/>
        <v>0</v>
      </c>
      <c r="J80" s="35">
        <f t="shared" si="32"/>
        <v>0</v>
      </c>
      <c r="K80" s="35">
        <f t="shared" si="32"/>
        <v>0</v>
      </c>
      <c r="L80" s="35">
        <f t="shared" si="32"/>
        <v>0</v>
      </c>
      <c r="M80" s="35">
        <f t="shared" si="32"/>
        <v>0</v>
      </c>
      <c r="N80" s="35">
        <f t="shared" si="32"/>
        <v>0</v>
      </c>
      <c r="O80" s="35">
        <f t="shared" si="32"/>
        <v>0</v>
      </c>
      <c r="P80" s="35">
        <f t="shared" si="32"/>
        <v>0</v>
      </c>
      <c r="Q80" s="35">
        <f t="shared" si="32"/>
        <v>0</v>
      </c>
      <c r="R80" s="35">
        <f t="shared" si="32"/>
        <v>0</v>
      </c>
      <c r="S80" s="35">
        <f t="shared" si="32"/>
        <v>0</v>
      </c>
      <c r="T80" s="35">
        <f t="shared" si="32"/>
        <v>0</v>
      </c>
      <c r="U80" s="35">
        <f t="shared" si="32"/>
        <v>0</v>
      </c>
      <c r="V80" s="35">
        <f t="shared" si="32"/>
        <v>0</v>
      </c>
      <c r="W80" s="35">
        <f t="shared" si="32"/>
        <v>0</v>
      </c>
      <c r="X80" s="35">
        <f t="shared" si="32"/>
        <v>598.7</v>
      </c>
      <c r="Y80" s="35">
        <f t="shared" si="32"/>
        <v>0</v>
      </c>
      <c r="Z80" s="35">
        <f t="shared" si="32"/>
        <v>0</v>
      </c>
      <c r="AA80" s="35">
        <f t="shared" si="32"/>
        <v>0</v>
      </c>
      <c r="AB80" s="35">
        <f t="shared" si="32"/>
        <v>0</v>
      </c>
      <c r="AC80" s="35">
        <f t="shared" si="32"/>
        <v>0</v>
      </c>
      <c r="AD80" s="35">
        <f t="shared" si="32"/>
        <v>0</v>
      </c>
      <c r="AE80" s="35">
        <f t="shared" si="32"/>
        <v>0</v>
      </c>
      <c r="AF80" s="68"/>
    </row>
    <row r="81" spans="1:32" s="6" customFormat="1" ht="16.5">
      <c r="A81" s="28" t="s">
        <v>17</v>
      </c>
      <c r="B81" s="42"/>
      <c r="C81" s="42"/>
      <c r="D81" s="42"/>
      <c r="E81" s="42"/>
      <c r="F81" s="34"/>
      <c r="G81" s="34"/>
      <c r="H81" s="35"/>
      <c r="I81" s="35"/>
      <c r="J81" s="35"/>
      <c r="K81" s="35"/>
      <c r="L81" s="35"/>
      <c r="M81" s="35"/>
      <c r="N81" s="35"/>
      <c r="O81" s="35"/>
      <c r="P81" s="35"/>
      <c r="Q81" s="35"/>
      <c r="R81" s="35"/>
      <c r="S81" s="35"/>
      <c r="T81" s="35"/>
      <c r="U81" s="35"/>
      <c r="V81" s="35"/>
      <c r="W81" s="35"/>
      <c r="X81" s="35"/>
      <c r="Y81" s="35"/>
      <c r="Z81" s="35"/>
      <c r="AA81" s="35"/>
      <c r="AB81" s="35"/>
      <c r="AC81" s="35"/>
      <c r="AD81" s="35"/>
      <c r="AE81" s="26"/>
      <c r="AF81" s="68"/>
    </row>
    <row r="82" spans="1:32" s="6" customFormat="1" ht="16.5">
      <c r="A82" s="28" t="s">
        <v>15</v>
      </c>
      <c r="B82" s="42"/>
      <c r="C82" s="42"/>
      <c r="D82" s="42"/>
      <c r="E82" s="42"/>
      <c r="F82" s="34"/>
      <c r="G82" s="34"/>
      <c r="H82" s="35"/>
      <c r="I82" s="35"/>
      <c r="J82" s="35"/>
      <c r="K82" s="35"/>
      <c r="L82" s="35"/>
      <c r="M82" s="35"/>
      <c r="N82" s="35"/>
      <c r="O82" s="35"/>
      <c r="P82" s="35"/>
      <c r="Q82" s="35"/>
      <c r="R82" s="35"/>
      <c r="S82" s="35"/>
      <c r="T82" s="35"/>
      <c r="U82" s="35"/>
      <c r="V82" s="35"/>
      <c r="W82" s="35"/>
      <c r="X82" s="35"/>
      <c r="Y82" s="35"/>
      <c r="Z82" s="35"/>
      <c r="AA82" s="35"/>
      <c r="AB82" s="35"/>
      <c r="AC82" s="35"/>
      <c r="AD82" s="35"/>
      <c r="AE82" s="26"/>
      <c r="AF82" s="68"/>
    </row>
    <row r="83" spans="1:32" s="6" customFormat="1" ht="16.5">
      <c r="A83" s="28" t="s">
        <v>16</v>
      </c>
      <c r="B83" s="37">
        <f>H83+J83+L83+N83+P83+R83+T83+V83+X83+Z83+AB83+AD83</f>
        <v>598.7</v>
      </c>
      <c r="C83" s="37">
        <f>H83+J83+L83+N83+P83</f>
        <v>0</v>
      </c>
      <c r="D83" s="37">
        <f>E83</f>
        <v>0</v>
      </c>
      <c r="E83" s="37">
        <f>I83+K83+M83+O83+Q83+S83+U83+W83+Y83+AA83+AC83+AE83</f>
        <v>0</v>
      </c>
      <c r="F83" s="34">
        <f>E83/B83%</f>
        <v>0</v>
      </c>
      <c r="G83" s="34" t="e">
        <f>E83/C83%</f>
        <v>#DIV/0!</v>
      </c>
      <c r="H83" s="37"/>
      <c r="I83" s="37"/>
      <c r="J83" s="37"/>
      <c r="K83" s="37"/>
      <c r="L83" s="37"/>
      <c r="M83" s="37"/>
      <c r="N83" s="37"/>
      <c r="O83" s="37"/>
      <c r="P83" s="37"/>
      <c r="Q83" s="37"/>
      <c r="R83" s="37"/>
      <c r="S83" s="37"/>
      <c r="T83" s="37"/>
      <c r="U83" s="37"/>
      <c r="V83" s="37"/>
      <c r="W83" s="37"/>
      <c r="X83" s="37">
        <v>598.7</v>
      </c>
      <c r="Y83" s="37"/>
      <c r="Z83" s="37"/>
      <c r="AA83" s="37"/>
      <c r="AB83" s="37"/>
      <c r="AC83" s="37"/>
      <c r="AD83" s="37"/>
      <c r="AE83" s="26"/>
      <c r="AF83" s="68"/>
    </row>
    <row r="84" spans="1:32" s="6" customFormat="1" ht="21" customHeight="1">
      <c r="A84" s="28" t="s">
        <v>18</v>
      </c>
      <c r="B84" s="37"/>
      <c r="C84" s="37"/>
      <c r="D84" s="37"/>
      <c r="E84" s="37"/>
      <c r="F84" s="34"/>
      <c r="G84" s="34"/>
      <c r="H84" s="35"/>
      <c r="I84" s="35"/>
      <c r="J84" s="35"/>
      <c r="K84" s="35"/>
      <c r="L84" s="35"/>
      <c r="M84" s="35"/>
      <c r="N84" s="35"/>
      <c r="O84" s="35"/>
      <c r="P84" s="35"/>
      <c r="Q84" s="35"/>
      <c r="R84" s="35"/>
      <c r="S84" s="35"/>
      <c r="T84" s="35"/>
      <c r="U84" s="35"/>
      <c r="V84" s="35"/>
      <c r="W84" s="35"/>
      <c r="X84" s="35"/>
      <c r="Y84" s="35"/>
      <c r="Z84" s="35"/>
      <c r="AA84" s="35"/>
      <c r="AB84" s="35"/>
      <c r="AC84" s="35"/>
      <c r="AD84" s="35"/>
      <c r="AE84" s="26"/>
      <c r="AF84" s="69"/>
    </row>
    <row r="85" spans="1:32" s="51" customFormat="1" ht="45.75" customHeight="1">
      <c r="A85" s="48" t="s">
        <v>92</v>
      </c>
      <c r="B85" s="49">
        <f>B86</f>
        <v>1401.3</v>
      </c>
      <c r="C85" s="49">
        <f>C86</f>
        <v>0</v>
      </c>
      <c r="D85" s="49">
        <f>D86</f>
        <v>1401.3</v>
      </c>
      <c r="E85" s="49">
        <f>E86</f>
        <v>0</v>
      </c>
      <c r="F85" s="55"/>
      <c r="G85" s="55"/>
      <c r="H85" s="49">
        <f>H86</f>
        <v>0</v>
      </c>
      <c r="I85" s="49">
        <f aca="true" t="shared" si="33" ref="I85:AE85">I86</f>
        <v>0</v>
      </c>
      <c r="J85" s="49">
        <f t="shared" si="33"/>
        <v>0</v>
      </c>
      <c r="K85" s="49">
        <f t="shared" si="33"/>
        <v>0</v>
      </c>
      <c r="L85" s="49">
        <f t="shared" si="33"/>
        <v>0</v>
      </c>
      <c r="M85" s="49">
        <f t="shared" si="33"/>
        <v>0</v>
      </c>
      <c r="N85" s="49">
        <f t="shared" si="33"/>
        <v>0</v>
      </c>
      <c r="O85" s="49">
        <f t="shared" si="33"/>
        <v>0</v>
      </c>
      <c r="P85" s="49">
        <f t="shared" si="33"/>
        <v>0</v>
      </c>
      <c r="Q85" s="49">
        <f t="shared" si="33"/>
        <v>0</v>
      </c>
      <c r="R85" s="49">
        <f t="shared" si="33"/>
        <v>0</v>
      </c>
      <c r="S85" s="49">
        <f t="shared" si="33"/>
        <v>0</v>
      </c>
      <c r="T85" s="49">
        <f t="shared" si="33"/>
        <v>0</v>
      </c>
      <c r="U85" s="49">
        <f t="shared" si="33"/>
        <v>0</v>
      </c>
      <c r="V85" s="49">
        <f t="shared" si="33"/>
        <v>0</v>
      </c>
      <c r="W85" s="49">
        <f t="shared" si="33"/>
        <v>0</v>
      </c>
      <c r="X85" s="49">
        <f t="shared" si="33"/>
        <v>1401.3</v>
      </c>
      <c r="Y85" s="49">
        <f t="shared" si="33"/>
        <v>0</v>
      </c>
      <c r="Z85" s="49">
        <f t="shared" si="33"/>
        <v>0</v>
      </c>
      <c r="AA85" s="49">
        <f t="shared" si="33"/>
        <v>0</v>
      </c>
      <c r="AB85" s="49">
        <f t="shared" si="33"/>
        <v>0</v>
      </c>
      <c r="AC85" s="49">
        <f t="shared" si="33"/>
        <v>0</v>
      </c>
      <c r="AD85" s="49">
        <f t="shared" si="33"/>
        <v>0</v>
      </c>
      <c r="AE85" s="49">
        <f t="shared" si="33"/>
        <v>0</v>
      </c>
      <c r="AF85" s="50" t="s">
        <v>93</v>
      </c>
    </row>
    <row r="86" spans="1:32" s="51" customFormat="1" ht="22.5" customHeight="1">
      <c r="A86" s="52" t="s">
        <v>19</v>
      </c>
      <c r="B86" s="49">
        <f>SUM(B87:B90)</f>
        <v>1401.3</v>
      </c>
      <c r="C86" s="49">
        <f>SUM(C87:C90)</f>
        <v>0</v>
      </c>
      <c r="D86" s="49">
        <f>SUM(D87:D90)</f>
        <v>1401.3</v>
      </c>
      <c r="E86" s="49">
        <f>SUM(E87:E90)</f>
        <v>0</v>
      </c>
      <c r="F86" s="49">
        <f>E86/B86*100</f>
        <v>0</v>
      </c>
      <c r="G86" s="49"/>
      <c r="H86" s="49"/>
      <c r="I86" s="49"/>
      <c r="J86" s="49"/>
      <c r="K86" s="49"/>
      <c r="L86" s="49"/>
      <c r="M86" s="49"/>
      <c r="N86" s="49"/>
      <c r="O86" s="49"/>
      <c r="P86" s="49"/>
      <c r="Q86" s="49"/>
      <c r="R86" s="49"/>
      <c r="S86" s="49"/>
      <c r="T86" s="49"/>
      <c r="U86" s="49"/>
      <c r="V86" s="49"/>
      <c r="W86" s="49"/>
      <c r="X86" s="49">
        <f>SUM(X87:X90)</f>
        <v>1401.3</v>
      </c>
      <c r="Y86" s="49"/>
      <c r="Z86" s="49"/>
      <c r="AA86" s="49"/>
      <c r="AB86" s="49"/>
      <c r="AC86" s="49"/>
      <c r="AD86" s="49"/>
      <c r="AE86" s="56"/>
      <c r="AF86" s="53"/>
    </row>
    <row r="87" spans="1:32" s="51" customFormat="1" ht="16.5" customHeight="1">
      <c r="A87" s="54" t="s">
        <v>17</v>
      </c>
      <c r="B87" s="55">
        <f>H87+J87+L87+N87+P87+R87+T87+V87+X87+Z87+AB87+AD87</f>
        <v>0</v>
      </c>
      <c r="C87" s="55">
        <f>H87+J87+L87+N87+P87+R87+T87</f>
        <v>0</v>
      </c>
      <c r="D87" s="55"/>
      <c r="E87" s="55">
        <f>I87+K87+M87+O87+Q87+S87+U87+W87+Y87+AA87+AC87+AE87</f>
        <v>0</v>
      </c>
      <c r="F87" s="55"/>
      <c r="G87" s="55"/>
      <c r="H87" s="49"/>
      <c r="I87" s="49"/>
      <c r="J87" s="49"/>
      <c r="K87" s="49"/>
      <c r="L87" s="49"/>
      <c r="M87" s="49"/>
      <c r="N87" s="49"/>
      <c r="O87" s="49"/>
      <c r="P87" s="49"/>
      <c r="Q87" s="49"/>
      <c r="R87" s="49"/>
      <c r="S87" s="49"/>
      <c r="T87" s="49"/>
      <c r="U87" s="49"/>
      <c r="V87" s="49"/>
      <c r="W87" s="49"/>
      <c r="X87" s="49"/>
      <c r="Y87" s="49"/>
      <c r="Z87" s="49"/>
      <c r="AA87" s="49"/>
      <c r="AB87" s="49"/>
      <c r="AC87" s="49"/>
      <c r="AD87" s="49"/>
      <c r="AE87" s="56"/>
      <c r="AF87" s="53"/>
    </row>
    <row r="88" spans="1:32" s="51" customFormat="1" ht="18" customHeight="1">
      <c r="A88" s="54" t="s">
        <v>15</v>
      </c>
      <c r="B88" s="55">
        <f>H88+J88+L88+N88+P88+R88+T88+V88+X88+Z88+AB88+AD88</f>
        <v>0</v>
      </c>
      <c r="C88" s="55">
        <f>H88+J88+L88+N88+P88+R88+T88</f>
        <v>0</v>
      </c>
      <c r="D88" s="55"/>
      <c r="E88" s="55">
        <f>I88+K88+M88+O88+Q88+S88+U88+W88+Y88+AA88+AC88+AE88</f>
        <v>0</v>
      </c>
      <c r="F88" s="55"/>
      <c r="G88" s="55"/>
      <c r="H88" s="49"/>
      <c r="I88" s="49"/>
      <c r="J88" s="49"/>
      <c r="K88" s="49"/>
      <c r="L88" s="49"/>
      <c r="M88" s="49"/>
      <c r="N88" s="49"/>
      <c r="O88" s="49"/>
      <c r="P88" s="49"/>
      <c r="Q88" s="49"/>
      <c r="R88" s="49"/>
      <c r="S88" s="49"/>
      <c r="T88" s="49"/>
      <c r="U88" s="49"/>
      <c r="V88" s="49"/>
      <c r="W88" s="49"/>
      <c r="X88" s="49"/>
      <c r="Y88" s="49"/>
      <c r="Z88" s="49"/>
      <c r="AA88" s="49"/>
      <c r="AB88" s="49"/>
      <c r="AC88" s="49"/>
      <c r="AD88" s="49"/>
      <c r="AE88" s="56"/>
      <c r="AF88" s="53"/>
    </row>
    <row r="89" spans="1:32" s="51" customFormat="1" ht="18" customHeight="1">
      <c r="A89" s="54" t="s">
        <v>16</v>
      </c>
      <c r="B89" s="55">
        <f>H89+J89+L89+N89+P89+R89+T89+V89+X89+Z89+AB89+AD89</f>
        <v>1401.3</v>
      </c>
      <c r="C89" s="55">
        <f>H89+J89+L89+N89+P89+R89+T89</f>
        <v>0</v>
      </c>
      <c r="D89" s="55">
        <f>B89</f>
        <v>1401.3</v>
      </c>
      <c r="E89" s="55">
        <f>I89+K89+M89+O89+Q89+S89+U89+W89+Y89+AA89+AC89+AE89</f>
        <v>0</v>
      </c>
      <c r="F89" s="55">
        <f>E89/B89*100</f>
        <v>0</v>
      </c>
      <c r="G89" s="55"/>
      <c r="H89" s="49"/>
      <c r="I89" s="49"/>
      <c r="J89" s="49"/>
      <c r="K89" s="49"/>
      <c r="L89" s="49"/>
      <c r="M89" s="49"/>
      <c r="N89" s="49"/>
      <c r="O89" s="49"/>
      <c r="P89" s="49"/>
      <c r="Q89" s="49"/>
      <c r="R89" s="49"/>
      <c r="S89" s="49"/>
      <c r="T89" s="49"/>
      <c r="U89" s="49"/>
      <c r="V89" s="49"/>
      <c r="W89" s="49"/>
      <c r="X89" s="55">
        <v>1401.3</v>
      </c>
      <c r="Y89" s="49"/>
      <c r="Z89" s="49"/>
      <c r="AA89" s="49"/>
      <c r="AB89" s="49"/>
      <c r="AC89" s="49"/>
      <c r="AD89" s="49"/>
      <c r="AE89" s="56"/>
      <c r="AF89" s="53"/>
    </row>
    <row r="90" spans="1:32" s="51" customFormat="1" ht="18.75" customHeight="1">
      <c r="A90" s="54" t="s">
        <v>18</v>
      </c>
      <c r="B90" s="55">
        <f>H90+J90+L90+N90+P90+R90+T90+V90+X90+Z90+AB90+AD90</f>
        <v>0</v>
      </c>
      <c r="C90" s="55">
        <f>H90+J90+L90+N90+P90+R90+T90</f>
        <v>0</v>
      </c>
      <c r="D90" s="55"/>
      <c r="E90" s="55">
        <f>I90+K90+M90+O90+Q90+S90+U90+W90+Y90+AA90+AC90+AE90</f>
        <v>0</v>
      </c>
      <c r="F90" s="55"/>
      <c r="G90" s="55"/>
      <c r="H90" s="49"/>
      <c r="I90" s="49"/>
      <c r="J90" s="49"/>
      <c r="K90" s="49"/>
      <c r="L90" s="49"/>
      <c r="M90" s="49"/>
      <c r="N90" s="49"/>
      <c r="O90" s="49"/>
      <c r="P90" s="49"/>
      <c r="Q90" s="49"/>
      <c r="R90" s="49"/>
      <c r="S90" s="49"/>
      <c r="T90" s="49"/>
      <c r="U90" s="49"/>
      <c r="V90" s="49"/>
      <c r="W90" s="49"/>
      <c r="X90" s="49"/>
      <c r="Y90" s="49"/>
      <c r="Z90" s="49"/>
      <c r="AA90" s="49"/>
      <c r="AB90" s="49"/>
      <c r="AC90" s="49"/>
      <c r="AD90" s="49"/>
      <c r="AE90" s="56"/>
      <c r="AF90" s="53"/>
    </row>
    <row r="91" spans="1:32" s="6" customFormat="1" ht="16.5">
      <c r="A91" s="24" t="s">
        <v>37</v>
      </c>
      <c r="B91" s="35">
        <f>SUM(B92:B95)</f>
        <v>2000</v>
      </c>
      <c r="C91" s="35">
        <f>SUM(C92:C95)</f>
        <v>0</v>
      </c>
      <c r="D91" s="35">
        <f>SUM(D92:D95)</f>
        <v>0</v>
      </c>
      <c r="E91" s="35">
        <f>SUM(E92:E95)</f>
        <v>0</v>
      </c>
      <c r="F91" s="34">
        <f>E91/B91%</f>
        <v>0</v>
      </c>
      <c r="G91" s="34" t="e">
        <f>E91/C91%</f>
        <v>#DIV/0!</v>
      </c>
      <c r="H91" s="35">
        <f aca="true" t="shared" si="34" ref="H91:AE91">SUM(H92:H95)</f>
        <v>0</v>
      </c>
      <c r="I91" s="35">
        <f t="shared" si="34"/>
        <v>0</v>
      </c>
      <c r="J91" s="35">
        <f t="shared" si="34"/>
        <v>0</v>
      </c>
      <c r="K91" s="35">
        <f t="shared" si="34"/>
        <v>0</v>
      </c>
      <c r="L91" s="35">
        <f t="shared" si="34"/>
        <v>0</v>
      </c>
      <c r="M91" s="35">
        <f t="shared" si="34"/>
        <v>0</v>
      </c>
      <c r="N91" s="35">
        <f t="shared" si="34"/>
        <v>0</v>
      </c>
      <c r="O91" s="35">
        <f t="shared" si="34"/>
        <v>0</v>
      </c>
      <c r="P91" s="35">
        <f t="shared" si="34"/>
        <v>0</v>
      </c>
      <c r="Q91" s="35">
        <f t="shared" si="34"/>
        <v>0</v>
      </c>
      <c r="R91" s="35">
        <f t="shared" si="34"/>
        <v>0</v>
      </c>
      <c r="S91" s="35">
        <f t="shared" si="34"/>
        <v>0</v>
      </c>
      <c r="T91" s="35">
        <f t="shared" si="34"/>
        <v>0</v>
      </c>
      <c r="U91" s="35">
        <f t="shared" si="34"/>
        <v>0</v>
      </c>
      <c r="V91" s="35">
        <f t="shared" si="34"/>
        <v>0</v>
      </c>
      <c r="W91" s="35">
        <f t="shared" si="34"/>
        <v>0</v>
      </c>
      <c r="X91" s="35">
        <f t="shared" si="34"/>
        <v>598.7</v>
      </c>
      <c r="Y91" s="35">
        <f t="shared" si="34"/>
        <v>0</v>
      </c>
      <c r="Z91" s="35">
        <f t="shared" si="34"/>
        <v>0</v>
      </c>
      <c r="AA91" s="35">
        <f t="shared" si="34"/>
        <v>0</v>
      </c>
      <c r="AB91" s="35">
        <f t="shared" si="34"/>
        <v>0</v>
      </c>
      <c r="AC91" s="35">
        <f t="shared" si="34"/>
        <v>0</v>
      </c>
      <c r="AD91" s="35">
        <f t="shared" si="34"/>
        <v>0</v>
      </c>
      <c r="AE91" s="35">
        <f t="shared" si="34"/>
        <v>0</v>
      </c>
      <c r="AF91" s="27"/>
    </row>
    <row r="92" spans="1:32" s="6" customFormat="1" ht="16.5">
      <c r="A92" s="28" t="s">
        <v>17</v>
      </c>
      <c r="B92" s="37">
        <f aca="true" t="shared" si="35" ref="B92:E93">B81</f>
        <v>0</v>
      </c>
      <c r="C92" s="37">
        <f t="shared" si="35"/>
        <v>0</v>
      </c>
      <c r="D92" s="37">
        <f t="shared" si="35"/>
        <v>0</v>
      </c>
      <c r="E92" s="37">
        <f t="shared" si="35"/>
        <v>0</v>
      </c>
      <c r="F92" s="34"/>
      <c r="G92" s="34"/>
      <c r="H92" s="37">
        <f aca="true" t="shared" si="36" ref="H92:AE92">H81</f>
        <v>0</v>
      </c>
      <c r="I92" s="37">
        <f t="shared" si="36"/>
        <v>0</v>
      </c>
      <c r="J92" s="37">
        <f t="shared" si="36"/>
        <v>0</v>
      </c>
      <c r="K92" s="37">
        <f t="shared" si="36"/>
        <v>0</v>
      </c>
      <c r="L92" s="37">
        <f t="shared" si="36"/>
        <v>0</v>
      </c>
      <c r="M92" s="37">
        <f t="shared" si="36"/>
        <v>0</v>
      </c>
      <c r="N92" s="37">
        <f t="shared" si="36"/>
        <v>0</v>
      </c>
      <c r="O92" s="37">
        <f t="shared" si="36"/>
        <v>0</v>
      </c>
      <c r="P92" s="37">
        <f t="shared" si="36"/>
        <v>0</v>
      </c>
      <c r="Q92" s="37">
        <f t="shared" si="36"/>
        <v>0</v>
      </c>
      <c r="R92" s="37">
        <f t="shared" si="36"/>
        <v>0</v>
      </c>
      <c r="S92" s="37">
        <f t="shared" si="36"/>
        <v>0</v>
      </c>
      <c r="T92" s="37">
        <f t="shared" si="36"/>
        <v>0</v>
      </c>
      <c r="U92" s="37">
        <f t="shared" si="36"/>
        <v>0</v>
      </c>
      <c r="V92" s="37">
        <f t="shared" si="36"/>
        <v>0</v>
      </c>
      <c r="W92" s="37">
        <f t="shared" si="36"/>
        <v>0</v>
      </c>
      <c r="X92" s="37">
        <f t="shared" si="36"/>
        <v>0</v>
      </c>
      <c r="Y92" s="37">
        <f t="shared" si="36"/>
        <v>0</v>
      </c>
      <c r="Z92" s="37">
        <f t="shared" si="36"/>
        <v>0</v>
      </c>
      <c r="AA92" s="37">
        <f t="shared" si="36"/>
        <v>0</v>
      </c>
      <c r="AB92" s="37">
        <f t="shared" si="36"/>
        <v>0</v>
      </c>
      <c r="AC92" s="37">
        <f t="shared" si="36"/>
        <v>0</v>
      </c>
      <c r="AD92" s="37">
        <f t="shared" si="36"/>
        <v>0</v>
      </c>
      <c r="AE92" s="37">
        <f t="shared" si="36"/>
        <v>0</v>
      </c>
      <c r="AF92" s="27"/>
    </row>
    <row r="93" spans="1:32" s="6" customFormat="1" ht="16.5">
      <c r="A93" s="28" t="s">
        <v>15</v>
      </c>
      <c r="B93" s="37">
        <f t="shared" si="35"/>
        <v>0</v>
      </c>
      <c r="C93" s="37">
        <f t="shared" si="35"/>
        <v>0</v>
      </c>
      <c r="D93" s="37">
        <f t="shared" si="35"/>
        <v>0</v>
      </c>
      <c r="E93" s="37">
        <f t="shared" si="35"/>
        <v>0</v>
      </c>
      <c r="F93" s="34"/>
      <c r="G93" s="34"/>
      <c r="H93" s="37">
        <f aca="true" t="shared" si="37" ref="H93:AE93">H82</f>
        <v>0</v>
      </c>
      <c r="I93" s="37">
        <f t="shared" si="37"/>
        <v>0</v>
      </c>
      <c r="J93" s="37">
        <f t="shared" si="37"/>
        <v>0</v>
      </c>
      <c r="K93" s="37">
        <f t="shared" si="37"/>
        <v>0</v>
      </c>
      <c r="L93" s="37">
        <f t="shared" si="37"/>
        <v>0</v>
      </c>
      <c r="M93" s="37">
        <f t="shared" si="37"/>
        <v>0</v>
      </c>
      <c r="N93" s="37">
        <f t="shared" si="37"/>
        <v>0</v>
      </c>
      <c r="O93" s="37">
        <f t="shared" si="37"/>
        <v>0</v>
      </c>
      <c r="P93" s="37">
        <f t="shared" si="37"/>
        <v>0</v>
      </c>
      <c r="Q93" s="37">
        <f t="shared" si="37"/>
        <v>0</v>
      </c>
      <c r="R93" s="37">
        <f t="shared" si="37"/>
        <v>0</v>
      </c>
      <c r="S93" s="37">
        <f t="shared" si="37"/>
        <v>0</v>
      </c>
      <c r="T93" s="37">
        <f t="shared" si="37"/>
        <v>0</v>
      </c>
      <c r="U93" s="37">
        <f t="shared" si="37"/>
        <v>0</v>
      </c>
      <c r="V93" s="37">
        <f t="shared" si="37"/>
        <v>0</v>
      </c>
      <c r="W93" s="37">
        <f t="shared" si="37"/>
        <v>0</v>
      </c>
      <c r="X93" s="37">
        <f t="shared" si="37"/>
        <v>0</v>
      </c>
      <c r="Y93" s="37">
        <f t="shared" si="37"/>
        <v>0</v>
      </c>
      <c r="Z93" s="37">
        <f t="shared" si="37"/>
        <v>0</v>
      </c>
      <c r="AA93" s="37">
        <f t="shared" si="37"/>
        <v>0</v>
      </c>
      <c r="AB93" s="37">
        <f t="shared" si="37"/>
        <v>0</v>
      </c>
      <c r="AC93" s="37">
        <f t="shared" si="37"/>
        <v>0</v>
      </c>
      <c r="AD93" s="37">
        <f t="shared" si="37"/>
        <v>0</v>
      </c>
      <c r="AE93" s="37">
        <f t="shared" si="37"/>
        <v>0</v>
      </c>
      <c r="AF93" s="27"/>
    </row>
    <row r="94" spans="1:32" s="6" customFormat="1" ht="16.5">
      <c r="A94" s="28" t="s">
        <v>16</v>
      </c>
      <c r="B94" s="37">
        <f>B83+B89</f>
        <v>2000</v>
      </c>
      <c r="C94" s="37">
        <f aca="true" t="shared" si="38" ref="C94:E95">C83</f>
        <v>0</v>
      </c>
      <c r="D94" s="37">
        <f t="shared" si="38"/>
        <v>0</v>
      </c>
      <c r="E94" s="37">
        <f t="shared" si="38"/>
        <v>0</v>
      </c>
      <c r="F94" s="34">
        <f>E94/B94%</f>
        <v>0</v>
      </c>
      <c r="G94" s="34" t="e">
        <f>E94/C94%</f>
        <v>#DIV/0!</v>
      </c>
      <c r="H94" s="37">
        <f aca="true" t="shared" si="39" ref="H94:AE94">H83</f>
        <v>0</v>
      </c>
      <c r="I94" s="37">
        <f t="shared" si="39"/>
        <v>0</v>
      </c>
      <c r="J94" s="37">
        <f t="shared" si="39"/>
        <v>0</v>
      </c>
      <c r="K94" s="37">
        <f t="shared" si="39"/>
        <v>0</v>
      </c>
      <c r="L94" s="37">
        <f t="shared" si="39"/>
        <v>0</v>
      </c>
      <c r="M94" s="37">
        <f t="shared" si="39"/>
        <v>0</v>
      </c>
      <c r="N94" s="37">
        <f t="shared" si="39"/>
        <v>0</v>
      </c>
      <c r="O94" s="37">
        <f t="shared" si="39"/>
        <v>0</v>
      </c>
      <c r="P94" s="37">
        <f t="shared" si="39"/>
        <v>0</v>
      </c>
      <c r="Q94" s="37">
        <f t="shared" si="39"/>
        <v>0</v>
      </c>
      <c r="R94" s="37">
        <f t="shared" si="39"/>
        <v>0</v>
      </c>
      <c r="S94" s="37">
        <f t="shared" si="39"/>
        <v>0</v>
      </c>
      <c r="T94" s="37">
        <f t="shared" si="39"/>
        <v>0</v>
      </c>
      <c r="U94" s="37">
        <f t="shared" si="39"/>
        <v>0</v>
      </c>
      <c r="V94" s="37">
        <f t="shared" si="39"/>
        <v>0</v>
      </c>
      <c r="W94" s="37">
        <f t="shared" si="39"/>
        <v>0</v>
      </c>
      <c r="X94" s="37">
        <f t="shared" si="39"/>
        <v>598.7</v>
      </c>
      <c r="Y94" s="37">
        <f t="shared" si="39"/>
        <v>0</v>
      </c>
      <c r="Z94" s="37">
        <f t="shared" si="39"/>
        <v>0</v>
      </c>
      <c r="AA94" s="37">
        <f t="shared" si="39"/>
        <v>0</v>
      </c>
      <c r="AB94" s="37">
        <f t="shared" si="39"/>
        <v>0</v>
      </c>
      <c r="AC94" s="37">
        <f t="shared" si="39"/>
        <v>0</v>
      </c>
      <c r="AD94" s="37">
        <f t="shared" si="39"/>
        <v>0</v>
      </c>
      <c r="AE94" s="37">
        <f t="shared" si="39"/>
        <v>0</v>
      </c>
      <c r="AF94" s="27"/>
    </row>
    <row r="95" spans="1:32" s="6" customFormat="1" ht="16.5">
      <c r="A95" s="28" t="s">
        <v>18</v>
      </c>
      <c r="B95" s="42">
        <f>B84</f>
        <v>0</v>
      </c>
      <c r="C95" s="42">
        <f t="shared" si="38"/>
        <v>0</v>
      </c>
      <c r="D95" s="42">
        <f t="shared" si="38"/>
        <v>0</v>
      </c>
      <c r="E95" s="42">
        <f t="shared" si="38"/>
        <v>0</v>
      </c>
      <c r="F95" s="34"/>
      <c r="G95" s="34"/>
      <c r="H95" s="42">
        <f aca="true" t="shared" si="40" ref="H95:AE95">H84</f>
        <v>0</v>
      </c>
      <c r="I95" s="42">
        <f t="shared" si="40"/>
        <v>0</v>
      </c>
      <c r="J95" s="42">
        <f t="shared" si="40"/>
        <v>0</v>
      </c>
      <c r="K95" s="42">
        <f t="shared" si="40"/>
        <v>0</v>
      </c>
      <c r="L95" s="42">
        <f t="shared" si="40"/>
        <v>0</v>
      </c>
      <c r="M95" s="42">
        <f t="shared" si="40"/>
        <v>0</v>
      </c>
      <c r="N95" s="42">
        <f t="shared" si="40"/>
        <v>0</v>
      </c>
      <c r="O95" s="42">
        <f t="shared" si="40"/>
        <v>0</v>
      </c>
      <c r="P95" s="42">
        <f t="shared" si="40"/>
        <v>0</v>
      </c>
      <c r="Q95" s="42">
        <f t="shared" si="40"/>
        <v>0</v>
      </c>
      <c r="R95" s="42">
        <f t="shared" si="40"/>
        <v>0</v>
      </c>
      <c r="S95" s="42">
        <f t="shared" si="40"/>
        <v>0</v>
      </c>
      <c r="T95" s="42">
        <f t="shared" si="40"/>
        <v>0</v>
      </c>
      <c r="U95" s="42">
        <f t="shared" si="40"/>
        <v>0</v>
      </c>
      <c r="V95" s="42">
        <f t="shared" si="40"/>
        <v>0</v>
      </c>
      <c r="W95" s="42">
        <f t="shared" si="40"/>
        <v>0</v>
      </c>
      <c r="X95" s="42">
        <f t="shared" si="40"/>
        <v>0</v>
      </c>
      <c r="Y95" s="42">
        <f t="shared" si="40"/>
        <v>0</v>
      </c>
      <c r="Z95" s="42">
        <f t="shared" si="40"/>
        <v>0</v>
      </c>
      <c r="AA95" s="42">
        <f t="shared" si="40"/>
        <v>0</v>
      </c>
      <c r="AB95" s="42">
        <f t="shared" si="40"/>
        <v>0</v>
      </c>
      <c r="AC95" s="42">
        <f t="shared" si="40"/>
        <v>0</v>
      </c>
      <c r="AD95" s="42">
        <f t="shared" si="40"/>
        <v>0</v>
      </c>
      <c r="AE95" s="42">
        <f t="shared" si="40"/>
        <v>0</v>
      </c>
      <c r="AF95" s="27"/>
    </row>
    <row r="96" spans="1:32" s="6" customFormat="1" ht="63">
      <c r="A96" s="31" t="s">
        <v>52</v>
      </c>
      <c r="B96" s="35">
        <f>B97</f>
        <v>28829.699999999997</v>
      </c>
      <c r="C96" s="35">
        <f>C97</f>
        <v>18980.039999999997</v>
      </c>
      <c r="D96" s="35">
        <f>D97</f>
        <v>18061.949999999997</v>
      </c>
      <c r="E96" s="35">
        <f>E97</f>
        <v>18061.949999999997</v>
      </c>
      <c r="F96" s="34">
        <f>E96/B96%</f>
        <v>62.65049584282875</v>
      </c>
      <c r="G96" s="34">
        <f>E96/C96%</f>
        <v>95.16286583168423</v>
      </c>
      <c r="H96" s="35">
        <f aca="true" t="shared" si="41" ref="H96:AE96">H97</f>
        <v>4742.47</v>
      </c>
      <c r="I96" s="35">
        <f t="shared" si="41"/>
        <v>4014.4</v>
      </c>
      <c r="J96" s="35">
        <f t="shared" si="41"/>
        <v>2468.85</v>
      </c>
      <c r="K96" s="35">
        <f t="shared" si="41"/>
        <v>3145.54</v>
      </c>
      <c r="L96" s="35">
        <f t="shared" si="41"/>
        <v>1106.31</v>
      </c>
      <c r="M96" s="35">
        <f t="shared" si="41"/>
        <v>974.06</v>
      </c>
      <c r="N96" s="35">
        <f t="shared" si="41"/>
        <v>2692.72</v>
      </c>
      <c r="O96" s="35">
        <f t="shared" si="41"/>
        <v>2465.33</v>
      </c>
      <c r="P96" s="35">
        <f t="shared" si="41"/>
        <v>2683.46</v>
      </c>
      <c r="Q96" s="35">
        <v>2641.65</v>
      </c>
      <c r="R96" s="35">
        <f t="shared" si="41"/>
        <v>1760.14</v>
      </c>
      <c r="S96" s="35">
        <f t="shared" si="41"/>
        <v>1481.64</v>
      </c>
      <c r="T96" s="35">
        <f t="shared" si="41"/>
        <v>3526.09</v>
      </c>
      <c r="U96" s="35">
        <f t="shared" si="41"/>
        <v>3339.33</v>
      </c>
      <c r="V96" s="35">
        <f t="shared" si="41"/>
        <v>2376.26</v>
      </c>
      <c r="W96" s="35">
        <f t="shared" si="41"/>
        <v>0</v>
      </c>
      <c r="X96" s="35">
        <f t="shared" si="41"/>
        <v>1285.88</v>
      </c>
      <c r="Y96" s="35">
        <f t="shared" si="41"/>
        <v>0</v>
      </c>
      <c r="Z96" s="35">
        <f t="shared" si="41"/>
        <v>2243.05</v>
      </c>
      <c r="AA96" s="35">
        <f t="shared" si="41"/>
        <v>0</v>
      </c>
      <c r="AB96" s="35">
        <f t="shared" si="41"/>
        <v>1242.54</v>
      </c>
      <c r="AC96" s="35">
        <f t="shared" si="41"/>
        <v>0</v>
      </c>
      <c r="AD96" s="35">
        <f t="shared" si="41"/>
        <v>2701.93</v>
      </c>
      <c r="AE96" s="35">
        <f t="shared" si="41"/>
        <v>0</v>
      </c>
      <c r="AF96" s="67" t="s">
        <v>94</v>
      </c>
    </row>
    <row r="97" spans="1:32" s="6" customFormat="1" ht="34.5" customHeight="1">
      <c r="A97" s="31" t="s">
        <v>38</v>
      </c>
      <c r="B97" s="35">
        <f>SUM(B98:B101)</f>
        <v>28829.699999999997</v>
      </c>
      <c r="C97" s="35">
        <f>SUM(C98:C101)</f>
        <v>18980.039999999997</v>
      </c>
      <c r="D97" s="35">
        <f>SUM(D98:D101)</f>
        <v>18061.949999999997</v>
      </c>
      <c r="E97" s="35">
        <f>SUM(E98:E101)</f>
        <v>18061.949999999997</v>
      </c>
      <c r="F97" s="34">
        <f>E97/B97%</f>
        <v>62.65049584282875</v>
      </c>
      <c r="G97" s="34">
        <f>E97/C97%</f>
        <v>95.16286583168423</v>
      </c>
      <c r="H97" s="35">
        <f aca="true" t="shared" si="42" ref="H97:AE97">SUM(H98:H101)</f>
        <v>4742.47</v>
      </c>
      <c r="I97" s="35">
        <f t="shared" si="42"/>
        <v>4014.4</v>
      </c>
      <c r="J97" s="35">
        <f t="shared" si="42"/>
        <v>2468.85</v>
      </c>
      <c r="K97" s="35">
        <f t="shared" si="42"/>
        <v>3145.54</v>
      </c>
      <c r="L97" s="35">
        <f t="shared" si="42"/>
        <v>1106.31</v>
      </c>
      <c r="M97" s="35">
        <f t="shared" si="42"/>
        <v>974.06</v>
      </c>
      <c r="N97" s="35">
        <f t="shared" si="42"/>
        <v>2692.72</v>
      </c>
      <c r="O97" s="35">
        <f t="shared" si="42"/>
        <v>2465.33</v>
      </c>
      <c r="P97" s="35">
        <f t="shared" si="42"/>
        <v>2683.46</v>
      </c>
      <c r="Q97" s="35">
        <v>2641.65</v>
      </c>
      <c r="R97" s="35">
        <f t="shared" si="42"/>
        <v>1760.14</v>
      </c>
      <c r="S97" s="35">
        <f t="shared" si="42"/>
        <v>1481.64</v>
      </c>
      <c r="T97" s="35">
        <f t="shared" si="42"/>
        <v>3526.09</v>
      </c>
      <c r="U97" s="35">
        <f t="shared" si="42"/>
        <v>3339.33</v>
      </c>
      <c r="V97" s="35">
        <f t="shared" si="42"/>
        <v>2376.26</v>
      </c>
      <c r="W97" s="35">
        <f t="shared" si="42"/>
        <v>0</v>
      </c>
      <c r="X97" s="35">
        <f t="shared" si="42"/>
        <v>1285.88</v>
      </c>
      <c r="Y97" s="35">
        <f t="shared" si="42"/>
        <v>0</v>
      </c>
      <c r="Z97" s="35">
        <f t="shared" si="42"/>
        <v>2243.05</v>
      </c>
      <c r="AA97" s="35">
        <f t="shared" si="42"/>
        <v>0</v>
      </c>
      <c r="AB97" s="35">
        <f t="shared" si="42"/>
        <v>1242.54</v>
      </c>
      <c r="AC97" s="35">
        <f t="shared" si="42"/>
        <v>0</v>
      </c>
      <c r="AD97" s="35">
        <f t="shared" si="42"/>
        <v>2701.93</v>
      </c>
      <c r="AE97" s="35">
        <f t="shared" si="42"/>
        <v>0</v>
      </c>
      <c r="AF97" s="68"/>
    </row>
    <row r="98" spans="1:32" s="6" customFormat="1" ht="30" customHeight="1">
      <c r="A98" s="28" t="s">
        <v>17</v>
      </c>
      <c r="B98" s="37">
        <f>H98+J98+L98+N98+P98+R98+T98+V98+X98+Z98+AB98+AD98</f>
        <v>0</v>
      </c>
      <c r="C98" s="37">
        <f>H98+J98+L98+N98+P98</f>
        <v>0</v>
      </c>
      <c r="D98" s="37">
        <f>E98</f>
        <v>0</v>
      </c>
      <c r="E98" s="37">
        <f>I98+K98+M98+O98+Q98+S98+U98+W98+Y98+AA98+AC98+AE98</f>
        <v>0</v>
      </c>
      <c r="F98" s="34"/>
      <c r="G98" s="34"/>
      <c r="H98" s="35"/>
      <c r="I98" s="35"/>
      <c r="J98" s="35"/>
      <c r="K98" s="35"/>
      <c r="L98" s="35"/>
      <c r="M98" s="35"/>
      <c r="N98" s="35"/>
      <c r="O98" s="35"/>
      <c r="P98" s="35"/>
      <c r="Q98" s="35"/>
      <c r="R98" s="35"/>
      <c r="S98" s="35"/>
      <c r="T98" s="35"/>
      <c r="U98" s="35"/>
      <c r="V98" s="35"/>
      <c r="W98" s="35"/>
      <c r="X98" s="35"/>
      <c r="Y98" s="35"/>
      <c r="Z98" s="35"/>
      <c r="AA98" s="35"/>
      <c r="AB98" s="35"/>
      <c r="AC98" s="35"/>
      <c r="AD98" s="35"/>
      <c r="AE98" s="26"/>
      <c r="AF98" s="68"/>
    </row>
    <row r="99" spans="1:32" s="6" customFormat="1" ht="34.5" customHeight="1">
      <c r="A99" s="28" t="s">
        <v>15</v>
      </c>
      <c r="B99" s="37">
        <f>H99+J99+L99+N99+P99+R99+T99+V99+X99+Z99+AB99+AD99</f>
        <v>0</v>
      </c>
      <c r="C99" s="37">
        <f>H99+J99+L99+N99+P99</f>
        <v>0</v>
      </c>
      <c r="D99" s="37">
        <f>E99</f>
        <v>0</v>
      </c>
      <c r="E99" s="37">
        <f>I99+K99+M99+O99+Q99+S99+U99+W99+Y99+AA99+AC99+AE99</f>
        <v>0</v>
      </c>
      <c r="F99" s="34"/>
      <c r="G99" s="34"/>
      <c r="H99" s="35"/>
      <c r="I99" s="35"/>
      <c r="J99" s="35"/>
      <c r="K99" s="35"/>
      <c r="L99" s="35"/>
      <c r="M99" s="35"/>
      <c r="N99" s="35"/>
      <c r="O99" s="35"/>
      <c r="P99" s="35"/>
      <c r="Q99" s="35"/>
      <c r="R99" s="35"/>
      <c r="S99" s="35"/>
      <c r="T99" s="35"/>
      <c r="U99" s="35"/>
      <c r="V99" s="35"/>
      <c r="W99" s="35"/>
      <c r="X99" s="35"/>
      <c r="Y99" s="35"/>
      <c r="Z99" s="35"/>
      <c r="AA99" s="35"/>
      <c r="AB99" s="35"/>
      <c r="AC99" s="35"/>
      <c r="AD99" s="35"/>
      <c r="AE99" s="26"/>
      <c r="AF99" s="68"/>
    </row>
    <row r="100" spans="1:32" s="6" customFormat="1" ht="54" customHeight="1">
      <c r="A100" s="28" t="s">
        <v>16</v>
      </c>
      <c r="B100" s="37">
        <f>H100+J100+L100+N100+P100+R100+T100+V100+X100+Z100+AB100+AD100</f>
        <v>28829.699999999997</v>
      </c>
      <c r="C100" s="37">
        <f>H100+J100+L100+N100+P100+R100+T100</f>
        <v>18980.039999999997</v>
      </c>
      <c r="D100" s="37">
        <f>E100</f>
        <v>18061.949999999997</v>
      </c>
      <c r="E100" s="37">
        <f>I100+K100+M100+O100+Q100+S100+U100+W100+Y100+AA100+AC100+AE100</f>
        <v>18061.949999999997</v>
      </c>
      <c r="F100" s="34">
        <f>E100/B100%</f>
        <v>62.65049584282875</v>
      </c>
      <c r="G100" s="34">
        <f>E100/C100%</f>
        <v>95.16286583168423</v>
      </c>
      <c r="H100" s="37">
        <v>4742.47</v>
      </c>
      <c r="I100" s="37">
        <v>4014.4</v>
      </c>
      <c r="J100" s="37">
        <v>2468.85</v>
      </c>
      <c r="K100" s="37">
        <v>3145.54</v>
      </c>
      <c r="L100" s="37">
        <v>1106.31</v>
      </c>
      <c r="M100" s="37">
        <v>974.06</v>
      </c>
      <c r="N100" s="37">
        <v>2692.72</v>
      </c>
      <c r="O100" s="37">
        <v>2465.33</v>
      </c>
      <c r="P100" s="37">
        <v>2683.46</v>
      </c>
      <c r="Q100" s="37">
        <v>2641.65</v>
      </c>
      <c r="R100" s="37">
        <v>1760.14</v>
      </c>
      <c r="S100" s="37">
        <v>1481.64</v>
      </c>
      <c r="T100" s="37">
        <v>3526.09</v>
      </c>
      <c r="U100" s="37">
        <v>3339.33</v>
      </c>
      <c r="V100" s="37">
        <v>2376.26</v>
      </c>
      <c r="W100" s="37"/>
      <c r="X100" s="37">
        <v>1285.88</v>
      </c>
      <c r="Y100" s="37"/>
      <c r="Z100" s="37">
        <v>2243.05</v>
      </c>
      <c r="AA100" s="37"/>
      <c r="AB100" s="37">
        <v>1242.54</v>
      </c>
      <c r="AC100" s="37"/>
      <c r="AD100" s="37">
        <v>2701.93</v>
      </c>
      <c r="AE100" s="26"/>
      <c r="AF100" s="68"/>
    </row>
    <row r="101" spans="1:32" s="6" customFormat="1" ht="45" customHeight="1">
      <c r="A101" s="28" t="s">
        <v>18</v>
      </c>
      <c r="B101" s="37">
        <f>H101+J101+L101+N101+P101+R101+T101+V101+X101+Z101+AB101+AD101</f>
        <v>0</v>
      </c>
      <c r="C101" s="37">
        <f>H101+J101+L101+N101+P101</f>
        <v>0</v>
      </c>
      <c r="D101" s="37">
        <f>E101</f>
        <v>0</v>
      </c>
      <c r="E101" s="37">
        <f>I101+K101+M101+O101+Q101+S101+U101+W101+Y101+AA101+AC101+AE101</f>
        <v>0</v>
      </c>
      <c r="F101" s="34"/>
      <c r="G101" s="34"/>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26"/>
      <c r="AF101" s="69"/>
    </row>
    <row r="102" spans="1:32" s="6" customFormat="1" ht="89.25" customHeight="1">
      <c r="A102" s="31" t="s">
        <v>53</v>
      </c>
      <c r="B102" s="37">
        <f>B103+B109+B115+B121+B127+B133+B139</f>
        <v>20947.5</v>
      </c>
      <c r="C102" s="37">
        <f>C103+C109+C115+C121+C127+C133+C139</f>
        <v>664</v>
      </c>
      <c r="D102" s="37">
        <f>D103+D109+D115+D121+D127+D133+D139</f>
        <v>575.71</v>
      </c>
      <c r="E102" s="37">
        <f>E103+E109+E115+E121+E127+E133+E139</f>
        <v>575.71</v>
      </c>
      <c r="F102" s="34">
        <f>E102/B102%</f>
        <v>2.7483470581214946</v>
      </c>
      <c r="G102" s="34">
        <f>E102/C102%</f>
        <v>86.70331325301206</v>
      </c>
      <c r="H102" s="37">
        <f aca="true" t="shared" si="43" ref="H102:AE102">H103+H109+H115+H121+H127+H133+H139</f>
        <v>0</v>
      </c>
      <c r="I102" s="37">
        <f t="shared" si="43"/>
        <v>0</v>
      </c>
      <c r="J102" s="37">
        <f t="shared" si="43"/>
        <v>0</v>
      </c>
      <c r="K102" s="37">
        <f t="shared" si="43"/>
        <v>0</v>
      </c>
      <c r="L102" s="37">
        <f t="shared" si="43"/>
        <v>0</v>
      </c>
      <c r="M102" s="37">
        <f t="shared" si="43"/>
        <v>0</v>
      </c>
      <c r="N102" s="37">
        <f t="shared" si="43"/>
        <v>0</v>
      </c>
      <c r="O102" s="37">
        <f t="shared" si="43"/>
        <v>0</v>
      </c>
      <c r="P102" s="37">
        <f t="shared" si="43"/>
        <v>458.8</v>
      </c>
      <c r="Q102" s="37">
        <f t="shared" si="43"/>
        <v>378.53</v>
      </c>
      <c r="R102" s="37">
        <f t="shared" si="43"/>
        <v>170.2</v>
      </c>
      <c r="S102" s="37">
        <f t="shared" si="43"/>
        <v>170.2</v>
      </c>
      <c r="T102" s="37">
        <f t="shared" si="43"/>
        <v>35</v>
      </c>
      <c r="U102" s="37">
        <f t="shared" si="43"/>
        <v>26.98</v>
      </c>
      <c r="V102" s="37">
        <f t="shared" si="43"/>
        <v>393.8</v>
      </c>
      <c r="W102" s="37">
        <f t="shared" si="43"/>
        <v>0</v>
      </c>
      <c r="X102" s="37">
        <f t="shared" si="43"/>
        <v>9862.6</v>
      </c>
      <c r="Y102" s="37">
        <f t="shared" si="43"/>
        <v>0</v>
      </c>
      <c r="Z102" s="37">
        <f t="shared" si="43"/>
        <v>6491.7</v>
      </c>
      <c r="AA102" s="37">
        <f t="shared" si="43"/>
        <v>0</v>
      </c>
      <c r="AB102" s="37">
        <f t="shared" si="43"/>
        <v>0</v>
      </c>
      <c r="AC102" s="37">
        <f t="shared" si="43"/>
        <v>0</v>
      </c>
      <c r="AD102" s="37">
        <f t="shared" si="43"/>
        <v>3535.4</v>
      </c>
      <c r="AE102" s="37">
        <f t="shared" si="43"/>
        <v>0</v>
      </c>
      <c r="AF102" s="27"/>
    </row>
    <row r="103" spans="1:32" s="6" customFormat="1" ht="67.5" customHeight="1">
      <c r="A103" s="32" t="s">
        <v>31</v>
      </c>
      <c r="B103" s="35">
        <f>B104</f>
        <v>992.2</v>
      </c>
      <c r="C103" s="35">
        <f>C104</f>
        <v>0</v>
      </c>
      <c r="D103" s="35">
        <f>D104</f>
        <v>0</v>
      </c>
      <c r="E103" s="35">
        <f>E104</f>
        <v>0</v>
      </c>
      <c r="F103" s="34">
        <f>E103/B103%</f>
        <v>0</v>
      </c>
      <c r="G103" s="34" t="e">
        <f>E103/C103%</f>
        <v>#DIV/0!</v>
      </c>
      <c r="H103" s="35">
        <f aca="true" t="shared" si="44" ref="H103:AE103">H104</f>
        <v>0</v>
      </c>
      <c r="I103" s="35">
        <f t="shared" si="44"/>
        <v>0</v>
      </c>
      <c r="J103" s="35">
        <f t="shared" si="44"/>
        <v>0</v>
      </c>
      <c r="K103" s="35">
        <f t="shared" si="44"/>
        <v>0</v>
      </c>
      <c r="L103" s="35">
        <f t="shared" si="44"/>
        <v>0</v>
      </c>
      <c r="M103" s="35">
        <f t="shared" si="44"/>
        <v>0</v>
      </c>
      <c r="N103" s="35">
        <f t="shared" si="44"/>
        <v>0</v>
      </c>
      <c r="O103" s="35">
        <f t="shared" si="44"/>
        <v>0</v>
      </c>
      <c r="P103" s="35">
        <f t="shared" si="44"/>
        <v>0</v>
      </c>
      <c r="Q103" s="35">
        <f t="shared" si="44"/>
        <v>0</v>
      </c>
      <c r="R103" s="35">
        <f t="shared" si="44"/>
        <v>0</v>
      </c>
      <c r="S103" s="35">
        <f t="shared" si="44"/>
        <v>0</v>
      </c>
      <c r="T103" s="35">
        <f t="shared" si="44"/>
        <v>0</v>
      </c>
      <c r="U103" s="35">
        <f t="shared" si="44"/>
        <v>0</v>
      </c>
      <c r="V103" s="35">
        <f t="shared" si="44"/>
        <v>0</v>
      </c>
      <c r="W103" s="35">
        <f t="shared" si="44"/>
        <v>0</v>
      </c>
      <c r="X103" s="35">
        <f t="shared" si="44"/>
        <v>992.2</v>
      </c>
      <c r="Y103" s="35">
        <f t="shared" si="44"/>
        <v>0</v>
      </c>
      <c r="Z103" s="35">
        <f t="shared" si="44"/>
        <v>0</v>
      </c>
      <c r="AA103" s="35">
        <f t="shared" si="44"/>
        <v>0</v>
      </c>
      <c r="AB103" s="35">
        <f t="shared" si="44"/>
        <v>0</v>
      </c>
      <c r="AC103" s="35">
        <f t="shared" si="44"/>
        <v>0</v>
      </c>
      <c r="AD103" s="35">
        <f t="shared" si="44"/>
        <v>0</v>
      </c>
      <c r="AE103" s="35">
        <f t="shared" si="44"/>
        <v>0</v>
      </c>
      <c r="AF103" s="67" t="s">
        <v>95</v>
      </c>
    </row>
    <row r="104" spans="1:32" s="6" customFormat="1" ht="16.5">
      <c r="A104" s="24" t="s">
        <v>19</v>
      </c>
      <c r="B104" s="35">
        <f>SUM(B105:B108)</f>
        <v>992.2</v>
      </c>
      <c r="C104" s="35">
        <f>SUM(C105:C108)</f>
        <v>0</v>
      </c>
      <c r="D104" s="35">
        <f>SUM(D105:D108)</f>
        <v>0</v>
      </c>
      <c r="E104" s="35">
        <f>SUM(E105:E108)</f>
        <v>0</v>
      </c>
      <c r="F104" s="34">
        <f>E104/B104%</f>
        <v>0</v>
      </c>
      <c r="G104" s="34" t="e">
        <f>E104/C104%</f>
        <v>#DIV/0!</v>
      </c>
      <c r="H104" s="35">
        <f aca="true" t="shared" si="45" ref="H104:AE104">SUM(H105:H108)</f>
        <v>0</v>
      </c>
      <c r="I104" s="35">
        <f t="shared" si="45"/>
        <v>0</v>
      </c>
      <c r="J104" s="35">
        <f t="shared" si="45"/>
        <v>0</v>
      </c>
      <c r="K104" s="35">
        <f t="shared" si="45"/>
        <v>0</v>
      </c>
      <c r="L104" s="35">
        <f t="shared" si="45"/>
        <v>0</v>
      </c>
      <c r="M104" s="35">
        <f t="shared" si="45"/>
        <v>0</v>
      </c>
      <c r="N104" s="35">
        <f t="shared" si="45"/>
        <v>0</v>
      </c>
      <c r="O104" s="35">
        <f t="shared" si="45"/>
        <v>0</v>
      </c>
      <c r="P104" s="35">
        <f t="shared" si="45"/>
        <v>0</v>
      </c>
      <c r="Q104" s="35">
        <f t="shared" si="45"/>
        <v>0</v>
      </c>
      <c r="R104" s="35">
        <f t="shared" si="45"/>
        <v>0</v>
      </c>
      <c r="S104" s="35">
        <f t="shared" si="45"/>
        <v>0</v>
      </c>
      <c r="T104" s="35">
        <f t="shared" si="45"/>
        <v>0</v>
      </c>
      <c r="U104" s="35">
        <f t="shared" si="45"/>
        <v>0</v>
      </c>
      <c r="V104" s="35">
        <f t="shared" si="45"/>
        <v>0</v>
      </c>
      <c r="W104" s="35">
        <f t="shared" si="45"/>
        <v>0</v>
      </c>
      <c r="X104" s="35">
        <f t="shared" si="45"/>
        <v>992.2</v>
      </c>
      <c r="Y104" s="35">
        <f t="shared" si="45"/>
        <v>0</v>
      </c>
      <c r="Z104" s="35">
        <f t="shared" si="45"/>
        <v>0</v>
      </c>
      <c r="AA104" s="35">
        <f t="shared" si="45"/>
        <v>0</v>
      </c>
      <c r="AB104" s="35">
        <f t="shared" si="45"/>
        <v>0</v>
      </c>
      <c r="AC104" s="35">
        <f t="shared" si="45"/>
        <v>0</v>
      </c>
      <c r="AD104" s="35">
        <f t="shared" si="45"/>
        <v>0</v>
      </c>
      <c r="AE104" s="35">
        <f t="shared" si="45"/>
        <v>0</v>
      </c>
      <c r="AF104" s="68"/>
    </row>
    <row r="105" spans="1:32" s="6" customFormat="1" ht="16.5">
      <c r="A105" s="28" t="s">
        <v>17</v>
      </c>
      <c r="B105" s="37">
        <f>H105+J105+L105+N105+P105+R105+T105+V105+X105+Z105+AB105+AD105</f>
        <v>0</v>
      </c>
      <c r="C105" s="37">
        <f>H105+J105+L105+N105+P105</f>
        <v>0</v>
      </c>
      <c r="D105" s="37">
        <f>E105</f>
        <v>0</v>
      </c>
      <c r="E105" s="37">
        <f>I105+K105+M105+O105+Q105+S105+U105+W105+Y105+AA105+AC105+AE105</f>
        <v>0</v>
      </c>
      <c r="F105" s="34"/>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26"/>
      <c r="AF105" s="68"/>
    </row>
    <row r="106" spans="1:32" s="6" customFormat="1" ht="16.5">
      <c r="A106" s="28" t="s">
        <v>15</v>
      </c>
      <c r="B106" s="37">
        <f>H106+J106+L106+N106+P106+R106+T106+V106+X106+Z106+AB106+AD106</f>
        <v>992.2</v>
      </c>
      <c r="C106" s="37">
        <f>H106+J106+L106+N106+P106</f>
        <v>0</v>
      </c>
      <c r="D106" s="37">
        <f>E106</f>
        <v>0</v>
      </c>
      <c r="E106" s="37">
        <f>I106+K106+M106+O106+Q106+S106+U106+W106+Y106+AA106+AC106+AE106</f>
        <v>0</v>
      </c>
      <c r="F106" s="34">
        <f>E106/B106%</f>
        <v>0</v>
      </c>
      <c r="G106" s="34" t="e">
        <f>E106/C106%</f>
        <v>#DIV/0!</v>
      </c>
      <c r="H106" s="35"/>
      <c r="I106" s="35"/>
      <c r="J106" s="35"/>
      <c r="K106" s="35"/>
      <c r="L106" s="35"/>
      <c r="M106" s="35"/>
      <c r="N106" s="35"/>
      <c r="O106" s="35"/>
      <c r="P106" s="35"/>
      <c r="Q106" s="35"/>
      <c r="R106" s="35"/>
      <c r="S106" s="35"/>
      <c r="T106" s="35"/>
      <c r="U106" s="35"/>
      <c r="V106" s="35"/>
      <c r="W106" s="35"/>
      <c r="X106" s="37">
        <v>992.2</v>
      </c>
      <c r="Y106" s="37"/>
      <c r="Z106" s="35"/>
      <c r="AA106" s="35"/>
      <c r="AB106" s="35"/>
      <c r="AC106" s="35"/>
      <c r="AD106" s="35"/>
      <c r="AE106" s="26"/>
      <c r="AF106" s="68"/>
    </row>
    <row r="107" spans="1:32" s="6" customFormat="1" ht="16.5">
      <c r="A107" s="28" t="s">
        <v>16</v>
      </c>
      <c r="B107" s="37">
        <f>H107+J107+L107+N107+P107+R107+T107+V107+X107+Z107+AB107+AD107</f>
        <v>0</v>
      </c>
      <c r="C107" s="37">
        <f>H107+J107+L107+N107+P107</f>
        <v>0</v>
      </c>
      <c r="D107" s="37">
        <f>E107</f>
        <v>0</v>
      </c>
      <c r="E107" s="37">
        <f>I107+K107+M107+O107+Q107+S107+U107+W107+Y107+AA107+AC107+AE107</f>
        <v>0</v>
      </c>
      <c r="F107" s="34" t="e">
        <f>E107/B107%</f>
        <v>#DIV/0!</v>
      </c>
      <c r="G107" s="34" t="e">
        <f>E107/C107%</f>
        <v>#DIV/0!</v>
      </c>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26"/>
      <c r="AF107" s="68"/>
    </row>
    <row r="108" spans="1:32" s="6" customFormat="1" ht="16.5">
      <c r="A108" s="28" t="s">
        <v>18</v>
      </c>
      <c r="B108" s="37">
        <f>H108+J108+L108+N108+P108+R108+T108+V108+X108+Z108+AB108+AD108</f>
        <v>0</v>
      </c>
      <c r="C108" s="37">
        <f>H108+J108+L108+N108+P108</f>
        <v>0</v>
      </c>
      <c r="D108" s="37">
        <f>E108</f>
        <v>0</v>
      </c>
      <c r="E108" s="37">
        <f>I108+K108+M108+O108+Q108+S108+U108+W108+Y108+AA108+AC108+AE108</f>
        <v>0</v>
      </c>
      <c r="F108" s="34"/>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26"/>
      <c r="AF108" s="69"/>
    </row>
    <row r="109" spans="1:32" s="6" customFormat="1" ht="84" customHeight="1">
      <c r="A109" s="32" t="s">
        <v>32</v>
      </c>
      <c r="B109" s="35">
        <f>B110</f>
        <v>100</v>
      </c>
      <c r="C109" s="35">
        <f>C110</f>
        <v>35</v>
      </c>
      <c r="D109" s="35">
        <f>D110</f>
        <v>26.98</v>
      </c>
      <c r="E109" s="35">
        <f>E110</f>
        <v>26.98</v>
      </c>
      <c r="F109" s="34">
        <f>E109/B109%</f>
        <v>26.98</v>
      </c>
      <c r="G109" s="34">
        <f>E109/C109%</f>
        <v>77.08571428571429</v>
      </c>
      <c r="H109" s="35">
        <f aca="true" t="shared" si="46" ref="H109:AE109">H110</f>
        <v>0</v>
      </c>
      <c r="I109" s="35">
        <f t="shared" si="46"/>
        <v>0</v>
      </c>
      <c r="J109" s="35">
        <f t="shared" si="46"/>
        <v>0</v>
      </c>
      <c r="K109" s="35">
        <f t="shared" si="46"/>
        <v>0</v>
      </c>
      <c r="L109" s="35">
        <f t="shared" si="46"/>
        <v>0</v>
      </c>
      <c r="M109" s="35">
        <f t="shared" si="46"/>
        <v>0</v>
      </c>
      <c r="N109" s="35">
        <f t="shared" si="46"/>
        <v>0</v>
      </c>
      <c r="O109" s="35">
        <f t="shared" si="46"/>
        <v>0</v>
      </c>
      <c r="P109" s="35">
        <f t="shared" si="46"/>
        <v>0</v>
      </c>
      <c r="Q109" s="35">
        <f t="shared" si="46"/>
        <v>0</v>
      </c>
      <c r="R109" s="35">
        <f t="shared" si="46"/>
        <v>0</v>
      </c>
      <c r="S109" s="35">
        <f t="shared" si="46"/>
        <v>0</v>
      </c>
      <c r="T109" s="35">
        <f t="shared" si="46"/>
        <v>35</v>
      </c>
      <c r="U109" s="35">
        <f t="shared" si="46"/>
        <v>26.98</v>
      </c>
      <c r="V109" s="35">
        <f t="shared" si="46"/>
        <v>35</v>
      </c>
      <c r="W109" s="35">
        <f t="shared" si="46"/>
        <v>0</v>
      </c>
      <c r="X109" s="35">
        <f t="shared" si="46"/>
        <v>30</v>
      </c>
      <c r="Y109" s="35">
        <f t="shared" si="46"/>
        <v>0</v>
      </c>
      <c r="Z109" s="35">
        <f t="shared" si="46"/>
        <v>0</v>
      </c>
      <c r="AA109" s="35">
        <f t="shared" si="46"/>
        <v>0</v>
      </c>
      <c r="AB109" s="35">
        <f t="shared" si="46"/>
        <v>0</v>
      </c>
      <c r="AC109" s="35">
        <f t="shared" si="46"/>
        <v>0</v>
      </c>
      <c r="AD109" s="35">
        <f t="shared" si="46"/>
        <v>0</v>
      </c>
      <c r="AE109" s="35">
        <f t="shared" si="46"/>
        <v>0</v>
      </c>
      <c r="AF109" s="67" t="s">
        <v>96</v>
      </c>
    </row>
    <row r="110" spans="1:32" s="6" customFormat="1" ht="16.5">
      <c r="A110" s="24" t="s">
        <v>19</v>
      </c>
      <c r="B110" s="35">
        <f>SUM(B111:B114)</f>
        <v>100</v>
      </c>
      <c r="C110" s="35">
        <f>SUM(C111:C114)</f>
        <v>35</v>
      </c>
      <c r="D110" s="35">
        <f>SUM(D111:D114)</f>
        <v>26.98</v>
      </c>
      <c r="E110" s="35">
        <f>SUM(E111:E114)</f>
        <v>26.98</v>
      </c>
      <c r="F110" s="34">
        <f>E110/B110%</f>
        <v>26.98</v>
      </c>
      <c r="G110" s="34">
        <f>E110/C110%</f>
        <v>77.08571428571429</v>
      </c>
      <c r="H110" s="35">
        <f aca="true" t="shared" si="47" ref="H110:AE110">SUM(H111:H114)</f>
        <v>0</v>
      </c>
      <c r="I110" s="35">
        <f t="shared" si="47"/>
        <v>0</v>
      </c>
      <c r="J110" s="35">
        <f t="shared" si="47"/>
        <v>0</v>
      </c>
      <c r="K110" s="35">
        <f t="shared" si="47"/>
        <v>0</v>
      </c>
      <c r="L110" s="35">
        <f t="shared" si="47"/>
        <v>0</v>
      </c>
      <c r="M110" s="35">
        <f t="shared" si="47"/>
        <v>0</v>
      </c>
      <c r="N110" s="35">
        <f t="shared" si="47"/>
        <v>0</v>
      </c>
      <c r="O110" s="35">
        <f t="shared" si="47"/>
        <v>0</v>
      </c>
      <c r="P110" s="35">
        <f t="shared" si="47"/>
        <v>0</v>
      </c>
      <c r="Q110" s="35">
        <f t="shared" si="47"/>
        <v>0</v>
      </c>
      <c r="R110" s="35">
        <f t="shared" si="47"/>
        <v>0</v>
      </c>
      <c r="S110" s="35">
        <f t="shared" si="47"/>
        <v>0</v>
      </c>
      <c r="T110" s="35">
        <f t="shared" si="47"/>
        <v>35</v>
      </c>
      <c r="U110" s="35">
        <f t="shared" si="47"/>
        <v>26.98</v>
      </c>
      <c r="V110" s="35">
        <f t="shared" si="47"/>
        <v>35</v>
      </c>
      <c r="W110" s="35">
        <f t="shared" si="47"/>
        <v>0</v>
      </c>
      <c r="X110" s="35">
        <f t="shared" si="47"/>
        <v>30</v>
      </c>
      <c r="Y110" s="35">
        <f t="shared" si="47"/>
        <v>0</v>
      </c>
      <c r="Z110" s="35">
        <f t="shared" si="47"/>
        <v>0</v>
      </c>
      <c r="AA110" s="35">
        <f t="shared" si="47"/>
        <v>0</v>
      </c>
      <c r="AB110" s="35">
        <f t="shared" si="47"/>
        <v>0</v>
      </c>
      <c r="AC110" s="35">
        <f t="shared" si="47"/>
        <v>0</v>
      </c>
      <c r="AD110" s="35">
        <f t="shared" si="47"/>
        <v>0</v>
      </c>
      <c r="AE110" s="35">
        <f t="shared" si="47"/>
        <v>0</v>
      </c>
      <c r="AF110" s="68"/>
    </row>
    <row r="111" spans="1:32" s="6" customFormat="1" ht="16.5">
      <c r="A111" s="28" t="s">
        <v>17</v>
      </c>
      <c r="B111" s="37">
        <f>H111+J111+L111+N111+P111+R111+T111+V111+X111+Z111+AB111+AD111</f>
        <v>0</v>
      </c>
      <c r="C111" s="37">
        <f>H111+J111+L111+N111+P111</f>
        <v>0</v>
      </c>
      <c r="D111" s="37">
        <f>E111</f>
        <v>0</v>
      </c>
      <c r="E111" s="37">
        <f>I111+K111+M111+O111+Q111+S111+U111+W111+Y111+AA111+AC111+AE111</f>
        <v>0</v>
      </c>
      <c r="F111" s="34"/>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26"/>
      <c r="AF111" s="68"/>
    </row>
    <row r="112" spans="1:32" s="6" customFormat="1" ht="16.5">
      <c r="A112" s="28" t="s">
        <v>15</v>
      </c>
      <c r="B112" s="37">
        <f>H112+J112+L112+N112+P112+R112+T112+V112+X112+Z112+AB112+AD112</f>
        <v>0</v>
      </c>
      <c r="C112" s="37">
        <f>H112+J112+L112+N112+P112</f>
        <v>0</v>
      </c>
      <c r="D112" s="37">
        <f>E112</f>
        <v>0</v>
      </c>
      <c r="E112" s="37">
        <f>I112+K112+M112+O112+Q112+S112+U112+W112+Y112+AA112+AC112+AE112</f>
        <v>0</v>
      </c>
      <c r="F112" s="34"/>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26"/>
      <c r="AF112" s="68"/>
    </row>
    <row r="113" spans="1:32" s="6" customFormat="1" ht="16.5">
      <c r="A113" s="28" t="s">
        <v>16</v>
      </c>
      <c r="B113" s="37">
        <f>H113+J113+L113+N113+P113+R113+T113+V113+X113+Z113+AB113+AD113</f>
        <v>100</v>
      </c>
      <c r="C113" s="37">
        <f>H113+J113+L113+N113+P113+R113+T113</f>
        <v>35</v>
      </c>
      <c r="D113" s="37">
        <f>E113</f>
        <v>26.98</v>
      </c>
      <c r="E113" s="37">
        <f>I113+K113+M113+O113+Q113+S113+U113+W113+Y113+AA113+AC113+AE113</f>
        <v>26.98</v>
      </c>
      <c r="F113" s="34">
        <f>E113/B113%</f>
        <v>26.98</v>
      </c>
      <c r="G113" s="34">
        <f>E113/C113%</f>
        <v>77.08571428571429</v>
      </c>
      <c r="H113" s="35"/>
      <c r="I113" s="35"/>
      <c r="J113" s="35"/>
      <c r="K113" s="35"/>
      <c r="L113" s="35"/>
      <c r="M113" s="35"/>
      <c r="N113" s="35"/>
      <c r="O113" s="35"/>
      <c r="P113" s="35"/>
      <c r="Q113" s="35"/>
      <c r="R113" s="35"/>
      <c r="S113" s="35"/>
      <c r="T113" s="37">
        <v>35</v>
      </c>
      <c r="U113" s="37">
        <v>26.98</v>
      </c>
      <c r="V113" s="37">
        <v>35</v>
      </c>
      <c r="W113" s="37"/>
      <c r="X113" s="37">
        <v>30</v>
      </c>
      <c r="Y113" s="37"/>
      <c r="Z113" s="37">
        <v>0</v>
      </c>
      <c r="AA113" s="37"/>
      <c r="AB113" s="35"/>
      <c r="AC113" s="35"/>
      <c r="AD113" s="35"/>
      <c r="AE113" s="26"/>
      <c r="AF113" s="68"/>
    </row>
    <row r="114" spans="1:32" s="6" customFormat="1" ht="16.5">
      <c r="A114" s="28" t="s">
        <v>18</v>
      </c>
      <c r="B114" s="37">
        <f>H114+J114+L114+N114+P114+R114+T114+V114+X114+Z114+AB114+AD114</f>
        <v>0</v>
      </c>
      <c r="C114" s="37">
        <f>H114+J114+L114+N114+P114</f>
        <v>0</v>
      </c>
      <c r="D114" s="37">
        <f>E114</f>
        <v>0</v>
      </c>
      <c r="E114" s="37">
        <f>I114+K114+M114+O114+Q114+S114+U114+W114+Y114+AA114+AC114+AE114</f>
        <v>0</v>
      </c>
      <c r="F114" s="34"/>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26"/>
      <c r="AF114" s="69"/>
    </row>
    <row r="115" spans="1:32" s="6" customFormat="1" ht="102" customHeight="1">
      <c r="A115" s="32" t="s">
        <v>40</v>
      </c>
      <c r="B115" s="35">
        <f>B116</f>
        <v>18867.5</v>
      </c>
      <c r="C115" s="35">
        <f>C116</f>
        <v>0</v>
      </c>
      <c r="D115" s="35">
        <f>D116</f>
        <v>0</v>
      </c>
      <c r="E115" s="35">
        <f>E116</f>
        <v>0</v>
      </c>
      <c r="F115" s="34">
        <f>E115/B115%</f>
        <v>0</v>
      </c>
      <c r="G115" s="34" t="e">
        <f>E115/C115%</f>
        <v>#DIV/0!</v>
      </c>
      <c r="H115" s="35">
        <f aca="true" t="shared" si="48" ref="H115:AE115">H116</f>
        <v>0</v>
      </c>
      <c r="I115" s="35">
        <f t="shared" si="48"/>
        <v>0</v>
      </c>
      <c r="J115" s="35">
        <f t="shared" si="48"/>
        <v>0</v>
      </c>
      <c r="K115" s="35">
        <f t="shared" si="48"/>
        <v>0</v>
      </c>
      <c r="L115" s="35">
        <f t="shared" si="48"/>
        <v>0</v>
      </c>
      <c r="M115" s="35">
        <f t="shared" si="48"/>
        <v>0</v>
      </c>
      <c r="N115" s="35">
        <f t="shared" si="48"/>
        <v>0</v>
      </c>
      <c r="O115" s="35">
        <f t="shared" si="48"/>
        <v>0</v>
      </c>
      <c r="P115" s="35">
        <f t="shared" si="48"/>
        <v>0</v>
      </c>
      <c r="Q115" s="35">
        <f t="shared" si="48"/>
        <v>0</v>
      </c>
      <c r="R115" s="35">
        <f t="shared" si="48"/>
        <v>0</v>
      </c>
      <c r="S115" s="35">
        <f t="shared" si="48"/>
        <v>0</v>
      </c>
      <c r="T115" s="35">
        <f t="shared" si="48"/>
        <v>0</v>
      </c>
      <c r="U115" s="35">
        <f t="shared" si="48"/>
        <v>0</v>
      </c>
      <c r="V115" s="35">
        <f t="shared" si="48"/>
        <v>0</v>
      </c>
      <c r="W115" s="35">
        <f t="shared" si="48"/>
        <v>0</v>
      </c>
      <c r="X115" s="35">
        <f t="shared" si="48"/>
        <v>8840.4</v>
      </c>
      <c r="Y115" s="35">
        <f t="shared" si="48"/>
        <v>0</v>
      </c>
      <c r="Z115" s="35">
        <f t="shared" si="48"/>
        <v>6491.7</v>
      </c>
      <c r="AA115" s="35">
        <f t="shared" si="48"/>
        <v>0</v>
      </c>
      <c r="AB115" s="35">
        <f t="shared" si="48"/>
        <v>0</v>
      </c>
      <c r="AC115" s="35">
        <f t="shared" si="48"/>
        <v>0</v>
      </c>
      <c r="AD115" s="35">
        <f t="shared" si="48"/>
        <v>3535.4</v>
      </c>
      <c r="AE115" s="35">
        <f t="shared" si="48"/>
        <v>0</v>
      </c>
      <c r="AF115" s="67" t="s">
        <v>97</v>
      </c>
    </row>
    <row r="116" spans="1:32" s="6" customFormat="1" ht="16.5">
      <c r="A116" s="24" t="s">
        <v>19</v>
      </c>
      <c r="B116" s="35">
        <f>SUM(B117:B120)</f>
        <v>18867.5</v>
      </c>
      <c r="C116" s="35">
        <f>SUM(C117:C120)</f>
        <v>0</v>
      </c>
      <c r="D116" s="35">
        <f>SUM(D117:D120)</f>
        <v>0</v>
      </c>
      <c r="E116" s="35">
        <f>SUM(E117:E120)</f>
        <v>0</v>
      </c>
      <c r="F116" s="34">
        <f>E116/B116%</f>
        <v>0</v>
      </c>
      <c r="G116" s="34" t="e">
        <f>E116/C116%</f>
        <v>#DIV/0!</v>
      </c>
      <c r="H116" s="35">
        <f aca="true" t="shared" si="49" ref="H116:AE116">SUM(H117:H120)</f>
        <v>0</v>
      </c>
      <c r="I116" s="35">
        <f t="shared" si="49"/>
        <v>0</v>
      </c>
      <c r="J116" s="35">
        <f t="shared" si="49"/>
        <v>0</v>
      </c>
      <c r="K116" s="35">
        <f t="shared" si="49"/>
        <v>0</v>
      </c>
      <c r="L116" s="35">
        <f t="shared" si="49"/>
        <v>0</v>
      </c>
      <c r="M116" s="35">
        <f t="shared" si="49"/>
        <v>0</v>
      </c>
      <c r="N116" s="35">
        <f t="shared" si="49"/>
        <v>0</v>
      </c>
      <c r="O116" s="35">
        <f t="shared" si="49"/>
        <v>0</v>
      </c>
      <c r="P116" s="35">
        <f t="shared" si="49"/>
        <v>0</v>
      </c>
      <c r="Q116" s="35">
        <f t="shared" si="49"/>
        <v>0</v>
      </c>
      <c r="R116" s="35">
        <f t="shared" si="49"/>
        <v>0</v>
      </c>
      <c r="S116" s="35">
        <f t="shared" si="49"/>
        <v>0</v>
      </c>
      <c r="T116" s="35">
        <f t="shared" si="49"/>
        <v>0</v>
      </c>
      <c r="U116" s="35">
        <f t="shared" si="49"/>
        <v>0</v>
      </c>
      <c r="V116" s="35">
        <f t="shared" si="49"/>
        <v>0</v>
      </c>
      <c r="W116" s="35">
        <f t="shared" si="49"/>
        <v>0</v>
      </c>
      <c r="X116" s="35">
        <f t="shared" si="49"/>
        <v>8840.4</v>
      </c>
      <c r="Y116" s="35">
        <f t="shared" si="49"/>
        <v>0</v>
      </c>
      <c r="Z116" s="35">
        <f t="shared" si="49"/>
        <v>6491.7</v>
      </c>
      <c r="AA116" s="35">
        <f t="shared" si="49"/>
        <v>0</v>
      </c>
      <c r="AB116" s="35">
        <f t="shared" si="49"/>
        <v>0</v>
      </c>
      <c r="AC116" s="35">
        <f t="shared" si="49"/>
        <v>0</v>
      </c>
      <c r="AD116" s="35">
        <f t="shared" si="49"/>
        <v>3535.4</v>
      </c>
      <c r="AE116" s="35">
        <f t="shared" si="49"/>
        <v>0</v>
      </c>
      <c r="AF116" s="68"/>
    </row>
    <row r="117" spans="1:32" s="6" customFormat="1" ht="16.5">
      <c r="A117" s="28" t="s">
        <v>17</v>
      </c>
      <c r="B117" s="37">
        <f>H117+J117+L117+N117+P117+R117+T117+V117+X117+Z117+AB117+AD117</f>
        <v>0</v>
      </c>
      <c r="C117" s="37">
        <f>H117+J117+L117+N117+P117</f>
        <v>0</v>
      </c>
      <c r="D117" s="37">
        <f>E117</f>
        <v>0</v>
      </c>
      <c r="E117" s="37">
        <f>I117+K117+M117+O117+Q117+S117+U117+W117+Y117+AA117+AC117+AE117</f>
        <v>0</v>
      </c>
      <c r="F117" s="34"/>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26"/>
      <c r="AF117" s="68"/>
    </row>
    <row r="118" spans="1:32" s="6" customFormat="1" ht="16.5">
      <c r="A118" s="28" t="s">
        <v>15</v>
      </c>
      <c r="B118" s="37">
        <f>H118+J118+L118+N118+P118+R118+T118+V118+X118+Z118+AB118+AD118</f>
        <v>0</v>
      </c>
      <c r="C118" s="37">
        <f>H118+J118+L118+N118+P118</f>
        <v>0</v>
      </c>
      <c r="D118" s="37">
        <f>E118</f>
        <v>0</v>
      </c>
      <c r="E118" s="37">
        <f>I118+K118+M118+O118+Q118+S118+U118+W118+Y118+AA118+AC118+AE118</f>
        <v>0</v>
      </c>
      <c r="F118" s="34"/>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26"/>
      <c r="AF118" s="68"/>
    </row>
    <row r="119" spans="1:32" s="6" customFormat="1" ht="16.5">
      <c r="A119" s="28" t="s">
        <v>16</v>
      </c>
      <c r="B119" s="37">
        <f>H119+J119+L119+N119+P119+R119+T119+V119+X119+Z119+AB119+AD119</f>
        <v>18867.5</v>
      </c>
      <c r="C119" s="37">
        <f>H119+J119+L119+N119+P119</f>
        <v>0</v>
      </c>
      <c r="D119" s="37">
        <f>E119</f>
        <v>0</v>
      </c>
      <c r="E119" s="37">
        <f>I119+K119+M119+O119+Q119+S119+U119+W119+Y119+AA119+AC119+AE119</f>
        <v>0</v>
      </c>
      <c r="F119" s="34">
        <f>E119/B119%</f>
        <v>0</v>
      </c>
      <c r="G119" s="34" t="e">
        <f>E119/C119%</f>
        <v>#DIV/0!</v>
      </c>
      <c r="H119" s="35"/>
      <c r="I119" s="35"/>
      <c r="J119" s="35"/>
      <c r="K119" s="35"/>
      <c r="L119" s="35"/>
      <c r="M119" s="35"/>
      <c r="N119" s="35"/>
      <c r="O119" s="35"/>
      <c r="P119" s="37"/>
      <c r="Q119" s="37"/>
      <c r="R119" s="37"/>
      <c r="S119" s="37"/>
      <c r="T119" s="35"/>
      <c r="U119" s="35"/>
      <c r="V119" s="37"/>
      <c r="W119" s="37"/>
      <c r="X119" s="37">
        <v>8840.4</v>
      </c>
      <c r="Y119" s="35"/>
      <c r="Z119" s="37">
        <v>6491.7</v>
      </c>
      <c r="AA119" s="35"/>
      <c r="AB119" s="35"/>
      <c r="AC119" s="35"/>
      <c r="AD119" s="37">
        <v>3535.4</v>
      </c>
      <c r="AE119" s="26"/>
      <c r="AF119" s="68"/>
    </row>
    <row r="120" spans="1:32" s="6" customFormat="1" ht="16.5">
      <c r="A120" s="28" t="s">
        <v>18</v>
      </c>
      <c r="B120" s="37">
        <f>H120+J120+L120+N120+P120+R120+T120+V120+X120+Z120+AB120+AD120</f>
        <v>0</v>
      </c>
      <c r="C120" s="37">
        <f>H120+J120+L120+N120+P120</f>
        <v>0</v>
      </c>
      <c r="D120" s="37">
        <f>E120</f>
        <v>0</v>
      </c>
      <c r="E120" s="37">
        <f>I120+K120+M120+O120+Q120+S120+U120+W120+Y120+AA120+AC120+AE120</f>
        <v>0</v>
      </c>
      <c r="F120" s="34"/>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26"/>
      <c r="AF120" s="69"/>
    </row>
    <row r="121" spans="1:32" s="6" customFormat="1" ht="49.5" customHeight="1">
      <c r="A121" s="32" t="s">
        <v>33</v>
      </c>
      <c r="B121" s="35">
        <f>B122</f>
        <v>717.6</v>
      </c>
      <c r="C121" s="35">
        <f>C122</f>
        <v>358.8</v>
      </c>
      <c r="D121" s="35">
        <f>D122</f>
        <v>278.57</v>
      </c>
      <c r="E121" s="35">
        <f>E122</f>
        <v>278.57</v>
      </c>
      <c r="F121" s="34">
        <f>E121/B121%</f>
        <v>38.81967670011148</v>
      </c>
      <c r="G121" s="34">
        <f>E121/C121%</f>
        <v>77.63935340022296</v>
      </c>
      <c r="H121" s="35">
        <f aca="true" t="shared" si="50" ref="H121:AE121">H122</f>
        <v>0</v>
      </c>
      <c r="I121" s="35">
        <f t="shared" si="50"/>
        <v>0</v>
      </c>
      <c r="J121" s="35">
        <f t="shared" si="50"/>
        <v>0</v>
      </c>
      <c r="K121" s="35">
        <f t="shared" si="50"/>
        <v>0</v>
      </c>
      <c r="L121" s="35">
        <f t="shared" si="50"/>
        <v>0</v>
      </c>
      <c r="M121" s="35">
        <f t="shared" si="50"/>
        <v>0</v>
      </c>
      <c r="N121" s="35">
        <f t="shared" si="50"/>
        <v>0</v>
      </c>
      <c r="O121" s="35">
        <f t="shared" si="50"/>
        <v>0</v>
      </c>
      <c r="P121" s="35">
        <f t="shared" si="50"/>
        <v>358.8</v>
      </c>
      <c r="Q121" s="35">
        <v>278.57</v>
      </c>
      <c r="R121" s="35">
        <f t="shared" si="50"/>
        <v>0</v>
      </c>
      <c r="S121" s="35">
        <f t="shared" si="50"/>
        <v>0</v>
      </c>
      <c r="T121" s="35">
        <f t="shared" si="50"/>
        <v>0</v>
      </c>
      <c r="U121" s="35">
        <f t="shared" si="50"/>
        <v>0</v>
      </c>
      <c r="V121" s="35">
        <f t="shared" si="50"/>
        <v>358.8</v>
      </c>
      <c r="W121" s="35">
        <f t="shared" si="50"/>
        <v>0</v>
      </c>
      <c r="X121" s="35">
        <f t="shared" si="50"/>
        <v>0</v>
      </c>
      <c r="Y121" s="35">
        <f t="shared" si="50"/>
        <v>0</v>
      </c>
      <c r="Z121" s="35">
        <f t="shared" si="50"/>
        <v>0</v>
      </c>
      <c r="AA121" s="35">
        <f t="shared" si="50"/>
        <v>0</v>
      </c>
      <c r="AB121" s="35">
        <f t="shared" si="50"/>
        <v>0</v>
      </c>
      <c r="AC121" s="35">
        <f t="shared" si="50"/>
        <v>0</v>
      </c>
      <c r="AD121" s="35">
        <f t="shared" si="50"/>
        <v>0</v>
      </c>
      <c r="AE121" s="35">
        <f t="shared" si="50"/>
        <v>0</v>
      </c>
      <c r="AF121" s="67" t="s">
        <v>98</v>
      </c>
    </row>
    <row r="122" spans="1:32" s="6" customFormat="1" ht="18" customHeight="1">
      <c r="A122" s="24" t="s">
        <v>19</v>
      </c>
      <c r="B122" s="35">
        <f>SUM(B123:B126)</f>
        <v>717.6</v>
      </c>
      <c r="C122" s="35">
        <f>SUM(C123:C126)</f>
        <v>358.8</v>
      </c>
      <c r="D122" s="35">
        <f>SUM(D123:D126)</f>
        <v>278.57</v>
      </c>
      <c r="E122" s="35">
        <f>SUM(E123:E126)</f>
        <v>278.57</v>
      </c>
      <c r="F122" s="34">
        <f>E122/B122%</f>
        <v>38.81967670011148</v>
      </c>
      <c r="G122" s="34">
        <f>E122/C122%</f>
        <v>77.63935340022296</v>
      </c>
      <c r="H122" s="35">
        <f aca="true" t="shared" si="51" ref="H122:AE122">SUM(H123:H126)</f>
        <v>0</v>
      </c>
      <c r="I122" s="35">
        <f t="shared" si="51"/>
        <v>0</v>
      </c>
      <c r="J122" s="35">
        <f t="shared" si="51"/>
        <v>0</v>
      </c>
      <c r="K122" s="35">
        <f t="shared" si="51"/>
        <v>0</v>
      </c>
      <c r="L122" s="35">
        <f t="shared" si="51"/>
        <v>0</v>
      </c>
      <c r="M122" s="35">
        <f t="shared" si="51"/>
        <v>0</v>
      </c>
      <c r="N122" s="35">
        <f t="shared" si="51"/>
        <v>0</v>
      </c>
      <c r="O122" s="35">
        <f t="shared" si="51"/>
        <v>0</v>
      </c>
      <c r="P122" s="35">
        <f t="shared" si="51"/>
        <v>358.8</v>
      </c>
      <c r="Q122" s="35">
        <v>278.57</v>
      </c>
      <c r="R122" s="35">
        <f t="shared" si="51"/>
        <v>0</v>
      </c>
      <c r="S122" s="35">
        <f t="shared" si="51"/>
        <v>0</v>
      </c>
      <c r="T122" s="35">
        <f t="shared" si="51"/>
        <v>0</v>
      </c>
      <c r="U122" s="35">
        <f t="shared" si="51"/>
        <v>0</v>
      </c>
      <c r="V122" s="35">
        <f t="shared" si="51"/>
        <v>358.8</v>
      </c>
      <c r="W122" s="35">
        <f t="shared" si="51"/>
        <v>0</v>
      </c>
      <c r="X122" s="35">
        <f t="shared" si="51"/>
        <v>0</v>
      </c>
      <c r="Y122" s="35">
        <f t="shared" si="51"/>
        <v>0</v>
      </c>
      <c r="Z122" s="35">
        <f t="shared" si="51"/>
        <v>0</v>
      </c>
      <c r="AA122" s="35">
        <f t="shared" si="51"/>
        <v>0</v>
      </c>
      <c r="AB122" s="35">
        <f t="shared" si="51"/>
        <v>0</v>
      </c>
      <c r="AC122" s="35">
        <f t="shared" si="51"/>
        <v>0</v>
      </c>
      <c r="AD122" s="35">
        <f t="shared" si="51"/>
        <v>0</v>
      </c>
      <c r="AE122" s="35">
        <f t="shared" si="51"/>
        <v>0</v>
      </c>
      <c r="AF122" s="68"/>
    </row>
    <row r="123" spans="1:32" s="6" customFormat="1" ht="16.5">
      <c r="A123" s="28" t="s">
        <v>17</v>
      </c>
      <c r="B123" s="37">
        <f>H123+J123+L123+N123+P123+R123+T123+V123+X123+Z123+AB123+AD123</f>
        <v>0</v>
      </c>
      <c r="C123" s="37">
        <f>H123+J123+L123+N123+P123</f>
        <v>0</v>
      </c>
      <c r="D123" s="37">
        <f>E123</f>
        <v>0</v>
      </c>
      <c r="E123" s="37">
        <f>I123+K123+M123+O123+Q123+S123+U123+W123+Y123+AA123+AC123+AE123</f>
        <v>0</v>
      </c>
      <c r="F123" s="34"/>
      <c r="G123" s="34"/>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26"/>
      <c r="AF123" s="68"/>
    </row>
    <row r="124" spans="1:32" s="6" customFormat="1" ht="16.5">
      <c r="A124" s="28" t="s">
        <v>15</v>
      </c>
      <c r="B124" s="37">
        <f>H124+J124+L124+N124+P124+R124+T124+V124+X124+Z124+AB124+AD124</f>
        <v>0</v>
      </c>
      <c r="C124" s="37">
        <f>H124+J124+L124+N124+P124</f>
        <v>0</v>
      </c>
      <c r="D124" s="37">
        <f>E124</f>
        <v>0</v>
      </c>
      <c r="E124" s="37">
        <f>I124+K124+M124+O124+Q124+S124+U124+W124+Y124+AA124+AC124+AE124</f>
        <v>0</v>
      </c>
      <c r="F124" s="34"/>
      <c r="G124" s="34"/>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26"/>
      <c r="AF124" s="68"/>
    </row>
    <row r="125" spans="1:32" s="6" customFormat="1" ht="16.5">
      <c r="A125" s="28" t="s">
        <v>16</v>
      </c>
      <c r="B125" s="37">
        <f>H125+J125+L125+N125+P125+R125+T125+V125+X125+Z125+AB125+AD125</f>
        <v>717.6</v>
      </c>
      <c r="C125" s="37">
        <f>H125+J125+L125+N125+P125</f>
        <v>358.8</v>
      </c>
      <c r="D125" s="37">
        <f>E125</f>
        <v>278.57</v>
      </c>
      <c r="E125" s="37">
        <f>I125+K125+M125+O125+Q125+S125+U125+W125+Y125+AA125+AC125+AE125</f>
        <v>278.57</v>
      </c>
      <c r="F125" s="34">
        <f>E125/B125%</f>
        <v>38.81967670011148</v>
      </c>
      <c r="G125" s="34">
        <f>E125/C125%</f>
        <v>77.63935340022296</v>
      </c>
      <c r="H125" s="35"/>
      <c r="I125" s="35"/>
      <c r="J125" s="35"/>
      <c r="K125" s="35"/>
      <c r="L125" s="35"/>
      <c r="M125" s="35"/>
      <c r="N125" s="37"/>
      <c r="O125" s="37"/>
      <c r="P125" s="37">
        <v>358.8</v>
      </c>
      <c r="Q125" s="37">
        <v>278.57</v>
      </c>
      <c r="R125" s="37"/>
      <c r="S125" s="37"/>
      <c r="T125" s="35"/>
      <c r="U125" s="35"/>
      <c r="V125" s="37">
        <v>358.8</v>
      </c>
      <c r="W125" s="37"/>
      <c r="X125" s="37"/>
      <c r="Y125" s="37"/>
      <c r="Z125" s="35"/>
      <c r="AA125" s="35"/>
      <c r="AB125" s="35"/>
      <c r="AC125" s="35"/>
      <c r="AD125" s="35"/>
      <c r="AE125" s="26"/>
      <c r="AF125" s="68"/>
    </row>
    <row r="126" spans="1:32" s="6" customFormat="1" ht="16.5">
      <c r="A126" s="28" t="s">
        <v>18</v>
      </c>
      <c r="B126" s="37">
        <f>H126+J126+L126+N126+P126+R126+T126+V126+X126+Z126+AB126+AD126</f>
        <v>0</v>
      </c>
      <c r="C126" s="37">
        <f>H126+J126+L126+N126+P126</f>
        <v>0</v>
      </c>
      <c r="D126" s="37">
        <f>E126</f>
        <v>0</v>
      </c>
      <c r="E126" s="37">
        <f>I126+K126+M126+O126+Q126+S126+U126+W126+Y126+AA126+AC126+AE126</f>
        <v>0</v>
      </c>
      <c r="F126" s="34"/>
      <c r="G126" s="34"/>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26"/>
      <c r="AF126" s="69"/>
    </row>
    <row r="127" spans="1:32" s="6" customFormat="1" ht="46.5" customHeight="1">
      <c r="A127" s="32" t="s">
        <v>42</v>
      </c>
      <c r="B127" s="35">
        <f>B128</f>
        <v>170.2</v>
      </c>
      <c r="C127" s="35">
        <f>C128</f>
        <v>170.2</v>
      </c>
      <c r="D127" s="35">
        <f>D128</f>
        <v>170.2</v>
      </c>
      <c r="E127" s="35">
        <f>E128</f>
        <v>170.2</v>
      </c>
      <c r="F127" s="34">
        <f>E127/B127%</f>
        <v>100</v>
      </c>
      <c r="G127" s="34">
        <f>E127/C127%</f>
        <v>100</v>
      </c>
      <c r="H127" s="35">
        <f aca="true" t="shared" si="52" ref="H127:AE127">H128</f>
        <v>0</v>
      </c>
      <c r="I127" s="35">
        <f t="shared" si="52"/>
        <v>0</v>
      </c>
      <c r="J127" s="35">
        <f t="shared" si="52"/>
        <v>0</v>
      </c>
      <c r="K127" s="35">
        <f t="shared" si="52"/>
        <v>0</v>
      </c>
      <c r="L127" s="35">
        <f t="shared" si="52"/>
        <v>0</v>
      </c>
      <c r="M127" s="35">
        <f t="shared" si="52"/>
        <v>0</v>
      </c>
      <c r="N127" s="35">
        <f t="shared" si="52"/>
        <v>0</v>
      </c>
      <c r="O127" s="35">
        <f t="shared" si="52"/>
        <v>0</v>
      </c>
      <c r="P127" s="35">
        <f t="shared" si="52"/>
        <v>0</v>
      </c>
      <c r="Q127" s="35">
        <f t="shared" si="52"/>
        <v>0</v>
      </c>
      <c r="R127" s="35">
        <f t="shared" si="52"/>
        <v>170.2</v>
      </c>
      <c r="S127" s="35">
        <f t="shared" si="52"/>
        <v>170.2</v>
      </c>
      <c r="T127" s="35">
        <f t="shared" si="52"/>
        <v>0</v>
      </c>
      <c r="U127" s="35">
        <f t="shared" si="52"/>
        <v>0</v>
      </c>
      <c r="V127" s="35">
        <f t="shared" si="52"/>
        <v>0</v>
      </c>
      <c r="W127" s="35">
        <f t="shared" si="52"/>
        <v>0</v>
      </c>
      <c r="X127" s="35">
        <f t="shared" si="52"/>
        <v>0</v>
      </c>
      <c r="Y127" s="35">
        <f t="shared" si="52"/>
        <v>0</v>
      </c>
      <c r="Z127" s="35">
        <f t="shared" si="52"/>
        <v>0</v>
      </c>
      <c r="AA127" s="35">
        <f t="shared" si="52"/>
        <v>0</v>
      </c>
      <c r="AB127" s="35">
        <f t="shared" si="52"/>
        <v>0</v>
      </c>
      <c r="AC127" s="35">
        <f t="shared" si="52"/>
        <v>0</v>
      </c>
      <c r="AD127" s="35">
        <f t="shared" si="52"/>
        <v>0</v>
      </c>
      <c r="AE127" s="35">
        <f t="shared" si="52"/>
        <v>0</v>
      </c>
      <c r="AF127" s="67"/>
    </row>
    <row r="128" spans="1:32" s="6" customFormat="1" ht="16.5">
      <c r="A128" s="24" t="s">
        <v>19</v>
      </c>
      <c r="B128" s="35">
        <f>SUM(B129:B132)</f>
        <v>170.2</v>
      </c>
      <c r="C128" s="35">
        <f>SUM(C129:C132)</f>
        <v>170.2</v>
      </c>
      <c r="D128" s="35">
        <f>SUM(D129:D132)</f>
        <v>170.2</v>
      </c>
      <c r="E128" s="35">
        <f>SUM(E129:E132)</f>
        <v>170.2</v>
      </c>
      <c r="F128" s="34">
        <f>E128/B128%</f>
        <v>100</v>
      </c>
      <c r="G128" s="34">
        <f>E128/C128%</f>
        <v>100</v>
      </c>
      <c r="H128" s="35">
        <f aca="true" t="shared" si="53" ref="H128:AE128">SUM(H129:H132)</f>
        <v>0</v>
      </c>
      <c r="I128" s="35">
        <f t="shared" si="53"/>
        <v>0</v>
      </c>
      <c r="J128" s="35">
        <f t="shared" si="53"/>
        <v>0</v>
      </c>
      <c r="K128" s="35">
        <f t="shared" si="53"/>
        <v>0</v>
      </c>
      <c r="L128" s="35">
        <f t="shared" si="53"/>
        <v>0</v>
      </c>
      <c r="M128" s="35">
        <f t="shared" si="53"/>
        <v>0</v>
      </c>
      <c r="N128" s="35">
        <f t="shared" si="53"/>
        <v>0</v>
      </c>
      <c r="O128" s="35">
        <f t="shared" si="53"/>
        <v>0</v>
      </c>
      <c r="P128" s="35">
        <f t="shared" si="53"/>
        <v>0</v>
      </c>
      <c r="Q128" s="35">
        <f t="shared" si="53"/>
        <v>0</v>
      </c>
      <c r="R128" s="35">
        <f t="shared" si="53"/>
        <v>170.2</v>
      </c>
      <c r="S128" s="35">
        <f t="shared" si="53"/>
        <v>170.2</v>
      </c>
      <c r="T128" s="35">
        <f t="shared" si="53"/>
        <v>0</v>
      </c>
      <c r="U128" s="35">
        <f t="shared" si="53"/>
        <v>0</v>
      </c>
      <c r="V128" s="35">
        <f t="shared" si="53"/>
        <v>0</v>
      </c>
      <c r="W128" s="35">
        <f t="shared" si="53"/>
        <v>0</v>
      </c>
      <c r="X128" s="35">
        <f t="shared" si="53"/>
        <v>0</v>
      </c>
      <c r="Y128" s="35">
        <f t="shared" si="53"/>
        <v>0</v>
      </c>
      <c r="Z128" s="35">
        <f t="shared" si="53"/>
        <v>0</v>
      </c>
      <c r="AA128" s="35">
        <f t="shared" si="53"/>
        <v>0</v>
      </c>
      <c r="AB128" s="35">
        <f t="shared" si="53"/>
        <v>0</v>
      </c>
      <c r="AC128" s="35">
        <f t="shared" si="53"/>
        <v>0</v>
      </c>
      <c r="AD128" s="35">
        <f t="shared" si="53"/>
        <v>0</v>
      </c>
      <c r="AE128" s="35">
        <f t="shared" si="53"/>
        <v>0</v>
      </c>
      <c r="AF128" s="68"/>
    </row>
    <row r="129" spans="1:32" s="6" customFormat="1" ht="16.5">
      <c r="A129" s="28" t="s">
        <v>17</v>
      </c>
      <c r="B129" s="37">
        <f>H129+J129+L129+N129+P129+R129+T129+V129+X129+Z129+AB129+AD129</f>
        <v>0</v>
      </c>
      <c r="C129" s="37">
        <f>H129+J129+L129+N129+P129</f>
        <v>0</v>
      </c>
      <c r="D129" s="37">
        <f>E129</f>
        <v>0</v>
      </c>
      <c r="E129" s="37">
        <f>I129+K129+M129+O129+Q129+S129+U129+W129+Y129+AA129+AC129+AE129</f>
        <v>0</v>
      </c>
      <c r="F129" s="34"/>
      <c r="G129" s="34"/>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26"/>
      <c r="AF129" s="68"/>
    </row>
    <row r="130" spans="1:32" s="6" customFormat="1" ht="16.5">
      <c r="A130" s="28" t="s">
        <v>15</v>
      </c>
      <c r="B130" s="37">
        <f>H130+J130+L130+N130+P130+R130+T130+V130+X130+Z130+AB130+AD130</f>
        <v>0</v>
      </c>
      <c r="C130" s="37">
        <f>H130+J130+L130+N130+P130</f>
        <v>0</v>
      </c>
      <c r="D130" s="37">
        <f>E130</f>
        <v>0</v>
      </c>
      <c r="E130" s="37">
        <f>I130+K130+M130+O130+Q130+S130+U130+W130+Y130+AA130+AC130+AE130</f>
        <v>0</v>
      </c>
      <c r="F130" s="34"/>
      <c r="G130" s="34"/>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26"/>
      <c r="AF130" s="68"/>
    </row>
    <row r="131" spans="1:32" s="6" customFormat="1" ht="16.5">
      <c r="A131" s="28" t="s">
        <v>16</v>
      </c>
      <c r="B131" s="37">
        <f>H131+J131+L131+N131+P131+R131+T131+V131+X131+Z131+AB131+AD131</f>
        <v>170.2</v>
      </c>
      <c r="C131" s="37">
        <f>H131+J131+L131+N131+P131+R131+T131</f>
        <v>170.2</v>
      </c>
      <c r="D131" s="37">
        <f>E131</f>
        <v>170.2</v>
      </c>
      <c r="E131" s="37">
        <f>I131+K131+M131+O131+Q131+S131+U131+W131+Y131+AA131+AC131+AE131</f>
        <v>170.2</v>
      </c>
      <c r="F131" s="34">
        <f>E131/B131%</f>
        <v>100</v>
      </c>
      <c r="G131" s="34">
        <f>E131/C131%</f>
        <v>100</v>
      </c>
      <c r="H131" s="35"/>
      <c r="I131" s="35"/>
      <c r="J131" s="35"/>
      <c r="K131" s="35"/>
      <c r="L131" s="35"/>
      <c r="M131" s="35"/>
      <c r="N131" s="37"/>
      <c r="O131" s="37"/>
      <c r="P131" s="37"/>
      <c r="Q131" s="37"/>
      <c r="R131" s="37">
        <v>170.2</v>
      </c>
      <c r="S131" s="37">
        <v>170.2</v>
      </c>
      <c r="T131" s="35"/>
      <c r="U131" s="35"/>
      <c r="V131" s="37"/>
      <c r="W131" s="37"/>
      <c r="X131" s="37"/>
      <c r="Y131" s="37"/>
      <c r="Z131" s="35"/>
      <c r="AA131" s="35"/>
      <c r="AB131" s="35"/>
      <c r="AC131" s="35"/>
      <c r="AD131" s="35"/>
      <c r="AE131" s="26"/>
      <c r="AF131" s="68"/>
    </row>
    <row r="132" spans="1:32" s="6" customFormat="1" ht="16.5">
      <c r="A132" s="28" t="s">
        <v>18</v>
      </c>
      <c r="B132" s="37">
        <f>H132+J132+L132+N132+P132+R132+T132+V132+X132+Z132+AB132+AD132</f>
        <v>0</v>
      </c>
      <c r="C132" s="37">
        <f>H132+J132+L132+N132+P132</f>
        <v>0</v>
      </c>
      <c r="D132" s="37">
        <f>E132</f>
        <v>0</v>
      </c>
      <c r="E132" s="37">
        <f>I132+K132+M132+O132+Q132+S132+U132+W132+Y132+AA132+AC132+AE132</f>
        <v>0</v>
      </c>
      <c r="F132" s="34"/>
      <c r="G132" s="34"/>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26"/>
      <c r="AF132" s="69"/>
    </row>
    <row r="133" spans="1:32" s="6" customFormat="1" ht="65.25" customHeight="1">
      <c r="A133" s="32" t="s">
        <v>41</v>
      </c>
      <c r="B133" s="35">
        <f>B134</f>
        <v>100</v>
      </c>
      <c r="C133" s="35">
        <f>C134</f>
        <v>100</v>
      </c>
      <c r="D133" s="35">
        <f>D134</f>
        <v>99.96</v>
      </c>
      <c r="E133" s="35">
        <f>E134</f>
        <v>99.96</v>
      </c>
      <c r="F133" s="34">
        <f>E133/B133%</f>
        <v>99.96</v>
      </c>
      <c r="G133" s="34">
        <f>E133/C133%</f>
        <v>99.96</v>
      </c>
      <c r="H133" s="35">
        <f aca="true" t="shared" si="54" ref="H133:AE133">H134</f>
        <v>0</v>
      </c>
      <c r="I133" s="35">
        <f t="shared" si="54"/>
        <v>0</v>
      </c>
      <c r="J133" s="35">
        <f t="shared" si="54"/>
        <v>0</v>
      </c>
      <c r="K133" s="35">
        <f t="shared" si="54"/>
        <v>0</v>
      </c>
      <c r="L133" s="35">
        <f t="shared" si="54"/>
        <v>0</v>
      </c>
      <c r="M133" s="35">
        <f t="shared" si="54"/>
        <v>0</v>
      </c>
      <c r="N133" s="35">
        <f t="shared" si="54"/>
        <v>0</v>
      </c>
      <c r="O133" s="35">
        <f t="shared" si="54"/>
        <v>0</v>
      </c>
      <c r="P133" s="35">
        <f t="shared" si="54"/>
        <v>100</v>
      </c>
      <c r="Q133" s="35">
        <v>99.96</v>
      </c>
      <c r="R133" s="35">
        <f t="shared" si="54"/>
        <v>0</v>
      </c>
      <c r="S133" s="35">
        <f t="shared" si="54"/>
        <v>0</v>
      </c>
      <c r="T133" s="35">
        <f t="shared" si="54"/>
        <v>0</v>
      </c>
      <c r="U133" s="35">
        <f t="shared" si="54"/>
        <v>0</v>
      </c>
      <c r="V133" s="35">
        <f t="shared" si="54"/>
        <v>0</v>
      </c>
      <c r="W133" s="35">
        <f t="shared" si="54"/>
        <v>0</v>
      </c>
      <c r="X133" s="35">
        <f t="shared" si="54"/>
        <v>0</v>
      </c>
      <c r="Y133" s="35">
        <f t="shared" si="54"/>
        <v>0</v>
      </c>
      <c r="Z133" s="35">
        <f t="shared" si="54"/>
        <v>0</v>
      </c>
      <c r="AA133" s="35">
        <f t="shared" si="54"/>
        <v>0</v>
      </c>
      <c r="AB133" s="35">
        <f t="shared" si="54"/>
        <v>0</v>
      </c>
      <c r="AC133" s="35">
        <f t="shared" si="54"/>
        <v>0</v>
      </c>
      <c r="AD133" s="35">
        <f t="shared" si="54"/>
        <v>0</v>
      </c>
      <c r="AE133" s="35">
        <f t="shared" si="54"/>
        <v>0</v>
      </c>
      <c r="AF133" s="67"/>
    </row>
    <row r="134" spans="1:32" s="6" customFormat="1" ht="21.75" customHeight="1">
      <c r="A134" s="24" t="s">
        <v>19</v>
      </c>
      <c r="B134" s="35">
        <f>SUM(B135:B138)</f>
        <v>100</v>
      </c>
      <c r="C134" s="35">
        <f>SUM(C135:C138)</f>
        <v>100</v>
      </c>
      <c r="D134" s="35">
        <f>SUM(D135:D138)</f>
        <v>99.96</v>
      </c>
      <c r="E134" s="35">
        <f>SUM(E135:E138)</f>
        <v>99.96</v>
      </c>
      <c r="F134" s="34">
        <f>E134/B134%</f>
        <v>99.96</v>
      </c>
      <c r="G134" s="34">
        <f>E134/C134%</f>
        <v>99.96</v>
      </c>
      <c r="H134" s="35">
        <f aca="true" t="shared" si="55" ref="H134:AE134">SUM(H135:H138)</f>
        <v>0</v>
      </c>
      <c r="I134" s="35">
        <f t="shared" si="55"/>
        <v>0</v>
      </c>
      <c r="J134" s="35">
        <f t="shared" si="55"/>
        <v>0</v>
      </c>
      <c r="K134" s="35">
        <f t="shared" si="55"/>
        <v>0</v>
      </c>
      <c r="L134" s="35">
        <f t="shared" si="55"/>
        <v>0</v>
      </c>
      <c r="M134" s="35">
        <f t="shared" si="55"/>
        <v>0</v>
      </c>
      <c r="N134" s="35">
        <f t="shared" si="55"/>
        <v>0</v>
      </c>
      <c r="O134" s="35">
        <f t="shared" si="55"/>
        <v>0</v>
      </c>
      <c r="P134" s="35">
        <f t="shared" si="55"/>
        <v>100</v>
      </c>
      <c r="Q134" s="35">
        <v>99.96</v>
      </c>
      <c r="R134" s="35">
        <f t="shared" si="55"/>
        <v>0</v>
      </c>
      <c r="S134" s="35">
        <f t="shared" si="55"/>
        <v>0</v>
      </c>
      <c r="T134" s="35">
        <f t="shared" si="55"/>
        <v>0</v>
      </c>
      <c r="U134" s="35">
        <f t="shared" si="55"/>
        <v>0</v>
      </c>
      <c r="V134" s="35">
        <f t="shared" si="55"/>
        <v>0</v>
      </c>
      <c r="W134" s="35">
        <f t="shared" si="55"/>
        <v>0</v>
      </c>
      <c r="X134" s="35">
        <f t="shared" si="55"/>
        <v>0</v>
      </c>
      <c r="Y134" s="35">
        <f t="shared" si="55"/>
        <v>0</v>
      </c>
      <c r="Z134" s="35">
        <f t="shared" si="55"/>
        <v>0</v>
      </c>
      <c r="AA134" s="35">
        <f t="shared" si="55"/>
        <v>0</v>
      </c>
      <c r="AB134" s="35">
        <f t="shared" si="55"/>
        <v>0</v>
      </c>
      <c r="AC134" s="35">
        <f t="shared" si="55"/>
        <v>0</v>
      </c>
      <c r="AD134" s="35">
        <f t="shared" si="55"/>
        <v>0</v>
      </c>
      <c r="AE134" s="35">
        <f t="shared" si="55"/>
        <v>0</v>
      </c>
      <c r="AF134" s="68"/>
    </row>
    <row r="135" spans="1:32" s="6" customFormat="1" ht="16.5">
      <c r="A135" s="28" t="s">
        <v>17</v>
      </c>
      <c r="B135" s="37">
        <f>H135+J135+L135+N135+P135+R135+T135+V135+X135+Z135+AB135+AD135</f>
        <v>0</v>
      </c>
      <c r="C135" s="37">
        <f>H135+J135+L135+N135+P135</f>
        <v>0</v>
      </c>
      <c r="D135" s="37">
        <f>E135</f>
        <v>0</v>
      </c>
      <c r="E135" s="37">
        <f>I135+K135+M135+O135+Q135+S135+U135+W135+Y135+AA135+AC135+AE135</f>
        <v>0</v>
      </c>
      <c r="F135" s="34"/>
      <c r="G135" s="34"/>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26"/>
      <c r="AF135" s="68"/>
    </row>
    <row r="136" spans="1:32" s="6" customFormat="1" ht="16.5">
      <c r="A136" s="28" t="s">
        <v>15</v>
      </c>
      <c r="B136" s="37">
        <f>H136+J136+L136+N136+P136+R136+T136+V136+X136+Z136+AB136+AD136</f>
        <v>0</v>
      </c>
      <c r="C136" s="37">
        <f>H136+J136+L136+N136+P136</f>
        <v>0</v>
      </c>
      <c r="D136" s="37">
        <f>E136</f>
        <v>0</v>
      </c>
      <c r="E136" s="37">
        <f>I136+K136+M136+O136+Q136+S136+U136+W136+Y136+AA136+AC136+AE136</f>
        <v>0</v>
      </c>
      <c r="F136" s="34"/>
      <c r="G136" s="34"/>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26"/>
      <c r="AF136" s="68"/>
    </row>
    <row r="137" spans="1:32" s="6" customFormat="1" ht="16.5">
      <c r="A137" s="28" t="s">
        <v>16</v>
      </c>
      <c r="B137" s="37">
        <f>H137+J137+L137+N137+P137+R137+T137+V137+X137+Z137+AB137+AD137</f>
        <v>100</v>
      </c>
      <c r="C137" s="37">
        <f>H137+J137+L137+N137+P137</f>
        <v>100</v>
      </c>
      <c r="D137" s="37">
        <f>E137</f>
        <v>99.96</v>
      </c>
      <c r="E137" s="37">
        <f>I137+K137+M137+O137+Q137+S137+U137+W137+Y137+AA137+AC137+AE137</f>
        <v>99.96</v>
      </c>
      <c r="F137" s="34">
        <f>E137/B137%</f>
        <v>99.96</v>
      </c>
      <c r="G137" s="34">
        <f>E137/C137%</f>
        <v>99.96</v>
      </c>
      <c r="H137" s="35"/>
      <c r="I137" s="35"/>
      <c r="J137" s="35"/>
      <c r="K137" s="35"/>
      <c r="L137" s="35"/>
      <c r="M137" s="35"/>
      <c r="N137" s="37"/>
      <c r="O137" s="37"/>
      <c r="P137" s="37">
        <v>100</v>
      </c>
      <c r="Q137" s="37">
        <v>99.96</v>
      </c>
      <c r="R137" s="37"/>
      <c r="S137" s="37"/>
      <c r="T137" s="35"/>
      <c r="U137" s="35"/>
      <c r="V137" s="37"/>
      <c r="W137" s="37"/>
      <c r="X137" s="37"/>
      <c r="Y137" s="37"/>
      <c r="Z137" s="35"/>
      <c r="AA137" s="35"/>
      <c r="AB137" s="35"/>
      <c r="AC137" s="35"/>
      <c r="AD137" s="35"/>
      <c r="AE137" s="26"/>
      <c r="AF137" s="68"/>
    </row>
    <row r="138" spans="1:32" s="6" customFormat="1" ht="16.5">
      <c r="A138" s="28" t="s">
        <v>18</v>
      </c>
      <c r="B138" s="37">
        <f>H138+J138+L138+N138+P138+R138+T138+V138+X138+Z138+AB138+AD138</f>
        <v>0</v>
      </c>
      <c r="C138" s="37">
        <f>H138+J138+L138+N138+P138</f>
        <v>0</v>
      </c>
      <c r="D138" s="37">
        <f>E138</f>
        <v>0</v>
      </c>
      <c r="E138" s="37">
        <f>I138+K138+M138+O138+Q138+S138+U138+W138+Y138+AA138+AC138+AE138</f>
        <v>0</v>
      </c>
      <c r="F138" s="34"/>
      <c r="G138" s="34"/>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26"/>
      <c r="AF138" s="69"/>
    </row>
    <row r="139" spans="1:32" s="6" customFormat="1" ht="38.25" customHeight="1" hidden="1">
      <c r="A139" s="32" t="s">
        <v>67</v>
      </c>
      <c r="B139" s="35">
        <f>B140</f>
        <v>0</v>
      </c>
      <c r="C139" s="35">
        <f>C140</f>
        <v>0</v>
      </c>
      <c r="D139" s="35">
        <f>D140</f>
        <v>0</v>
      </c>
      <c r="E139" s="35">
        <f>E140</f>
        <v>0</v>
      </c>
      <c r="F139" s="34" t="e">
        <f>E139/B139%</f>
        <v>#DIV/0!</v>
      </c>
      <c r="G139" s="34" t="e">
        <f>E139/C139%</f>
        <v>#DIV/0!</v>
      </c>
      <c r="H139" s="35">
        <f aca="true" t="shared" si="56" ref="H139:AE139">H140</f>
        <v>0</v>
      </c>
      <c r="I139" s="35">
        <f t="shared" si="56"/>
        <v>0</v>
      </c>
      <c r="J139" s="35">
        <f t="shared" si="56"/>
        <v>0</v>
      </c>
      <c r="K139" s="35">
        <f t="shared" si="56"/>
        <v>0</v>
      </c>
      <c r="L139" s="35">
        <f t="shared" si="56"/>
        <v>0</v>
      </c>
      <c r="M139" s="35">
        <f t="shared" si="56"/>
        <v>0</v>
      </c>
      <c r="N139" s="35">
        <f t="shared" si="56"/>
        <v>0</v>
      </c>
      <c r="O139" s="35">
        <f t="shared" si="56"/>
        <v>0</v>
      </c>
      <c r="P139" s="35">
        <f t="shared" si="56"/>
        <v>0</v>
      </c>
      <c r="Q139" s="35">
        <f t="shared" si="56"/>
        <v>0</v>
      </c>
      <c r="R139" s="35">
        <f t="shared" si="56"/>
        <v>0</v>
      </c>
      <c r="S139" s="35">
        <f t="shared" si="56"/>
        <v>0</v>
      </c>
      <c r="T139" s="35">
        <f t="shared" si="56"/>
        <v>0</v>
      </c>
      <c r="U139" s="35">
        <f t="shared" si="56"/>
        <v>0</v>
      </c>
      <c r="V139" s="35">
        <f t="shared" si="56"/>
        <v>0</v>
      </c>
      <c r="W139" s="35">
        <f t="shared" si="56"/>
        <v>0</v>
      </c>
      <c r="X139" s="35">
        <f t="shared" si="56"/>
        <v>0</v>
      </c>
      <c r="Y139" s="35">
        <f t="shared" si="56"/>
        <v>0</v>
      </c>
      <c r="Z139" s="35">
        <f t="shared" si="56"/>
        <v>0</v>
      </c>
      <c r="AA139" s="35">
        <f t="shared" si="56"/>
        <v>0</v>
      </c>
      <c r="AB139" s="35">
        <f t="shared" si="56"/>
        <v>0</v>
      </c>
      <c r="AC139" s="35">
        <f t="shared" si="56"/>
        <v>0</v>
      </c>
      <c r="AD139" s="35">
        <f t="shared" si="56"/>
        <v>0</v>
      </c>
      <c r="AE139" s="35">
        <f t="shared" si="56"/>
        <v>0</v>
      </c>
      <c r="AF139" s="67"/>
    </row>
    <row r="140" spans="1:32" s="6" customFormat="1" ht="24.75" customHeight="1" hidden="1">
      <c r="A140" s="24" t="s">
        <v>19</v>
      </c>
      <c r="B140" s="35">
        <f>SUM(B141:B144)</f>
        <v>0</v>
      </c>
      <c r="C140" s="35">
        <f>SUM(C141:C144)</f>
        <v>0</v>
      </c>
      <c r="D140" s="35">
        <f>SUM(D141:D144)</f>
        <v>0</v>
      </c>
      <c r="E140" s="35">
        <f>SUM(E141:E144)</f>
        <v>0</v>
      </c>
      <c r="F140" s="34" t="e">
        <f>E140/B140%</f>
        <v>#DIV/0!</v>
      </c>
      <c r="G140" s="34" t="e">
        <f>E140/C140%</f>
        <v>#DIV/0!</v>
      </c>
      <c r="H140" s="35">
        <f aca="true" t="shared" si="57" ref="H140:AE140">SUM(H141:H144)</f>
        <v>0</v>
      </c>
      <c r="I140" s="35">
        <f t="shared" si="57"/>
        <v>0</v>
      </c>
      <c r="J140" s="35">
        <f t="shared" si="57"/>
        <v>0</v>
      </c>
      <c r="K140" s="35">
        <f t="shared" si="57"/>
        <v>0</v>
      </c>
      <c r="L140" s="35">
        <f t="shared" si="57"/>
        <v>0</v>
      </c>
      <c r="M140" s="35">
        <f t="shared" si="57"/>
        <v>0</v>
      </c>
      <c r="N140" s="35">
        <f t="shared" si="57"/>
        <v>0</v>
      </c>
      <c r="O140" s="35">
        <f t="shared" si="57"/>
        <v>0</v>
      </c>
      <c r="P140" s="35">
        <f t="shared" si="57"/>
        <v>0</v>
      </c>
      <c r="Q140" s="35">
        <f t="shared" si="57"/>
        <v>0</v>
      </c>
      <c r="R140" s="35">
        <f t="shared" si="57"/>
        <v>0</v>
      </c>
      <c r="S140" s="35">
        <f t="shared" si="57"/>
        <v>0</v>
      </c>
      <c r="T140" s="35">
        <f t="shared" si="57"/>
        <v>0</v>
      </c>
      <c r="U140" s="35">
        <f t="shared" si="57"/>
        <v>0</v>
      </c>
      <c r="V140" s="35">
        <f t="shared" si="57"/>
        <v>0</v>
      </c>
      <c r="W140" s="35">
        <f t="shared" si="57"/>
        <v>0</v>
      </c>
      <c r="X140" s="35">
        <f t="shared" si="57"/>
        <v>0</v>
      </c>
      <c r="Y140" s="35">
        <f t="shared" si="57"/>
        <v>0</v>
      </c>
      <c r="Z140" s="35">
        <f t="shared" si="57"/>
        <v>0</v>
      </c>
      <c r="AA140" s="35">
        <f t="shared" si="57"/>
        <v>0</v>
      </c>
      <c r="AB140" s="35">
        <f t="shared" si="57"/>
        <v>0</v>
      </c>
      <c r="AC140" s="35">
        <f t="shared" si="57"/>
        <v>0</v>
      </c>
      <c r="AD140" s="35">
        <f t="shared" si="57"/>
        <v>0</v>
      </c>
      <c r="AE140" s="35">
        <f t="shared" si="57"/>
        <v>0</v>
      </c>
      <c r="AF140" s="68"/>
    </row>
    <row r="141" spans="1:32" s="6" customFormat="1" ht="19.5" customHeight="1" hidden="1">
      <c r="A141" s="28" t="s">
        <v>17</v>
      </c>
      <c r="B141" s="37">
        <f>H141+J141+L141+N141+P141+R141+T141+V141+X141+Z141+AB141+AD141</f>
        <v>0</v>
      </c>
      <c r="C141" s="37">
        <f>H141+J141+L141+N141+P141</f>
        <v>0</v>
      </c>
      <c r="D141" s="37">
        <f>E141</f>
        <v>0</v>
      </c>
      <c r="E141" s="37">
        <f>I141+K141+M141+O141+Q141+S141+U141+W141+Y141+AA141+AC141+AE141</f>
        <v>0</v>
      </c>
      <c r="F141" s="34"/>
      <c r="G141" s="34"/>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26"/>
      <c r="AF141" s="68"/>
    </row>
    <row r="142" spans="1:32" s="6" customFormat="1" ht="23.25" customHeight="1" hidden="1">
      <c r="A142" s="28" t="s">
        <v>15</v>
      </c>
      <c r="B142" s="37">
        <f>H142+J142+L142+N142+P142+R142+T142+V142+X142+Z142+AB142+AD142</f>
        <v>0</v>
      </c>
      <c r="C142" s="37">
        <f>H142+J142+L142+N142+P142</f>
        <v>0</v>
      </c>
      <c r="D142" s="37">
        <f>E142</f>
        <v>0</v>
      </c>
      <c r="E142" s="37">
        <f>I142+K142+M142+O142+Q142+S142+U142+W142+Y142+AA142+AC142+AE142</f>
        <v>0</v>
      </c>
      <c r="F142" s="34"/>
      <c r="G142" s="34"/>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26"/>
      <c r="AF142" s="68"/>
    </row>
    <row r="143" spans="1:32" s="6" customFormat="1" ht="17.25" customHeight="1" hidden="1">
      <c r="A143" s="28" t="s">
        <v>16</v>
      </c>
      <c r="B143" s="37">
        <f>H143+J143+L143+N143+P143+R143+T143+V143+X143+Z143+AB143+AD143</f>
        <v>0</v>
      </c>
      <c r="C143" s="37">
        <f>H143+J143+L143+N143+P143</f>
        <v>0</v>
      </c>
      <c r="D143" s="37">
        <f>E143</f>
        <v>0</v>
      </c>
      <c r="E143" s="37">
        <f>I143+K143+M143+O143+Q143+S143+U143+W143+Y143+AA143+AC143+AE143</f>
        <v>0</v>
      </c>
      <c r="F143" s="34" t="e">
        <f>E143/B143%</f>
        <v>#DIV/0!</v>
      </c>
      <c r="G143" s="34" t="e">
        <f>E143/C143%</f>
        <v>#DIV/0!</v>
      </c>
      <c r="H143" s="35"/>
      <c r="I143" s="35"/>
      <c r="J143" s="35"/>
      <c r="K143" s="35"/>
      <c r="L143" s="35"/>
      <c r="M143" s="35"/>
      <c r="N143" s="37"/>
      <c r="O143" s="37"/>
      <c r="P143" s="37"/>
      <c r="Q143" s="37"/>
      <c r="R143" s="37"/>
      <c r="S143" s="37"/>
      <c r="T143" s="35"/>
      <c r="U143" s="35"/>
      <c r="V143" s="37"/>
      <c r="W143" s="37"/>
      <c r="X143" s="37"/>
      <c r="Y143" s="37"/>
      <c r="Z143" s="37"/>
      <c r="AA143" s="35"/>
      <c r="AB143" s="35"/>
      <c r="AC143" s="35"/>
      <c r="AD143" s="35"/>
      <c r="AE143" s="26"/>
      <c r="AF143" s="68"/>
    </row>
    <row r="144" spans="1:32" s="6" customFormat="1" ht="18" customHeight="1" hidden="1">
      <c r="A144" s="28" t="s">
        <v>18</v>
      </c>
      <c r="B144" s="37">
        <f>H144+J144+L144+N144+P144+R144+T144+V144+X144+Z144+AB144+AD144</f>
        <v>0</v>
      </c>
      <c r="C144" s="37">
        <f>H144+J144+L144+N144+P144</f>
        <v>0</v>
      </c>
      <c r="D144" s="37">
        <f>E144</f>
        <v>0</v>
      </c>
      <c r="E144" s="37">
        <f>I144+K144+M144+O144+Q144+S144+U144+W144+Y144+AA144+AC144+AE144</f>
        <v>0</v>
      </c>
      <c r="F144" s="34"/>
      <c r="G144" s="34"/>
      <c r="H144" s="35"/>
      <c r="I144" s="35"/>
      <c r="J144" s="35"/>
      <c r="K144" s="35"/>
      <c r="L144" s="35"/>
      <c r="M144" s="35"/>
      <c r="N144" s="37"/>
      <c r="O144" s="37"/>
      <c r="P144" s="35"/>
      <c r="Q144" s="35"/>
      <c r="R144" s="35"/>
      <c r="S144" s="35"/>
      <c r="T144" s="35"/>
      <c r="U144" s="35"/>
      <c r="V144" s="35"/>
      <c r="W144" s="35"/>
      <c r="X144" s="35"/>
      <c r="Y144" s="35"/>
      <c r="Z144" s="37"/>
      <c r="AA144" s="35"/>
      <c r="AB144" s="35"/>
      <c r="AC144" s="35"/>
      <c r="AD144" s="35"/>
      <c r="AE144" s="26"/>
      <c r="AF144" s="69"/>
    </row>
    <row r="145" spans="1:32" s="51" customFormat="1" ht="83.25" customHeight="1">
      <c r="A145" s="48" t="s">
        <v>84</v>
      </c>
      <c r="B145" s="49">
        <f aca="true" t="shared" si="58" ref="B145:AE145">B146</f>
        <v>20052.55</v>
      </c>
      <c r="C145" s="49">
        <f t="shared" si="58"/>
        <v>10000</v>
      </c>
      <c r="D145" s="49">
        <f t="shared" si="58"/>
        <v>10052.55</v>
      </c>
      <c r="E145" s="49">
        <f t="shared" si="58"/>
        <v>10000</v>
      </c>
      <c r="F145" s="49">
        <f>E145/B145*100</f>
        <v>49.86896928320837</v>
      </c>
      <c r="G145" s="49">
        <f>E145/C145*100</f>
        <v>100</v>
      </c>
      <c r="H145" s="49">
        <f t="shared" si="58"/>
        <v>0</v>
      </c>
      <c r="I145" s="49">
        <f t="shared" si="58"/>
        <v>0</v>
      </c>
      <c r="J145" s="49">
        <f t="shared" si="58"/>
        <v>0</v>
      </c>
      <c r="K145" s="49">
        <f t="shared" si="58"/>
        <v>0</v>
      </c>
      <c r="L145" s="49">
        <f t="shared" si="58"/>
        <v>0</v>
      </c>
      <c r="M145" s="49">
        <f t="shared" si="58"/>
        <v>0</v>
      </c>
      <c r="N145" s="49">
        <f t="shared" si="58"/>
        <v>10000</v>
      </c>
      <c r="O145" s="49">
        <f t="shared" si="58"/>
        <v>10000</v>
      </c>
      <c r="P145" s="49">
        <f t="shared" si="58"/>
        <v>0</v>
      </c>
      <c r="Q145" s="49">
        <f t="shared" si="58"/>
        <v>0</v>
      </c>
      <c r="R145" s="49">
        <f t="shared" si="58"/>
        <v>0</v>
      </c>
      <c r="S145" s="49">
        <f t="shared" si="58"/>
        <v>0</v>
      </c>
      <c r="T145" s="49">
        <f t="shared" si="58"/>
        <v>0</v>
      </c>
      <c r="U145" s="49">
        <f t="shared" si="58"/>
        <v>0</v>
      </c>
      <c r="V145" s="49">
        <f t="shared" si="58"/>
        <v>0</v>
      </c>
      <c r="W145" s="49">
        <f t="shared" si="58"/>
        <v>0</v>
      </c>
      <c r="X145" s="49">
        <f t="shared" si="58"/>
        <v>0</v>
      </c>
      <c r="Y145" s="49">
        <f t="shared" si="58"/>
        <v>0</v>
      </c>
      <c r="Z145" s="49">
        <f t="shared" si="58"/>
        <v>10052.55</v>
      </c>
      <c r="AA145" s="49">
        <f t="shared" si="58"/>
        <v>0</v>
      </c>
      <c r="AB145" s="49">
        <f t="shared" si="58"/>
        <v>0</v>
      </c>
      <c r="AC145" s="49">
        <f t="shared" si="58"/>
        <v>0</v>
      </c>
      <c r="AD145" s="49">
        <f t="shared" si="58"/>
        <v>0</v>
      </c>
      <c r="AE145" s="49">
        <f t="shared" si="58"/>
        <v>0</v>
      </c>
      <c r="AF145" s="50" t="s">
        <v>71</v>
      </c>
    </row>
    <row r="146" spans="1:32" s="6" customFormat="1" ht="21.75" customHeight="1">
      <c r="A146" s="24" t="s">
        <v>19</v>
      </c>
      <c r="B146" s="25">
        <f>SUM(B147:B150)</f>
        <v>20052.55</v>
      </c>
      <c r="C146" s="25">
        <f>SUM(C147:C150)</f>
        <v>10000</v>
      </c>
      <c r="D146" s="25">
        <f>SUM(D147:D150)</f>
        <v>10052.55</v>
      </c>
      <c r="E146" s="25">
        <f>SUM(E147:E150)</f>
        <v>10000</v>
      </c>
      <c r="F146" s="47">
        <f>E146/B146*100</f>
        <v>49.86896928320837</v>
      </c>
      <c r="G146" s="47">
        <f>E146/C146*100</f>
        <v>100</v>
      </c>
      <c r="H146" s="25">
        <f aca="true" t="shared" si="59" ref="H146:AD146">SUM(H147:H150)</f>
        <v>0</v>
      </c>
      <c r="I146" s="25"/>
      <c r="J146" s="25">
        <f t="shared" si="59"/>
        <v>0</v>
      </c>
      <c r="K146" s="25"/>
      <c r="L146" s="25">
        <f t="shared" si="59"/>
        <v>0</v>
      </c>
      <c r="M146" s="25"/>
      <c r="N146" s="25">
        <f t="shared" si="59"/>
        <v>10000</v>
      </c>
      <c r="O146" s="25">
        <f t="shared" si="59"/>
        <v>10000</v>
      </c>
      <c r="P146" s="25">
        <f t="shared" si="59"/>
        <v>0</v>
      </c>
      <c r="Q146" s="25">
        <f t="shared" si="59"/>
        <v>0</v>
      </c>
      <c r="R146" s="25">
        <f t="shared" si="59"/>
        <v>0</v>
      </c>
      <c r="S146" s="25"/>
      <c r="T146" s="25">
        <f t="shared" si="59"/>
        <v>0</v>
      </c>
      <c r="U146" s="25"/>
      <c r="V146" s="25">
        <f t="shared" si="59"/>
        <v>0</v>
      </c>
      <c r="W146" s="25"/>
      <c r="X146" s="25">
        <f t="shared" si="59"/>
        <v>0</v>
      </c>
      <c r="Y146" s="25"/>
      <c r="Z146" s="25">
        <f t="shared" si="59"/>
        <v>10052.55</v>
      </c>
      <c r="AA146" s="25"/>
      <c r="AB146" s="25">
        <f t="shared" si="59"/>
        <v>0</v>
      </c>
      <c r="AC146" s="25"/>
      <c r="AD146" s="25">
        <f t="shared" si="59"/>
        <v>0</v>
      </c>
      <c r="AE146" s="26"/>
      <c r="AF146" s="31"/>
    </row>
    <row r="147" spans="1:32" s="6" customFormat="1" ht="15.75">
      <c r="A147" s="28" t="s">
        <v>17</v>
      </c>
      <c r="B147" s="47">
        <f>H147+J147+L147+N147+P147+R147+T147+V147+X147+Z147+AB147+AD147</f>
        <v>0</v>
      </c>
      <c r="C147" s="47">
        <f>H147+J147+L147+N147+P147+R147+T147</f>
        <v>0</v>
      </c>
      <c r="D147" s="47"/>
      <c r="E147" s="47">
        <f>I147+K147+M147+O147+Q147+S147+U147+W147+Y147+AA147+AC147+AE147</f>
        <v>0</v>
      </c>
      <c r="F147" s="47"/>
      <c r="G147" s="47"/>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6"/>
      <c r="AF147" s="31"/>
    </row>
    <row r="148" spans="1:32" s="6" customFormat="1" ht="15.75">
      <c r="A148" s="28" t="s">
        <v>15</v>
      </c>
      <c r="B148" s="47">
        <f>H148+J148+L148+N148+P148+R148+T148+V148+X148+Z148+AB148+AD148</f>
        <v>0</v>
      </c>
      <c r="C148" s="47">
        <f>H148+J148+L148+N148+P148+R148+T148</f>
        <v>0</v>
      </c>
      <c r="D148" s="47"/>
      <c r="E148" s="47">
        <f>I148+K148+M148+O148+Q148+S148+U148+W148+Y148+AA148+AC148+AE148</f>
        <v>0</v>
      </c>
      <c r="F148" s="47"/>
      <c r="G148" s="47"/>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6"/>
      <c r="AF148" s="31"/>
    </row>
    <row r="149" spans="1:32" s="6" customFormat="1" ht="15.75">
      <c r="A149" s="28" t="s">
        <v>16</v>
      </c>
      <c r="B149" s="47">
        <f>H149+J149+L149+N149+P149+R149+T149+V149+X149+Z149+AB149+AD149</f>
        <v>0</v>
      </c>
      <c r="C149" s="47">
        <f>H149+J149+L149+N149+P149+R149+T149</f>
        <v>0</v>
      </c>
      <c r="D149" s="47">
        <f>B149</f>
        <v>0</v>
      </c>
      <c r="E149" s="47">
        <f>I149+K149+M149+O149+Q149+S149+U149+W149+Y149+AA149+AC149+AE149</f>
        <v>0</v>
      </c>
      <c r="F149" s="47"/>
      <c r="G149" s="47"/>
      <c r="H149" s="25"/>
      <c r="I149" s="25"/>
      <c r="J149" s="25"/>
      <c r="K149" s="25"/>
      <c r="L149" s="25"/>
      <c r="M149" s="25"/>
      <c r="N149" s="47"/>
      <c r="O149" s="47"/>
      <c r="P149" s="25"/>
      <c r="Q149" s="47"/>
      <c r="R149" s="47"/>
      <c r="S149" s="47"/>
      <c r="T149" s="25"/>
      <c r="U149" s="25"/>
      <c r="V149" s="47"/>
      <c r="W149" s="47"/>
      <c r="X149" s="47"/>
      <c r="Y149" s="47"/>
      <c r="Z149" s="25"/>
      <c r="AA149" s="25"/>
      <c r="AB149" s="25"/>
      <c r="AC149" s="25"/>
      <c r="AD149" s="25"/>
      <c r="AE149" s="26"/>
      <c r="AF149" s="31"/>
    </row>
    <row r="150" spans="1:32" s="6" customFormat="1" ht="15.75">
      <c r="A150" s="28" t="s">
        <v>18</v>
      </c>
      <c r="B150" s="47">
        <f>H150+J150+L150+N150+P150+R150+T150+V150+X150+Z150+AB150+AD150</f>
        <v>20052.55</v>
      </c>
      <c r="C150" s="47">
        <f>H150+J150+L150+N150+P150+R150+T150</f>
        <v>10000</v>
      </c>
      <c r="D150" s="47">
        <v>10052.55</v>
      </c>
      <c r="E150" s="47">
        <f>I150+K150+M150+O150+Q150+S150+U150+W150+Y150+AA150+AC150+AE150</f>
        <v>10000</v>
      </c>
      <c r="F150" s="47">
        <f>E150/B150*100</f>
        <v>49.86896928320837</v>
      </c>
      <c r="G150" s="47">
        <f>E150/C150*100</f>
        <v>100</v>
      </c>
      <c r="H150" s="25"/>
      <c r="I150" s="25"/>
      <c r="J150" s="25"/>
      <c r="K150" s="25"/>
      <c r="L150" s="25"/>
      <c r="M150" s="25"/>
      <c r="N150" s="47">
        <v>10000</v>
      </c>
      <c r="O150" s="47">
        <v>10000</v>
      </c>
      <c r="P150" s="25"/>
      <c r="Q150" s="25"/>
      <c r="R150" s="25"/>
      <c r="S150" s="25"/>
      <c r="T150" s="25"/>
      <c r="U150" s="25"/>
      <c r="V150" s="25"/>
      <c r="W150" s="25"/>
      <c r="X150" s="25"/>
      <c r="Y150" s="25"/>
      <c r="Z150" s="47">
        <f>52.55+10000</f>
        <v>10052.55</v>
      </c>
      <c r="AA150" s="25"/>
      <c r="AB150" s="25"/>
      <c r="AC150" s="25"/>
      <c r="AD150" s="25"/>
      <c r="AE150" s="26"/>
      <c r="AF150" s="31"/>
    </row>
    <row r="151" spans="1:32" s="6" customFormat="1" ht="21" customHeight="1">
      <c r="A151" s="24" t="s">
        <v>34</v>
      </c>
      <c r="B151" s="35">
        <f>SUM(B152:B155)</f>
        <v>41000.05</v>
      </c>
      <c r="C151" s="35">
        <f>SUM(C152:C155)</f>
        <v>10664</v>
      </c>
      <c r="D151" s="35">
        <f>SUM(D152:D155)</f>
        <v>575.71</v>
      </c>
      <c r="E151" s="35">
        <f>SUM(E152:E155)</f>
        <v>575.71</v>
      </c>
      <c r="F151" s="34">
        <f>E151/B151%</f>
        <v>1.4041690193060739</v>
      </c>
      <c r="G151" s="34">
        <f>E151/C151%</f>
        <v>5.398630907726932</v>
      </c>
      <c r="H151" s="35">
        <f aca="true" t="shared" si="60" ref="H151:AE151">SUM(H152:H155)</f>
        <v>0</v>
      </c>
      <c r="I151" s="35">
        <f t="shared" si="60"/>
        <v>0</v>
      </c>
      <c r="J151" s="35">
        <f t="shared" si="60"/>
        <v>0</v>
      </c>
      <c r="K151" s="35">
        <f t="shared" si="60"/>
        <v>0</v>
      </c>
      <c r="L151" s="35">
        <f t="shared" si="60"/>
        <v>0</v>
      </c>
      <c r="M151" s="35">
        <f t="shared" si="60"/>
        <v>0</v>
      </c>
      <c r="N151" s="35">
        <f t="shared" si="60"/>
        <v>10000</v>
      </c>
      <c r="O151" s="35">
        <f t="shared" si="60"/>
        <v>10000</v>
      </c>
      <c r="P151" s="35">
        <f t="shared" si="60"/>
        <v>458.8</v>
      </c>
      <c r="Q151" s="35">
        <f t="shared" si="60"/>
        <v>378.53</v>
      </c>
      <c r="R151" s="35">
        <f t="shared" si="60"/>
        <v>170.2</v>
      </c>
      <c r="S151" s="35">
        <f t="shared" si="60"/>
        <v>170.2</v>
      </c>
      <c r="T151" s="35">
        <f t="shared" si="60"/>
        <v>35</v>
      </c>
      <c r="U151" s="35">
        <f t="shared" si="60"/>
        <v>26.98</v>
      </c>
      <c r="V151" s="35">
        <f t="shared" si="60"/>
        <v>393.8</v>
      </c>
      <c r="W151" s="35">
        <f t="shared" si="60"/>
        <v>0</v>
      </c>
      <c r="X151" s="35">
        <f t="shared" si="60"/>
        <v>9862.6</v>
      </c>
      <c r="Y151" s="35">
        <f t="shared" si="60"/>
        <v>0</v>
      </c>
      <c r="Z151" s="35">
        <f t="shared" si="60"/>
        <v>6491.7</v>
      </c>
      <c r="AA151" s="35">
        <f t="shared" si="60"/>
        <v>0</v>
      </c>
      <c r="AB151" s="35">
        <f t="shared" si="60"/>
        <v>0</v>
      </c>
      <c r="AC151" s="35">
        <f t="shared" si="60"/>
        <v>0</v>
      </c>
      <c r="AD151" s="35">
        <f t="shared" si="60"/>
        <v>3535.4</v>
      </c>
      <c r="AE151" s="35">
        <f t="shared" si="60"/>
        <v>0</v>
      </c>
      <c r="AF151" s="27"/>
    </row>
    <row r="152" spans="1:32" s="6" customFormat="1" ht="16.5">
      <c r="A152" s="28" t="s">
        <v>17</v>
      </c>
      <c r="B152" s="37">
        <f aca="true" t="shared" si="61" ref="B152:E154">B105+B111+B117+B123+B129+B135+B141</f>
        <v>0</v>
      </c>
      <c r="C152" s="37">
        <f t="shared" si="61"/>
        <v>0</v>
      </c>
      <c r="D152" s="37">
        <f t="shared" si="61"/>
        <v>0</v>
      </c>
      <c r="E152" s="37">
        <f t="shared" si="61"/>
        <v>0</v>
      </c>
      <c r="F152" s="34"/>
      <c r="G152" s="34"/>
      <c r="H152" s="37">
        <f aca="true" t="shared" si="62" ref="H152:I155">H105+H111+H117+H123+H129+H135</f>
        <v>0</v>
      </c>
      <c r="I152" s="37">
        <f t="shared" si="62"/>
        <v>0</v>
      </c>
      <c r="J152" s="37">
        <f aca="true" t="shared" si="63" ref="J152:AE152">J105+J111+J117+J123+J129+J135+J141</f>
        <v>0</v>
      </c>
      <c r="K152" s="37">
        <f t="shared" si="63"/>
        <v>0</v>
      </c>
      <c r="L152" s="37">
        <f t="shared" si="63"/>
        <v>0</v>
      </c>
      <c r="M152" s="37">
        <f t="shared" si="63"/>
        <v>0</v>
      </c>
      <c r="N152" s="37">
        <f t="shared" si="63"/>
        <v>0</v>
      </c>
      <c r="O152" s="37">
        <f t="shared" si="63"/>
        <v>0</v>
      </c>
      <c r="P152" s="37">
        <f t="shared" si="63"/>
        <v>0</v>
      </c>
      <c r="Q152" s="37">
        <f t="shared" si="63"/>
        <v>0</v>
      </c>
      <c r="R152" s="37">
        <f t="shared" si="63"/>
        <v>0</v>
      </c>
      <c r="S152" s="37">
        <f t="shared" si="63"/>
        <v>0</v>
      </c>
      <c r="T152" s="37">
        <f t="shared" si="63"/>
        <v>0</v>
      </c>
      <c r="U152" s="37">
        <f t="shared" si="63"/>
        <v>0</v>
      </c>
      <c r="V152" s="37">
        <f t="shared" si="63"/>
        <v>0</v>
      </c>
      <c r="W152" s="37">
        <f t="shared" si="63"/>
        <v>0</v>
      </c>
      <c r="X152" s="37">
        <f t="shared" si="63"/>
        <v>0</v>
      </c>
      <c r="Y152" s="37">
        <f t="shared" si="63"/>
        <v>0</v>
      </c>
      <c r="Z152" s="37">
        <f t="shared" si="63"/>
        <v>0</v>
      </c>
      <c r="AA152" s="37">
        <f t="shared" si="63"/>
        <v>0</v>
      </c>
      <c r="AB152" s="37">
        <f t="shared" si="63"/>
        <v>0</v>
      </c>
      <c r="AC152" s="37">
        <f t="shared" si="63"/>
        <v>0</v>
      </c>
      <c r="AD152" s="37">
        <f t="shared" si="63"/>
        <v>0</v>
      </c>
      <c r="AE152" s="37">
        <f t="shared" si="63"/>
        <v>0</v>
      </c>
      <c r="AF152" s="27"/>
    </row>
    <row r="153" spans="1:32" s="6" customFormat="1" ht="16.5">
      <c r="A153" s="28" t="s">
        <v>15</v>
      </c>
      <c r="B153" s="37">
        <f t="shared" si="61"/>
        <v>992.2</v>
      </c>
      <c r="C153" s="37">
        <f t="shared" si="61"/>
        <v>0</v>
      </c>
      <c r="D153" s="37">
        <f t="shared" si="61"/>
        <v>0</v>
      </c>
      <c r="E153" s="37">
        <f t="shared" si="61"/>
        <v>0</v>
      </c>
      <c r="F153" s="34">
        <f>E153/B153%</f>
        <v>0</v>
      </c>
      <c r="G153" s="34" t="e">
        <f>E153/C153%</f>
        <v>#DIV/0!</v>
      </c>
      <c r="H153" s="37">
        <f t="shared" si="62"/>
        <v>0</v>
      </c>
      <c r="I153" s="37">
        <f t="shared" si="62"/>
        <v>0</v>
      </c>
      <c r="J153" s="37">
        <f aca="true" t="shared" si="64" ref="J153:AE153">J106+J112+J118+J124+J130+J136+J142</f>
        <v>0</v>
      </c>
      <c r="K153" s="37">
        <f t="shared" si="64"/>
        <v>0</v>
      </c>
      <c r="L153" s="37">
        <f t="shared" si="64"/>
        <v>0</v>
      </c>
      <c r="M153" s="37">
        <f t="shared" si="64"/>
        <v>0</v>
      </c>
      <c r="N153" s="37">
        <f t="shared" si="64"/>
        <v>0</v>
      </c>
      <c r="O153" s="37">
        <f t="shared" si="64"/>
        <v>0</v>
      </c>
      <c r="P153" s="37">
        <f t="shared" si="64"/>
        <v>0</v>
      </c>
      <c r="Q153" s="37">
        <f t="shared" si="64"/>
        <v>0</v>
      </c>
      <c r="R153" s="37">
        <f t="shared" si="64"/>
        <v>0</v>
      </c>
      <c r="S153" s="37">
        <f t="shared" si="64"/>
        <v>0</v>
      </c>
      <c r="T153" s="37">
        <f t="shared" si="64"/>
        <v>0</v>
      </c>
      <c r="U153" s="37">
        <f t="shared" si="64"/>
        <v>0</v>
      </c>
      <c r="V153" s="37">
        <f t="shared" si="64"/>
        <v>0</v>
      </c>
      <c r="W153" s="37">
        <f t="shared" si="64"/>
        <v>0</v>
      </c>
      <c r="X153" s="37">
        <f t="shared" si="64"/>
        <v>992.2</v>
      </c>
      <c r="Y153" s="37">
        <f t="shared" si="64"/>
        <v>0</v>
      </c>
      <c r="Z153" s="37">
        <f t="shared" si="64"/>
        <v>0</v>
      </c>
      <c r="AA153" s="37">
        <f t="shared" si="64"/>
        <v>0</v>
      </c>
      <c r="AB153" s="37">
        <f t="shared" si="64"/>
        <v>0</v>
      </c>
      <c r="AC153" s="37">
        <f t="shared" si="64"/>
        <v>0</v>
      </c>
      <c r="AD153" s="37">
        <f t="shared" si="64"/>
        <v>0</v>
      </c>
      <c r="AE153" s="37">
        <f t="shared" si="64"/>
        <v>0</v>
      </c>
      <c r="AF153" s="27"/>
    </row>
    <row r="154" spans="1:32" s="6" customFormat="1" ht="16.5">
      <c r="A154" s="28" t="s">
        <v>16</v>
      </c>
      <c r="B154" s="37">
        <f t="shared" si="61"/>
        <v>19955.3</v>
      </c>
      <c r="C154" s="37">
        <f t="shared" si="61"/>
        <v>664</v>
      </c>
      <c r="D154" s="37">
        <f t="shared" si="61"/>
        <v>575.71</v>
      </c>
      <c r="E154" s="37">
        <f t="shared" si="61"/>
        <v>575.71</v>
      </c>
      <c r="F154" s="34">
        <f>E154/B154%</f>
        <v>2.884997970463987</v>
      </c>
      <c r="G154" s="34">
        <f>E154/C154%</f>
        <v>86.70331325301206</v>
      </c>
      <c r="H154" s="37">
        <f t="shared" si="62"/>
        <v>0</v>
      </c>
      <c r="I154" s="37">
        <f t="shared" si="62"/>
        <v>0</v>
      </c>
      <c r="J154" s="37">
        <f aca="true" t="shared" si="65" ref="J154:AE154">J107+J113+J119+J125+J131+J137+J143</f>
        <v>0</v>
      </c>
      <c r="K154" s="37">
        <f t="shared" si="65"/>
        <v>0</v>
      </c>
      <c r="L154" s="37">
        <f t="shared" si="65"/>
        <v>0</v>
      </c>
      <c r="M154" s="37">
        <f t="shared" si="65"/>
        <v>0</v>
      </c>
      <c r="N154" s="37">
        <f t="shared" si="65"/>
        <v>0</v>
      </c>
      <c r="O154" s="37">
        <f t="shared" si="65"/>
        <v>0</v>
      </c>
      <c r="P154" s="37">
        <f t="shared" si="65"/>
        <v>458.8</v>
      </c>
      <c r="Q154" s="37">
        <f t="shared" si="65"/>
        <v>378.53</v>
      </c>
      <c r="R154" s="37">
        <f t="shared" si="65"/>
        <v>170.2</v>
      </c>
      <c r="S154" s="37">
        <f t="shared" si="65"/>
        <v>170.2</v>
      </c>
      <c r="T154" s="37">
        <f t="shared" si="65"/>
        <v>35</v>
      </c>
      <c r="U154" s="37">
        <f t="shared" si="65"/>
        <v>26.98</v>
      </c>
      <c r="V154" s="37">
        <f t="shared" si="65"/>
        <v>393.8</v>
      </c>
      <c r="W154" s="37">
        <f t="shared" si="65"/>
        <v>0</v>
      </c>
      <c r="X154" s="37">
        <f t="shared" si="65"/>
        <v>8870.4</v>
      </c>
      <c r="Y154" s="37">
        <f t="shared" si="65"/>
        <v>0</v>
      </c>
      <c r="Z154" s="37">
        <f t="shared" si="65"/>
        <v>6491.7</v>
      </c>
      <c r="AA154" s="37">
        <f t="shared" si="65"/>
        <v>0</v>
      </c>
      <c r="AB154" s="37">
        <f t="shared" si="65"/>
        <v>0</v>
      </c>
      <c r="AC154" s="37">
        <f t="shared" si="65"/>
        <v>0</v>
      </c>
      <c r="AD154" s="37">
        <f t="shared" si="65"/>
        <v>3535.4</v>
      </c>
      <c r="AE154" s="37">
        <f t="shared" si="65"/>
        <v>0</v>
      </c>
      <c r="AF154" s="27"/>
    </row>
    <row r="155" spans="1:32" s="6" customFormat="1" ht="16.5">
      <c r="A155" s="28" t="s">
        <v>18</v>
      </c>
      <c r="B155" s="37">
        <f>B108+B114+B120+B126+B132+B138+B144+B150</f>
        <v>20052.55</v>
      </c>
      <c r="C155" s="37">
        <f>C108+C114+C120+C126+C132+C138+C144+C150</f>
        <v>10000</v>
      </c>
      <c r="D155" s="37">
        <f>D108+D114+D120+D126+D132+D138+D144</f>
        <v>0</v>
      </c>
      <c r="E155" s="37">
        <f>E108+E114+E120+E126+E132+E138+E144</f>
        <v>0</v>
      </c>
      <c r="F155" s="34"/>
      <c r="G155" s="34"/>
      <c r="H155" s="37">
        <f t="shared" si="62"/>
        <v>0</v>
      </c>
      <c r="I155" s="37">
        <f t="shared" si="62"/>
        <v>0</v>
      </c>
      <c r="J155" s="37">
        <f>J108+J114+J120+J126+J132+J138+J144</f>
        <v>0</v>
      </c>
      <c r="K155" s="37">
        <f>K108+K114+K120+K126+K132+K138+K144</f>
        <v>0</v>
      </c>
      <c r="L155" s="37">
        <f>L108+L114+L120+L126+L132+L138+L144</f>
        <v>0</v>
      </c>
      <c r="M155" s="37">
        <f>M108+M114+M120+M126+M132+M138+M144</f>
        <v>0</v>
      </c>
      <c r="N155" s="37">
        <f>N108+N114+N120+N126+N132+N138+N144+N150</f>
        <v>10000</v>
      </c>
      <c r="O155" s="37">
        <f>O108+O114+O120+O126+O132+O138+O144+O150</f>
        <v>10000</v>
      </c>
      <c r="P155" s="37">
        <f aca="true" t="shared" si="66" ref="P155:AE155">P108+P114+P120+P126+P132+P138+P144</f>
        <v>0</v>
      </c>
      <c r="Q155" s="37">
        <f t="shared" si="66"/>
        <v>0</v>
      </c>
      <c r="R155" s="37">
        <f t="shared" si="66"/>
        <v>0</v>
      </c>
      <c r="S155" s="37">
        <f t="shared" si="66"/>
        <v>0</v>
      </c>
      <c r="T155" s="37">
        <f t="shared" si="66"/>
        <v>0</v>
      </c>
      <c r="U155" s="37">
        <f t="shared" si="66"/>
        <v>0</v>
      </c>
      <c r="V155" s="37">
        <f t="shared" si="66"/>
        <v>0</v>
      </c>
      <c r="W155" s="37">
        <f t="shared" si="66"/>
        <v>0</v>
      </c>
      <c r="X155" s="37">
        <f t="shared" si="66"/>
        <v>0</v>
      </c>
      <c r="Y155" s="37">
        <f t="shared" si="66"/>
        <v>0</v>
      </c>
      <c r="Z155" s="37">
        <f t="shared" si="66"/>
        <v>0</v>
      </c>
      <c r="AA155" s="37">
        <f t="shared" si="66"/>
        <v>0</v>
      </c>
      <c r="AB155" s="37">
        <f t="shared" si="66"/>
        <v>0</v>
      </c>
      <c r="AC155" s="37">
        <f t="shared" si="66"/>
        <v>0</v>
      </c>
      <c r="AD155" s="37">
        <f t="shared" si="66"/>
        <v>0</v>
      </c>
      <c r="AE155" s="37">
        <f t="shared" si="66"/>
        <v>0</v>
      </c>
      <c r="AF155" s="27"/>
    </row>
    <row r="156" spans="1:32" s="6" customFormat="1" ht="103.5" customHeight="1">
      <c r="A156" s="32" t="s">
        <v>76</v>
      </c>
      <c r="B156" s="37">
        <f>B157+B163+B169+B175+B181</f>
        <v>22843.3</v>
      </c>
      <c r="C156" s="37">
        <f>C157+C163+C169+C175+C181</f>
        <v>0</v>
      </c>
      <c r="D156" s="37">
        <f>D157+D163+D169+D175+D181</f>
        <v>0</v>
      </c>
      <c r="E156" s="37">
        <f>E157+E163+E169+E175+E181</f>
        <v>0</v>
      </c>
      <c r="F156" s="34">
        <f>E156/B156%</f>
        <v>0</v>
      </c>
      <c r="G156" s="34" t="e">
        <f>E156/C156%</f>
        <v>#DIV/0!</v>
      </c>
      <c r="H156" s="37">
        <f aca="true" t="shared" si="67" ref="H156:AE156">H157+H163+H169+H175+H181</f>
        <v>0</v>
      </c>
      <c r="I156" s="37">
        <f t="shared" si="67"/>
        <v>0</v>
      </c>
      <c r="J156" s="37">
        <f t="shared" si="67"/>
        <v>0</v>
      </c>
      <c r="K156" s="37">
        <f t="shared" si="67"/>
        <v>0</v>
      </c>
      <c r="L156" s="37">
        <f t="shared" si="67"/>
        <v>0</v>
      </c>
      <c r="M156" s="37">
        <f t="shared" si="67"/>
        <v>0</v>
      </c>
      <c r="N156" s="37">
        <f t="shared" si="67"/>
        <v>0</v>
      </c>
      <c r="O156" s="37">
        <f t="shared" si="67"/>
        <v>0</v>
      </c>
      <c r="P156" s="37">
        <f t="shared" si="67"/>
        <v>0</v>
      </c>
      <c r="Q156" s="37">
        <f t="shared" si="67"/>
        <v>0</v>
      </c>
      <c r="R156" s="37">
        <f t="shared" si="67"/>
        <v>0</v>
      </c>
      <c r="S156" s="37">
        <f t="shared" si="67"/>
        <v>0</v>
      </c>
      <c r="T156" s="37">
        <f t="shared" si="67"/>
        <v>0</v>
      </c>
      <c r="U156" s="37">
        <f t="shared" si="67"/>
        <v>0</v>
      </c>
      <c r="V156" s="37">
        <f t="shared" si="67"/>
        <v>687.1</v>
      </c>
      <c r="W156" s="37">
        <f t="shared" si="67"/>
        <v>0</v>
      </c>
      <c r="X156" s="37">
        <f t="shared" si="67"/>
        <v>7458</v>
      </c>
      <c r="Y156" s="37">
        <f t="shared" si="67"/>
        <v>0</v>
      </c>
      <c r="Z156" s="37">
        <f t="shared" si="67"/>
        <v>3183.9</v>
      </c>
      <c r="AA156" s="37">
        <f t="shared" si="67"/>
        <v>0</v>
      </c>
      <c r="AB156" s="37">
        <f t="shared" si="67"/>
        <v>1709.9</v>
      </c>
      <c r="AC156" s="37">
        <f t="shared" si="67"/>
        <v>0</v>
      </c>
      <c r="AD156" s="37">
        <f t="shared" si="67"/>
        <v>0</v>
      </c>
      <c r="AE156" s="37">
        <f t="shared" si="67"/>
        <v>0</v>
      </c>
      <c r="AF156" s="27"/>
    </row>
    <row r="157" spans="1:32" s="6" customFormat="1" ht="21.75" customHeight="1">
      <c r="A157" s="32" t="s">
        <v>44</v>
      </c>
      <c r="B157" s="35">
        <f>B158</f>
        <v>9724.9</v>
      </c>
      <c r="C157" s="35">
        <f>C158</f>
        <v>0</v>
      </c>
      <c r="D157" s="35">
        <f>D158</f>
        <v>0</v>
      </c>
      <c r="E157" s="35">
        <f>E158</f>
        <v>0</v>
      </c>
      <c r="F157" s="34">
        <f>E157/B157%</f>
        <v>0</v>
      </c>
      <c r="G157" s="34" t="e">
        <f>E157/C157%</f>
        <v>#DIV/0!</v>
      </c>
      <c r="H157" s="35">
        <f aca="true" t="shared" si="68" ref="H157:AE157">H158</f>
        <v>0</v>
      </c>
      <c r="I157" s="35">
        <f t="shared" si="68"/>
        <v>0</v>
      </c>
      <c r="J157" s="35">
        <f t="shared" si="68"/>
        <v>0</v>
      </c>
      <c r="K157" s="35">
        <f t="shared" si="68"/>
        <v>0</v>
      </c>
      <c r="L157" s="35">
        <f t="shared" si="68"/>
        <v>0</v>
      </c>
      <c r="M157" s="35">
        <f t="shared" si="68"/>
        <v>0</v>
      </c>
      <c r="N157" s="35">
        <f t="shared" si="68"/>
        <v>0</v>
      </c>
      <c r="O157" s="35">
        <f t="shared" si="68"/>
        <v>0</v>
      </c>
      <c r="P157" s="35">
        <f t="shared" si="68"/>
        <v>0</v>
      </c>
      <c r="Q157" s="35">
        <f t="shared" si="68"/>
        <v>0</v>
      </c>
      <c r="R157" s="35">
        <f t="shared" si="68"/>
        <v>0</v>
      </c>
      <c r="S157" s="35">
        <f t="shared" si="68"/>
        <v>0</v>
      </c>
      <c r="T157" s="35">
        <f t="shared" si="68"/>
        <v>0</v>
      </c>
      <c r="U157" s="35">
        <f t="shared" si="68"/>
        <v>0</v>
      </c>
      <c r="V157" s="35">
        <f t="shared" si="68"/>
        <v>0</v>
      </c>
      <c r="W157" s="35">
        <f t="shared" si="68"/>
        <v>0</v>
      </c>
      <c r="X157" s="35">
        <f t="shared" si="68"/>
        <v>4831.1</v>
      </c>
      <c r="Y157" s="35">
        <f t="shared" si="68"/>
        <v>0</v>
      </c>
      <c r="Z157" s="35">
        <f t="shared" si="68"/>
        <v>3183.9</v>
      </c>
      <c r="AA157" s="35">
        <f t="shared" si="68"/>
        <v>0</v>
      </c>
      <c r="AB157" s="35">
        <f t="shared" si="68"/>
        <v>1709.9</v>
      </c>
      <c r="AC157" s="35">
        <f t="shared" si="68"/>
        <v>0</v>
      </c>
      <c r="AD157" s="35">
        <f t="shared" si="68"/>
        <v>0</v>
      </c>
      <c r="AE157" s="35">
        <f t="shared" si="68"/>
        <v>0</v>
      </c>
      <c r="AF157" s="67" t="s">
        <v>99</v>
      </c>
    </row>
    <row r="158" spans="1:32" s="6" customFormat="1" ht="16.5">
      <c r="A158" s="24" t="s">
        <v>19</v>
      </c>
      <c r="B158" s="35">
        <f>SUM(B159:B162)</f>
        <v>9724.9</v>
      </c>
      <c r="C158" s="35">
        <f>SUM(C159:C162)</f>
        <v>0</v>
      </c>
      <c r="D158" s="35">
        <f>SUM(D159:D162)</f>
        <v>0</v>
      </c>
      <c r="E158" s="35">
        <f>SUM(E159:E162)</f>
        <v>0</v>
      </c>
      <c r="F158" s="34">
        <f>E158/B158%</f>
        <v>0</v>
      </c>
      <c r="G158" s="34" t="e">
        <f>E158/C158%</f>
        <v>#DIV/0!</v>
      </c>
      <c r="H158" s="35">
        <f aca="true" t="shared" si="69" ref="H158:AE158">SUM(H159:H162)</f>
        <v>0</v>
      </c>
      <c r="I158" s="35">
        <f t="shared" si="69"/>
        <v>0</v>
      </c>
      <c r="J158" s="35">
        <f t="shared" si="69"/>
        <v>0</v>
      </c>
      <c r="K158" s="35">
        <f t="shared" si="69"/>
        <v>0</v>
      </c>
      <c r="L158" s="35">
        <f t="shared" si="69"/>
        <v>0</v>
      </c>
      <c r="M158" s="35">
        <f t="shared" si="69"/>
        <v>0</v>
      </c>
      <c r="N158" s="35">
        <f t="shared" si="69"/>
        <v>0</v>
      </c>
      <c r="O158" s="35">
        <f t="shared" si="69"/>
        <v>0</v>
      </c>
      <c r="P158" s="35">
        <f t="shared" si="69"/>
        <v>0</v>
      </c>
      <c r="Q158" s="35">
        <f t="shared" si="69"/>
        <v>0</v>
      </c>
      <c r="R158" s="35">
        <f t="shared" si="69"/>
        <v>0</v>
      </c>
      <c r="S158" s="35">
        <f t="shared" si="69"/>
        <v>0</v>
      </c>
      <c r="T158" s="35">
        <f t="shared" si="69"/>
        <v>0</v>
      </c>
      <c r="U158" s="35">
        <f t="shared" si="69"/>
        <v>0</v>
      </c>
      <c r="V158" s="35">
        <f t="shared" si="69"/>
        <v>0</v>
      </c>
      <c r="W158" s="35">
        <f t="shared" si="69"/>
        <v>0</v>
      </c>
      <c r="X158" s="35">
        <f t="shared" si="69"/>
        <v>4831.1</v>
      </c>
      <c r="Y158" s="35">
        <f t="shared" si="69"/>
        <v>0</v>
      </c>
      <c r="Z158" s="35">
        <f t="shared" si="69"/>
        <v>3183.9</v>
      </c>
      <c r="AA158" s="35">
        <f t="shared" si="69"/>
        <v>0</v>
      </c>
      <c r="AB158" s="35">
        <f t="shared" si="69"/>
        <v>1709.9</v>
      </c>
      <c r="AC158" s="35">
        <f t="shared" si="69"/>
        <v>0</v>
      </c>
      <c r="AD158" s="35">
        <f t="shared" si="69"/>
        <v>0</v>
      </c>
      <c r="AE158" s="35">
        <f t="shared" si="69"/>
        <v>0</v>
      </c>
      <c r="AF158" s="68"/>
    </row>
    <row r="159" spans="1:32" s="6" customFormat="1" ht="16.5">
      <c r="A159" s="28" t="s">
        <v>17</v>
      </c>
      <c r="B159" s="37">
        <f>H159+J159+L159+N159+P159+R159+T159+V159+X159+Z159+AB159+AD159</f>
        <v>0</v>
      </c>
      <c r="C159" s="37">
        <f>H159+J159+L159+N159+P159</f>
        <v>0</v>
      </c>
      <c r="D159" s="37">
        <f>E159</f>
        <v>0</v>
      </c>
      <c r="E159" s="37">
        <f>I159+K159+M159+O159+Q159+S159+U159+W159+Y159+AA159+AC159+AE159</f>
        <v>0</v>
      </c>
      <c r="F159" s="34"/>
      <c r="G159" s="34"/>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26"/>
      <c r="AF159" s="68"/>
    </row>
    <row r="160" spans="1:32" s="6" customFormat="1" ht="16.5">
      <c r="A160" s="28" t="s">
        <v>15</v>
      </c>
      <c r="B160" s="37">
        <f>H160+J160+L160+N160+P160+R160+T160+V160+X160+Z160+AB160+AD160</f>
        <v>0</v>
      </c>
      <c r="C160" s="37">
        <f>H160+J160+L160+N160+P160</f>
        <v>0</v>
      </c>
      <c r="D160" s="37">
        <f>E160</f>
        <v>0</v>
      </c>
      <c r="E160" s="37">
        <f>I160+K160+M160+O160+Q160+S160+U160+W160+Y160+AA160+AC160+AE160</f>
        <v>0</v>
      </c>
      <c r="F160" s="34"/>
      <c r="G160" s="34"/>
      <c r="H160" s="35"/>
      <c r="I160" s="35"/>
      <c r="J160" s="35"/>
      <c r="K160" s="35"/>
      <c r="L160" s="35"/>
      <c r="M160" s="35"/>
      <c r="N160" s="35"/>
      <c r="O160" s="35"/>
      <c r="P160" s="35"/>
      <c r="Q160" s="35"/>
      <c r="R160" s="35"/>
      <c r="S160" s="35"/>
      <c r="T160" s="35"/>
      <c r="U160" s="35"/>
      <c r="V160" s="37"/>
      <c r="W160" s="37"/>
      <c r="X160" s="37"/>
      <c r="Y160" s="37"/>
      <c r="Z160" s="35"/>
      <c r="AA160" s="35"/>
      <c r="AB160" s="35"/>
      <c r="AC160" s="35"/>
      <c r="AD160" s="35"/>
      <c r="AE160" s="26"/>
      <c r="AF160" s="68"/>
    </row>
    <row r="161" spans="1:32" s="6" customFormat="1" ht="16.5">
      <c r="A161" s="28" t="s">
        <v>16</v>
      </c>
      <c r="B161" s="37">
        <f>H161+J161+L161+N161+P161+R161+T161+V161+X161+Z161+AB161+AD161</f>
        <v>9724.9</v>
      </c>
      <c r="C161" s="37">
        <f>H161+J161+L161+N161+P161</f>
        <v>0</v>
      </c>
      <c r="D161" s="37">
        <f>E161</f>
        <v>0</v>
      </c>
      <c r="E161" s="37">
        <f>I161+K161+M161+O161+Q161+S161+U161+W161+Y161+AA161+AC161+AE161</f>
        <v>0</v>
      </c>
      <c r="F161" s="34">
        <f>E161/B161%</f>
        <v>0</v>
      </c>
      <c r="G161" s="34" t="e">
        <f>E161/C161%</f>
        <v>#DIV/0!</v>
      </c>
      <c r="H161" s="35"/>
      <c r="I161" s="35"/>
      <c r="J161" s="35"/>
      <c r="K161" s="35"/>
      <c r="L161" s="35"/>
      <c r="M161" s="35"/>
      <c r="N161" s="35"/>
      <c r="O161" s="35"/>
      <c r="P161" s="35"/>
      <c r="Q161" s="35"/>
      <c r="R161" s="35"/>
      <c r="S161" s="35"/>
      <c r="T161" s="35"/>
      <c r="U161" s="35"/>
      <c r="V161" s="37"/>
      <c r="W161" s="37"/>
      <c r="X161" s="37">
        <v>4831.1</v>
      </c>
      <c r="Y161" s="37"/>
      <c r="Z161" s="37">
        <v>3183.9</v>
      </c>
      <c r="AA161" s="35"/>
      <c r="AB161" s="37">
        <v>1709.9</v>
      </c>
      <c r="AC161" s="35"/>
      <c r="AD161" s="35"/>
      <c r="AE161" s="26"/>
      <c r="AF161" s="68"/>
    </row>
    <row r="162" spans="1:32" s="6" customFormat="1" ht="18" customHeight="1">
      <c r="A162" s="28" t="s">
        <v>18</v>
      </c>
      <c r="B162" s="37">
        <f>H162+J162+L162+N162+P162+R162+T162+V162+X162+Z162+AB162+AD162</f>
        <v>0</v>
      </c>
      <c r="C162" s="37">
        <f>H162+J162+L162+N162+P162</f>
        <v>0</v>
      </c>
      <c r="D162" s="37">
        <f>E162</f>
        <v>0</v>
      </c>
      <c r="E162" s="37">
        <f>I162+K162+M162+O162+Q162+S162+U162+W162+Y162+AA162+AC162+AE162</f>
        <v>0</v>
      </c>
      <c r="F162" s="34"/>
      <c r="G162" s="34"/>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26"/>
      <c r="AF162" s="69"/>
    </row>
    <row r="163" spans="1:32" s="6" customFormat="1" ht="82.5" customHeight="1">
      <c r="A163" s="32" t="s">
        <v>45</v>
      </c>
      <c r="B163" s="35">
        <f>B164</f>
        <v>2626.9</v>
      </c>
      <c r="C163" s="35">
        <f>C164</f>
        <v>0</v>
      </c>
      <c r="D163" s="35">
        <f>D164</f>
        <v>0</v>
      </c>
      <c r="E163" s="35">
        <f>E164</f>
        <v>0</v>
      </c>
      <c r="F163" s="34">
        <f>E163/B163%</f>
        <v>0</v>
      </c>
      <c r="G163" s="34" t="e">
        <f>E163/C163%</f>
        <v>#DIV/0!</v>
      </c>
      <c r="H163" s="35">
        <f aca="true" t="shared" si="70" ref="H163:AE163">H164</f>
        <v>0</v>
      </c>
      <c r="I163" s="35">
        <f t="shared" si="70"/>
        <v>0</v>
      </c>
      <c r="J163" s="35">
        <f t="shared" si="70"/>
        <v>0</v>
      </c>
      <c r="K163" s="35">
        <f t="shared" si="70"/>
        <v>0</v>
      </c>
      <c r="L163" s="35">
        <f t="shared" si="70"/>
        <v>0</v>
      </c>
      <c r="M163" s="35">
        <f t="shared" si="70"/>
        <v>0</v>
      </c>
      <c r="N163" s="35">
        <f t="shared" si="70"/>
        <v>0</v>
      </c>
      <c r="O163" s="35">
        <f t="shared" si="70"/>
        <v>0</v>
      </c>
      <c r="P163" s="35">
        <f t="shared" si="70"/>
        <v>0</v>
      </c>
      <c r="Q163" s="35">
        <f t="shared" si="70"/>
        <v>0</v>
      </c>
      <c r="R163" s="35">
        <f t="shared" si="70"/>
        <v>0</v>
      </c>
      <c r="S163" s="35">
        <f t="shared" si="70"/>
        <v>0</v>
      </c>
      <c r="T163" s="35">
        <f t="shared" si="70"/>
        <v>0</v>
      </c>
      <c r="U163" s="35">
        <f t="shared" si="70"/>
        <v>0</v>
      </c>
      <c r="V163" s="35">
        <f t="shared" si="70"/>
        <v>0</v>
      </c>
      <c r="W163" s="35">
        <f t="shared" si="70"/>
        <v>0</v>
      </c>
      <c r="X163" s="35">
        <f t="shared" si="70"/>
        <v>2626.9</v>
      </c>
      <c r="Y163" s="35">
        <f t="shared" si="70"/>
        <v>0</v>
      </c>
      <c r="Z163" s="35">
        <f t="shared" si="70"/>
        <v>0</v>
      </c>
      <c r="AA163" s="35">
        <f t="shared" si="70"/>
        <v>0</v>
      </c>
      <c r="AB163" s="35">
        <f t="shared" si="70"/>
        <v>0</v>
      </c>
      <c r="AC163" s="35">
        <f t="shared" si="70"/>
        <v>0</v>
      </c>
      <c r="AD163" s="35">
        <f t="shared" si="70"/>
        <v>0</v>
      </c>
      <c r="AE163" s="35">
        <f t="shared" si="70"/>
        <v>0</v>
      </c>
      <c r="AF163" s="67" t="s">
        <v>100</v>
      </c>
    </row>
    <row r="164" spans="1:32" s="6" customFormat="1" ht="24" customHeight="1">
      <c r="A164" s="24" t="s">
        <v>19</v>
      </c>
      <c r="B164" s="35">
        <f>SUM(B165:B168)</f>
        <v>2626.9</v>
      </c>
      <c r="C164" s="35">
        <f>SUM(C165:C168)</f>
        <v>0</v>
      </c>
      <c r="D164" s="35">
        <f>SUM(D165:D168)</f>
        <v>0</v>
      </c>
      <c r="E164" s="35">
        <f>SUM(E165:E168)</f>
        <v>0</v>
      </c>
      <c r="F164" s="34">
        <f>E164/B164%</f>
        <v>0</v>
      </c>
      <c r="G164" s="34" t="e">
        <f>E164/C164%</f>
        <v>#DIV/0!</v>
      </c>
      <c r="H164" s="35">
        <f aca="true" t="shared" si="71" ref="H164:AE164">SUM(H165:H168)</f>
        <v>0</v>
      </c>
      <c r="I164" s="35">
        <f t="shared" si="71"/>
        <v>0</v>
      </c>
      <c r="J164" s="35">
        <f t="shared" si="71"/>
        <v>0</v>
      </c>
      <c r="K164" s="35">
        <f t="shared" si="71"/>
        <v>0</v>
      </c>
      <c r="L164" s="35">
        <f t="shared" si="71"/>
        <v>0</v>
      </c>
      <c r="M164" s="35">
        <f t="shared" si="71"/>
        <v>0</v>
      </c>
      <c r="N164" s="35">
        <f t="shared" si="71"/>
        <v>0</v>
      </c>
      <c r="O164" s="35">
        <f t="shared" si="71"/>
        <v>0</v>
      </c>
      <c r="P164" s="35">
        <f t="shared" si="71"/>
        <v>0</v>
      </c>
      <c r="Q164" s="35">
        <f t="shared" si="71"/>
        <v>0</v>
      </c>
      <c r="R164" s="35">
        <f t="shared" si="71"/>
        <v>0</v>
      </c>
      <c r="S164" s="35">
        <f t="shared" si="71"/>
        <v>0</v>
      </c>
      <c r="T164" s="35">
        <f t="shared" si="71"/>
        <v>0</v>
      </c>
      <c r="U164" s="35">
        <f t="shared" si="71"/>
        <v>0</v>
      </c>
      <c r="V164" s="35">
        <f t="shared" si="71"/>
        <v>0</v>
      </c>
      <c r="W164" s="35">
        <f t="shared" si="71"/>
        <v>0</v>
      </c>
      <c r="X164" s="35">
        <f t="shared" si="71"/>
        <v>2626.9</v>
      </c>
      <c r="Y164" s="35">
        <f t="shared" si="71"/>
        <v>0</v>
      </c>
      <c r="Z164" s="35">
        <f t="shared" si="71"/>
        <v>0</v>
      </c>
      <c r="AA164" s="35">
        <f t="shared" si="71"/>
        <v>0</v>
      </c>
      <c r="AB164" s="35">
        <f t="shared" si="71"/>
        <v>0</v>
      </c>
      <c r="AC164" s="35">
        <f t="shared" si="71"/>
        <v>0</v>
      </c>
      <c r="AD164" s="35">
        <f t="shared" si="71"/>
        <v>0</v>
      </c>
      <c r="AE164" s="35">
        <f t="shared" si="71"/>
        <v>0</v>
      </c>
      <c r="AF164" s="68"/>
    </row>
    <row r="165" spans="1:32" s="6" customFormat="1" ht="16.5">
      <c r="A165" s="28" t="s">
        <v>17</v>
      </c>
      <c r="B165" s="37">
        <f>H165+J165+L165+N165+P165+R165+T165+V165+X165+Z165+AB165+AD165</f>
        <v>0</v>
      </c>
      <c r="C165" s="37">
        <f>H165+J165+L165+N165+P165</f>
        <v>0</v>
      </c>
      <c r="D165" s="37">
        <f>E165</f>
        <v>0</v>
      </c>
      <c r="E165" s="37">
        <f>I165+K165+M165+O165+Q165+S165+U165+W165+Y165+AA165+AC165+AE165</f>
        <v>0</v>
      </c>
      <c r="F165" s="34"/>
      <c r="G165" s="34"/>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26"/>
      <c r="AF165" s="68"/>
    </row>
    <row r="166" spans="1:32" s="6" customFormat="1" ht="16.5">
      <c r="A166" s="28" t="s">
        <v>15</v>
      </c>
      <c r="B166" s="37">
        <f>H166+J166+L166+N166+P166+R166+T166+V166+X166+Z166+AB166+AD166</f>
        <v>0</v>
      </c>
      <c r="C166" s="37">
        <f>H166+J166+L166+N166+P166</f>
        <v>0</v>
      </c>
      <c r="D166" s="37">
        <f>E166</f>
        <v>0</v>
      </c>
      <c r="E166" s="37">
        <f>I166+K166+M166+O166+Q166+S166+U166+W166+Y166+AA166+AC166+AE166</f>
        <v>0</v>
      </c>
      <c r="F166" s="34"/>
      <c r="G166" s="34"/>
      <c r="H166" s="35"/>
      <c r="I166" s="35"/>
      <c r="J166" s="35"/>
      <c r="K166" s="35"/>
      <c r="L166" s="35"/>
      <c r="M166" s="35"/>
      <c r="N166" s="35"/>
      <c r="O166" s="35"/>
      <c r="P166" s="35"/>
      <c r="Q166" s="35"/>
      <c r="R166" s="35"/>
      <c r="S166" s="35"/>
      <c r="T166" s="35"/>
      <c r="U166" s="35"/>
      <c r="V166" s="37"/>
      <c r="W166" s="37"/>
      <c r="X166" s="37"/>
      <c r="Y166" s="37"/>
      <c r="Z166" s="35"/>
      <c r="AA166" s="35"/>
      <c r="AB166" s="35"/>
      <c r="AC166" s="35"/>
      <c r="AD166" s="35"/>
      <c r="AE166" s="26"/>
      <c r="AF166" s="68"/>
    </row>
    <row r="167" spans="1:32" s="6" customFormat="1" ht="16.5">
      <c r="A167" s="28" t="s">
        <v>16</v>
      </c>
      <c r="B167" s="37">
        <f>H167+J167+L167+N167+P167+R167+T167+V167+X167+Z167+AB167+AD167</f>
        <v>2626.9</v>
      </c>
      <c r="C167" s="37">
        <f>H167+J167+L167+N167+P167</f>
        <v>0</v>
      </c>
      <c r="D167" s="37">
        <f>E167</f>
        <v>0</v>
      </c>
      <c r="E167" s="37">
        <f>I167+K167+M167+O167+Q167+S167+U167+W167+Y167+AA167+AC167+AE167</f>
        <v>0</v>
      </c>
      <c r="F167" s="34">
        <f>E167/B167%</f>
        <v>0</v>
      </c>
      <c r="G167" s="34" t="e">
        <f>E167/C167%</f>
        <v>#DIV/0!</v>
      </c>
      <c r="H167" s="35"/>
      <c r="I167" s="35"/>
      <c r="J167" s="35"/>
      <c r="K167" s="35"/>
      <c r="L167" s="35"/>
      <c r="M167" s="35"/>
      <c r="N167" s="35"/>
      <c r="O167" s="35"/>
      <c r="P167" s="35"/>
      <c r="Q167" s="35"/>
      <c r="R167" s="35"/>
      <c r="S167" s="35"/>
      <c r="T167" s="35"/>
      <c r="U167" s="35"/>
      <c r="V167" s="37"/>
      <c r="W167" s="37"/>
      <c r="X167" s="37">
        <v>2626.9</v>
      </c>
      <c r="Y167" s="37"/>
      <c r="Z167" s="35"/>
      <c r="AA167" s="35"/>
      <c r="AB167" s="35"/>
      <c r="AC167" s="35"/>
      <c r="AD167" s="35"/>
      <c r="AE167" s="26"/>
      <c r="AF167" s="68"/>
    </row>
    <row r="168" spans="1:32" s="6" customFormat="1" ht="16.5">
      <c r="A168" s="28" t="s">
        <v>18</v>
      </c>
      <c r="B168" s="37">
        <f>H168+J168+L168+N168+P168+R168+T168+V168+X168+Z168+AB168+AD168</f>
        <v>0</v>
      </c>
      <c r="C168" s="37">
        <f>H168+J168+L168+N168+P168</f>
        <v>0</v>
      </c>
      <c r="D168" s="37">
        <f>E168</f>
        <v>0</v>
      </c>
      <c r="E168" s="37">
        <f>I168+K168+M168+O168+Q168+S168+U168+W168+Y168+AA168+AC168+AE168</f>
        <v>0</v>
      </c>
      <c r="F168" s="34"/>
      <c r="G168" s="34"/>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26"/>
      <c r="AF168" s="69"/>
    </row>
    <row r="169" spans="1:32" s="6" customFormat="1" ht="55.5" customHeight="1">
      <c r="A169" s="32" t="s">
        <v>43</v>
      </c>
      <c r="B169" s="35">
        <f>B170</f>
        <v>802.7</v>
      </c>
      <c r="C169" s="35">
        <f>C170</f>
        <v>0</v>
      </c>
      <c r="D169" s="35">
        <f>D170</f>
        <v>0</v>
      </c>
      <c r="E169" s="35">
        <f>E170</f>
        <v>0</v>
      </c>
      <c r="F169" s="34">
        <f>E169/B169%</f>
        <v>0</v>
      </c>
      <c r="G169" s="34" t="e">
        <f>E169/C169%</f>
        <v>#DIV/0!</v>
      </c>
      <c r="H169" s="35"/>
      <c r="I169" s="35"/>
      <c r="J169" s="35"/>
      <c r="K169" s="35"/>
      <c r="L169" s="35"/>
      <c r="M169" s="35"/>
      <c r="N169" s="35"/>
      <c r="O169" s="35"/>
      <c r="P169" s="35"/>
      <c r="Q169" s="35"/>
      <c r="R169" s="35"/>
      <c r="S169" s="35"/>
      <c r="T169" s="35"/>
      <c r="U169" s="35"/>
      <c r="V169" s="35">
        <f>V170</f>
        <v>687.1</v>
      </c>
      <c r="W169" s="35"/>
      <c r="X169" s="35"/>
      <c r="Y169" s="35"/>
      <c r="Z169" s="35"/>
      <c r="AA169" s="35"/>
      <c r="AB169" s="35"/>
      <c r="AC169" s="35"/>
      <c r="AD169" s="35"/>
      <c r="AE169" s="26"/>
      <c r="AF169" s="67" t="s">
        <v>101</v>
      </c>
    </row>
    <row r="170" spans="1:32" s="6" customFormat="1" ht="21.75" customHeight="1">
      <c r="A170" s="24" t="s">
        <v>19</v>
      </c>
      <c r="B170" s="35">
        <f>SUM(B171:B174)</f>
        <v>802.7</v>
      </c>
      <c r="C170" s="35">
        <f>SUM(C171:C174)</f>
        <v>0</v>
      </c>
      <c r="D170" s="35">
        <f>SUM(D171:D174)</f>
        <v>0</v>
      </c>
      <c r="E170" s="35">
        <f>SUM(E171:E174)</f>
        <v>0</v>
      </c>
      <c r="F170" s="34">
        <f>E170/B170%</f>
        <v>0</v>
      </c>
      <c r="G170" s="34" t="e">
        <f>E170/C170%</f>
        <v>#DIV/0!</v>
      </c>
      <c r="H170" s="35">
        <f aca="true" t="shared" si="72" ref="H170:AD170">SUM(H171:H174)</f>
        <v>0</v>
      </c>
      <c r="I170" s="35"/>
      <c r="J170" s="35">
        <f t="shared" si="72"/>
        <v>0</v>
      </c>
      <c r="K170" s="35"/>
      <c r="L170" s="35">
        <f t="shared" si="72"/>
        <v>0</v>
      </c>
      <c r="M170" s="35"/>
      <c r="N170" s="35">
        <f t="shared" si="72"/>
        <v>0</v>
      </c>
      <c r="O170" s="35"/>
      <c r="P170" s="35">
        <f t="shared" si="72"/>
        <v>0</v>
      </c>
      <c r="Q170" s="35"/>
      <c r="R170" s="35">
        <f t="shared" si="72"/>
        <v>0</v>
      </c>
      <c r="S170" s="35"/>
      <c r="T170" s="35">
        <f t="shared" si="72"/>
        <v>0</v>
      </c>
      <c r="U170" s="35"/>
      <c r="V170" s="35">
        <f t="shared" si="72"/>
        <v>687.1</v>
      </c>
      <c r="W170" s="35"/>
      <c r="X170" s="35">
        <f t="shared" si="72"/>
        <v>115.6</v>
      </c>
      <c r="Y170" s="35"/>
      <c r="Z170" s="35">
        <f t="shared" si="72"/>
        <v>0</v>
      </c>
      <c r="AA170" s="35"/>
      <c r="AB170" s="35">
        <f t="shared" si="72"/>
        <v>0</v>
      </c>
      <c r="AC170" s="35"/>
      <c r="AD170" s="35">
        <f t="shared" si="72"/>
        <v>0</v>
      </c>
      <c r="AE170" s="26"/>
      <c r="AF170" s="68"/>
    </row>
    <row r="171" spans="1:32" s="6" customFormat="1" ht="16.5">
      <c r="A171" s="28" t="s">
        <v>17</v>
      </c>
      <c r="B171" s="37">
        <f>H171+J171+L171+N171+P171+R171+T171+V171+X171+Z171+AB171+AD171</f>
        <v>0</v>
      </c>
      <c r="C171" s="37">
        <f>H171+J171+L171+N171+P171</f>
        <v>0</v>
      </c>
      <c r="D171" s="37">
        <f>E171</f>
        <v>0</v>
      </c>
      <c r="E171" s="37">
        <f>I171+K171+M171+O171+Q171+S171+U171+W171+Y171+AA171+AC171+AE171</f>
        <v>0</v>
      </c>
      <c r="F171" s="34"/>
      <c r="G171" s="34"/>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26"/>
      <c r="AF171" s="68"/>
    </row>
    <row r="172" spans="1:32" s="6" customFormat="1" ht="16.5">
      <c r="A172" s="28" t="s">
        <v>15</v>
      </c>
      <c r="B172" s="37">
        <f>H172+J172+L172+N172+P172+R172+T172+V172+X172+Z172+AB172+AD172</f>
        <v>0</v>
      </c>
      <c r="C172" s="37">
        <f>H172+J172+L172+N172+P172</f>
        <v>0</v>
      </c>
      <c r="D172" s="37">
        <f>E172</f>
        <v>0</v>
      </c>
      <c r="E172" s="37">
        <f>I172+K172+M172+O172+Q172+S172+U172+W172+Y172+AA172+AC172+AE172</f>
        <v>0</v>
      </c>
      <c r="F172" s="34"/>
      <c r="G172" s="34"/>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26"/>
      <c r="AF172" s="68"/>
    </row>
    <row r="173" spans="1:32" s="6" customFormat="1" ht="16.5">
      <c r="A173" s="28" t="s">
        <v>16</v>
      </c>
      <c r="B173" s="37">
        <f>H173+J173+L173+N173+P173+R173+T173+V173+X173+Z173+AB173+AD173</f>
        <v>802.7</v>
      </c>
      <c r="C173" s="37">
        <f>H173+J173+L173+N173+P173</f>
        <v>0</v>
      </c>
      <c r="D173" s="37">
        <f>E173</f>
        <v>0</v>
      </c>
      <c r="E173" s="37">
        <f>I173+K173+M173+O173+Q173+S173+U173+W173+Y173+AA173+AC173+AE173</f>
        <v>0</v>
      </c>
      <c r="F173" s="34">
        <f>E173/B173%</f>
        <v>0</v>
      </c>
      <c r="G173" s="34" t="e">
        <f>E173/C173%</f>
        <v>#DIV/0!</v>
      </c>
      <c r="H173" s="35"/>
      <c r="I173" s="35"/>
      <c r="J173" s="35"/>
      <c r="K173" s="35"/>
      <c r="L173" s="35"/>
      <c r="M173" s="35"/>
      <c r="N173" s="37"/>
      <c r="O173" s="37"/>
      <c r="P173" s="35"/>
      <c r="Q173" s="35"/>
      <c r="R173" s="37"/>
      <c r="S173" s="37"/>
      <c r="T173" s="35"/>
      <c r="U173" s="35"/>
      <c r="V173" s="37">
        <v>687.1</v>
      </c>
      <c r="W173" s="37"/>
      <c r="X173" s="37">
        <v>115.6</v>
      </c>
      <c r="Y173" s="37"/>
      <c r="Z173" s="35"/>
      <c r="AA173" s="35"/>
      <c r="AB173" s="35"/>
      <c r="AC173" s="35"/>
      <c r="AD173" s="35"/>
      <c r="AE173" s="26"/>
      <c r="AF173" s="68"/>
    </row>
    <row r="174" spans="1:32" s="6" customFormat="1" ht="16.5">
      <c r="A174" s="28" t="s">
        <v>18</v>
      </c>
      <c r="B174" s="37">
        <f>H174+J174+L174+N174+P174+R174+T174+V174+X174+Z174+AB174+AD174</f>
        <v>0</v>
      </c>
      <c r="C174" s="37">
        <f>H174+J174+L174+N174+P174</f>
        <v>0</v>
      </c>
      <c r="D174" s="37">
        <f>E174</f>
        <v>0</v>
      </c>
      <c r="E174" s="37">
        <f>I174+K174+M174+O174+Q174+S174+U174+W174+Y174+AA174+AC174+AE174</f>
        <v>0</v>
      </c>
      <c r="F174" s="34"/>
      <c r="G174" s="34"/>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26"/>
      <c r="AF174" s="69"/>
    </row>
    <row r="175" spans="1:32" s="6" customFormat="1" ht="69.75" customHeight="1">
      <c r="A175" s="32" t="s">
        <v>74</v>
      </c>
      <c r="B175" s="35">
        <f>B176</f>
        <v>6280</v>
      </c>
      <c r="C175" s="35">
        <f>C176</f>
        <v>0</v>
      </c>
      <c r="D175" s="35">
        <f>D176</f>
        <v>0</v>
      </c>
      <c r="E175" s="35">
        <f>E176</f>
        <v>0</v>
      </c>
      <c r="F175" s="34">
        <f>E175/B175%</f>
        <v>0</v>
      </c>
      <c r="G175" s="34" t="e">
        <f>E175/C175%</f>
        <v>#DIV/0!</v>
      </c>
      <c r="H175" s="35"/>
      <c r="I175" s="35"/>
      <c r="J175" s="35"/>
      <c r="K175" s="35"/>
      <c r="L175" s="35"/>
      <c r="M175" s="35"/>
      <c r="N175" s="35"/>
      <c r="O175" s="35"/>
      <c r="P175" s="35"/>
      <c r="Q175" s="35"/>
      <c r="R175" s="35"/>
      <c r="S175" s="35"/>
      <c r="T175" s="35"/>
      <c r="U175" s="35"/>
      <c r="V175" s="35">
        <f>V176</f>
        <v>0</v>
      </c>
      <c r="W175" s="35"/>
      <c r="X175" s="35"/>
      <c r="Y175" s="35"/>
      <c r="Z175" s="35"/>
      <c r="AA175" s="35"/>
      <c r="AB175" s="35"/>
      <c r="AC175" s="35"/>
      <c r="AD175" s="35"/>
      <c r="AE175" s="26"/>
      <c r="AF175" s="67" t="s">
        <v>81</v>
      </c>
    </row>
    <row r="176" spans="1:32" s="6" customFormat="1" ht="21.75" customHeight="1">
      <c r="A176" s="24" t="s">
        <v>19</v>
      </c>
      <c r="B176" s="35">
        <f>SUM(B177:B180)</f>
        <v>6280</v>
      </c>
      <c r="C176" s="35">
        <f>SUM(C177:C180)</f>
        <v>0</v>
      </c>
      <c r="D176" s="35">
        <f>SUM(D177:D180)</f>
        <v>0</v>
      </c>
      <c r="E176" s="35">
        <f>SUM(E177:E180)</f>
        <v>0</v>
      </c>
      <c r="F176" s="34">
        <f>E176/B176%</f>
        <v>0</v>
      </c>
      <c r="G176" s="34" t="e">
        <f>E176/C176%</f>
        <v>#DIV/0!</v>
      </c>
      <c r="H176" s="35">
        <f>SUM(H177:H180)</f>
        <v>0</v>
      </c>
      <c r="I176" s="35"/>
      <c r="J176" s="35">
        <f>SUM(J177:J180)</f>
        <v>0</v>
      </c>
      <c r="K176" s="35"/>
      <c r="L176" s="35">
        <f>SUM(L177:L180)</f>
        <v>0</v>
      </c>
      <c r="M176" s="35"/>
      <c r="N176" s="35">
        <f>SUM(N177:N180)</f>
        <v>0</v>
      </c>
      <c r="O176" s="35"/>
      <c r="P176" s="35">
        <f>SUM(P177:P180)</f>
        <v>0</v>
      </c>
      <c r="Q176" s="35"/>
      <c r="R176" s="35">
        <f>SUM(R177:R180)</f>
        <v>0</v>
      </c>
      <c r="S176" s="35"/>
      <c r="T176" s="35">
        <f>SUM(T177:T180)</f>
        <v>0</v>
      </c>
      <c r="U176" s="35"/>
      <c r="V176" s="35">
        <f>SUM(V177:V180)</f>
        <v>0</v>
      </c>
      <c r="W176" s="35"/>
      <c r="X176" s="35">
        <f>SUM(X177:X180)</f>
        <v>0</v>
      </c>
      <c r="Y176" s="35"/>
      <c r="Z176" s="35">
        <f>SUM(Z177:Z180)</f>
        <v>0</v>
      </c>
      <c r="AA176" s="35"/>
      <c r="AB176" s="35">
        <f>SUM(AB177:AB180)</f>
        <v>6180</v>
      </c>
      <c r="AC176" s="35"/>
      <c r="AD176" s="35">
        <f>SUM(AD177:AD180)</f>
        <v>100</v>
      </c>
      <c r="AE176" s="26"/>
      <c r="AF176" s="68"/>
    </row>
    <row r="177" spans="1:32" s="6" customFormat="1" ht="16.5">
      <c r="A177" s="28" t="s">
        <v>17</v>
      </c>
      <c r="B177" s="37">
        <f>H177+J177+L177+N177+P177+R177+T177+V177+X177+Z177+AB177+AD177</f>
        <v>0</v>
      </c>
      <c r="C177" s="37">
        <f>H177+J177+L177+N177+P177</f>
        <v>0</v>
      </c>
      <c r="D177" s="37">
        <f>E177</f>
        <v>0</v>
      </c>
      <c r="E177" s="37">
        <f>I177+K177+M177+O177+Q177+S177+U177+W177+Y177+AA177+AC177+AE177</f>
        <v>0</v>
      </c>
      <c r="F177" s="34"/>
      <c r="G177" s="34"/>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26"/>
      <c r="AF177" s="68"/>
    </row>
    <row r="178" spans="1:32" s="6" customFormat="1" ht="16.5">
      <c r="A178" s="28" t="s">
        <v>15</v>
      </c>
      <c r="B178" s="37">
        <f>H178+J178+L178+N178+P178+R178+T178+V178+X178+Z178+AB178+AD178</f>
        <v>0</v>
      </c>
      <c r="C178" s="37">
        <f>H178+J178+L178+N178+P178</f>
        <v>0</v>
      </c>
      <c r="D178" s="37">
        <f>E178</f>
        <v>0</v>
      </c>
      <c r="E178" s="37">
        <f>I178+K178+M178+O178+Q178+S178+U178+W178+Y178+AA178+AC178+AE178</f>
        <v>0</v>
      </c>
      <c r="F178" s="34"/>
      <c r="G178" s="34"/>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26"/>
      <c r="AF178" s="68"/>
    </row>
    <row r="179" spans="1:32" s="6" customFormat="1" ht="16.5">
      <c r="A179" s="28" t="s">
        <v>16</v>
      </c>
      <c r="B179" s="37">
        <f>H179+J179+L179+N179+P179+R179+T179+V179+X179+Z179+AB179+AD179</f>
        <v>6280</v>
      </c>
      <c r="C179" s="37">
        <f>H179+J179+L179+N179+P179</f>
        <v>0</v>
      </c>
      <c r="D179" s="37">
        <f>E179</f>
        <v>0</v>
      </c>
      <c r="E179" s="37">
        <f>I179+K179+M179+O179+Q179+S179+U179+W179+Y179+AA179+AC179+AE179</f>
        <v>0</v>
      </c>
      <c r="F179" s="34">
        <f>E179/B179%</f>
        <v>0</v>
      </c>
      <c r="G179" s="34" t="e">
        <f>E179/C179%</f>
        <v>#DIV/0!</v>
      </c>
      <c r="H179" s="35"/>
      <c r="I179" s="35"/>
      <c r="J179" s="35"/>
      <c r="K179" s="35"/>
      <c r="L179" s="35"/>
      <c r="M179" s="35"/>
      <c r="N179" s="37"/>
      <c r="O179" s="37"/>
      <c r="P179" s="35"/>
      <c r="Q179" s="35"/>
      <c r="R179" s="37"/>
      <c r="S179" s="37"/>
      <c r="T179" s="35"/>
      <c r="U179" s="35"/>
      <c r="V179" s="37"/>
      <c r="W179" s="37"/>
      <c r="X179" s="37"/>
      <c r="Y179" s="37"/>
      <c r="Z179" s="37"/>
      <c r="AA179" s="37"/>
      <c r="AB179" s="37">
        <v>6180</v>
      </c>
      <c r="AC179" s="35"/>
      <c r="AD179" s="35">
        <v>100</v>
      </c>
      <c r="AE179" s="26"/>
      <c r="AF179" s="68"/>
    </row>
    <row r="180" spans="1:32" s="6" customFormat="1" ht="16.5">
      <c r="A180" s="28" t="s">
        <v>18</v>
      </c>
      <c r="B180" s="37">
        <f>H180+J180+L180+N180+P180+R180+T180+V180+X180+Z180+AB180+AD180</f>
        <v>0</v>
      </c>
      <c r="C180" s="37">
        <f>H180+J180+L180+N180+P180</f>
        <v>0</v>
      </c>
      <c r="D180" s="37">
        <f>E180</f>
        <v>0</v>
      </c>
      <c r="E180" s="37">
        <f>I180+K180+M180+O180+Q180+S180+U180+W180+Y180+AA180+AC180+AE180</f>
        <v>0</v>
      </c>
      <c r="F180" s="34"/>
      <c r="G180" s="34"/>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26"/>
      <c r="AF180" s="69"/>
    </row>
    <row r="181" spans="1:32" s="6" customFormat="1" ht="55.5" customHeight="1">
      <c r="A181" s="32" t="s">
        <v>75</v>
      </c>
      <c r="B181" s="35">
        <f>B182</f>
        <v>3408.8</v>
      </c>
      <c r="C181" s="35">
        <f>C182</f>
        <v>0</v>
      </c>
      <c r="D181" s="35">
        <f>D182</f>
        <v>0</v>
      </c>
      <c r="E181" s="35">
        <f>E182</f>
        <v>0</v>
      </c>
      <c r="F181" s="34">
        <f>E181/B181%</f>
        <v>0</v>
      </c>
      <c r="G181" s="34" t="e">
        <f>E181/C181%</f>
        <v>#DIV/0!</v>
      </c>
      <c r="H181" s="35"/>
      <c r="I181" s="35"/>
      <c r="J181" s="35"/>
      <c r="K181" s="35"/>
      <c r="L181" s="35"/>
      <c r="M181" s="35"/>
      <c r="N181" s="35"/>
      <c r="O181" s="35"/>
      <c r="P181" s="35"/>
      <c r="Q181" s="35"/>
      <c r="R181" s="35"/>
      <c r="S181" s="35"/>
      <c r="T181" s="35"/>
      <c r="U181" s="35"/>
      <c r="V181" s="35">
        <f>V182</f>
        <v>0</v>
      </c>
      <c r="W181" s="35"/>
      <c r="X181" s="35"/>
      <c r="Y181" s="35"/>
      <c r="Z181" s="35"/>
      <c r="AA181" s="35"/>
      <c r="AB181" s="35"/>
      <c r="AC181" s="35"/>
      <c r="AD181" s="35"/>
      <c r="AE181" s="26"/>
      <c r="AF181" s="67" t="s">
        <v>82</v>
      </c>
    </row>
    <row r="182" spans="1:32" s="6" customFormat="1" ht="21.75" customHeight="1">
      <c r="A182" s="24" t="s">
        <v>19</v>
      </c>
      <c r="B182" s="35">
        <f>SUM(B183:B186)</f>
        <v>3408.8</v>
      </c>
      <c r="C182" s="35">
        <f>SUM(C183:C186)</f>
        <v>0</v>
      </c>
      <c r="D182" s="35">
        <f>SUM(D183:D186)</f>
        <v>0</v>
      </c>
      <c r="E182" s="35">
        <f>SUM(E183:E186)</f>
        <v>0</v>
      </c>
      <c r="F182" s="34">
        <f>E182/B182%</f>
        <v>0</v>
      </c>
      <c r="G182" s="34" t="e">
        <f>E182/C182%</f>
        <v>#DIV/0!</v>
      </c>
      <c r="H182" s="35">
        <f>SUM(H183:H186)</f>
        <v>0</v>
      </c>
      <c r="I182" s="35"/>
      <c r="J182" s="35">
        <f>SUM(J183:J186)</f>
        <v>0</v>
      </c>
      <c r="K182" s="35"/>
      <c r="L182" s="35">
        <f>SUM(L183:L186)</f>
        <v>0</v>
      </c>
      <c r="M182" s="35"/>
      <c r="N182" s="35">
        <f>SUM(N183:N186)</f>
        <v>0</v>
      </c>
      <c r="O182" s="35"/>
      <c r="P182" s="35">
        <f>SUM(P183:P186)</f>
        <v>0</v>
      </c>
      <c r="Q182" s="35"/>
      <c r="R182" s="35">
        <f>SUM(R183:R186)</f>
        <v>0</v>
      </c>
      <c r="S182" s="35"/>
      <c r="T182" s="35">
        <f>SUM(T183:T186)</f>
        <v>0</v>
      </c>
      <c r="U182" s="35"/>
      <c r="V182" s="35">
        <f>SUM(V183:V186)</f>
        <v>0</v>
      </c>
      <c r="W182" s="35"/>
      <c r="X182" s="35">
        <f>SUM(X183:X186)</f>
        <v>0</v>
      </c>
      <c r="Y182" s="35"/>
      <c r="Z182" s="35">
        <f>SUM(Z183:Z186)</f>
        <v>0</v>
      </c>
      <c r="AA182" s="35"/>
      <c r="AB182" s="35">
        <f>SUM(AB183:AB186)</f>
        <v>0</v>
      </c>
      <c r="AC182" s="35"/>
      <c r="AD182" s="35">
        <f>SUM(AD183:AD186)</f>
        <v>3408.8</v>
      </c>
      <c r="AE182" s="26"/>
      <c r="AF182" s="68"/>
    </row>
    <row r="183" spans="1:32" s="6" customFormat="1" ht="16.5">
      <c r="A183" s="28" t="s">
        <v>17</v>
      </c>
      <c r="B183" s="37">
        <f>H183+J183+L183+N183+P183+R183+T183+V183+X183+Z183+AB183+AD183</f>
        <v>0</v>
      </c>
      <c r="C183" s="37">
        <f>H183+J183+L183+N183+P183</f>
        <v>0</v>
      </c>
      <c r="D183" s="37">
        <f>E183</f>
        <v>0</v>
      </c>
      <c r="E183" s="37">
        <f>I183+K183+M183+O183+Q183+S183+U183+W183+Y183+AA183+AC183+AE183</f>
        <v>0</v>
      </c>
      <c r="F183" s="34"/>
      <c r="G183" s="34"/>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26"/>
      <c r="AF183" s="68"/>
    </row>
    <row r="184" spans="1:32" s="6" customFormat="1" ht="16.5">
      <c r="A184" s="28" t="s">
        <v>15</v>
      </c>
      <c r="B184" s="37">
        <f>H184+J184+L184+N184+P184+R184+T184+V184+X184+Z184+AB184+AD184</f>
        <v>0</v>
      </c>
      <c r="C184" s="37">
        <f>H184+J184+L184+N184+P184</f>
        <v>0</v>
      </c>
      <c r="D184" s="37">
        <f>E184</f>
        <v>0</v>
      </c>
      <c r="E184" s="37">
        <f>I184+K184+M184+O184+Q184+S184+U184+W184+Y184+AA184+AC184+AE184</f>
        <v>0</v>
      </c>
      <c r="F184" s="34"/>
      <c r="G184" s="34"/>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26"/>
      <c r="AF184" s="68"/>
    </row>
    <row r="185" spans="1:32" s="6" customFormat="1" ht="16.5">
      <c r="A185" s="28" t="s">
        <v>16</v>
      </c>
      <c r="B185" s="37">
        <f>H185+J185+L185+N185+P185+R185+T185+V185+X185+Z185+AB185+AD185</f>
        <v>3408.8</v>
      </c>
      <c r="C185" s="37">
        <f>H185+J185+L185+N185+P185</f>
        <v>0</v>
      </c>
      <c r="D185" s="37">
        <f>E185</f>
        <v>0</v>
      </c>
      <c r="E185" s="37">
        <f>I185+K185+M185+O185+Q185+S185+U185+W185+Y185+AA185+AC185+AE185</f>
        <v>0</v>
      </c>
      <c r="F185" s="34">
        <f>E185/B185%</f>
        <v>0</v>
      </c>
      <c r="G185" s="34" t="e">
        <f>E185/C185%</f>
        <v>#DIV/0!</v>
      </c>
      <c r="H185" s="35"/>
      <c r="I185" s="35"/>
      <c r="J185" s="35"/>
      <c r="K185" s="35"/>
      <c r="L185" s="35"/>
      <c r="M185" s="35"/>
      <c r="N185" s="37"/>
      <c r="O185" s="37"/>
      <c r="P185" s="35"/>
      <c r="Q185" s="35"/>
      <c r="R185" s="37"/>
      <c r="S185" s="37"/>
      <c r="T185" s="35"/>
      <c r="U185" s="35"/>
      <c r="V185" s="37"/>
      <c r="W185" s="37"/>
      <c r="X185" s="37"/>
      <c r="Y185" s="37"/>
      <c r="Z185" s="35"/>
      <c r="AA185" s="35"/>
      <c r="AB185" s="37"/>
      <c r="AC185" s="35"/>
      <c r="AD185" s="35">
        <v>3408.8</v>
      </c>
      <c r="AE185" s="26"/>
      <c r="AF185" s="68"/>
    </row>
    <row r="186" spans="1:32" s="6" customFormat="1" ht="16.5">
      <c r="A186" s="28" t="s">
        <v>18</v>
      </c>
      <c r="B186" s="37">
        <f>H186+J186+L186+N186+P186+R186+T186+V186+X186+Z186+AB186+AD186</f>
        <v>0</v>
      </c>
      <c r="C186" s="37">
        <f>H186+J186+L186+N186+P186</f>
        <v>0</v>
      </c>
      <c r="D186" s="37">
        <f>E186</f>
        <v>0</v>
      </c>
      <c r="E186" s="37">
        <f>I186+K186+M186+O186+Q186+S186+U186+W186+Y186+AA186+AC186+AE186</f>
        <v>0</v>
      </c>
      <c r="F186" s="34"/>
      <c r="G186" s="34"/>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26"/>
      <c r="AF186" s="69"/>
    </row>
    <row r="187" spans="1:32" s="51" customFormat="1" ht="63.75" customHeight="1">
      <c r="A187" s="48" t="s">
        <v>85</v>
      </c>
      <c r="B187" s="49">
        <f>B188</f>
        <v>1000</v>
      </c>
      <c r="C187" s="49">
        <f>C188</f>
        <v>0</v>
      </c>
      <c r="D187" s="49">
        <f>D188</f>
        <v>0</v>
      </c>
      <c r="E187" s="49">
        <f>E188</f>
        <v>0</v>
      </c>
      <c r="F187" s="49"/>
      <c r="G187" s="49"/>
      <c r="H187" s="49">
        <f aca="true" t="shared" si="73" ref="H187:AE187">H188</f>
        <v>0</v>
      </c>
      <c r="I187" s="49">
        <f t="shared" si="73"/>
        <v>0</v>
      </c>
      <c r="J187" s="49">
        <f t="shared" si="73"/>
        <v>0</v>
      </c>
      <c r="K187" s="49">
        <f t="shared" si="73"/>
        <v>0</v>
      </c>
      <c r="L187" s="49">
        <f t="shared" si="73"/>
        <v>0</v>
      </c>
      <c r="M187" s="49">
        <f t="shared" si="73"/>
        <v>0</v>
      </c>
      <c r="N187" s="49">
        <f t="shared" si="73"/>
        <v>0</v>
      </c>
      <c r="O187" s="49">
        <f t="shared" si="73"/>
        <v>0</v>
      </c>
      <c r="P187" s="49">
        <f t="shared" si="73"/>
        <v>0</v>
      </c>
      <c r="Q187" s="49">
        <f t="shared" si="73"/>
        <v>0</v>
      </c>
      <c r="R187" s="49">
        <f t="shared" si="73"/>
        <v>0</v>
      </c>
      <c r="S187" s="49">
        <f t="shared" si="73"/>
        <v>0</v>
      </c>
      <c r="T187" s="49">
        <f t="shared" si="73"/>
        <v>0</v>
      </c>
      <c r="U187" s="49">
        <f t="shared" si="73"/>
        <v>0</v>
      </c>
      <c r="V187" s="49">
        <f t="shared" si="73"/>
        <v>1000</v>
      </c>
      <c r="W187" s="49">
        <f t="shared" si="73"/>
        <v>0</v>
      </c>
      <c r="X187" s="49">
        <f t="shared" si="73"/>
        <v>0</v>
      </c>
      <c r="Y187" s="49">
        <f t="shared" si="73"/>
        <v>0</v>
      </c>
      <c r="Z187" s="49">
        <f t="shared" si="73"/>
        <v>0</v>
      </c>
      <c r="AA187" s="49">
        <f t="shared" si="73"/>
        <v>0</v>
      </c>
      <c r="AB187" s="49">
        <f t="shared" si="73"/>
        <v>0</v>
      </c>
      <c r="AC187" s="49">
        <f t="shared" si="73"/>
        <v>0</v>
      </c>
      <c r="AD187" s="49">
        <f t="shared" si="73"/>
        <v>0</v>
      </c>
      <c r="AE187" s="49">
        <f t="shared" si="73"/>
        <v>0</v>
      </c>
      <c r="AF187" s="50" t="s">
        <v>86</v>
      </c>
    </row>
    <row r="188" spans="1:32" s="51" customFormat="1" ht="15.75">
      <c r="A188" s="52" t="s">
        <v>19</v>
      </c>
      <c r="B188" s="49">
        <f>SUM(B189:B192)</f>
        <v>1000</v>
      </c>
      <c r="C188" s="49">
        <f>SUM(C189:C192)</f>
        <v>0</v>
      </c>
      <c r="D188" s="49">
        <f>SUM(D189:D192)</f>
        <v>0</v>
      </c>
      <c r="E188" s="49">
        <f>SUM(E189:E192)</f>
        <v>0</v>
      </c>
      <c r="F188" s="49"/>
      <c r="G188" s="49"/>
      <c r="H188" s="49">
        <f>SUM(H189:H192)</f>
        <v>0</v>
      </c>
      <c r="I188" s="49"/>
      <c r="J188" s="49">
        <f>SUM(J189:J192)</f>
        <v>0</v>
      </c>
      <c r="K188" s="49"/>
      <c r="L188" s="49">
        <f>SUM(L189:L192)</f>
        <v>0</v>
      </c>
      <c r="M188" s="49"/>
      <c r="N188" s="49">
        <f>SUM(N189:N192)</f>
        <v>0</v>
      </c>
      <c r="O188" s="49"/>
      <c r="P188" s="49">
        <f>SUM(P189:P192)</f>
        <v>0</v>
      </c>
      <c r="Q188" s="49"/>
      <c r="R188" s="49">
        <f>SUM(R189:R192)</f>
        <v>0</v>
      </c>
      <c r="S188" s="49"/>
      <c r="T188" s="49">
        <f>SUM(T189:T192)</f>
        <v>0</v>
      </c>
      <c r="U188" s="49"/>
      <c r="V188" s="49">
        <f>SUM(V189:V192)</f>
        <v>1000</v>
      </c>
      <c r="W188" s="49"/>
      <c r="X188" s="49">
        <f>SUM(X189:X192)</f>
        <v>0</v>
      </c>
      <c r="Y188" s="49"/>
      <c r="Z188" s="49">
        <f aca="true" t="shared" si="74" ref="Z188:AE188">SUM(Z189:Z192)</f>
        <v>0</v>
      </c>
      <c r="AA188" s="49">
        <f t="shared" si="74"/>
        <v>0</v>
      </c>
      <c r="AB188" s="49">
        <f t="shared" si="74"/>
        <v>0</v>
      </c>
      <c r="AC188" s="49">
        <f t="shared" si="74"/>
        <v>0</v>
      </c>
      <c r="AD188" s="49">
        <f t="shared" si="74"/>
        <v>0</v>
      </c>
      <c r="AE188" s="49">
        <f t="shared" si="74"/>
        <v>0</v>
      </c>
      <c r="AF188" s="53"/>
    </row>
    <row r="189" spans="1:32" s="51" customFormat="1" ht="15.75">
      <c r="A189" s="54" t="s">
        <v>17</v>
      </c>
      <c r="B189" s="55">
        <f>H189+J189+L189+N189+P189+R189+T189+V189+X189+Z189+AB189+AD189</f>
        <v>0</v>
      </c>
      <c r="C189" s="55">
        <f>H189+J189+L189+N189+P189+R189+T189</f>
        <v>0</v>
      </c>
      <c r="D189" s="55"/>
      <c r="E189" s="55">
        <f>I189+K189+M189+O189+Q189+S189+U189+W189+Y189+AA189+AC189+AE189</f>
        <v>0</v>
      </c>
      <c r="F189" s="55"/>
      <c r="G189" s="55"/>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56"/>
      <c r="AF189" s="53"/>
    </row>
    <row r="190" spans="1:32" s="51" customFormat="1" ht="15.75">
      <c r="A190" s="54" t="s">
        <v>15</v>
      </c>
      <c r="B190" s="55">
        <f>H190+J190+L190+N190+P190+R190+T190+V190+X190+Z190+AB190+AD190</f>
        <v>0</v>
      </c>
      <c r="C190" s="55">
        <f>H190+J190+L190+N190+P190+R190+T190</f>
        <v>0</v>
      </c>
      <c r="D190" s="55"/>
      <c r="E190" s="55">
        <f>I190+K190+M190+O190+Q190+S190+U190+W190+Y190+AA190+AC190+AE190</f>
        <v>0</v>
      </c>
      <c r="F190" s="55"/>
      <c r="G190" s="55"/>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56"/>
      <c r="AF190" s="53"/>
    </row>
    <row r="191" spans="1:32" s="51" customFormat="1" ht="15.75">
      <c r="A191" s="54" t="s">
        <v>16</v>
      </c>
      <c r="B191" s="55">
        <f>H191+J191+L191+N191+P191+R191+T191+V191+X191+Z191+AB191+AD191</f>
        <v>0</v>
      </c>
      <c r="C191" s="55">
        <f>H191+J191+L191+N191+P191+R191+T191</f>
        <v>0</v>
      </c>
      <c r="D191" s="55">
        <f>B191</f>
        <v>0</v>
      </c>
      <c r="E191" s="55">
        <f>I191+K191+M191+O191+Q191+S191+U191+W191+Y191+AA191+AC191+AE191</f>
        <v>0</v>
      </c>
      <c r="F191" s="55"/>
      <c r="G191" s="55"/>
      <c r="H191" s="49"/>
      <c r="I191" s="49"/>
      <c r="J191" s="49"/>
      <c r="K191" s="49"/>
      <c r="L191" s="49"/>
      <c r="M191" s="49"/>
      <c r="N191" s="55"/>
      <c r="O191" s="55"/>
      <c r="P191" s="49"/>
      <c r="Q191" s="49"/>
      <c r="R191" s="55"/>
      <c r="S191" s="55"/>
      <c r="T191" s="49"/>
      <c r="U191" s="49"/>
      <c r="V191" s="55"/>
      <c r="W191" s="55"/>
      <c r="X191" s="55"/>
      <c r="Y191" s="55"/>
      <c r="Z191" s="55"/>
      <c r="AA191" s="49"/>
      <c r="AB191" s="55"/>
      <c r="AC191" s="49"/>
      <c r="AD191" s="49"/>
      <c r="AE191" s="57"/>
      <c r="AF191" s="53"/>
    </row>
    <row r="192" spans="1:32" s="51" customFormat="1" ht="15.75">
      <c r="A192" s="54" t="s">
        <v>18</v>
      </c>
      <c r="B192" s="55">
        <f>H192+J192+L192+N192+P192+R192+T192+V192+X192+Z192+AB192+AD192</f>
        <v>1000</v>
      </c>
      <c r="C192" s="55">
        <f>H192+J192+L192+N192+P192+R192+T192</f>
        <v>0</v>
      </c>
      <c r="D192" s="55"/>
      <c r="E192" s="55">
        <f>I192+K192+M192+O192+Q192+S192+U192+W192+Y192+AA192+AC192+AE192</f>
        <v>0</v>
      </c>
      <c r="F192" s="55"/>
      <c r="G192" s="55"/>
      <c r="H192" s="49"/>
      <c r="I192" s="49"/>
      <c r="J192" s="49"/>
      <c r="K192" s="49"/>
      <c r="L192" s="49"/>
      <c r="M192" s="49"/>
      <c r="N192" s="49"/>
      <c r="O192" s="49"/>
      <c r="P192" s="49"/>
      <c r="Q192" s="49"/>
      <c r="R192" s="49"/>
      <c r="S192" s="49"/>
      <c r="T192" s="49"/>
      <c r="U192" s="49"/>
      <c r="V192" s="55">
        <v>1000</v>
      </c>
      <c r="W192" s="49"/>
      <c r="X192" s="49"/>
      <c r="Y192" s="49"/>
      <c r="Z192" s="49"/>
      <c r="AA192" s="49"/>
      <c r="AB192" s="49"/>
      <c r="AC192" s="49"/>
      <c r="AD192" s="49"/>
      <c r="AE192" s="56"/>
      <c r="AF192" s="67"/>
    </row>
    <row r="193" spans="1:32" s="6" customFormat="1" ht="24.75" customHeight="1">
      <c r="A193" s="24" t="s">
        <v>19</v>
      </c>
      <c r="B193" s="35">
        <f>SUM(B194:B197)</f>
        <v>28530.547</v>
      </c>
      <c r="C193" s="35">
        <f>SUM(C194:C197)</f>
        <v>10000</v>
      </c>
      <c r="D193" s="35">
        <f>SUM(D194:D197)</f>
        <v>10000</v>
      </c>
      <c r="E193" s="35">
        <f>SUM(E194:E197)</f>
        <v>10000</v>
      </c>
      <c r="F193" s="34">
        <f>E193/B193%</f>
        <v>35.050151684788936</v>
      </c>
      <c r="G193" s="34">
        <f>E193/C193%</f>
        <v>100</v>
      </c>
      <c r="H193" s="35">
        <f aca="true" t="shared" si="75" ref="H193:AE193">SUM(H194:H197)</f>
        <v>0</v>
      </c>
      <c r="I193" s="35">
        <f t="shared" si="75"/>
        <v>0</v>
      </c>
      <c r="J193" s="35">
        <f t="shared" si="75"/>
        <v>0</v>
      </c>
      <c r="K193" s="35">
        <f t="shared" si="75"/>
        <v>0</v>
      </c>
      <c r="L193" s="35">
        <f t="shared" si="75"/>
        <v>0</v>
      </c>
      <c r="M193" s="35">
        <f t="shared" si="75"/>
        <v>0</v>
      </c>
      <c r="N193" s="35">
        <f t="shared" si="75"/>
        <v>10000</v>
      </c>
      <c r="O193" s="35">
        <f t="shared" si="75"/>
        <v>10000</v>
      </c>
      <c r="P193" s="35">
        <f t="shared" si="75"/>
        <v>0</v>
      </c>
      <c r="Q193" s="35">
        <f t="shared" si="75"/>
        <v>0</v>
      </c>
      <c r="R193" s="35">
        <f t="shared" si="75"/>
        <v>0</v>
      </c>
      <c r="S193" s="35">
        <f t="shared" si="75"/>
        <v>0</v>
      </c>
      <c r="T193" s="35">
        <f t="shared" si="75"/>
        <v>0</v>
      </c>
      <c r="U193" s="35">
        <f t="shared" si="75"/>
        <v>0</v>
      </c>
      <c r="V193" s="35">
        <f t="shared" si="75"/>
        <v>0</v>
      </c>
      <c r="W193" s="35">
        <f t="shared" si="75"/>
        <v>0</v>
      </c>
      <c r="X193" s="35">
        <f t="shared" si="75"/>
        <v>0</v>
      </c>
      <c r="Y193" s="35">
        <f t="shared" si="75"/>
        <v>0</v>
      </c>
      <c r="Z193" s="35">
        <f t="shared" si="75"/>
        <v>10052.547</v>
      </c>
      <c r="AA193" s="35">
        <f t="shared" si="75"/>
        <v>0</v>
      </c>
      <c r="AB193" s="35">
        <f t="shared" si="75"/>
        <v>0</v>
      </c>
      <c r="AC193" s="35">
        <f t="shared" si="75"/>
        <v>0</v>
      </c>
      <c r="AD193" s="35">
        <f t="shared" si="75"/>
        <v>8478</v>
      </c>
      <c r="AE193" s="35">
        <f t="shared" si="75"/>
        <v>0</v>
      </c>
      <c r="AF193" s="68"/>
    </row>
    <row r="194" spans="1:32" s="6" customFormat="1" ht="19.5" customHeight="1">
      <c r="A194" s="28" t="s">
        <v>17</v>
      </c>
      <c r="B194" s="37">
        <f>H194+J194+L194+N194+P194+R194+T194+V194+X194+Z194+AB194+AD194</f>
        <v>0</v>
      </c>
      <c r="C194" s="37">
        <f>H194+J194+L194+N194+P194</f>
        <v>0</v>
      </c>
      <c r="D194" s="37">
        <f>E194</f>
        <v>0</v>
      </c>
      <c r="E194" s="37">
        <f>I194+K194+M194+O194+Q194+S194+U194+W194+Y194+AA194+AC194+AE194</f>
        <v>0</v>
      </c>
      <c r="F194" s="34"/>
      <c r="G194" s="34"/>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26"/>
      <c r="AF194" s="68"/>
    </row>
    <row r="195" spans="1:32" s="6" customFormat="1" ht="23.25" customHeight="1">
      <c r="A195" s="28" t="s">
        <v>15</v>
      </c>
      <c r="B195" s="37">
        <f>H195+J195+L195+N195+P195+R195+T195+V195+X195+Z195+AB195+AD195</f>
        <v>0</v>
      </c>
      <c r="C195" s="37">
        <f>H195+J195+L195+N195+P195</f>
        <v>0</v>
      </c>
      <c r="D195" s="37">
        <f>E195</f>
        <v>0</v>
      </c>
      <c r="E195" s="37">
        <f>I195+K195+M195+O195+Q195+S195+U195+W195+Y195+AA195+AC195+AE195</f>
        <v>0</v>
      </c>
      <c r="F195" s="34"/>
      <c r="G195" s="34"/>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26"/>
      <c r="AF195" s="68"/>
    </row>
    <row r="196" spans="1:32" s="6" customFormat="1" ht="17.25" customHeight="1">
      <c r="A196" s="28" t="s">
        <v>16</v>
      </c>
      <c r="B196" s="37">
        <f>H196+J196+L196+N196+P196+R196+T196+V196+X196+Z196+AB196+AD196</f>
        <v>8530.547</v>
      </c>
      <c r="C196" s="37">
        <f>H196+J196+L196+N196+P196</f>
        <v>0</v>
      </c>
      <c r="D196" s="37">
        <f>E196</f>
        <v>0</v>
      </c>
      <c r="E196" s="37">
        <f>I196+K196+M196+O196+Q196+S196+U196+W196+Y196+AA196+AC196+AE196</f>
        <v>0</v>
      </c>
      <c r="F196" s="34">
        <f>E196/B196%</f>
        <v>0</v>
      </c>
      <c r="G196" s="34" t="e">
        <f>E196/C196%</f>
        <v>#DIV/0!</v>
      </c>
      <c r="H196" s="35"/>
      <c r="I196" s="35"/>
      <c r="J196" s="35"/>
      <c r="K196" s="35"/>
      <c r="L196" s="35"/>
      <c r="M196" s="35"/>
      <c r="N196" s="37"/>
      <c r="O196" s="37"/>
      <c r="P196" s="37"/>
      <c r="Q196" s="37"/>
      <c r="R196" s="37"/>
      <c r="S196" s="37"/>
      <c r="T196" s="35"/>
      <c r="U196" s="35"/>
      <c r="V196" s="37"/>
      <c r="W196" s="37"/>
      <c r="X196" s="37"/>
      <c r="Y196" s="37"/>
      <c r="Z196" s="37">
        <v>52.547</v>
      </c>
      <c r="AA196" s="35"/>
      <c r="AB196" s="35"/>
      <c r="AC196" s="35"/>
      <c r="AD196" s="37">
        <v>8478</v>
      </c>
      <c r="AE196" s="26"/>
      <c r="AF196" s="68"/>
    </row>
    <row r="197" spans="1:32" s="6" customFormat="1" ht="18" customHeight="1">
      <c r="A197" s="28" t="s">
        <v>18</v>
      </c>
      <c r="B197" s="37">
        <f>H197+J197+L197+N197+P197+R197+T197+V197+X197+Z197+AB197+AD197</f>
        <v>20000</v>
      </c>
      <c r="C197" s="37">
        <f>H197+J197+L197+N197+P197</f>
        <v>10000</v>
      </c>
      <c r="D197" s="37">
        <f>E197</f>
        <v>10000</v>
      </c>
      <c r="E197" s="37">
        <f>I197+K197+M197+O197+Q197+S197+U197+W197+Y197+AA197+AC197+AE197</f>
        <v>10000</v>
      </c>
      <c r="F197" s="34"/>
      <c r="G197" s="34"/>
      <c r="H197" s="35"/>
      <c r="I197" s="35"/>
      <c r="J197" s="35"/>
      <c r="K197" s="35"/>
      <c r="L197" s="35"/>
      <c r="M197" s="35"/>
      <c r="N197" s="37">
        <v>10000</v>
      </c>
      <c r="O197" s="37">
        <v>10000</v>
      </c>
      <c r="P197" s="35"/>
      <c r="Q197" s="35"/>
      <c r="R197" s="35"/>
      <c r="S197" s="35"/>
      <c r="T197" s="35"/>
      <c r="U197" s="35"/>
      <c r="V197" s="35"/>
      <c r="W197" s="35"/>
      <c r="X197" s="35"/>
      <c r="Y197" s="35"/>
      <c r="Z197" s="37">
        <v>10000</v>
      </c>
      <c r="AA197" s="35"/>
      <c r="AB197" s="35"/>
      <c r="AC197" s="35"/>
      <c r="AD197" s="35"/>
      <c r="AE197" s="26"/>
      <c r="AF197" s="69"/>
    </row>
    <row r="198" spans="1:32" s="6" customFormat="1" ht="16.5">
      <c r="A198" s="28"/>
      <c r="B198" s="42"/>
      <c r="C198" s="42"/>
      <c r="D198" s="42"/>
      <c r="E198" s="42"/>
      <c r="F198" s="34"/>
      <c r="G198" s="34"/>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27"/>
    </row>
    <row r="199" spans="1:32" ht="25.5" customHeight="1">
      <c r="A199" s="24" t="s">
        <v>20</v>
      </c>
      <c r="B199" s="41">
        <f>B200+B201+B202+B203</f>
        <v>235310.32300000003</v>
      </c>
      <c r="C199" s="41">
        <f>C200+C201+C202+C203</f>
        <v>100476.446</v>
      </c>
      <c r="D199" s="41">
        <f>D200+D201+D202+D203</f>
        <v>81294.34</v>
      </c>
      <c r="E199" s="41">
        <f>E200+E201+E202+E203</f>
        <v>81294.34</v>
      </c>
      <c r="F199" s="34">
        <f>E199/B199%</f>
        <v>34.54771510385458</v>
      </c>
      <c r="G199" s="34">
        <f>E199/C199%</f>
        <v>80.90885300620604</v>
      </c>
      <c r="H199" s="41">
        <f aca="true" t="shared" si="76" ref="H199:AE199">H200+H201+H202+H203</f>
        <v>12304.810000000001</v>
      </c>
      <c r="I199" s="41">
        <f t="shared" si="76"/>
        <v>10715.31</v>
      </c>
      <c r="J199" s="41">
        <f t="shared" si="76"/>
        <v>11919.27</v>
      </c>
      <c r="K199" s="41">
        <f t="shared" si="76"/>
        <v>10810.92</v>
      </c>
      <c r="L199" s="41">
        <f t="shared" si="76"/>
        <v>12939.39</v>
      </c>
      <c r="M199" s="41">
        <f t="shared" si="76"/>
        <v>8284.8</v>
      </c>
      <c r="N199" s="41">
        <f>N202+N203</f>
        <v>39725.386</v>
      </c>
      <c r="O199" s="41">
        <f t="shared" si="76"/>
        <v>30303.78</v>
      </c>
      <c r="P199" s="41">
        <f t="shared" si="76"/>
        <v>13677.830000000002</v>
      </c>
      <c r="Q199" s="41">
        <f t="shared" si="76"/>
        <v>10586</v>
      </c>
      <c r="R199" s="41">
        <f t="shared" si="76"/>
        <v>12950.800000000001</v>
      </c>
      <c r="S199" s="41">
        <f t="shared" si="76"/>
        <v>9722.04</v>
      </c>
      <c r="T199" s="41">
        <f t="shared" si="76"/>
        <v>15080.14</v>
      </c>
      <c r="U199" s="41">
        <f t="shared" si="76"/>
        <v>10914.599999999999</v>
      </c>
      <c r="V199" s="41">
        <f t="shared" si="76"/>
        <v>12222.910000000002</v>
      </c>
      <c r="W199" s="41">
        <f t="shared" si="76"/>
        <v>0</v>
      </c>
      <c r="X199" s="41">
        <f t="shared" si="76"/>
        <v>22455.71</v>
      </c>
      <c r="Y199" s="41">
        <f t="shared" si="76"/>
        <v>0</v>
      </c>
      <c r="Z199" s="41">
        <f t="shared" si="76"/>
        <v>32067.197</v>
      </c>
      <c r="AA199" s="41">
        <f t="shared" si="76"/>
        <v>0</v>
      </c>
      <c r="AB199" s="41">
        <f t="shared" si="76"/>
        <v>9845.99</v>
      </c>
      <c r="AC199" s="41">
        <f t="shared" si="76"/>
        <v>0</v>
      </c>
      <c r="AD199" s="41">
        <f t="shared" si="76"/>
        <v>27667.04</v>
      </c>
      <c r="AE199" s="41">
        <f t="shared" si="76"/>
        <v>0</v>
      </c>
      <c r="AF199" s="27"/>
    </row>
    <row r="200" spans="1:32" s="6" customFormat="1" ht="16.5">
      <c r="A200" s="28" t="s">
        <v>17</v>
      </c>
      <c r="B200" s="36">
        <f aca="true" t="shared" si="77" ref="B200:E201">B14+B50+B74+B92+B98+B152+B188+B194</f>
        <v>1000</v>
      </c>
      <c r="C200" s="36">
        <f t="shared" si="77"/>
        <v>0</v>
      </c>
      <c r="D200" s="36">
        <f t="shared" si="77"/>
        <v>0</v>
      </c>
      <c r="E200" s="36">
        <f t="shared" si="77"/>
        <v>0</v>
      </c>
      <c r="F200" s="34"/>
      <c r="G200" s="34"/>
      <c r="H200" s="36">
        <f aca="true" t="shared" si="78" ref="H200:AE200">H14+H50+H74+H92+H98+H152+H188+H194</f>
        <v>0</v>
      </c>
      <c r="I200" s="36">
        <f t="shared" si="78"/>
        <v>0</v>
      </c>
      <c r="J200" s="36">
        <f t="shared" si="78"/>
        <v>0</v>
      </c>
      <c r="K200" s="36">
        <f t="shared" si="78"/>
        <v>0</v>
      </c>
      <c r="L200" s="36">
        <f t="shared" si="78"/>
        <v>0</v>
      </c>
      <c r="M200" s="36">
        <f t="shared" si="78"/>
        <v>0</v>
      </c>
      <c r="N200" s="36">
        <f t="shared" si="78"/>
        <v>0</v>
      </c>
      <c r="O200" s="36">
        <f t="shared" si="78"/>
        <v>0</v>
      </c>
      <c r="P200" s="36">
        <f t="shared" si="78"/>
        <v>0</v>
      </c>
      <c r="Q200" s="36">
        <f t="shared" si="78"/>
        <v>0</v>
      </c>
      <c r="R200" s="36">
        <f t="shared" si="78"/>
        <v>0</v>
      </c>
      <c r="S200" s="36">
        <f t="shared" si="78"/>
        <v>0</v>
      </c>
      <c r="T200" s="36">
        <f t="shared" si="78"/>
        <v>0</v>
      </c>
      <c r="U200" s="36">
        <f t="shared" si="78"/>
        <v>0</v>
      </c>
      <c r="V200" s="36">
        <f t="shared" si="78"/>
        <v>1000</v>
      </c>
      <c r="W200" s="36">
        <f t="shared" si="78"/>
        <v>0</v>
      </c>
      <c r="X200" s="36">
        <f t="shared" si="78"/>
        <v>0</v>
      </c>
      <c r="Y200" s="36">
        <f t="shared" si="78"/>
        <v>0</v>
      </c>
      <c r="Z200" s="36">
        <f t="shared" si="78"/>
        <v>0</v>
      </c>
      <c r="AA200" s="36">
        <f t="shared" si="78"/>
        <v>0</v>
      </c>
      <c r="AB200" s="36">
        <f t="shared" si="78"/>
        <v>0</v>
      </c>
      <c r="AC200" s="36">
        <f t="shared" si="78"/>
        <v>0</v>
      </c>
      <c r="AD200" s="36">
        <f t="shared" si="78"/>
        <v>0</v>
      </c>
      <c r="AE200" s="36">
        <f t="shared" si="78"/>
        <v>0</v>
      </c>
      <c r="AF200" s="27"/>
    </row>
    <row r="201" spans="1:32" s="6" customFormat="1" ht="16.5">
      <c r="A201" s="28" t="s">
        <v>15</v>
      </c>
      <c r="B201" s="36">
        <f t="shared" si="77"/>
        <v>3027.8900000000003</v>
      </c>
      <c r="C201" s="36">
        <f t="shared" si="77"/>
        <v>0</v>
      </c>
      <c r="D201" s="36">
        <f t="shared" si="77"/>
        <v>0</v>
      </c>
      <c r="E201" s="36">
        <f t="shared" si="77"/>
        <v>0</v>
      </c>
      <c r="F201" s="34">
        <f>E201/B201%</f>
        <v>0</v>
      </c>
      <c r="G201" s="34" t="e">
        <f>E201/C201%</f>
        <v>#DIV/0!</v>
      </c>
      <c r="H201" s="36">
        <f aca="true" t="shared" si="79" ref="H201:AE201">H15+H51+H75+H93+H99+H153+H189+H195</f>
        <v>0</v>
      </c>
      <c r="I201" s="36">
        <f t="shared" si="79"/>
        <v>0</v>
      </c>
      <c r="J201" s="36">
        <f t="shared" si="79"/>
        <v>0</v>
      </c>
      <c r="K201" s="36">
        <f t="shared" si="79"/>
        <v>0</v>
      </c>
      <c r="L201" s="36">
        <f t="shared" si="79"/>
        <v>0</v>
      </c>
      <c r="M201" s="36">
        <f t="shared" si="79"/>
        <v>0</v>
      </c>
      <c r="N201" s="36">
        <f t="shared" si="79"/>
        <v>0</v>
      </c>
      <c r="O201" s="36">
        <f t="shared" si="79"/>
        <v>0</v>
      </c>
      <c r="P201" s="36">
        <f t="shared" si="79"/>
        <v>0</v>
      </c>
      <c r="Q201" s="36">
        <f t="shared" si="79"/>
        <v>0</v>
      </c>
      <c r="R201" s="36">
        <f t="shared" si="79"/>
        <v>62.24</v>
      </c>
      <c r="S201" s="36">
        <f t="shared" si="79"/>
        <v>19.98</v>
      </c>
      <c r="T201" s="36">
        <f t="shared" si="79"/>
        <v>62.24</v>
      </c>
      <c r="U201" s="36">
        <f t="shared" si="79"/>
        <v>23.13</v>
      </c>
      <c r="V201" s="36">
        <f t="shared" si="79"/>
        <v>62.24</v>
      </c>
      <c r="W201" s="36">
        <f t="shared" si="79"/>
        <v>0</v>
      </c>
      <c r="X201" s="36">
        <f t="shared" si="79"/>
        <v>1054.44</v>
      </c>
      <c r="Y201" s="36">
        <f t="shared" si="79"/>
        <v>0</v>
      </c>
      <c r="Z201" s="36">
        <f t="shared" si="79"/>
        <v>1662.24</v>
      </c>
      <c r="AA201" s="36">
        <f t="shared" si="79"/>
        <v>0</v>
      </c>
      <c r="AB201" s="36">
        <f t="shared" si="79"/>
        <v>62.24</v>
      </c>
      <c r="AC201" s="36">
        <f t="shared" si="79"/>
        <v>0</v>
      </c>
      <c r="AD201" s="36">
        <f t="shared" si="79"/>
        <v>62.25</v>
      </c>
      <c r="AE201" s="36">
        <f t="shared" si="79"/>
        <v>0</v>
      </c>
      <c r="AF201" s="27"/>
    </row>
    <row r="202" spans="1:32" s="6" customFormat="1" ht="16.5">
      <c r="A202" s="28" t="s">
        <v>16</v>
      </c>
      <c r="B202" s="36">
        <f>B52+B76+B94+B100+B154+B190+B16+B196</f>
        <v>186920.883</v>
      </c>
      <c r="C202" s="36">
        <f>C52+C76+C94+C100+C154+C190+C16+C196</f>
        <v>80476.446</v>
      </c>
      <c r="D202" s="36">
        <f>D52+D76+D94+D100+D154+D190+D16+D196</f>
        <v>71294.34</v>
      </c>
      <c r="E202" s="36">
        <f>E52+E76+E94+E100+E154+E190+E16+E196</f>
        <v>71294.34</v>
      </c>
      <c r="F202" s="34">
        <f>E202/B202%</f>
        <v>38.141452605913486</v>
      </c>
      <c r="G202" s="34">
        <f>E202/C202%</f>
        <v>88.590318712633</v>
      </c>
      <c r="H202" s="36">
        <f aca="true" t="shared" si="80" ref="H202:AE202">H52+H76+H94+H100+H154+H190+H16+H196</f>
        <v>12304.810000000001</v>
      </c>
      <c r="I202" s="36">
        <f t="shared" si="80"/>
        <v>10715.31</v>
      </c>
      <c r="J202" s="36">
        <f t="shared" si="80"/>
        <v>11919.27</v>
      </c>
      <c r="K202" s="36">
        <f t="shared" si="80"/>
        <v>10810.92</v>
      </c>
      <c r="L202" s="36">
        <f t="shared" si="80"/>
        <v>12939.39</v>
      </c>
      <c r="M202" s="36">
        <f t="shared" si="80"/>
        <v>8284.8</v>
      </c>
      <c r="N202" s="36">
        <f t="shared" si="80"/>
        <v>19725.386</v>
      </c>
      <c r="O202" s="36">
        <f t="shared" si="80"/>
        <v>10303.779999999999</v>
      </c>
      <c r="P202" s="36">
        <f t="shared" si="80"/>
        <v>13677.830000000002</v>
      </c>
      <c r="Q202" s="36">
        <f t="shared" si="80"/>
        <v>10586</v>
      </c>
      <c r="R202" s="36">
        <f t="shared" si="80"/>
        <v>12888.560000000001</v>
      </c>
      <c r="S202" s="36">
        <f t="shared" si="80"/>
        <v>9702.060000000001</v>
      </c>
      <c r="T202" s="36">
        <f t="shared" si="80"/>
        <v>15017.9</v>
      </c>
      <c r="U202" s="36">
        <f t="shared" si="80"/>
        <v>10891.47</v>
      </c>
      <c r="V202" s="36">
        <f t="shared" si="80"/>
        <v>11160.670000000002</v>
      </c>
      <c r="W202" s="36">
        <f t="shared" si="80"/>
        <v>0</v>
      </c>
      <c r="X202" s="36">
        <f t="shared" si="80"/>
        <v>21401.27</v>
      </c>
      <c r="Y202" s="36">
        <f t="shared" si="80"/>
        <v>0</v>
      </c>
      <c r="Z202" s="36">
        <f t="shared" si="80"/>
        <v>17095.957</v>
      </c>
      <c r="AA202" s="36">
        <f t="shared" si="80"/>
        <v>0</v>
      </c>
      <c r="AB202" s="36">
        <f t="shared" si="80"/>
        <v>9783.75</v>
      </c>
      <c r="AC202" s="36">
        <f t="shared" si="80"/>
        <v>0</v>
      </c>
      <c r="AD202" s="36">
        <f t="shared" si="80"/>
        <v>27604.79</v>
      </c>
      <c r="AE202" s="36">
        <f t="shared" si="80"/>
        <v>0</v>
      </c>
      <c r="AF202" s="27"/>
    </row>
    <row r="203" spans="1:32" s="6" customFormat="1" ht="16.5">
      <c r="A203" s="28" t="s">
        <v>18</v>
      </c>
      <c r="B203" s="36">
        <f>B17+B53+B77+B95+B101+B155+B192+B197</f>
        <v>44361.55</v>
      </c>
      <c r="C203" s="36">
        <f>C17+C53+C77+C95+C101+C155+C191+C197</f>
        <v>20000</v>
      </c>
      <c r="D203" s="36">
        <f>D17+D53+D77+D95+D101+D155+D191+D197</f>
        <v>10000</v>
      </c>
      <c r="E203" s="36">
        <f>E17+E53+E77+E95+E101+E155+E191+E197</f>
        <v>10000</v>
      </c>
      <c r="F203" s="34"/>
      <c r="G203" s="34"/>
      <c r="H203" s="36">
        <f aca="true" t="shared" si="81" ref="H203:AE203">H17+H53+H77+H95+H101+H155+H191+H197</f>
        <v>0</v>
      </c>
      <c r="I203" s="36">
        <f t="shared" si="81"/>
        <v>0</v>
      </c>
      <c r="J203" s="36">
        <f t="shared" si="81"/>
        <v>0</v>
      </c>
      <c r="K203" s="36">
        <f t="shared" si="81"/>
        <v>0</v>
      </c>
      <c r="L203" s="36">
        <f t="shared" si="81"/>
        <v>0</v>
      </c>
      <c r="M203" s="36">
        <f t="shared" si="81"/>
        <v>0</v>
      </c>
      <c r="N203" s="36">
        <f t="shared" si="81"/>
        <v>20000</v>
      </c>
      <c r="O203" s="36">
        <f t="shared" si="81"/>
        <v>20000</v>
      </c>
      <c r="P203" s="36">
        <f t="shared" si="81"/>
        <v>0</v>
      </c>
      <c r="Q203" s="36">
        <f t="shared" si="81"/>
        <v>0</v>
      </c>
      <c r="R203" s="36">
        <f t="shared" si="81"/>
        <v>0</v>
      </c>
      <c r="S203" s="36">
        <f t="shared" si="81"/>
        <v>0</v>
      </c>
      <c r="T203" s="36">
        <f t="shared" si="81"/>
        <v>0</v>
      </c>
      <c r="U203" s="36">
        <f t="shared" si="81"/>
        <v>0</v>
      </c>
      <c r="V203" s="36">
        <f t="shared" si="81"/>
        <v>0</v>
      </c>
      <c r="W203" s="36">
        <f t="shared" si="81"/>
        <v>0</v>
      </c>
      <c r="X203" s="36">
        <f t="shared" si="81"/>
        <v>0</v>
      </c>
      <c r="Y203" s="36">
        <f t="shared" si="81"/>
        <v>0</v>
      </c>
      <c r="Z203" s="36">
        <f t="shared" si="81"/>
        <v>13309</v>
      </c>
      <c r="AA203" s="36">
        <f t="shared" si="81"/>
        <v>0</v>
      </c>
      <c r="AB203" s="36">
        <f t="shared" si="81"/>
        <v>0</v>
      </c>
      <c r="AC203" s="36">
        <f t="shared" si="81"/>
        <v>0</v>
      </c>
      <c r="AD203" s="36">
        <f t="shared" si="81"/>
        <v>0</v>
      </c>
      <c r="AE203" s="36">
        <f t="shared" si="81"/>
        <v>0</v>
      </c>
      <c r="AF203" s="27"/>
    </row>
    <row r="204" spans="2:7" ht="22.5" customHeight="1">
      <c r="B204" s="10"/>
      <c r="C204" s="10"/>
      <c r="D204" s="10"/>
      <c r="E204" s="10"/>
      <c r="F204" s="10"/>
      <c r="G204" s="10"/>
    </row>
    <row r="205" spans="1:44" ht="25.5" customHeight="1">
      <c r="A205" s="1"/>
      <c r="B205" s="1"/>
      <c r="C205" s="1"/>
      <c r="D205" s="1"/>
      <c r="E205" s="1"/>
      <c r="F205" s="1"/>
      <c r="G205" s="1"/>
      <c r="H205" s="58"/>
      <c r="I205" s="58"/>
      <c r="J205" s="58"/>
      <c r="K205" s="58"/>
      <c r="L205" s="58"/>
      <c r="M205" s="10"/>
      <c r="P205" s="3"/>
      <c r="Q205" s="3"/>
      <c r="R205" s="3"/>
      <c r="S205" s="3"/>
      <c r="V205" s="1"/>
      <c r="W205" s="1"/>
      <c r="X205" s="1"/>
      <c r="Y205" s="1"/>
      <c r="Z205" s="1"/>
      <c r="AA205" s="1"/>
      <c r="AB205" s="1"/>
      <c r="AC205" s="1"/>
      <c r="AD205" s="1"/>
      <c r="AE205" s="1"/>
      <c r="AF205" s="3"/>
      <c r="AG205" s="3"/>
      <c r="AH205" s="3"/>
      <c r="AI205" s="3"/>
      <c r="AJ205" s="3"/>
      <c r="AK205" s="3"/>
      <c r="AL205" s="3"/>
      <c r="AM205" s="3"/>
      <c r="AN205" s="3"/>
      <c r="AO205" s="3"/>
      <c r="AP205" s="3"/>
      <c r="AQ205" s="3"/>
      <c r="AR205" s="2"/>
    </row>
    <row r="206" spans="1:44" ht="15.75" customHeight="1">
      <c r="A206" s="1"/>
      <c r="B206" s="1"/>
      <c r="C206" s="1"/>
      <c r="D206" s="1"/>
      <c r="E206" s="1"/>
      <c r="F206" s="1"/>
      <c r="G206" s="1"/>
      <c r="H206" s="12"/>
      <c r="I206" s="12"/>
      <c r="J206" s="12"/>
      <c r="K206" s="12"/>
      <c r="L206" s="7"/>
      <c r="M206" s="7"/>
      <c r="N206" s="3"/>
      <c r="O206" s="3"/>
      <c r="P206" s="3"/>
      <c r="Q206" s="3"/>
      <c r="R206" s="3"/>
      <c r="S206" s="3"/>
      <c r="T206" s="1"/>
      <c r="U206" s="1"/>
      <c r="V206" s="1"/>
      <c r="W206" s="1"/>
      <c r="X206" s="1"/>
      <c r="Y206" s="1"/>
      <c r="Z206" s="1"/>
      <c r="AA206" s="1"/>
      <c r="AB206" s="1"/>
      <c r="AC206" s="1"/>
      <c r="AD206" s="1"/>
      <c r="AE206" s="1"/>
      <c r="AF206" s="3"/>
      <c r="AG206" s="3"/>
      <c r="AH206" s="3"/>
      <c r="AI206" s="3"/>
      <c r="AJ206" s="3"/>
      <c r="AK206" s="3"/>
      <c r="AL206" s="3"/>
      <c r="AM206" s="3"/>
      <c r="AN206" s="3"/>
      <c r="AO206" s="3"/>
      <c r="AP206" s="3"/>
      <c r="AQ206" s="3"/>
      <c r="AR206" s="2"/>
    </row>
    <row r="207" spans="8:44" ht="10.5" customHeight="1">
      <c r="H207" s="3"/>
      <c r="I207" s="3"/>
      <c r="J207" s="3"/>
      <c r="K207" s="3"/>
      <c r="L207" s="3"/>
      <c r="M207" s="3"/>
      <c r="N207" s="3"/>
      <c r="O207" s="3"/>
      <c r="P207" s="3"/>
      <c r="Q207" s="3"/>
      <c r="R207" s="3"/>
      <c r="S207" s="3"/>
      <c r="T207" s="1"/>
      <c r="U207" s="1"/>
      <c r="V207" s="1"/>
      <c r="W207" s="1"/>
      <c r="X207" s="1"/>
      <c r="Y207" s="1"/>
      <c r="Z207" s="1"/>
      <c r="AA207" s="1"/>
      <c r="AB207" s="1"/>
      <c r="AC207" s="1"/>
      <c r="AD207" s="1"/>
      <c r="AE207" s="1"/>
      <c r="AF207" s="3"/>
      <c r="AG207" s="3"/>
      <c r="AH207" s="3"/>
      <c r="AI207" s="3"/>
      <c r="AJ207" s="3"/>
      <c r="AK207" s="3"/>
      <c r="AL207" s="3"/>
      <c r="AM207" s="3"/>
      <c r="AN207" s="3"/>
      <c r="AO207" s="3"/>
      <c r="AP207" s="3"/>
      <c r="AQ207" s="3"/>
      <c r="AR207" s="2"/>
    </row>
    <row r="208" spans="1:44" ht="72" customHeight="1">
      <c r="A208" s="3" t="s">
        <v>77</v>
      </c>
      <c r="B208" s="10"/>
      <c r="C208" s="10"/>
      <c r="D208" s="10"/>
      <c r="E208" s="10"/>
      <c r="F208" s="10"/>
      <c r="G208" s="10"/>
      <c r="H208" s="3"/>
      <c r="I208" s="3"/>
      <c r="J208" s="3"/>
      <c r="K208" s="3"/>
      <c r="L208" s="3"/>
      <c r="M208" s="3"/>
      <c r="N208" s="3"/>
      <c r="O208" s="3"/>
      <c r="P208" s="3"/>
      <c r="Q208" s="3"/>
      <c r="R208" s="3"/>
      <c r="S208" s="3"/>
      <c r="T208" s="1"/>
      <c r="U208" s="1"/>
      <c r="V208" s="1"/>
      <c r="W208" s="1"/>
      <c r="X208" s="1"/>
      <c r="Y208" s="1"/>
      <c r="Z208" s="1"/>
      <c r="AA208" s="1"/>
      <c r="AB208" s="1"/>
      <c r="AC208" s="1"/>
      <c r="AD208" s="1"/>
      <c r="AE208" s="1"/>
      <c r="AF208" s="3"/>
      <c r="AG208" s="3"/>
      <c r="AH208" s="3"/>
      <c r="AI208" s="3"/>
      <c r="AJ208" s="3"/>
      <c r="AK208" s="3"/>
      <c r="AL208" s="3"/>
      <c r="AM208" s="3"/>
      <c r="AN208" s="3"/>
      <c r="AO208" s="3"/>
      <c r="AP208" s="3"/>
      <c r="AQ208" s="3"/>
      <c r="AR208" s="2"/>
    </row>
    <row r="209" spans="2:7" ht="19.5" customHeight="1">
      <c r="B209" s="10"/>
      <c r="C209" s="10"/>
      <c r="D209" s="10"/>
      <c r="E209" s="10"/>
      <c r="F209" s="10"/>
      <c r="G209" s="10"/>
    </row>
    <row r="210" ht="48.75" customHeight="1"/>
    <row r="211" spans="2:7" ht="15.75">
      <c r="B211" s="10"/>
      <c r="C211" s="10"/>
      <c r="D211" s="10"/>
      <c r="E211" s="10"/>
      <c r="F211" s="10"/>
      <c r="G211" s="10"/>
    </row>
  </sheetData>
  <sheetProtection/>
  <mergeCells count="50">
    <mergeCell ref="Z1:AD1"/>
    <mergeCell ref="A2:AF2"/>
    <mergeCell ref="A3:AF3"/>
    <mergeCell ref="A4:AD4"/>
    <mergeCell ref="A5:AD5"/>
    <mergeCell ref="A7:A8"/>
    <mergeCell ref="B7:B8"/>
    <mergeCell ref="C7:C8"/>
    <mergeCell ref="D7:D8"/>
    <mergeCell ref="E7:E8"/>
    <mergeCell ref="Z7:AA7"/>
    <mergeCell ref="AB7:AC7"/>
    <mergeCell ref="F7:G7"/>
    <mergeCell ref="H7:I7"/>
    <mergeCell ref="J7:K7"/>
    <mergeCell ref="L7:M7"/>
    <mergeCell ref="N7:O7"/>
    <mergeCell ref="P7:Q7"/>
    <mergeCell ref="AD7:AE7"/>
    <mergeCell ref="AF7:AF8"/>
    <mergeCell ref="A11:AD11"/>
    <mergeCell ref="AF12:AF17"/>
    <mergeCell ref="AF18:AF23"/>
    <mergeCell ref="AF24:AF29"/>
    <mergeCell ref="R7:S7"/>
    <mergeCell ref="T7:U7"/>
    <mergeCell ref="V7:W7"/>
    <mergeCell ref="X7:Y7"/>
    <mergeCell ref="AF31:AF36"/>
    <mergeCell ref="AF37:AF42"/>
    <mergeCell ref="AF43:AF48"/>
    <mergeCell ref="AF55:AF60"/>
    <mergeCell ref="AF61:AF66"/>
    <mergeCell ref="AF67:AF72"/>
    <mergeCell ref="AF79:AF84"/>
    <mergeCell ref="AF96:AF101"/>
    <mergeCell ref="AF103:AF108"/>
    <mergeCell ref="AF109:AF114"/>
    <mergeCell ref="AF115:AF120"/>
    <mergeCell ref="AF121:AF126"/>
    <mergeCell ref="AF175:AF180"/>
    <mergeCell ref="AF181:AF186"/>
    <mergeCell ref="AF192:AF197"/>
    <mergeCell ref="H205:L205"/>
    <mergeCell ref="AF127:AF132"/>
    <mergeCell ref="AF133:AF138"/>
    <mergeCell ref="AF139:AF144"/>
    <mergeCell ref="AF157:AF162"/>
    <mergeCell ref="AF163:AF168"/>
    <mergeCell ref="AF169:AF174"/>
  </mergeCells>
  <printOptions horizontalCentered="1"/>
  <pageMargins left="0.25" right="0.25" top="0.75" bottom="0.75" header="0.3" footer="0.3"/>
  <pageSetup fitToHeight="0" fitToWidth="1" horizontalDpi="600" verticalDpi="600" orientation="landscape" paperSize="9" scale="23" r:id="rId1"/>
  <rowBreaks count="4" manualBreakCount="4">
    <brk id="50" max="15" man="1"/>
    <brk id="95" max="15" man="1"/>
    <brk id="120" max="31" man="1"/>
    <brk id="16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Цыганкова Ирина Анатольевн</cp:lastModifiedBy>
  <cp:lastPrinted>2018-08-06T11:20:58Z</cp:lastPrinted>
  <dcterms:created xsi:type="dcterms:W3CDTF">1996-10-08T23:32:33Z</dcterms:created>
  <dcterms:modified xsi:type="dcterms:W3CDTF">2018-08-10T06:25:53Z</dcterms:modified>
  <cp:category/>
  <cp:version/>
  <cp:contentType/>
  <cp:contentStatus/>
</cp:coreProperties>
</file>