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Общая\УПРАВЛЕНИЕ ЭКОНОМИКИ\ЕЖЕМЕСЯЧНЫЕ ОТЧЕТЫ по МУНИЦИПАЛЬНЫМ ПРОГРАММАМ\на 01.01.2016\Сектор комиссий\"/>
    </mc:Choice>
  </mc:AlternateContent>
  <bookViews>
    <workbookView xWindow="0" yWindow="0" windowWidth="28620" windowHeight="12120"/>
  </bookViews>
  <sheets>
    <sheet name="Лист1" sheetId="7" r:id="rId1"/>
    <sheet name="декабрь" sheetId="9" r:id="rId2"/>
    <sheet name="Показатели" sheetId="10" r:id="rId3"/>
  </sheets>
  <definedNames>
    <definedName name="_xlnm.Print_Titles" localSheetId="1">декабрь!$A:$A,декабрь!$2:$4</definedName>
    <definedName name="_xlnm.Print_Area" localSheetId="1">декабрь!$A$1:$AF$184</definedName>
    <definedName name="_xlnm.Print_Area" localSheetId="0">Лист1!$A$1:$H$50</definedName>
    <definedName name="_xlnm.Print_Area" localSheetId="2">Показатели!$A$1:$R$21</definedName>
  </definedNames>
  <calcPr calcId="152511"/>
</workbook>
</file>

<file path=xl/calcChain.xml><?xml version="1.0" encoding="utf-8"?>
<calcChain xmlns="http://schemas.openxmlformats.org/spreadsheetml/2006/main">
  <c r="I179" i="9" l="1"/>
  <c r="J179" i="9"/>
  <c r="K179" i="9"/>
  <c r="L179" i="9"/>
  <c r="M179" i="9"/>
  <c r="N179" i="9"/>
  <c r="O179" i="9"/>
  <c r="P179" i="9"/>
  <c r="Q179" i="9"/>
  <c r="R179" i="9"/>
  <c r="S179" i="9"/>
  <c r="T179" i="9"/>
  <c r="U179" i="9"/>
  <c r="V179" i="9"/>
  <c r="W179" i="9"/>
  <c r="X179" i="9"/>
  <c r="Y179" i="9"/>
  <c r="Z179" i="9"/>
  <c r="AA179" i="9"/>
  <c r="AB179" i="9"/>
  <c r="AC179" i="9"/>
  <c r="AD179" i="9"/>
  <c r="AE179" i="9"/>
  <c r="H179" i="9"/>
  <c r="I180" i="9"/>
  <c r="J180" i="9"/>
  <c r="K180" i="9"/>
  <c r="L180" i="9"/>
  <c r="M180" i="9"/>
  <c r="N180" i="9"/>
  <c r="O180" i="9"/>
  <c r="P180" i="9"/>
  <c r="Q180" i="9"/>
  <c r="R180" i="9"/>
  <c r="S180" i="9"/>
  <c r="T180" i="9"/>
  <c r="U180" i="9"/>
  <c r="V180" i="9"/>
  <c r="W180" i="9"/>
  <c r="X180" i="9"/>
  <c r="Y180" i="9"/>
  <c r="Z180" i="9"/>
  <c r="AA180" i="9"/>
  <c r="AB180" i="9"/>
  <c r="AC180" i="9"/>
  <c r="AD180" i="9"/>
  <c r="AE180" i="9"/>
  <c r="H180" i="9"/>
  <c r="I181" i="9"/>
  <c r="J181" i="9"/>
  <c r="K181" i="9"/>
  <c r="L181" i="9"/>
  <c r="M181" i="9"/>
  <c r="N181" i="9"/>
  <c r="O181" i="9"/>
  <c r="P181" i="9"/>
  <c r="Q181" i="9"/>
  <c r="R181" i="9"/>
  <c r="S181" i="9"/>
  <c r="T181" i="9"/>
  <c r="U181" i="9"/>
  <c r="V181" i="9"/>
  <c r="W181" i="9"/>
  <c r="X181" i="9"/>
  <c r="Y181" i="9"/>
  <c r="Z181" i="9"/>
  <c r="AA181" i="9"/>
  <c r="AB181" i="9"/>
  <c r="AC181" i="9"/>
  <c r="AD181" i="9"/>
  <c r="AE181" i="9"/>
  <c r="H181" i="9"/>
  <c r="I182" i="9"/>
  <c r="J182" i="9"/>
  <c r="K182" i="9"/>
  <c r="L182" i="9"/>
  <c r="M182" i="9"/>
  <c r="N182" i="9"/>
  <c r="O182" i="9"/>
  <c r="P182" i="9"/>
  <c r="Q182" i="9"/>
  <c r="R182" i="9"/>
  <c r="S182" i="9"/>
  <c r="T182" i="9"/>
  <c r="U182" i="9"/>
  <c r="V182" i="9"/>
  <c r="W182" i="9"/>
  <c r="X182" i="9"/>
  <c r="Y182" i="9"/>
  <c r="Z182" i="9"/>
  <c r="AA182" i="9"/>
  <c r="AB182" i="9"/>
  <c r="AC182" i="9"/>
  <c r="AD182" i="9"/>
  <c r="AE182" i="9"/>
  <c r="H182" i="9"/>
  <c r="D182" i="9"/>
  <c r="AG168" i="9"/>
  <c r="AG169" i="9"/>
  <c r="AG170" i="9"/>
  <c r="AG171" i="9"/>
  <c r="B168" i="9"/>
  <c r="D47" i="9"/>
  <c r="D44" i="9" s="1"/>
  <c r="D43" i="9" s="1"/>
  <c r="E47" i="9"/>
  <c r="E13" i="9"/>
  <c r="D32" i="9"/>
  <c r="E32" i="9"/>
  <c r="D37" i="9"/>
  <c r="D179" i="9" s="1"/>
  <c r="E37" i="9"/>
  <c r="E59" i="9"/>
  <c r="E65" i="9"/>
  <c r="E71" i="9"/>
  <c r="E72" i="9"/>
  <c r="F72" i="9" s="1"/>
  <c r="E78" i="9"/>
  <c r="E84" i="9"/>
  <c r="E90" i="9"/>
  <c r="E96" i="9"/>
  <c r="E102" i="9"/>
  <c r="E108" i="9"/>
  <c r="E123" i="9"/>
  <c r="E129" i="9"/>
  <c r="E135" i="9"/>
  <c r="E143" i="9"/>
  <c r="E149" i="9"/>
  <c r="E155" i="9"/>
  <c r="E161" i="9"/>
  <c r="E168" i="9"/>
  <c r="E169" i="9"/>
  <c r="E176" i="9"/>
  <c r="D129" i="9"/>
  <c r="C129" i="9"/>
  <c r="C168" i="9"/>
  <c r="C176" i="9"/>
  <c r="D169" i="9"/>
  <c r="D78" i="9"/>
  <c r="D75" i="9" s="1"/>
  <c r="D71" i="9"/>
  <c r="D72" i="9"/>
  <c r="D69" i="9" s="1"/>
  <c r="D68" i="9" s="1"/>
  <c r="D65" i="9"/>
  <c r="C72" i="9"/>
  <c r="C71" i="9"/>
  <c r="C155" i="9"/>
  <c r="G155" i="9" s="1"/>
  <c r="C143" i="9"/>
  <c r="D135" i="9"/>
  <c r="C135" i="9"/>
  <c r="D84" i="9"/>
  <c r="D81" i="9" s="1"/>
  <c r="D80" i="9" s="1"/>
  <c r="C78" i="9"/>
  <c r="C84" i="9"/>
  <c r="D13" i="9"/>
  <c r="C47" i="9"/>
  <c r="C32" i="9"/>
  <c r="C12" i="9"/>
  <c r="C10" i="9" s="1"/>
  <c r="C9" i="9" s="1"/>
  <c r="C13" i="9"/>
  <c r="B176" i="9"/>
  <c r="F176" i="9" s="1"/>
  <c r="D176" i="9"/>
  <c r="H10" i="9"/>
  <c r="H9" i="9" s="1"/>
  <c r="I10" i="9"/>
  <c r="I9" i="9" s="1"/>
  <c r="J10" i="9"/>
  <c r="J9" i="9" s="1"/>
  <c r="J7" i="9" s="1"/>
  <c r="K10" i="9"/>
  <c r="K9" i="9" s="1"/>
  <c r="L10" i="9"/>
  <c r="L9" i="9" s="1"/>
  <c r="M10" i="9"/>
  <c r="M9" i="9" s="1"/>
  <c r="N10" i="9"/>
  <c r="N9" i="9" s="1"/>
  <c r="N7" i="9" s="1"/>
  <c r="O10" i="9"/>
  <c r="O9" i="9" s="1"/>
  <c r="P10" i="9"/>
  <c r="P9" i="9" s="1"/>
  <c r="Q10" i="9"/>
  <c r="Q9" i="9" s="1"/>
  <c r="R10" i="9"/>
  <c r="R9" i="9" s="1"/>
  <c r="R7" i="9" s="1"/>
  <c r="S10" i="9"/>
  <c r="S9" i="9" s="1"/>
  <c r="T10" i="9"/>
  <c r="T9" i="9" s="1"/>
  <c r="U10" i="9"/>
  <c r="U9" i="9" s="1"/>
  <c r="V10" i="9"/>
  <c r="V9" i="9" s="1"/>
  <c r="V7" i="9" s="1"/>
  <c r="W10" i="9"/>
  <c r="W9" i="9" s="1"/>
  <c r="X10" i="9"/>
  <c r="X9" i="9" s="1"/>
  <c r="Y10" i="9"/>
  <c r="Y9" i="9" s="1"/>
  <c r="Z10" i="9"/>
  <c r="Z9" i="9" s="1"/>
  <c r="Z7" i="9" s="1"/>
  <c r="AA10" i="9"/>
  <c r="AA9" i="9" s="1"/>
  <c r="AB10" i="9"/>
  <c r="AB9" i="9" s="1"/>
  <c r="AC10" i="9"/>
  <c r="AC9" i="9" s="1"/>
  <c r="AD10" i="9"/>
  <c r="AD9" i="9" s="1"/>
  <c r="AD7" i="9" s="1"/>
  <c r="AE10" i="9"/>
  <c r="AE9" i="9" s="1"/>
  <c r="B11" i="9"/>
  <c r="C11" i="9"/>
  <c r="E11" i="9"/>
  <c r="F11" i="9" s="1"/>
  <c r="B12" i="9"/>
  <c r="E12" i="9"/>
  <c r="E180" i="9" s="1"/>
  <c r="B13" i="9"/>
  <c r="B14" i="9"/>
  <c r="C14" i="9"/>
  <c r="E14" i="9"/>
  <c r="F14" i="9" s="1"/>
  <c r="Q15" i="9"/>
  <c r="H16" i="9"/>
  <c r="H15" i="9" s="1"/>
  <c r="I16" i="9"/>
  <c r="I15" i="9" s="1"/>
  <c r="J16" i="9"/>
  <c r="J15" i="9" s="1"/>
  <c r="K16" i="9"/>
  <c r="K15" i="9" s="1"/>
  <c r="L16" i="9"/>
  <c r="L15" i="9" s="1"/>
  <c r="M16" i="9"/>
  <c r="M15" i="9" s="1"/>
  <c r="N16" i="9"/>
  <c r="N15" i="9" s="1"/>
  <c r="O16" i="9"/>
  <c r="O15" i="9" s="1"/>
  <c r="P16" i="9"/>
  <c r="P15" i="9" s="1"/>
  <c r="R16" i="9"/>
  <c r="R15" i="9" s="1"/>
  <c r="S16" i="9"/>
  <c r="S15" i="9" s="1"/>
  <c r="T16" i="9"/>
  <c r="T15" i="9" s="1"/>
  <c r="U16" i="9"/>
  <c r="U15" i="9" s="1"/>
  <c r="V16" i="9"/>
  <c r="V15" i="9" s="1"/>
  <c r="W16" i="9"/>
  <c r="W15" i="9" s="1"/>
  <c r="X16" i="9"/>
  <c r="X15" i="9" s="1"/>
  <c r="Y16" i="9"/>
  <c r="Y15" i="9" s="1"/>
  <c r="Y7" i="9" s="1"/>
  <c r="Z16" i="9"/>
  <c r="Z15" i="9" s="1"/>
  <c r="AA16" i="9"/>
  <c r="AA15" i="9" s="1"/>
  <c r="AB16" i="9"/>
  <c r="AB15" i="9" s="1"/>
  <c r="AC16" i="9"/>
  <c r="AC15" i="9" s="1"/>
  <c r="AC7" i="9" s="1"/>
  <c r="AD16" i="9"/>
  <c r="AD15" i="9" s="1"/>
  <c r="AE16" i="9"/>
  <c r="AE15" i="9" s="1"/>
  <c r="B17" i="9"/>
  <c r="C17" i="9"/>
  <c r="E17" i="9"/>
  <c r="B18" i="9"/>
  <c r="C18" i="9"/>
  <c r="E18" i="9"/>
  <c r="F18" i="9" s="1"/>
  <c r="B19" i="9"/>
  <c r="C19" i="9"/>
  <c r="E19" i="9"/>
  <c r="D19" i="9" s="1"/>
  <c r="D16" i="9" s="1"/>
  <c r="D15" i="9" s="1"/>
  <c r="B20" i="9"/>
  <c r="C20" i="9"/>
  <c r="E20" i="9"/>
  <c r="F20" i="9" s="1"/>
  <c r="D24" i="9"/>
  <c r="D23" i="9" s="1"/>
  <c r="H24" i="9"/>
  <c r="H23" i="9" s="1"/>
  <c r="I24" i="9"/>
  <c r="I23" i="9" s="1"/>
  <c r="J24" i="9"/>
  <c r="J23" i="9" s="1"/>
  <c r="K24" i="9"/>
  <c r="K23" i="9" s="1"/>
  <c r="L24" i="9"/>
  <c r="L23" i="9" s="1"/>
  <c r="M24" i="9"/>
  <c r="M23" i="9" s="1"/>
  <c r="N24" i="9"/>
  <c r="N23" i="9" s="1"/>
  <c r="O24" i="9"/>
  <c r="O23" i="9" s="1"/>
  <c r="P24" i="9"/>
  <c r="P23" i="9" s="1"/>
  <c r="Q24" i="9"/>
  <c r="Q23" i="9" s="1"/>
  <c r="R24" i="9"/>
  <c r="R23" i="9" s="1"/>
  <c r="S24" i="9"/>
  <c r="S23" i="9" s="1"/>
  <c r="T24" i="9"/>
  <c r="T23" i="9" s="1"/>
  <c r="U24" i="9"/>
  <c r="U23" i="9" s="1"/>
  <c r="V24" i="9"/>
  <c r="V23" i="9" s="1"/>
  <c r="W24" i="9"/>
  <c r="W23" i="9" s="1"/>
  <c r="X24" i="9"/>
  <c r="X23" i="9" s="1"/>
  <c r="Y24" i="9"/>
  <c r="Y23" i="9" s="1"/>
  <c r="Z24" i="9"/>
  <c r="Z23" i="9" s="1"/>
  <c r="AB24" i="9"/>
  <c r="AB23" i="9" s="1"/>
  <c r="AC24" i="9"/>
  <c r="AC23" i="9" s="1"/>
  <c r="AD24" i="9"/>
  <c r="AD23" i="9" s="1"/>
  <c r="AE24" i="9"/>
  <c r="AE23" i="9" s="1"/>
  <c r="B25" i="9"/>
  <c r="C25" i="9"/>
  <c r="E25" i="9"/>
  <c r="B26" i="9"/>
  <c r="C26" i="9"/>
  <c r="E26" i="9"/>
  <c r="B27" i="9"/>
  <c r="C27" i="9"/>
  <c r="E27" i="9"/>
  <c r="B28" i="9"/>
  <c r="C28" i="9"/>
  <c r="E28" i="9"/>
  <c r="Q29" i="9"/>
  <c r="H30" i="9"/>
  <c r="H29" i="9" s="1"/>
  <c r="I30" i="9"/>
  <c r="I29" i="9" s="1"/>
  <c r="J30" i="9"/>
  <c r="J29" i="9" s="1"/>
  <c r="K30" i="9"/>
  <c r="K29" i="9" s="1"/>
  <c r="L30" i="9"/>
  <c r="L29" i="9" s="1"/>
  <c r="M30" i="9"/>
  <c r="M29" i="9" s="1"/>
  <c r="N30" i="9"/>
  <c r="N29" i="9" s="1"/>
  <c r="O30" i="9"/>
  <c r="O29" i="9" s="1"/>
  <c r="P30" i="9"/>
  <c r="P29" i="9" s="1"/>
  <c r="R30" i="9"/>
  <c r="R29" i="9" s="1"/>
  <c r="S30" i="9"/>
  <c r="S29" i="9" s="1"/>
  <c r="S21" i="9" s="1"/>
  <c r="T30" i="9"/>
  <c r="T29" i="9" s="1"/>
  <c r="U30" i="9"/>
  <c r="U29" i="9" s="1"/>
  <c r="V30" i="9"/>
  <c r="V29" i="9" s="1"/>
  <c r="W30" i="9"/>
  <c r="W29" i="9" s="1"/>
  <c r="W21" i="9" s="1"/>
  <c r="X30" i="9"/>
  <c r="X29" i="9" s="1"/>
  <c r="Y30" i="9"/>
  <c r="Y29" i="9" s="1"/>
  <c r="Y21" i="9" s="1"/>
  <c r="Z30" i="9"/>
  <c r="Z29" i="9" s="1"/>
  <c r="AA30" i="9"/>
  <c r="AA29" i="9" s="1"/>
  <c r="AB30" i="9"/>
  <c r="AB29" i="9" s="1"/>
  <c r="AC30" i="9"/>
  <c r="AC29" i="9" s="1"/>
  <c r="AD30" i="9"/>
  <c r="AD29" i="9" s="1"/>
  <c r="AE30" i="9"/>
  <c r="AE29" i="9" s="1"/>
  <c r="AE21" i="9" s="1"/>
  <c r="B31" i="9"/>
  <c r="C31" i="9"/>
  <c r="C30" i="9" s="1"/>
  <c r="C29" i="9" s="1"/>
  <c r="E31" i="9"/>
  <c r="B32" i="9"/>
  <c r="B33" i="9"/>
  <c r="C33" i="9"/>
  <c r="C181" i="9" s="1"/>
  <c r="E33" i="9"/>
  <c r="B34" i="9"/>
  <c r="C34" i="9"/>
  <c r="E34" i="9"/>
  <c r="E30" i="9" s="1"/>
  <c r="E29" i="9" s="1"/>
  <c r="H36" i="9"/>
  <c r="H35" i="9" s="1"/>
  <c r="I36" i="9"/>
  <c r="I35" i="9" s="1"/>
  <c r="J36" i="9"/>
  <c r="J35" i="9" s="1"/>
  <c r="K36" i="9"/>
  <c r="K35" i="9" s="1"/>
  <c r="L36" i="9"/>
  <c r="L35" i="9" s="1"/>
  <c r="M36" i="9"/>
  <c r="M35" i="9" s="1"/>
  <c r="N36" i="9"/>
  <c r="N35" i="9" s="1"/>
  <c r="O36" i="9"/>
  <c r="O35" i="9" s="1"/>
  <c r="P36" i="9"/>
  <c r="P35" i="9" s="1"/>
  <c r="Q36" i="9"/>
  <c r="Q35" i="9" s="1"/>
  <c r="Q21" i="9" s="1"/>
  <c r="R36" i="9"/>
  <c r="R35" i="9" s="1"/>
  <c r="S36" i="9"/>
  <c r="S35" i="9" s="1"/>
  <c r="T36" i="9"/>
  <c r="T35" i="9" s="1"/>
  <c r="U36" i="9"/>
  <c r="U35" i="9" s="1"/>
  <c r="V36" i="9"/>
  <c r="V35" i="9" s="1"/>
  <c r="W36" i="9"/>
  <c r="W35" i="9" s="1"/>
  <c r="X36" i="9"/>
  <c r="X35" i="9" s="1"/>
  <c r="Y36" i="9"/>
  <c r="Y35" i="9" s="1"/>
  <c r="Z36" i="9"/>
  <c r="Z35" i="9" s="1"/>
  <c r="AA36" i="9"/>
  <c r="AA35" i="9" s="1"/>
  <c r="AB36" i="9"/>
  <c r="AB35" i="9" s="1"/>
  <c r="AC36" i="9"/>
  <c r="AC35" i="9" s="1"/>
  <c r="AD36" i="9"/>
  <c r="AD35" i="9" s="1"/>
  <c r="AE36" i="9"/>
  <c r="AE35" i="9" s="1"/>
  <c r="B37" i="9"/>
  <c r="C37" i="9"/>
  <c r="B38" i="9"/>
  <c r="C38" i="9"/>
  <c r="E38" i="9"/>
  <c r="B39" i="9"/>
  <c r="C39" i="9"/>
  <c r="E39" i="9"/>
  <c r="B40" i="9"/>
  <c r="C40" i="9"/>
  <c r="C182" i="9" s="1"/>
  <c r="E40" i="9"/>
  <c r="H44" i="9"/>
  <c r="H43" i="9" s="1"/>
  <c r="H41" i="9" s="1"/>
  <c r="I44" i="9"/>
  <c r="I43" i="9" s="1"/>
  <c r="J44" i="9"/>
  <c r="J43" i="9" s="1"/>
  <c r="J41" i="9" s="1"/>
  <c r="K44" i="9"/>
  <c r="K43" i="9" s="1"/>
  <c r="L44" i="9"/>
  <c r="L43" i="9" s="1"/>
  <c r="L41" i="9" s="1"/>
  <c r="M44" i="9"/>
  <c r="M43" i="9" s="1"/>
  <c r="N44" i="9"/>
  <c r="N43" i="9" s="1"/>
  <c r="O44" i="9"/>
  <c r="O43" i="9" s="1"/>
  <c r="P44" i="9"/>
  <c r="P43" i="9" s="1"/>
  <c r="Q44" i="9"/>
  <c r="Q43" i="9" s="1"/>
  <c r="R44" i="9"/>
  <c r="R43" i="9" s="1"/>
  <c r="R41" i="9" s="1"/>
  <c r="S44" i="9"/>
  <c r="S43" i="9" s="1"/>
  <c r="T44" i="9"/>
  <c r="T43" i="9" s="1"/>
  <c r="U44" i="9"/>
  <c r="U43" i="9" s="1"/>
  <c r="V44" i="9"/>
  <c r="V43" i="9" s="1"/>
  <c r="W44" i="9"/>
  <c r="W43" i="9" s="1"/>
  <c r="X44" i="9"/>
  <c r="X43" i="9" s="1"/>
  <c r="Y44" i="9"/>
  <c r="Y43" i="9" s="1"/>
  <c r="Z44" i="9"/>
  <c r="Z43" i="9" s="1"/>
  <c r="Z41" i="9" s="1"/>
  <c r="AA44" i="9"/>
  <c r="AA43" i="9" s="1"/>
  <c r="AB44" i="9"/>
  <c r="AB43" i="9" s="1"/>
  <c r="AB41" i="9" s="1"/>
  <c r="AC44" i="9"/>
  <c r="AC43" i="9" s="1"/>
  <c r="AD44" i="9"/>
  <c r="AD43" i="9" s="1"/>
  <c r="AE44" i="9"/>
  <c r="AE43" i="9" s="1"/>
  <c r="B45" i="9"/>
  <c r="B44" i="9" s="1"/>
  <c r="B43" i="9" s="1"/>
  <c r="C45" i="9"/>
  <c r="E45" i="9"/>
  <c r="B46" i="9"/>
  <c r="C46" i="9"/>
  <c r="C44" i="9" s="1"/>
  <c r="C43" i="9" s="1"/>
  <c r="E46" i="9"/>
  <c r="B47" i="9"/>
  <c r="F47" i="9" s="1"/>
  <c r="B48" i="9"/>
  <c r="C48" i="9"/>
  <c r="E48" i="9"/>
  <c r="D50" i="9"/>
  <c r="D49" i="9" s="1"/>
  <c r="H50" i="9"/>
  <c r="H49" i="9" s="1"/>
  <c r="I50" i="9"/>
  <c r="I49" i="9" s="1"/>
  <c r="J50" i="9"/>
  <c r="J49" i="9" s="1"/>
  <c r="K50" i="9"/>
  <c r="K49" i="9" s="1"/>
  <c r="L50" i="9"/>
  <c r="L49" i="9" s="1"/>
  <c r="M50" i="9"/>
  <c r="M49" i="9" s="1"/>
  <c r="N50" i="9"/>
  <c r="N49" i="9" s="1"/>
  <c r="O50" i="9"/>
  <c r="O49" i="9" s="1"/>
  <c r="P50" i="9"/>
  <c r="P49" i="9" s="1"/>
  <c r="Q50" i="9"/>
  <c r="Q49" i="9" s="1"/>
  <c r="R50" i="9"/>
  <c r="R49" i="9" s="1"/>
  <c r="S50" i="9"/>
  <c r="S49" i="9" s="1"/>
  <c r="T50" i="9"/>
  <c r="T49" i="9" s="1"/>
  <c r="T41" i="9" s="1"/>
  <c r="U50" i="9"/>
  <c r="U49" i="9" s="1"/>
  <c r="U41" i="9" s="1"/>
  <c r="V50" i="9"/>
  <c r="V49" i="9" s="1"/>
  <c r="W50" i="9"/>
  <c r="W49" i="9" s="1"/>
  <c r="X50" i="9"/>
  <c r="X49" i="9" s="1"/>
  <c r="Y50" i="9"/>
  <c r="Y49" i="9" s="1"/>
  <c r="Y41" i="9" s="1"/>
  <c r="Z50" i="9"/>
  <c r="Z49" i="9" s="1"/>
  <c r="AA50" i="9"/>
  <c r="AA49" i="9" s="1"/>
  <c r="AA41" i="9" s="1"/>
  <c r="AB50" i="9"/>
  <c r="AB49" i="9" s="1"/>
  <c r="AC50" i="9"/>
  <c r="AC49" i="9" s="1"/>
  <c r="AC41" i="9" s="1"/>
  <c r="AD50" i="9"/>
  <c r="AD49" i="9" s="1"/>
  <c r="AD41" i="9" s="1"/>
  <c r="AE50" i="9"/>
  <c r="AE49" i="9" s="1"/>
  <c r="AE41" i="9" s="1"/>
  <c r="B51" i="9"/>
  <c r="C51" i="9"/>
  <c r="E51" i="9"/>
  <c r="E50" i="9" s="1"/>
  <c r="E49" i="9" s="1"/>
  <c r="B52" i="9"/>
  <c r="C52" i="9"/>
  <c r="E52" i="9"/>
  <c r="C53" i="9"/>
  <c r="E53" i="9"/>
  <c r="B54" i="9"/>
  <c r="C54" i="9"/>
  <c r="E54" i="9"/>
  <c r="D56" i="9"/>
  <c r="D55" i="9" s="1"/>
  <c r="H56" i="9"/>
  <c r="H55" i="9" s="1"/>
  <c r="I56" i="9"/>
  <c r="I55" i="9" s="1"/>
  <c r="J56" i="9"/>
  <c r="J55" i="9" s="1"/>
  <c r="K56" i="9"/>
  <c r="K55" i="9" s="1"/>
  <c r="L56" i="9"/>
  <c r="L55" i="9" s="1"/>
  <c r="M56" i="9"/>
  <c r="M55" i="9" s="1"/>
  <c r="N56" i="9"/>
  <c r="N55" i="9" s="1"/>
  <c r="O56" i="9"/>
  <c r="O55" i="9" s="1"/>
  <c r="P56" i="9"/>
  <c r="P55" i="9" s="1"/>
  <c r="Q56" i="9"/>
  <c r="Q55" i="9" s="1"/>
  <c r="R56" i="9"/>
  <c r="R55" i="9" s="1"/>
  <c r="S56" i="9"/>
  <c r="S55" i="9" s="1"/>
  <c r="T56" i="9"/>
  <c r="T55" i="9" s="1"/>
  <c r="U56" i="9"/>
  <c r="U55" i="9" s="1"/>
  <c r="V56" i="9"/>
  <c r="V55" i="9" s="1"/>
  <c r="W56" i="9"/>
  <c r="W55" i="9" s="1"/>
  <c r="X56" i="9"/>
  <c r="X55" i="9" s="1"/>
  <c r="Y56" i="9"/>
  <c r="Y55" i="9" s="1"/>
  <c r="Z56" i="9"/>
  <c r="Z55" i="9" s="1"/>
  <c r="AA56" i="9"/>
  <c r="AA55" i="9" s="1"/>
  <c r="AB56" i="9"/>
  <c r="AB55" i="9" s="1"/>
  <c r="AC56" i="9"/>
  <c r="AC55" i="9" s="1"/>
  <c r="AD56" i="9"/>
  <c r="AD55" i="9" s="1"/>
  <c r="AE56" i="9"/>
  <c r="AE55" i="9" s="1"/>
  <c r="B57" i="9"/>
  <c r="C57" i="9"/>
  <c r="E57" i="9"/>
  <c r="B58" i="9"/>
  <c r="C58" i="9"/>
  <c r="E58" i="9"/>
  <c r="B59" i="9"/>
  <c r="C59" i="9"/>
  <c r="F59" i="9"/>
  <c r="G59" i="9"/>
  <c r="B60" i="9"/>
  <c r="C60" i="9"/>
  <c r="E60" i="9"/>
  <c r="H62" i="9"/>
  <c r="H61" i="9"/>
  <c r="I62" i="9"/>
  <c r="I61" i="9"/>
  <c r="J62" i="9"/>
  <c r="J61" i="9"/>
  <c r="K62" i="9"/>
  <c r="K61" i="9"/>
  <c r="K41" i="9" s="1"/>
  <c r="L62" i="9"/>
  <c r="L61" i="9"/>
  <c r="M62" i="9"/>
  <c r="M61" i="9"/>
  <c r="N62" i="9"/>
  <c r="N61" i="9"/>
  <c r="O62" i="9"/>
  <c r="O61" i="9"/>
  <c r="O41" i="9" s="1"/>
  <c r="P62" i="9"/>
  <c r="P61" i="9"/>
  <c r="Q62" i="9"/>
  <c r="Q61" i="9"/>
  <c r="R62" i="9"/>
  <c r="R61" i="9"/>
  <c r="S62" i="9"/>
  <c r="S61" i="9"/>
  <c r="T62" i="9"/>
  <c r="T61" i="9"/>
  <c r="U62" i="9"/>
  <c r="U61" i="9"/>
  <c r="V62" i="9"/>
  <c r="V61" i="9"/>
  <c r="W62" i="9"/>
  <c r="W61" i="9"/>
  <c r="X62" i="9"/>
  <c r="X61" i="9"/>
  <c r="Y62" i="9"/>
  <c r="Y61" i="9"/>
  <c r="Z62" i="9"/>
  <c r="Z61" i="9"/>
  <c r="AA62" i="9"/>
  <c r="AA61" i="9"/>
  <c r="AB62" i="9"/>
  <c r="AB61" i="9"/>
  <c r="AC62" i="9"/>
  <c r="AC61" i="9"/>
  <c r="AD62" i="9"/>
  <c r="AD61" i="9"/>
  <c r="AE62" i="9"/>
  <c r="AE61" i="9"/>
  <c r="B63" i="9"/>
  <c r="C63" i="9"/>
  <c r="C62" i="9" s="1"/>
  <c r="C61" i="9" s="1"/>
  <c r="E63" i="9"/>
  <c r="B64" i="9"/>
  <c r="C64" i="9"/>
  <c r="E64" i="9"/>
  <c r="B65" i="9"/>
  <c r="C65" i="9"/>
  <c r="G65" i="9" s="1"/>
  <c r="D62" i="9"/>
  <c r="D61" i="9"/>
  <c r="D41" i="9" s="1"/>
  <c r="B66" i="9"/>
  <c r="C66" i="9"/>
  <c r="E66" i="9"/>
  <c r="H69" i="9"/>
  <c r="H68" i="9" s="1"/>
  <c r="I69" i="9"/>
  <c r="I68" i="9" s="1"/>
  <c r="J69" i="9"/>
  <c r="J68" i="9" s="1"/>
  <c r="K69" i="9"/>
  <c r="K68" i="9" s="1"/>
  <c r="L69" i="9"/>
  <c r="L68" i="9" s="1"/>
  <c r="M69" i="9"/>
  <c r="M68" i="9" s="1"/>
  <c r="N69" i="9"/>
  <c r="N68" i="9" s="1"/>
  <c r="O69" i="9"/>
  <c r="O68" i="9" s="1"/>
  <c r="P69" i="9"/>
  <c r="P68" i="9" s="1"/>
  <c r="Q69" i="9"/>
  <c r="Q68" i="9" s="1"/>
  <c r="R69" i="9"/>
  <c r="R68" i="9" s="1"/>
  <c r="S69" i="9"/>
  <c r="S68" i="9" s="1"/>
  <c r="T69" i="9"/>
  <c r="T68" i="9" s="1"/>
  <c r="U69" i="9"/>
  <c r="U68" i="9" s="1"/>
  <c r="V69" i="9"/>
  <c r="V68" i="9" s="1"/>
  <c r="W69" i="9"/>
  <c r="W68" i="9" s="1"/>
  <c r="X69" i="9"/>
  <c r="X68" i="9" s="1"/>
  <c r="Y69" i="9"/>
  <c r="Y68" i="9" s="1"/>
  <c r="Z69" i="9"/>
  <c r="Z68" i="9" s="1"/>
  <c r="AA69" i="9"/>
  <c r="AA68" i="9" s="1"/>
  <c r="AB69" i="9"/>
  <c r="AB68" i="9" s="1"/>
  <c r="AC69" i="9"/>
  <c r="AC68" i="9" s="1"/>
  <c r="AD69" i="9"/>
  <c r="AD68" i="9" s="1"/>
  <c r="AG68" i="9" s="1"/>
  <c r="AE69" i="9"/>
  <c r="AE68" i="9" s="1"/>
  <c r="B70" i="9"/>
  <c r="C70" i="9"/>
  <c r="E70" i="9"/>
  <c r="B71" i="9"/>
  <c r="B72" i="9"/>
  <c r="B73" i="9"/>
  <c r="C73" i="9"/>
  <c r="E73" i="9"/>
  <c r="P74" i="9"/>
  <c r="D74" i="9"/>
  <c r="H75" i="9"/>
  <c r="H74" i="9"/>
  <c r="I75" i="9"/>
  <c r="I74" i="9"/>
  <c r="J75" i="9"/>
  <c r="J74" i="9"/>
  <c r="K75" i="9"/>
  <c r="K74" i="9"/>
  <c r="L75" i="9"/>
  <c r="L74" i="9"/>
  <c r="M75" i="9"/>
  <c r="M74" i="9"/>
  <c r="N75" i="9"/>
  <c r="N74" i="9"/>
  <c r="O75" i="9"/>
  <c r="O74" i="9"/>
  <c r="Q75" i="9"/>
  <c r="Q74" i="9"/>
  <c r="R75" i="9"/>
  <c r="R74" i="9"/>
  <c r="S75" i="9"/>
  <c r="S74" i="9"/>
  <c r="T75" i="9"/>
  <c r="T74" i="9"/>
  <c r="U75" i="9"/>
  <c r="U74" i="9"/>
  <c r="V75" i="9"/>
  <c r="V74" i="9"/>
  <c r="W75" i="9"/>
  <c r="W74" i="9"/>
  <c r="X75" i="9"/>
  <c r="X74" i="9"/>
  <c r="Y75" i="9"/>
  <c r="Y74" i="9"/>
  <c r="Z75" i="9"/>
  <c r="Z74" i="9"/>
  <c r="AA75" i="9"/>
  <c r="AA74" i="9"/>
  <c r="AB75" i="9"/>
  <c r="AB74" i="9"/>
  <c r="AC75" i="9"/>
  <c r="AC74" i="9"/>
  <c r="AD75" i="9"/>
  <c r="AD74" i="9"/>
  <c r="AE75" i="9"/>
  <c r="AE74" i="9"/>
  <c r="B76" i="9"/>
  <c r="C76" i="9"/>
  <c r="E76" i="9"/>
  <c r="B77" i="9"/>
  <c r="C77" i="9"/>
  <c r="B78" i="9"/>
  <c r="F78" i="9" s="1"/>
  <c r="B79" i="9"/>
  <c r="C79" i="9"/>
  <c r="E79" i="9"/>
  <c r="E75" i="9" s="1"/>
  <c r="H81" i="9"/>
  <c r="H80" i="9" s="1"/>
  <c r="I81" i="9"/>
  <c r="I80" i="9" s="1"/>
  <c r="J81" i="9"/>
  <c r="J80" i="9" s="1"/>
  <c r="K81" i="9"/>
  <c r="K80" i="9" s="1"/>
  <c r="L81" i="9"/>
  <c r="L80" i="9" s="1"/>
  <c r="M81" i="9"/>
  <c r="M80" i="9" s="1"/>
  <c r="N81" i="9"/>
  <c r="N80" i="9" s="1"/>
  <c r="O81" i="9"/>
  <c r="O80" i="9" s="1"/>
  <c r="P81" i="9"/>
  <c r="P80" i="9" s="1"/>
  <c r="Q81" i="9"/>
  <c r="Q80" i="9" s="1"/>
  <c r="R81" i="9"/>
  <c r="R80" i="9" s="1"/>
  <c r="S81" i="9"/>
  <c r="S80" i="9" s="1"/>
  <c r="T81" i="9"/>
  <c r="T80" i="9" s="1"/>
  <c r="U81" i="9"/>
  <c r="U80" i="9" s="1"/>
  <c r="V81" i="9"/>
  <c r="V80" i="9" s="1"/>
  <c r="W81" i="9"/>
  <c r="W80" i="9" s="1"/>
  <c r="X81" i="9"/>
  <c r="X80" i="9" s="1"/>
  <c r="Y81" i="9"/>
  <c r="Y80" i="9" s="1"/>
  <c r="Z81" i="9"/>
  <c r="Z80" i="9" s="1"/>
  <c r="AA81" i="9"/>
  <c r="AA80" i="9" s="1"/>
  <c r="AB81" i="9"/>
  <c r="AB80" i="9" s="1"/>
  <c r="AC81" i="9"/>
  <c r="AC80" i="9" s="1"/>
  <c r="AD81" i="9"/>
  <c r="AD80" i="9" s="1"/>
  <c r="AG80" i="9" s="1"/>
  <c r="AE81" i="9"/>
  <c r="AE80" i="9" s="1"/>
  <c r="B82" i="9"/>
  <c r="C82" i="9"/>
  <c r="E82" i="9"/>
  <c r="B83" i="9"/>
  <c r="C83" i="9"/>
  <c r="C81" i="9" s="1"/>
  <c r="C80" i="9" s="1"/>
  <c r="E83" i="9"/>
  <c r="B84" i="9"/>
  <c r="F84" i="9"/>
  <c r="B85" i="9"/>
  <c r="C85" i="9"/>
  <c r="E85" i="9"/>
  <c r="P86" i="9"/>
  <c r="H87" i="9"/>
  <c r="H86" i="9"/>
  <c r="I87" i="9"/>
  <c r="I86" i="9"/>
  <c r="J87" i="9"/>
  <c r="J86" i="9"/>
  <c r="K87" i="9"/>
  <c r="K86" i="9"/>
  <c r="L87" i="9"/>
  <c r="L86" i="9"/>
  <c r="M87" i="9"/>
  <c r="M86" i="9"/>
  <c r="N87" i="9"/>
  <c r="N86" i="9"/>
  <c r="O87" i="9"/>
  <c r="O86" i="9"/>
  <c r="P87" i="9"/>
  <c r="Q87" i="9"/>
  <c r="Q86" i="9" s="1"/>
  <c r="R87" i="9"/>
  <c r="R86" i="9" s="1"/>
  <c r="S87" i="9"/>
  <c r="S86" i="9" s="1"/>
  <c r="T87" i="9"/>
  <c r="T86" i="9" s="1"/>
  <c r="U87" i="9"/>
  <c r="U86" i="9" s="1"/>
  <c r="V87" i="9"/>
  <c r="V86" i="9" s="1"/>
  <c r="W87" i="9"/>
  <c r="W86" i="9" s="1"/>
  <c r="X87" i="9"/>
  <c r="X86" i="9" s="1"/>
  <c r="Y87" i="9"/>
  <c r="Y86" i="9" s="1"/>
  <c r="Z87" i="9"/>
  <c r="Z86" i="9" s="1"/>
  <c r="AA87" i="9"/>
  <c r="AA86" i="9" s="1"/>
  <c r="AB87" i="9"/>
  <c r="AB86" i="9" s="1"/>
  <c r="AC87" i="9"/>
  <c r="AC86" i="9" s="1"/>
  <c r="AD87" i="9"/>
  <c r="AD86" i="9" s="1"/>
  <c r="AE87" i="9"/>
  <c r="AE86" i="9" s="1"/>
  <c r="B88" i="9"/>
  <c r="C88" i="9"/>
  <c r="C87" i="9" s="1"/>
  <c r="C86" i="9" s="1"/>
  <c r="E88" i="9"/>
  <c r="B89" i="9"/>
  <c r="C89" i="9"/>
  <c r="E89" i="9"/>
  <c r="E87" i="9" s="1"/>
  <c r="C90" i="9"/>
  <c r="G90" i="9" s="1"/>
  <c r="D90" i="9"/>
  <c r="D87" i="9" s="1"/>
  <c r="D86" i="9" s="1"/>
  <c r="F90" i="9"/>
  <c r="B91" i="9"/>
  <c r="C91" i="9"/>
  <c r="E91" i="9"/>
  <c r="H93" i="9"/>
  <c r="H92" i="9" s="1"/>
  <c r="I93" i="9"/>
  <c r="I92" i="9" s="1"/>
  <c r="J93" i="9"/>
  <c r="J92" i="9" s="1"/>
  <c r="K93" i="9"/>
  <c r="K92" i="9" s="1"/>
  <c r="L93" i="9"/>
  <c r="L92" i="9" s="1"/>
  <c r="M93" i="9"/>
  <c r="M92" i="9" s="1"/>
  <c r="N93" i="9"/>
  <c r="N92" i="9" s="1"/>
  <c r="O93" i="9"/>
  <c r="O92" i="9" s="1"/>
  <c r="P93" i="9"/>
  <c r="P92" i="9" s="1"/>
  <c r="Q93" i="9"/>
  <c r="Q92" i="9" s="1"/>
  <c r="R93" i="9"/>
  <c r="R92" i="9" s="1"/>
  <c r="S93" i="9"/>
  <c r="S92" i="9" s="1"/>
  <c r="T93" i="9"/>
  <c r="T92" i="9" s="1"/>
  <c r="U93" i="9"/>
  <c r="U92" i="9" s="1"/>
  <c r="V93" i="9"/>
  <c r="V92" i="9" s="1"/>
  <c r="W93" i="9"/>
  <c r="W92" i="9" s="1"/>
  <c r="X93" i="9"/>
  <c r="X92" i="9" s="1"/>
  <c r="Y93" i="9"/>
  <c r="Y92" i="9" s="1"/>
  <c r="Z93" i="9"/>
  <c r="Z92" i="9" s="1"/>
  <c r="AA93" i="9"/>
  <c r="AA92" i="9" s="1"/>
  <c r="AB93" i="9"/>
  <c r="AB92" i="9" s="1"/>
  <c r="AC93" i="9"/>
  <c r="AC92" i="9" s="1"/>
  <c r="AD93" i="9"/>
  <c r="AD92" i="9" s="1"/>
  <c r="AG92" i="9" s="1"/>
  <c r="AE93" i="9"/>
  <c r="AE92" i="9" s="1"/>
  <c r="B94" i="9"/>
  <c r="C94" i="9"/>
  <c r="E94" i="9"/>
  <c r="B95" i="9"/>
  <c r="C95" i="9"/>
  <c r="E95" i="9"/>
  <c r="B96" i="9"/>
  <c r="C96" i="9"/>
  <c r="D96" i="9"/>
  <c r="D93" i="9" s="1"/>
  <c r="D92" i="9" s="1"/>
  <c r="B97" i="9"/>
  <c r="C97" i="9"/>
  <c r="E97" i="9"/>
  <c r="H99" i="9"/>
  <c r="H98" i="9" s="1"/>
  <c r="I99" i="9"/>
  <c r="I98" i="9" s="1"/>
  <c r="J99" i="9"/>
  <c r="J98" i="9" s="1"/>
  <c r="K99" i="9"/>
  <c r="K98" i="9" s="1"/>
  <c r="L99" i="9"/>
  <c r="L98" i="9" s="1"/>
  <c r="M99" i="9"/>
  <c r="M98" i="9" s="1"/>
  <c r="N99" i="9"/>
  <c r="N98" i="9" s="1"/>
  <c r="O99" i="9"/>
  <c r="O98" i="9" s="1"/>
  <c r="P99" i="9"/>
  <c r="P98" i="9" s="1"/>
  <c r="Q99" i="9"/>
  <c r="Q98" i="9" s="1"/>
  <c r="R99" i="9"/>
  <c r="R98" i="9" s="1"/>
  <c r="S99" i="9"/>
  <c r="S98" i="9" s="1"/>
  <c r="T99" i="9"/>
  <c r="T98" i="9" s="1"/>
  <c r="U99" i="9"/>
  <c r="U98" i="9" s="1"/>
  <c r="V99" i="9"/>
  <c r="V98" i="9" s="1"/>
  <c r="W99" i="9"/>
  <c r="W98" i="9" s="1"/>
  <c r="X99" i="9"/>
  <c r="X98" i="9" s="1"/>
  <c r="Y99" i="9"/>
  <c r="Y98" i="9" s="1"/>
  <c r="Z99" i="9"/>
  <c r="Z98" i="9" s="1"/>
  <c r="AA99" i="9"/>
  <c r="AA98" i="9" s="1"/>
  <c r="AB99" i="9"/>
  <c r="AB98" i="9" s="1"/>
  <c r="AC99" i="9"/>
  <c r="AC98" i="9" s="1"/>
  <c r="AD99" i="9"/>
  <c r="AD98" i="9" s="1"/>
  <c r="AG98" i="9" s="1"/>
  <c r="AE99" i="9"/>
  <c r="AE98" i="9" s="1"/>
  <c r="B100" i="9"/>
  <c r="C100" i="9"/>
  <c r="E100" i="9"/>
  <c r="B101" i="9"/>
  <c r="C101" i="9"/>
  <c r="E101" i="9"/>
  <c r="B102" i="9"/>
  <c r="F102" i="9" s="1"/>
  <c r="C102" i="9"/>
  <c r="G102" i="9" s="1"/>
  <c r="D102" i="9"/>
  <c r="D99" i="9" s="1"/>
  <c r="D98" i="9" s="1"/>
  <c r="B103" i="9"/>
  <c r="C103" i="9"/>
  <c r="E103" i="9"/>
  <c r="H105" i="9"/>
  <c r="H104" i="9"/>
  <c r="I105" i="9"/>
  <c r="I104" i="9"/>
  <c r="J105" i="9"/>
  <c r="J104" i="9"/>
  <c r="K105" i="9"/>
  <c r="K104" i="9"/>
  <c r="L105" i="9"/>
  <c r="L104" i="9"/>
  <c r="M105" i="9"/>
  <c r="M104" i="9"/>
  <c r="N105" i="9"/>
  <c r="N104" i="9"/>
  <c r="O105" i="9"/>
  <c r="O104" i="9"/>
  <c r="P105" i="9"/>
  <c r="P104" i="9"/>
  <c r="Q105" i="9"/>
  <c r="Q104" i="9"/>
  <c r="R105" i="9"/>
  <c r="R104" i="9"/>
  <c r="S105" i="9"/>
  <c r="S104" i="9"/>
  <c r="T105" i="9"/>
  <c r="T104" i="9"/>
  <c r="U105" i="9"/>
  <c r="U104" i="9"/>
  <c r="V105" i="9"/>
  <c r="V104" i="9"/>
  <c r="W105" i="9"/>
  <c r="W104" i="9"/>
  <c r="X105" i="9"/>
  <c r="X104" i="9"/>
  <c r="Y105" i="9"/>
  <c r="Y104" i="9"/>
  <c r="Z105" i="9"/>
  <c r="Z104" i="9"/>
  <c r="AA105" i="9"/>
  <c r="AA104" i="9"/>
  <c r="AB105" i="9"/>
  <c r="AB104" i="9"/>
  <c r="AC105" i="9"/>
  <c r="AC104" i="9"/>
  <c r="AD105" i="9"/>
  <c r="AD104" i="9"/>
  <c r="AG104" i="9" s="1"/>
  <c r="AE105" i="9"/>
  <c r="AE104" i="9"/>
  <c r="B106" i="9"/>
  <c r="C106" i="9"/>
  <c r="E106" i="9"/>
  <c r="B107" i="9"/>
  <c r="B105" i="9" s="1"/>
  <c r="B104" i="9" s="1"/>
  <c r="C107" i="9"/>
  <c r="E107" i="9"/>
  <c r="E105" i="9" s="1"/>
  <c r="F105" i="9" s="1"/>
  <c r="B108" i="9"/>
  <c r="C108" i="9"/>
  <c r="D108" i="9"/>
  <c r="D105" i="9"/>
  <c r="D104" i="9" s="1"/>
  <c r="B109" i="9"/>
  <c r="C109" i="9"/>
  <c r="E109" i="9"/>
  <c r="Q113" i="9"/>
  <c r="D114" i="9"/>
  <c r="D113" i="9" s="1"/>
  <c r="H114" i="9"/>
  <c r="H113" i="9" s="1"/>
  <c r="H111" i="9" s="1"/>
  <c r="I114" i="9"/>
  <c r="I113" i="9" s="1"/>
  <c r="J114" i="9"/>
  <c r="J113" i="9" s="1"/>
  <c r="K114" i="9"/>
  <c r="K113" i="9" s="1"/>
  <c r="L114" i="9"/>
  <c r="L113" i="9" s="1"/>
  <c r="M114" i="9"/>
  <c r="M113" i="9" s="1"/>
  <c r="N114" i="9"/>
  <c r="N113" i="9" s="1"/>
  <c r="O114" i="9"/>
  <c r="O113" i="9" s="1"/>
  <c r="P114" i="9"/>
  <c r="P113" i="9" s="1"/>
  <c r="R114" i="9"/>
  <c r="R113" i="9" s="1"/>
  <c r="S114" i="9"/>
  <c r="S113" i="9" s="1"/>
  <c r="T114" i="9"/>
  <c r="T113" i="9" s="1"/>
  <c r="U114" i="9"/>
  <c r="U113" i="9" s="1"/>
  <c r="V114" i="9"/>
  <c r="V113" i="9" s="1"/>
  <c r="W114" i="9"/>
  <c r="W113" i="9" s="1"/>
  <c r="X114" i="9"/>
  <c r="X113" i="9" s="1"/>
  <c r="Y114" i="9"/>
  <c r="Y113" i="9" s="1"/>
  <c r="Z114" i="9"/>
  <c r="Z113" i="9" s="1"/>
  <c r="AA114" i="9"/>
  <c r="AA113" i="9" s="1"/>
  <c r="AB114" i="9"/>
  <c r="AB113" i="9" s="1"/>
  <c r="AC114" i="9"/>
  <c r="AC113" i="9" s="1"/>
  <c r="AD114" i="9"/>
  <c r="AD113" i="9" s="1"/>
  <c r="AE114" i="9"/>
  <c r="AE113" i="9" s="1"/>
  <c r="B115" i="9"/>
  <c r="C115" i="9"/>
  <c r="C114" i="9" s="1"/>
  <c r="C113" i="9" s="1"/>
  <c r="E115" i="9"/>
  <c r="B116" i="9"/>
  <c r="C116" i="9"/>
  <c r="E116" i="9"/>
  <c r="B117" i="9"/>
  <c r="C117" i="9"/>
  <c r="E117" i="9"/>
  <c r="B118" i="9"/>
  <c r="C118" i="9"/>
  <c r="E118" i="9"/>
  <c r="H120" i="9"/>
  <c r="H119" i="9" s="1"/>
  <c r="I120" i="9"/>
  <c r="I119" i="9" s="1"/>
  <c r="I111" i="9" s="1"/>
  <c r="J120" i="9"/>
  <c r="J119" i="9" s="1"/>
  <c r="K120" i="9"/>
  <c r="K119" i="9" s="1"/>
  <c r="K111" i="9" s="1"/>
  <c r="L120" i="9"/>
  <c r="L119" i="9" s="1"/>
  <c r="M120" i="9"/>
  <c r="M119" i="9" s="1"/>
  <c r="N120" i="9"/>
  <c r="N119" i="9" s="1"/>
  <c r="O120" i="9"/>
  <c r="P120" i="9"/>
  <c r="P119" i="9" s="1"/>
  <c r="R120" i="9"/>
  <c r="R119" i="9" s="1"/>
  <c r="S120" i="9"/>
  <c r="S119" i="9" s="1"/>
  <c r="T120" i="9"/>
  <c r="T119" i="9" s="1"/>
  <c r="U120" i="9"/>
  <c r="U119" i="9" s="1"/>
  <c r="V120" i="9"/>
  <c r="V119" i="9" s="1"/>
  <c r="W120" i="9"/>
  <c r="W119" i="9" s="1"/>
  <c r="X120" i="9"/>
  <c r="X119" i="9" s="1"/>
  <c r="X111" i="9" s="1"/>
  <c r="X110" i="9" s="1"/>
  <c r="Y120" i="9"/>
  <c r="Y119" i="9" s="1"/>
  <c r="Z120" i="9"/>
  <c r="Z119" i="9" s="1"/>
  <c r="AA120" i="9"/>
  <c r="AA119" i="9" s="1"/>
  <c r="AB120" i="9"/>
  <c r="AB119" i="9" s="1"/>
  <c r="AC120" i="9"/>
  <c r="AC119" i="9" s="1"/>
  <c r="AD120" i="9"/>
  <c r="AD119" i="9" s="1"/>
  <c r="AE120" i="9"/>
  <c r="AE119" i="9" s="1"/>
  <c r="B121" i="9"/>
  <c r="B120" i="9" s="1"/>
  <c r="C121" i="9"/>
  <c r="E121" i="9"/>
  <c r="B122" i="9"/>
  <c r="C122" i="9"/>
  <c r="E122" i="9"/>
  <c r="B123" i="9"/>
  <c r="F123" i="9" s="1"/>
  <c r="C123" i="9"/>
  <c r="G123" i="9" s="1"/>
  <c r="D123" i="9"/>
  <c r="D120" i="9" s="1"/>
  <c r="D119" i="9" s="1"/>
  <c r="B124" i="9"/>
  <c r="C124" i="9"/>
  <c r="E124" i="9"/>
  <c r="D126" i="9"/>
  <c r="D125" i="9" s="1"/>
  <c r="H126" i="9"/>
  <c r="H125" i="9" s="1"/>
  <c r="I126" i="9"/>
  <c r="I125" i="9" s="1"/>
  <c r="J126" i="9"/>
  <c r="J125" i="9" s="1"/>
  <c r="K126" i="9"/>
  <c r="K125" i="9" s="1"/>
  <c r="L126" i="9"/>
  <c r="L125" i="9" s="1"/>
  <c r="M126" i="9"/>
  <c r="M125" i="9" s="1"/>
  <c r="N126" i="9"/>
  <c r="N125" i="9" s="1"/>
  <c r="O126" i="9"/>
  <c r="O125" i="9" s="1"/>
  <c r="P126" i="9"/>
  <c r="P125" i="9" s="1"/>
  <c r="Q126" i="9"/>
  <c r="Q125" i="9" s="1"/>
  <c r="R126" i="9"/>
  <c r="R125" i="9" s="1"/>
  <c r="S126" i="9"/>
  <c r="S125" i="9" s="1"/>
  <c r="T126" i="9"/>
  <c r="T125" i="9" s="1"/>
  <c r="U126" i="9"/>
  <c r="U125" i="9" s="1"/>
  <c r="V126" i="9"/>
  <c r="V125" i="9" s="1"/>
  <c r="W126" i="9"/>
  <c r="W125" i="9" s="1"/>
  <c r="X126" i="9"/>
  <c r="X125" i="9" s="1"/>
  <c r="Y126" i="9"/>
  <c r="Y125" i="9" s="1"/>
  <c r="Z126" i="9"/>
  <c r="Z125" i="9" s="1"/>
  <c r="AA126" i="9"/>
  <c r="AA125" i="9" s="1"/>
  <c r="AB126" i="9"/>
  <c r="AB125" i="9" s="1"/>
  <c r="AC126" i="9"/>
  <c r="AC125" i="9" s="1"/>
  <c r="AD126" i="9"/>
  <c r="AD125" i="9" s="1"/>
  <c r="AE126" i="9"/>
  <c r="AE125" i="9" s="1"/>
  <c r="B127" i="9"/>
  <c r="C127" i="9"/>
  <c r="E127" i="9"/>
  <c r="B128" i="9"/>
  <c r="C128" i="9"/>
  <c r="E128" i="9"/>
  <c r="B129" i="9"/>
  <c r="F129" i="9" s="1"/>
  <c r="B130" i="9"/>
  <c r="C130" i="9"/>
  <c r="E130" i="9"/>
  <c r="D132" i="9"/>
  <c r="D131" i="9" s="1"/>
  <c r="H132" i="9"/>
  <c r="H131" i="9" s="1"/>
  <c r="I132" i="9"/>
  <c r="I131" i="9" s="1"/>
  <c r="J132" i="9"/>
  <c r="J131" i="9" s="1"/>
  <c r="K132" i="9"/>
  <c r="K131" i="9" s="1"/>
  <c r="L132" i="9"/>
  <c r="L131" i="9" s="1"/>
  <c r="M132" i="9"/>
  <c r="M131" i="9" s="1"/>
  <c r="N132" i="9"/>
  <c r="N131" i="9" s="1"/>
  <c r="O132" i="9"/>
  <c r="O131" i="9" s="1"/>
  <c r="P132" i="9"/>
  <c r="P131" i="9"/>
  <c r="Q132" i="9"/>
  <c r="Q131" i="9"/>
  <c r="Q111" i="9" s="1"/>
  <c r="R132" i="9"/>
  <c r="R131" i="9"/>
  <c r="S132" i="9"/>
  <c r="S131" i="9"/>
  <c r="S111" i="9" s="1"/>
  <c r="T132" i="9"/>
  <c r="T131" i="9"/>
  <c r="U132" i="9"/>
  <c r="U131" i="9"/>
  <c r="V132" i="9"/>
  <c r="V131" i="9"/>
  <c r="W132" i="9"/>
  <c r="W131" i="9"/>
  <c r="X132" i="9"/>
  <c r="X131" i="9"/>
  <c r="Y132" i="9"/>
  <c r="Y131" i="9"/>
  <c r="Z132" i="9"/>
  <c r="Z131" i="9"/>
  <c r="AA132" i="9"/>
  <c r="AA131" i="9"/>
  <c r="AB132" i="9"/>
  <c r="AB131" i="9"/>
  <c r="AC132" i="9"/>
  <c r="AC131" i="9"/>
  <c r="AC111" i="9" s="1"/>
  <c r="AD132" i="9"/>
  <c r="AD131" i="9"/>
  <c r="AE132" i="9"/>
  <c r="AE131" i="9"/>
  <c r="B133" i="9"/>
  <c r="C133" i="9"/>
  <c r="E133" i="9"/>
  <c r="B134" i="9"/>
  <c r="C134" i="9"/>
  <c r="E134" i="9"/>
  <c r="B135" i="9"/>
  <c r="B136" i="9"/>
  <c r="C136" i="9"/>
  <c r="E136" i="9"/>
  <c r="Q139" i="9"/>
  <c r="S139" i="9"/>
  <c r="D140" i="9"/>
  <c r="D139" i="9"/>
  <c r="H140" i="9"/>
  <c r="H139" i="9"/>
  <c r="I140" i="9"/>
  <c r="I139" i="9"/>
  <c r="J140" i="9"/>
  <c r="J139" i="9"/>
  <c r="K140" i="9"/>
  <c r="K139" i="9"/>
  <c r="L140" i="9"/>
  <c r="L139" i="9"/>
  <c r="M140" i="9"/>
  <c r="M139" i="9"/>
  <c r="N140" i="9"/>
  <c r="N139" i="9"/>
  <c r="O140" i="9"/>
  <c r="O139" i="9"/>
  <c r="P140" i="9"/>
  <c r="P139" i="9"/>
  <c r="R140" i="9"/>
  <c r="R139" i="9"/>
  <c r="S140" i="9"/>
  <c r="T140" i="9"/>
  <c r="T139" i="9" s="1"/>
  <c r="U140" i="9"/>
  <c r="U139" i="9" s="1"/>
  <c r="V140" i="9"/>
  <c r="V139" i="9" s="1"/>
  <c r="V137" i="9" s="1"/>
  <c r="W140" i="9"/>
  <c r="W139" i="9" s="1"/>
  <c r="X140" i="9"/>
  <c r="X139" i="9" s="1"/>
  <c r="X137" i="9" s="1"/>
  <c r="Y140" i="9"/>
  <c r="Y139" i="9" s="1"/>
  <c r="Z140" i="9"/>
  <c r="Z139" i="9" s="1"/>
  <c r="AA140" i="9"/>
  <c r="AA139" i="9" s="1"/>
  <c r="AB140" i="9"/>
  <c r="AB139" i="9" s="1"/>
  <c r="AB137" i="9" s="1"/>
  <c r="AC140" i="9"/>
  <c r="AC139" i="9" s="1"/>
  <c r="AD140" i="9"/>
  <c r="AD139" i="9" s="1"/>
  <c r="AE140" i="9"/>
  <c r="AE139" i="9" s="1"/>
  <c r="B141" i="9"/>
  <c r="C141" i="9"/>
  <c r="E141" i="9"/>
  <c r="E140" i="9" s="1"/>
  <c r="B142" i="9"/>
  <c r="C142" i="9"/>
  <c r="E142" i="9"/>
  <c r="B143" i="9"/>
  <c r="B144" i="9"/>
  <c r="C144" i="9"/>
  <c r="E144" i="9"/>
  <c r="H146" i="9"/>
  <c r="H145" i="9" s="1"/>
  <c r="I146" i="9"/>
  <c r="I145" i="9" s="1"/>
  <c r="J146" i="9"/>
  <c r="J145" i="9" s="1"/>
  <c r="K146" i="9"/>
  <c r="K145" i="9" s="1"/>
  <c r="L146" i="9"/>
  <c r="L145" i="9" s="1"/>
  <c r="M146" i="9"/>
  <c r="M145" i="9" s="1"/>
  <c r="N146" i="9"/>
  <c r="N145" i="9" s="1"/>
  <c r="O146" i="9"/>
  <c r="O145" i="9" s="1"/>
  <c r="P146" i="9"/>
  <c r="P145" i="9" s="1"/>
  <c r="Q146" i="9"/>
  <c r="Q145" i="9" s="1"/>
  <c r="R146" i="9"/>
  <c r="R145" i="9" s="1"/>
  <c r="S146" i="9"/>
  <c r="S145" i="9" s="1"/>
  <c r="T146" i="9"/>
  <c r="T145" i="9" s="1"/>
  <c r="U146" i="9"/>
  <c r="U145" i="9" s="1"/>
  <c r="V146" i="9"/>
  <c r="V145" i="9" s="1"/>
  <c r="W146" i="9"/>
  <c r="W145" i="9" s="1"/>
  <c r="X146" i="9"/>
  <c r="X145" i="9" s="1"/>
  <c r="Y146" i="9"/>
  <c r="Y145" i="9" s="1"/>
  <c r="Z146" i="9"/>
  <c r="Z145" i="9" s="1"/>
  <c r="AA146" i="9"/>
  <c r="AA145" i="9" s="1"/>
  <c r="AB146" i="9"/>
  <c r="AB145" i="9" s="1"/>
  <c r="AC146" i="9"/>
  <c r="AC145" i="9" s="1"/>
  <c r="AD146" i="9"/>
  <c r="AD145" i="9" s="1"/>
  <c r="AE146" i="9"/>
  <c r="AE145" i="9" s="1"/>
  <c r="B147" i="9"/>
  <c r="B146" i="9" s="1"/>
  <c r="B145" i="9" s="1"/>
  <c r="C147" i="9"/>
  <c r="E147" i="9"/>
  <c r="B148" i="9"/>
  <c r="C148" i="9"/>
  <c r="E148" i="9"/>
  <c r="B149" i="9"/>
  <c r="F149" i="9" s="1"/>
  <c r="C149" i="9"/>
  <c r="G149" i="9" s="1"/>
  <c r="D149" i="9"/>
  <c r="D146" i="9" s="1"/>
  <c r="D145" i="9" s="1"/>
  <c r="B150" i="9"/>
  <c r="C150" i="9"/>
  <c r="E150" i="9"/>
  <c r="Q151" i="9"/>
  <c r="S151" i="9"/>
  <c r="H152" i="9"/>
  <c r="H151" i="9" s="1"/>
  <c r="I152" i="9"/>
  <c r="I151" i="9" s="1"/>
  <c r="J152" i="9"/>
  <c r="J151" i="9" s="1"/>
  <c r="K152" i="9"/>
  <c r="K151" i="9" s="1"/>
  <c r="L152" i="9"/>
  <c r="L151" i="9" s="1"/>
  <c r="M152" i="9"/>
  <c r="M151" i="9" s="1"/>
  <c r="N152" i="9"/>
  <c r="N151" i="9" s="1"/>
  <c r="O152" i="9"/>
  <c r="O151" i="9" s="1"/>
  <c r="P152" i="9"/>
  <c r="P151" i="9" s="1"/>
  <c r="R152" i="9"/>
  <c r="R151" i="9" s="1"/>
  <c r="T152" i="9"/>
  <c r="T151" i="9" s="1"/>
  <c r="U152" i="9"/>
  <c r="U151" i="9" s="1"/>
  <c r="V152" i="9"/>
  <c r="V151" i="9" s="1"/>
  <c r="W152" i="9"/>
  <c r="W151" i="9" s="1"/>
  <c r="X152" i="9"/>
  <c r="X151" i="9" s="1"/>
  <c r="Y152" i="9"/>
  <c r="Y151" i="9" s="1"/>
  <c r="Z152" i="9"/>
  <c r="Z151" i="9" s="1"/>
  <c r="AA152" i="9"/>
  <c r="AA151" i="9" s="1"/>
  <c r="AB152" i="9"/>
  <c r="AB151" i="9" s="1"/>
  <c r="AC152" i="9"/>
  <c r="AC151" i="9" s="1"/>
  <c r="AD152" i="9"/>
  <c r="AD151" i="9" s="1"/>
  <c r="AE152" i="9"/>
  <c r="AE151" i="9" s="1"/>
  <c r="B153" i="9"/>
  <c r="C153" i="9"/>
  <c r="E153" i="9"/>
  <c r="B154" i="9"/>
  <c r="B152" i="9" s="1"/>
  <c r="B151" i="9" s="1"/>
  <c r="C154" i="9"/>
  <c r="E154" i="9"/>
  <c r="B155" i="9"/>
  <c r="D155" i="9"/>
  <c r="D152" i="9" s="1"/>
  <c r="D151" i="9" s="1"/>
  <c r="B156" i="9"/>
  <c r="C156" i="9"/>
  <c r="E156" i="9"/>
  <c r="H158" i="9"/>
  <c r="H157" i="9" s="1"/>
  <c r="I158" i="9"/>
  <c r="I157" i="9" s="1"/>
  <c r="J158" i="9"/>
  <c r="J157" i="9" s="1"/>
  <c r="K158" i="9"/>
  <c r="K157" i="9" s="1"/>
  <c r="L158" i="9"/>
  <c r="L157" i="9" s="1"/>
  <c r="M158" i="9"/>
  <c r="M157" i="9" s="1"/>
  <c r="N158" i="9"/>
  <c r="N157" i="9" s="1"/>
  <c r="O158" i="9"/>
  <c r="O157" i="9" s="1"/>
  <c r="P158" i="9"/>
  <c r="P157" i="9" s="1"/>
  <c r="Q158" i="9"/>
  <c r="Q157" i="9" s="1"/>
  <c r="R158" i="9"/>
  <c r="R157" i="9" s="1"/>
  <c r="S158" i="9"/>
  <c r="S157" i="9" s="1"/>
  <c r="T158" i="9"/>
  <c r="T157" i="9" s="1"/>
  <c r="U158" i="9"/>
  <c r="U157" i="9" s="1"/>
  <c r="V158" i="9"/>
  <c r="V157" i="9" s="1"/>
  <c r="W158" i="9"/>
  <c r="W157" i="9" s="1"/>
  <c r="X158" i="9"/>
  <c r="X157" i="9" s="1"/>
  <c r="Y158" i="9"/>
  <c r="Y157" i="9" s="1"/>
  <c r="Z158" i="9"/>
  <c r="Z157" i="9" s="1"/>
  <c r="AA158" i="9"/>
  <c r="AA157" i="9" s="1"/>
  <c r="AB158" i="9"/>
  <c r="AB157" i="9" s="1"/>
  <c r="AC158" i="9"/>
  <c r="AC157" i="9" s="1"/>
  <c r="AD158" i="9"/>
  <c r="AD157" i="9" s="1"/>
  <c r="AE158" i="9"/>
  <c r="AE157" i="9" s="1"/>
  <c r="B159" i="9"/>
  <c r="C159" i="9"/>
  <c r="E159" i="9"/>
  <c r="E158" i="9" s="1"/>
  <c r="E157" i="9" s="1"/>
  <c r="B160" i="9"/>
  <c r="C160" i="9"/>
  <c r="E160" i="9"/>
  <c r="B161" i="9"/>
  <c r="F161" i="9" s="1"/>
  <c r="C161" i="9"/>
  <c r="G161" i="9" s="1"/>
  <c r="D161" i="9"/>
  <c r="D158" i="9" s="1"/>
  <c r="D157" i="9" s="1"/>
  <c r="B162" i="9"/>
  <c r="C162" i="9"/>
  <c r="E162" i="9"/>
  <c r="P166" i="9"/>
  <c r="Q166" i="9"/>
  <c r="D167" i="9"/>
  <c r="D166" i="9" s="1"/>
  <c r="H167" i="9"/>
  <c r="H166" i="9" s="1"/>
  <c r="I167" i="9"/>
  <c r="I166" i="9" s="1"/>
  <c r="J167" i="9"/>
  <c r="J166" i="9" s="1"/>
  <c r="K167" i="9"/>
  <c r="K166" i="9" s="1"/>
  <c r="L167" i="9"/>
  <c r="M167" i="9"/>
  <c r="M166" i="9" s="1"/>
  <c r="N167" i="9"/>
  <c r="N166" i="9" s="1"/>
  <c r="O167" i="9"/>
  <c r="O166" i="9" s="1"/>
  <c r="R167" i="9"/>
  <c r="R166" i="9" s="1"/>
  <c r="S167" i="9"/>
  <c r="S166" i="9" s="1"/>
  <c r="T167" i="9"/>
  <c r="T166" i="9" s="1"/>
  <c r="U167" i="9"/>
  <c r="U166" i="9" s="1"/>
  <c r="V167" i="9"/>
  <c r="V166" i="9" s="1"/>
  <c r="W167" i="9"/>
  <c r="W166" i="9" s="1"/>
  <c r="X167" i="9"/>
  <c r="X166" i="9" s="1"/>
  <c r="Y167" i="9"/>
  <c r="Y166" i="9" s="1"/>
  <c r="Z167" i="9"/>
  <c r="Z166" i="9" s="1"/>
  <c r="AA167" i="9"/>
  <c r="AA166" i="9" s="1"/>
  <c r="AB167" i="9"/>
  <c r="AB166" i="9" s="1"/>
  <c r="AC167" i="9"/>
  <c r="AC166" i="9" s="1"/>
  <c r="AD167" i="9"/>
  <c r="AD166" i="9" s="1"/>
  <c r="AE167" i="9"/>
  <c r="AE166" i="9" s="1"/>
  <c r="B170" i="9"/>
  <c r="C170" i="9"/>
  <c r="E170" i="9"/>
  <c r="B171" i="9"/>
  <c r="C171" i="9"/>
  <c r="E171" i="9"/>
  <c r="H173" i="9"/>
  <c r="H172" i="9" s="1"/>
  <c r="I173" i="9"/>
  <c r="I172" i="9" s="1"/>
  <c r="J173" i="9"/>
  <c r="J172" i="9" s="1"/>
  <c r="K173" i="9"/>
  <c r="K172" i="9" s="1"/>
  <c r="K164" i="9" s="1"/>
  <c r="K163" i="9" s="1"/>
  <c r="L173" i="9"/>
  <c r="L172" i="9" s="1"/>
  <c r="M173" i="9"/>
  <c r="M172" i="9" s="1"/>
  <c r="N173" i="9"/>
  <c r="N172" i="9" s="1"/>
  <c r="O173" i="9"/>
  <c r="O172" i="9" s="1"/>
  <c r="P173" i="9"/>
  <c r="P172" i="9" s="1"/>
  <c r="P164" i="9" s="1"/>
  <c r="P163" i="9" s="1"/>
  <c r="Q173" i="9"/>
  <c r="Q172" i="9" s="1"/>
  <c r="R173" i="9"/>
  <c r="R172" i="9" s="1"/>
  <c r="S173" i="9"/>
  <c r="S172" i="9" s="1"/>
  <c r="T173" i="9"/>
  <c r="T172" i="9" s="1"/>
  <c r="U173" i="9"/>
  <c r="U172" i="9" s="1"/>
  <c r="V173" i="9"/>
  <c r="V172" i="9" s="1"/>
  <c r="W173" i="9"/>
  <c r="W172" i="9" s="1"/>
  <c r="X173" i="9"/>
  <c r="X172" i="9" s="1"/>
  <c r="Y173" i="9"/>
  <c r="Y172" i="9" s="1"/>
  <c r="Z173" i="9"/>
  <c r="Z172" i="9"/>
  <c r="AA173" i="9"/>
  <c r="AA172" i="9" s="1"/>
  <c r="AB173" i="9"/>
  <c r="AB172" i="9" s="1"/>
  <c r="AC173" i="9"/>
  <c r="AC172" i="9" s="1"/>
  <c r="AD173" i="9"/>
  <c r="AD172" i="9" s="1"/>
  <c r="AE173" i="9"/>
  <c r="AE172" i="9" s="1"/>
  <c r="B174" i="9"/>
  <c r="C174" i="9"/>
  <c r="E174" i="9"/>
  <c r="B175" i="9"/>
  <c r="C175" i="9"/>
  <c r="E175" i="9"/>
  <c r="B177" i="9"/>
  <c r="C177" i="9"/>
  <c r="E177" i="9"/>
  <c r="Z137" i="9"/>
  <c r="E93" i="9"/>
  <c r="E92" i="9" s="1"/>
  <c r="E44" i="9"/>
  <c r="E43" i="9" s="1"/>
  <c r="V41" i="9"/>
  <c r="N41" i="9"/>
  <c r="G32" i="9"/>
  <c r="V21" i="9"/>
  <c r="T21" i="9"/>
  <c r="H21" i="9"/>
  <c r="O21" i="9"/>
  <c r="AE7" i="9"/>
  <c r="W7" i="9"/>
  <c r="C93" i="9"/>
  <c r="C92" i="9" s="1"/>
  <c r="C56" i="9"/>
  <c r="C55" i="9" s="1"/>
  <c r="AD21" i="9"/>
  <c r="AB21" i="9"/>
  <c r="U21" i="9"/>
  <c r="I21" i="9"/>
  <c r="K21" i="9"/>
  <c r="W41" i="9"/>
  <c r="Q41" i="9"/>
  <c r="M41" i="9"/>
  <c r="I41" i="9"/>
  <c r="B16" i="9"/>
  <c r="B15" i="9" s="1"/>
  <c r="E16" i="9"/>
  <c r="E15" i="9" s="1"/>
  <c r="F17" i="9"/>
  <c r="F16" i="9" s="1"/>
  <c r="B10" i="9"/>
  <c r="B9" i="9" s="1"/>
  <c r="AB7" i="9"/>
  <c r="X7" i="9"/>
  <c r="T7" i="9"/>
  <c r="P7" i="9"/>
  <c r="L7" i="9"/>
  <c r="H7" i="9"/>
  <c r="G93" i="9"/>
  <c r="G176" i="9"/>
  <c r="D173" i="9"/>
  <c r="D172" i="9" s="1"/>
  <c r="E152" i="9"/>
  <c r="E151" i="9" s="1"/>
  <c r="F135" i="9"/>
  <c r="G143" i="9"/>
  <c r="F143" i="9"/>
  <c r="G111" i="9"/>
  <c r="AA137" i="9"/>
  <c r="Y111" i="9"/>
  <c r="F71" i="9"/>
  <c r="B62" i="9"/>
  <c r="B61" i="9" s="1"/>
  <c r="F65" i="9"/>
  <c r="D36" i="9"/>
  <c r="D35" i="9" s="1"/>
  <c r="C173" i="9"/>
  <c r="C172" i="9" s="1"/>
  <c r="F169" i="9"/>
  <c r="E167" i="9"/>
  <c r="G168" i="9"/>
  <c r="V164" i="9"/>
  <c r="V163" i="9" s="1"/>
  <c r="H164" i="9"/>
  <c r="H163" i="9" s="1"/>
  <c r="E146" i="9"/>
  <c r="E145" i="9" s="1"/>
  <c r="B140" i="9"/>
  <c r="B139" i="9" s="1"/>
  <c r="Y137" i="9"/>
  <c r="T137" i="9"/>
  <c r="Q137" i="9"/>
  <c r="E104" i="9"/>
  <c r="F96" i="9"/>
  <c r="G96" i="9"/>
  <c r="G72" i="9"/>
  <c r="C50" i="9"/>
  <c r="C49" i="9" s="1"/>
  <c r="P41" i="9"/>
  <c r="B56" i="9"/>
  <c r="B55" i="9" s="1"/>
  <c r="AC21" i="9"/>
  <c r="Z21" i="9"/>
  <c r="J21" i="9"/>
  <c r="B30" i="9"/>
  <c r="B29" i="9" s="1"/>
  <c r="B24" i="9"/>
  <c r="B23" i="9" s="1"/>
  <c r="S7" i="9"/>
  <c r="F13" i="9"/>
  <c r="G12" i="9"/>
  <c r="AA7" i="9"/>
  <c r="O7" i="9"/>
  <c r="F168" i="9"/>
  <c r="E166" i="9"/>
  <c r="G129" i="9"/>
  <c r="X164" i="9"/>
  <c r="X163" i="9" s="1"/>
  <c r="U137" i="9"/>
  <c r="O164" i="9"/>
  <c r="O163" i="9" s="1"/>
  <c r="AC137" i="9"/>
  <c r="T164" i="9"/>
  <c r="T163" i="9" s="1"/>
  <c r="X41" i="9"/>
  <c r="L21" i="9"/>
  <c r="S41" i="9"/>
  <c r="X21" i="9"/>
  <c r="R21" i="9"/>
  <c r="M21" i="9"/>
  <c r="G169" i="9"/>
  <c r="E69" i="9" l="1"/>
  <c r="E68" i="9" s="1"/>
  <c r="Y110" i="9"/>
  <c r="M164" i="9"/>
  <c r="M163" i="9" s="1"/>
  <c r="E86" i="9"/>
  <c r="G86" i="9" s="1"/>
  <c r="G87" i="9"/>
  <c r="G30" i="9"/>
  <c r="G92" i="9"/>
  <c r="N164" i="9"/>
  <c r="N163" i="9" s="1"/>
  <c r="N137" i="9"/>
  <c r="L137" i="9"/>
  <c r="J137" i="9"/>
  <c r="E173" i="9"/>
  <c r="G173" i="9" s="1"/>
  <c r="AD164" i="9"/>
  <c r="AD163" i="9" s="1"/>
  <c r="AB164" i="9"/>
  <c r="AB163" i="9" s="1"/>
  <c r="AC110" i="9"/>
  <c r="Q110" i="9"/>
  <c r="T111" i="9"/>
  <c r="T110" i="9" s="1"/>
  <c r="N111" i="9"/>
  <c r="N110" i="9" s="1"/>
  <c r="J111" i="9"/>
  <c r="J110" i="9" s="1"/>
  <c r="C105" i="9"/>
  <c r="C104" i="9" s="1"/>
  <c r="G104" i="9" s="1"/>
  <c r="B81" i="9"/>
  <c r="B80" i="9" s="1"/>
  <c r="B182" i="9"/>
  <c r="B179" i="9"/>
  <c r="E182" i="9"/>
  <c r="C180" i="9"/>
  <c r="C179" i="9"/>
  <c r="F12" i="9"/>
  <c r="E10" i="9"/>
  <c r="E9" i="9" s="1"/>
  <c r="F9" i="9" s="1"/>
  <c r="AA164" i="9"/>
  <c r="AA163" i="9" s="1"/>
  <c r="C167" i="9"/>
  <c r="C166" i="9" s="1"/>
  <c r="G166" i="9" s="1"/>
  <c r="AG167" i="9"/>
  <c r="C152" i="9"/>
  <c r="AE137" i="9"/>
  <c r="W137" i="9"/>
  <c r="O137" i="9"/>
  <c r="K137" i="9"/>
  <c r="I137" i="9"/>
  <c r="B132" i="9"/>
  <c r="B131" i="9" s="1"/>
  <c r="B69" i="9"/>
  <c r="B50" i="9"/>
  <c r="B49" i="9" s="1"/>
  <c r="B181" i="9"/>
  <c r="B180" i="9"/>
  <c r="D181" i="9"/>
  <c r="G71" i="9"/>
  <c r="D180" i="9"/>
  <c r="D30" i="9"/>
  <c r="D29" i="9" s="1"/>
  <c r="D21" i="9" s="1"/>
  <c r="G47" i="9"/>
  <c r="E181" i="9"/>
  <c r="F181" i="9" s="1"/>
  <c r="E179" i="9"/>
  <c r="E36" i="9"/>
  <c r="E35" i="9" s="1"/>
  <c r="B36" i="9"/>
  <c r="B35" i="9" s="1"/>
  <c r="K7" i="9"/>
  <c r="G135" i="9"/>
  <c r="F155" i="9"/>
  <c r="G84" i="9"/>
  <c r="F32" i="9"/>
  <c r="B7" i="9"/>
  <c r="E172" i="9"/>
  <c r="E164" i="9" s="1"/>
  <c r="AE67" i="9"/>
  <c r="AE6" i="9" s="1"/>
  <c r="AD67" i="9"/>
  <c r="AC67" i="9"/>
  <c r="AB67" i="9"/>
  <c r="AA67" i="9"/>
  <c r="Z67" i="9"/>
  <c r="Y67" i="9"/>
  <c r="Y6" i="9" s="1"/>
  <c r="Y178" i="9" s="1"/>
  <c r="X67" i="9"/>
  <c r="W67" i="9"/>
  <c r="V67" i="9"/>
  <c r="U67" i="9"/>
  <c r="T67" i="9"/>
  <c r="S67" i="9"/>
  <c r="R67" i="9"/>
  <c r="Q67" i="9"/>
  <c r="Q6" i="9" s="1"/>
  <c r="Q178" i="9" s="1"/>
  <c r="O67" i="9"/>
  <c r="N67" i="9"/>
  <c r="M67" i="9"/>
  <c r="L67" i="9"/>
  <c r="L6" i="9" s="1"/>
  <c r="K67" i="9"/>
  <c r="J67" i="9"/>
  <c r="I67" i="9"/>
  <c r="H67" i="9"/>
  <c r="H6" i="9" s="1"/>
  <c r="H178" i="9" s="1"/>
  <c r="D67" i="9"/>
  <c r="K110" i="9"/>
  <c r="B21" i="9"/>
  <c r="F104" i="9"/>
  <c r="I110" i="9"/>
  <c r="B173" i="9"/>
  <c r="P111" i="9"/>
  <c r="F30" i="9"/>
  <c r="G10" i="9"/>
  <c r="C99" i="9"/>
  <c r="C98" i="9" s="1"/>
  <c r="F145" i="9"/>
  <c r="F44" i="9"/>
  <c r="Z164" i="9"/>
  <c r="Z163" i="9" s="1"/>
  <c r="Y164" i="9"/>
  <c r="Y163" i="9" s="1"/>
  <c r="W164" i="9"/>
  <c r="W163" i="9" s="1"/>
  <c r="U164" i="9"/>
  <c r="U163" i="9" s="1"/>
  <c r="S164" i="9"/>
  <c r="S163" i="9" s="1"/>
  <c r="I164" i="9"/>
  <c r="I163" i="9" s="1"/>
  <c r="C146" i="9"/>
  <c r="C140" i="9"/>
  <c r="C139" i="9" s="1"/>
  <c r="AD137" i="9"/>
  <c r="R137" i="9"/>
  <c r="P137" i="9"/>
  <c r="M137" i="9"/>
  <c r="H137" i="9"/>
  <c r="H110" i="9" s="1"/>
  <c r="S137" i="9"/>
  <c r="S110" i="9" s="1"/>
  <c r="U111" i="9"/>
  <c r="U110" i="9" s="1"/>
  <c r="O111" i="9"/>
  <c r="O110" i="9" s="1"/>
  <c r="M111" i="9"/>
  <c r="D111" i="9"/>
  <c r="E120" i="9"/>
  <c r="B114" i="9"/>
  <c r="B113" i="9" s="1"/>
  <c r="P67" i="9"/>
  <c r="U7" i="9"/>
  <c r="U6" i="9" s="1"/>
  <c r="U178" i="9" s="1"/>
  <c r="Q7" i="9"/>
  <c r="M7" i="9"/>
  <c r="M6" i="9" s="1"/>
  <c r="I7" i="9"/>
  <c r="G13" i="9"/>
  <c r="D10" i="9"/>
  <c r="D9" i="9" s="1"/>
  <c r="D7" i="9" s="1"/>
  <c r="G108" i="9"/>
  <c r="Q164" i="9"/>
  <c r="Q163" i="9" s="1"/>
  <c r="B167" i="9"/>
  <c r="B166" i="9" s="1"/>
  <c r="F166" i="9" s="1"/>
  <c r="C158" i="9"/>
  <c r="C157" i="9" s="1"/>
  <c r="G157" i="9" s="1"/>
  <c r="B158" i="9"/>
  <c r="F158" i="9" s="1"/>
  <c r="AG157" i="9"/>
  <c r="C132" i="9"/>
  <c r="C131" i="9" s="1"/>
  <c r="E126" i="9"/>
  <c r="E125" i="9" s="1"/>
  <c r="C120" i="9"/>
  <c r="G120" i="9" s="1"/>
  <c r="AD111" i="9"/>
  <c r="AD110" i="9" s="1"/>
  <c r="AB111" i="9"/>
  <c r="AB110" i="9" s="1"/>
  <c r="Z111" i="9"/>
  <c r="Z110" i="9" s="1"/>
  <c r="V111" i="9"/>
  <c r="V110" i="9" s="1"/>
  <c r="R111" i="9"/>
  <c r="R110" i="9" s="1"/>
  <c r="AE111" i="9"/>
  <c r="AA111" i="9"/>
  <c r="AA110" i="9" s="1"/>
  <c r="W111" i="9"/>
  <c r="F108" i="9"/>
  <c r="E99" i="9"/>
  <c r="G99" i="9" s="1"/>
  <c r="AG86" i="9"/>
  <c r="C36" i="9"/>
  <c r="E62" i="9"/>
  <c r="G62" i="9" s="1"/>
  <c r="E56" i="9"/>
  <c r="E55" i="9" s="1"/>
  <c r="G55" i="9" s="1"/>
  <c r="C24" i="9"/>
  <c r="C23" i="9" s="1"/>
  <c r="E24" i="9"/>
  <c r="E23" i="9" s="1"/>
  <c r="C16" i="9"/>
  <c r="C15" i="9" s="1"/>
  <c r="C7" i="9" s="1"/>
  <c r="B157" i="9"/>
  <c r="F157" i="9" s="1"/>
  <c r="C119" i="9"/>
  <c r="B137" i="9"/>
  <c r="G35" i="9"/>
  <c r="F151" i="9"/>
  <c r="F29" i="9"/>
  <c r="E21" i="9"/>
  <c r="G29" i="9"/>
  <c r="E7" i="9"/>
  <c r="G9" i="9"/>
  <c r="C41" i="9"/>
  <c r="B41" i="9"/>
  <c r="F43" i="9"/>
  <c r="C164" i="9"/>
  <c r="C163" i="9" s="1"/>
  <c r="AE164" i="9"/>
  <c r="AE163" i="9" s="1"/>
  <c r="AC164" i="9"/>
  <c r="AC163" i="9" s="1"/>
  <c r="D164" i="9"/>
  <c r="D163" i="9" s="1"/>
  <c r="G180" i="9"/>
  <c r="G140" i="9"/>
  <c r="E139" i="9"/>
  <c r="F140" i="9"/>
  <c r="D137" i="9"/>
  <c r="E61" i="9"/>
  <c r="E41" i="9" s="1"/>
  <c r="B172" i="9"/>
  <c r="D110" i="9"/>
  <c r="E98" i="9"/>
  <c r="B68" i="9"/>
  <c r="F68" i="9" s="1"/>
  <c r="J164" i="9"/>
  <c r="J163" i="9" s="1"/>
  <c r="L111" i="9"/>
  <c r="L110" i="9" s="1"/>
  <c r="B75" i="9"/>
  <c r="B74" i="9" s="1"/>
  <c r="C69" i="9"/>
  <c r="R164" i="9"/>
  <c r="R163" i="9" s="1"/>
  <c r="B126" i="9"/>
  <c r="C126" i="9"/>
  <c r="G43" i="9"/>
  <c r="F152" i="9"/>
  <c r="F36" i="9"/>
  <c r="F56" i="9"/>
  <c r="F146" i="9"/>
  <c r="G56" i="9"/>
  <c r="E132" i="9"/>
  <c r="E114" i="9"/>
  <c r="E113" i="9" s="1"/>
  <c r="B99" i="9"/>
  <c r="B98" i="9" s="1"/>
  <c r="B93" i="9"/>
  <c r="B87" i="9"/>
  <c r="B86" i="9" s="1"/>
  <c r="F86" i="9" s="1"/>
  <c r="E81" i="9"/>
  <c r="AC6" i="9"/>
  <c r="W6" i="9"/>
  <c r="S6" i="9"/>
  <c r="O6" i="9"/>
  <c r="O178" i="9" s="1"/>
  <c r="K6" i="9"/>
  <c r="K178" i="9" s="1"/>
  <c r="I6" i="9"/>
  <c r="P21" i="9"/>
  <c r="P6" i="9" s="1"/>
  <c r="N21" i="9"/>
  <c r="F180" i="9"/>
  <c r="C75" i="9"/>
  <c r="C74" i="9" s="1"/>
  <c r="E74" i="9"/>
  <c r="F75" i="9"/>
  <c r="G75" i="9"/>
  <c r="AG74" i="9"/>
  <c r="AB6" i="9"/>
  <c r="Z6" i="9"/>
  <c r="X6" i="9"/>
  <c r="V6" i="9"/>
  <c r="V178" i="9" s="1"/>
  <c r="T6" i="9"/>
  <c r="R6" i="9"/>
  <c r="R178" i="9" s="1"/>
  <c r="J6" i="9"/>
  <c r="J178" i="9" s="1"/>
  <c r="Z178" i="9"/>
  <c r="X178" i="9"/>
  <c r="T178" i="9"/>
  <c r="L166" i="9"/>
  <c r="F69" i="9" l="1"/>
  <c r="D6" i="9"/>
  <c r="D178" i="9" s="1"/>
  <c r="AE110" i="9"/>
  <c r="AE178" i="9" s="1"/>
  <c r="E163" i="9"/>
  <c r="G164" i="9"/>
  <c r="G163" i="9" s="1"/>
  <c r="N6" i="9"/>
  <c r="N178" i="9" s="1"/>
  <c r="I178" i="9"/>
  <c r="G105" i="9"/>
  <c r="G167" i="9"/>
  <c r="F173" i="9"/>
  <c r="F62" i="9"/>
  <c r="G172" i="9"/>
  <c r="W110" i="9"/>
  <c r="AB178" i="9"/>
  <c r="M110" i="9"/>
  <c r="M178" i="9" s="1"/>
  <c r="F10" i="9"/>
  <c r="C151" i="9"/>
  <c r="G151" i="9" s="1"/>
  <c r="G152" i="9"/>
  <c r="G158" i="9"/>
  <c r="F55" i="9"/>
  <c r="C35" i="9"/>
  <c r="F35" i="9" s="1"/>
  <c r="G36" i="9"/>
  <c r="G181" i="9"/>
  <c r="S178" i="9"/>
  <c r="W178" i="9"/>
  <c r="AC178" i="9"/>
  <c r="B164" i="9"/>
  <c r="F167" i="9"/>
  <c r="F120" i="9"/>
  <c r="E119" i="9"/>
  <c r="AG137" i="9"/>
  <c r="C145" i="9"/>
  <c r="G146" i="9"/>
  <c r="P110" i="9"/>
  <c r="P178" i="9" s="1"/>
  <c r="F41" i="9"/>
  <c r="G41" i="9"/>
  <c r="B163" i="9"/>
  <c r="F164" i="9"/>
  <c r="F163" i="9" s="1"/>
  <c r="E131" i="9"/>
  <c r="E111" i="9" s="1"/>
  <c r="F132" i="9"/>
  <c r="G132" i="9"/>
  <c r="AG110" i="9"/>
  <c r="B178" i="9"/>
  <c r="F139" i="9"/>
  <c r="E137" i="9"/>
  <c r="G139" i="9"/>
  <c r="F172" i="9"/>
  <c r="F81" i="9"/>
  <c r="G81" i="9"/>
  <c r="E80" i="9"/>
  <c r="E67" i="9" s="1"/>
  <c r="F93" i="9"/>
  <c r="B92" i="9"/>
  <c r="B67" i="9" s="1"/>
  <c r="C125" i="9"/>
  <c r="C111" i="9" s="1"/>
  <c r="G126" i="9"/>
  <c r="B125" i="9"/>
  <c r="F126" i="9"/>
  <c r="C68" i="9"/>
  <c r="C67" i="9" s="1"/>
  <c r="G69" i="9"/>
  <c r="F98" i="9"/>
  <c r="G98" i="9"/>
  <c r="F99" i="9"/>
  <c r="AG111" i="9"/>
  <c r="F61" i="9"/>
  <c r="G61" i="9"/>
  <c r="G7" i="9"/>
  <c r="F7" i="9"/>
  <c r="F21" i="9"/>
  <c r="F87" i="9"/>
  <c r="AG67" i="9"/>
  <c r="AD6" i="9"/>
  <c r="AD178" i="9" s="1"/>
  <c r="G179" i="9"/>
  <c r="F179" i="9"/>
  <c r="F74" i="9"/>
  <c r="G74" i="9"/>
  <c r="AG166" i="9"/>
  <c r="L164" i="9"/>
  <c r="C137" i="9" l="1"/>
  <c r="C110" i="9" s="1"/>
  <c r="G110" i="9" s="1"/>
  <c r="G145" i="9"/>
  <c r="F119" i="9"/>
  <c r="G119" i="9"/>
  <c r="C21" i="9"/>
  <c r="G21" i="9" s="1"/>
  <c r="G68" i="9"/>
  <c r="C6" i="9"/>
  <c r="F125" i="9"/>
  <c r="G125" i="9" s="1"/>
  <c r="B111" i="9"/>
  <c r="B110" i="9" s="1"/>
  <c r="F92" i="9"/>
  <c r="B6" i="9"/>
  <c r="G80" i="9"/>
  <c r="F80" i="9"/>
  <c r="E110" i="9"/>
  <c r="F111" i="9"/>
  <c r="G137" i="9"/>
  <c r="F137" i="9"/>
  <c r="G131" i="9"/>
  <c r="F131" i="9"/>
  <c r="E6" i="9"/>
  <c r="G67" i="9"/>
  <c r="AG164" i="9"/>
  <c r="AH164" i="9" s="1"/>
  <c r="L163" i="9"/>
  <c r="L178" i="9" s="1"/>
  <c r="AG178" i="9" s="1"/>
  <c r="AH178" i="9" s="1"/>
  <c r="C178" i="9" l="1"/>
  <c r="F67" i="9"/>
  <c r="F110" i="9"/>
  <c r="G6" i="9"/>
  <c r="F6" i="9"/>
  <c r="E178" i="9"/>
  <c r="F178" i="9" l="1"/>
  <c r="G178" i="9"/>
  <c r="AA178" i="9"/>
  <c r="AA24" i="9"/>
  <c r="AA23" i="9"/>
  <c r="AA21" i="9"/>
  <c r="AA6" i="9"/>
</calcChain>
</file>

<file path=xl/comments1.xml><?xml version="1.0" encoding="utf-8"?>
<comments xmlns="http://schemas.openxmlformats.org/spreadsheetml/2006/main">
  <authors>
    <author>Сысоева Оксана Петровна</author>
  </authors>
  <commentList>
    <comment ref="E6" authorId="0" shapeId="0">
      <text>
        <r>
          <rPr>
            <b/>
            <sz val="9"/>
            <color indexed="81"/>
            <rFont val="Tahoma"/>
            <family val="2"/>
            <charset val="204"/>
          </rPr>
          <t>Сысоева Оксана Петровна:</t>
        </r>
        <r>
          <rPr>
            <sz val="9"/>
            <color indexed="81"/>
            <rFont val="Tahoma"/>
            <family val="2"/>
            <charset val="204"/>
          </rPr>
          <t xml:space="preserve">
неверно</t>
        </r>
      </text>
    </comment>
    <comment ref="E59" authorId="0" shapeId="0">
      <text>
        <r>
          <rPr>
            <b/>
            <sz val="9"/>
            <color indexed="81"/>
            <rFont val="Tahoma"/>
            <family val="2"/>
            <charset val="204"/>
          </rPr>
          <t>Сысоева Оксана Петровна:</t>
        </r>
        <r>
          <rPr>
            <sz val="9"/>
            <color indexed="81"/>
            <rFont val="Tahoma"/>
            <family val="2"/>
            <charset val="204"/>
          </rPr>
          <t xml:space="preserve">
должно быть 126</t>
        </r>
      </text>
    </comment>
  </commentList>
</comments>
</file>

<file path=xl/sharedStrings.xml><?xml version="1.0" encoding="utf-8"?>
<sst xmlns="http://schemas.openxmlformats.org/spreadsheetml/2006/main" count="324" uniqueCount="143">
  <si>
    <t>Мероприятия программы</t>
  </si>
  <si>
    <t>Кассовый расход на  отчетную дату</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</si>
  <si>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</si>
  <si>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</si>
  <si>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</si>
  <si>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</si>
  <si>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</si>
  <si>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</si>
  <si>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</si>
  <si>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</si>
  <si>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</si>
  <si>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</si>
  <si>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</si>
  <si>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</si>
  <si>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</si>
  <si>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</si>
  <si>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</si>
  <si>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</si>
  <si>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</si>
  <si>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</si>
  <si>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Мероприятия:</t>
  </si>
  <si>
    <t>бюджет города Когалыма</t>
  </si>
  <si>
    <t>бюджет автономного округа</t>
  </si>
  <si>
    <t>федеральный бюджет</t>
  </si>
  <si>
    <t>привлеченные средства</t>
  </si>
  <si>
    <t>Итого по программе, в том числе</t>
  </si>
  <si>
    <t>План на 2015 год</t>
  </si>
  <si>
    <t>Всего</t>
  </si>
  <si>
    <t>Муниципальная программа "Обеспечение прав и законных интересов населения города Когалыма в отдельных сферах жизнедеятельности на 2014-2017 годы"</t>
  </si>
  <si>
    <t>Подпрограмма 1. Профилактика правонарушений.</t>
  </si>
  <si>
    <t>Задача 1. Профилактика правонарушений в общественных местах, в том числе с участием граждан</t>
  </si>
  <si>
    <t>1.1. Оказание поддержки гражданам и их объединениям, участвующим в охране общественного порядка, создание условий для деятельности народных дружин</t>
  </si>
  <si>
    <t>Задача 2. Развитие правовой поддержки и правовой грамотности граждан</t>
  </si>
  <si>
    <t>2.1. Реализация переданных государственных полномочий по государственной регистрации актов гражданского состояния</t>
  </si>
  <si>
    <t>2.2. Осуществление отдельных государственных полномочий по созданию и обеспечению деятельности административной комиссии</t>
  </si>
  <si>
    <t>2.3. Осуществление полномочий по составлению (изменению) списков кандидатов в присяжные заседатели федеральных судов общей юрисдикции Российской Федерации</t>
  </si>
  <si>
    <t>3.1. Создание и прокат на телевидении видеоматериалов по профилактике правонарушений</t>
  </si>
  <si>
    <t>3.2. Изготовление и распространение продукции информационно-профилактического характера (банеры, плакаты, печатная продукция и др.)</t>
  </si>
  <si>
    <t>3.3. Проведение городских конкурсов: "Государство. Право. Я", "Юный помошник полиции"</t>
  </si>
  <si>
    <t>3.4. Развитие материально-технической базы профильных классов и военно-патриотических клубов</t>
  </si>
  <si>
    <t>Задача 4. Профилактика правонарушений в сфере безопасности дорожного движения</t>
  </si>
  <si>
    <t>Подпрограмма 2. Профилактика незаконного оборота и потребления наркотических средств и психотропных веществ.</t>
  </si>
  <si>
    <t>Задача 5. Координация и создание условий для деятельности субъектов профилактики наркомании</t>
  </si>
  <si>
    <t>5.1.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t>
  </si>
  <si>
    <t>Задача 6. Развитие профилактической деятельности</t>
  </si>
  <si>
    <t>Подпрограмма 3.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жизнедеятельность.</t>
  </si>
  <si>
    <t>Задача 7. Обеспечение выполнения отдельных государственных полномочий и функций</t>
  </si>
  <si>
    <t>7.1. Реализация переданных государственных полномочий по государственной регистрации актов гражданского состояния</t>
  </si>
  <si>
    <t>7.2. Осуществление организационного обеспечения деятельности Сектор по организационному обеспечению деятельности комиссий города Когалыма и взаимодействию с правоохранительными органами</t>
  </si>
  <si>
    <t>С.Е.Михалева</t>
  </si>
  <si>
    <t>Задача 3. "Совершенствование информационного и методического обеспечения профилактики правонарушений, повышения правосознания граждан"</t>
  </si>
  <si>
    <t>1.2.Размещение (в том числе разработка проектов, приобретение, установка, монтаж, подключение) в наиболее криминогенных общественных местах и на улицах города Когалыма, местах массового пребывания граждан, обеспечение функционирования систем видеообзора, с установкой мониторов для контроля за обстановкой и оперативного реагирования, модернизации имеющихся систем видеонаблюдения</t>
  </si>
  <si>
    <t>Сектор по организационному обеспечению деятельности комиссий города Когалыма и взаимодействию с правоохранительными органами</t>
  </si>
  <si>
    <t>АДМИНИСТРАЦИЯ ГОРОДА КОГАЛЫМА</t>
  </si>
  <si>
    <t>Сетевой график</t>
  </si>
  <si>
    <t>по реализации мероприятий муниципальной программы</t>
  </si>
  <si>
    <t>г. Когалым</t>
  </si>
  <si>
    <t xml:space="preserve"> "Обеспечение прав и законных интересов населения города Когалыма в отдельных сферах жизнедеятельности в 2014-2017 годах" </t>
  </si>
  <si>
    <t>Пункт 2.1. реализован в 2014 году. В 2015 реализуется п.7.1.</t>
  </si>
  <si>
    <t>4.2. Организация регулярного освещения вопросов безопасности дорожного движения по телевидению (производство видеороликов, видеофильмов, размещение объявлений, "Бегущая строка", участие в прямых эфирах, игровых передачах и др.), по радио и в печатных изданиях</t>
  </si>
  <si>
    <t>4.6. Организация и проведение игровой тематической программы среди детей и подростков "Азбука дорог"</t>
  </si>
  <si>
    <t>4.7. Участие команд юных инспекторов движения в окружном конкурсе "Безопасное колесо"</t>
  </si>
  <si>
    <t>4.8. Приобретение необходимого учебного оборудования для оснащения кабинетов по безопасности дорожного движения в образовательных учреждениях. Приобретение методической литературы для преподавателей по обучению детей правилам дорожного движения</t>
  </si>
  <si>
    <t>4.9. Приобретение наглядных пособий, технических средств, игр, игрового оборудования, учебно-методической и детской художественной литературы по безопасности дорожного движения для образовательных организаций</t>
  </si>
  <si>
    <t>4.10. Приобретение для образовательных организаций оборудования, позволяющего в игровой форме формировать навыки безопасного поведения на дороге. Приобретение и распространение светоотражающих приспособлений среди воспитанников и обучающихся 1-4 классов  образовательных организаций</t>
  </si>
  <si>
    <t>Заключён договор от 15.10.2015 №49 с ИП Демиденко Г.А. на поставку канцелярских товаров, на сумму 6,10 тыс.руб.</t>
  </si>
  <si>
    <t>Исполнитель: Секретарь комиссии сектора тел.93613</t>
  </si>
  <si>
    <t xml:space="preserve">                                                                        </t>
  </si>
  <si>
    <t>7 дошкольных общеобразовательных организаций (МАДОУ «Медвежонок», «Золушка», «Улыбка», «Чебурашка», «Росинка», «Буратино», «Сказка») приобрели оборудование, позволяющее в игровой форме формировать навыки безопасного поведения на дороге: Мобильные автогородки на общую сумму 302,50 тыс.руб. Заключены договоры № 34/15 от 05.05.2015 на сумму 43,00 тыс.руб., №7767 на сумму 43,00 тыс.руб., №7713 от 25.03.2015 на сумму 43,00 тыс.руб., №7724 от 06.04.2015 на сумму 43,00 тыс.руб., №7732 от 06.04.2015 на сумму 43,00 тыс.руб., №7723 от 27.03.2015 на сумму 43,00 тыс.руб., №7725 на сумму 44,50 тыс.руб.</t>
  </si>
  <si>
    <t>5.2. Проведение семинаров, семинаров-тренингов, конференций, конкурсов, "круглых столов", совещаний для специалистов, представителей общественных организаций, волонтеров,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</si>
  <si>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5.3. Создание и распространение на территории города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</si>
  <si>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5.4. Организация и проведение мероприятий среди детей, подростков молодежи направленных на здоровый образ жизни, профилактику наркомании</t>
  </si>
  <si>
    <t>6.1. Проведение городской акции среди студентов и работающей молодежи "Шаг навстречу"</t>
  </si>
  <si>
    <t>4.1.Размещение (в том числе разработка проектов, приобретение, установка, монтаж, подключение) в городе Когалыме, на въездах и выездах из города  систем видеообзора, модернизации, обеспечения функционирования систем видеонаблюдения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</si>
  <si>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6.2. Организация и проведение детско-юношеского марафона "Прекрасное слово - жизнь"</t>
  </si>
  <si>
    <t>6.4. Реализация проекта "Спорт - основа здорового образа жизни"</t>
  </si>
  <si>
    <t>6.6. Организация профильной смены для лидеров детско-юношеских волонтерских движений</t>
  </si>
  <si>
    <t>Сетевой график по реализации мероприятий муниципальной программы "Обеспечение прав и законных интересов населения города Когалыма в отдельных сферах жизнедеятельности в 2014-2017 годах" на 01.01.2016 г.</t>
  </si>
  <si>
    <t>План на 01.01.2016</t>
  </si>
  <si>
    <t>Профинансировано на 01.01.16</t>
  </si>
  <si>
    <t>Анализ достижения показателей, характеризующих результаты реализации муниципальной программы</t>
  </si>
  <si>
    <t>«Обеспечение прав и законных интересов населения города Когалыма в отдельных сферах жизнедеятельности в 2014-2017 годах»</t>
  </si>
  <si>
    <t>№ п/п</t>
  </si>
  <si>
    <t>Наименование показателей результатов</t>
  </si>
  <si>
    <t>Ед. измерения</t>
  </si>
  <si>
    <t>Базовый показатель на начало реализации программы</t>
  </si>
  <si>
    <t>Утверждено программой на 2015 год</t>
  </si>
  <si>
    <t>Фактическое значение показателя на отчетную дату (нарастающим)</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</si>
  <si>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</si>
  <si>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Показатели непосредственных результатов</t>
  </si>
  <si>
    <t>1.</t>
  </si>
  <si>
    <t>%</t>
  </si>
  <si>
    <t>2.</t>
  </si>
  <si>
    <t>3.</t>
  </si>
  <si>
    <t>Доля педагогических работников участвующих в мероприятиях, направленных на профилактику употребления наркотических средств и психоактивных веществ несовершеннолетними</t>
  </si>
  <si>
    <t>4.</t>
  </si>
  <si>
    <t>ед.</t>
  </si>
  <si>
    <t>5.</t>
  </si>
  <si>
    <t>Увеличение количества молодёжи, вовлеченной в мероприятия, направленные на профилактику незаконного оборота и потребления наркотических средств и психотропных веществ до 90% (от количества молодёжи города)</t>
  </si>
  <si>
    <t xml:space="preserve">Увеличение количества зарегистрированных актов гражданского  состояния </t>
  </si>
  <si>
    <t>Показатели конечных результатов</t>
  </si>
  <si>
    <t>Уменьшение доли уличных преступлений в числе зарегистрированных общеуголовных преступлений</t>
  </si>
  <si>
    <t>Уменьшение уровня общеуголовной преступности (на 10 тыс. населения)</t>
  </si>
  <si>
    <t>45,4</t>
  </si>
  <si>
    <t>Увеличение доли обучающихся в городе Когалыме, участников мероприятий, вовлеченных в антинаркотические профилактические мероприятия, от общей численности детей, молодежи.</t>
  </si>
  <si>
    <t>7339 человек (7025 школьники, 314 колледж)</t>
  </si>
  <si>
    <t>на 01.01.2016 год.</t>
  </si>
  <si>
    <t>Доля административных правонарушений, предусмотренных ст.12.9, 12.12, 12.19 КоАП Рф, выявленных с помощью технических средств фото-видеофиксации, в общем количестве таких правонарушений</t>
  </si>
  <si>
    <t>Уменьшение доли лиц, ранее осуждавшихся за совершение преступлений, в общем количестве лиц, осуждённых на основании обвинительных приговоров, вступивших в законную силу</t>
  </si>
  <si>
    <t>Общая распространнённость наркомании (на 100 тыс.населения)</t>
  </si>
  <si>
    <t>Секретарь комиссии сектора по организационному обеспечению деятельности комиссий города Когалыма и взаимодействию с правоохранительными органами   С.Е.Михалева                                              тел.8(34667)93-613 факс.93-701</t>
  </si>
  <si>
    <t>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t>
  </si>
  <si>
    <t>Выявлено 127 административных правонарушений, 1 уголовное преступление. Общее количество правонарушений по главе 20 КоАП РФ 2184, всего за 12 месяцев - 6113</t>
  </si>
  <si>
    <t>Выявлено по линии БДД всего-43786 правонарушений, с помощью видеофиксации - 14919 правонарушений</t>
  </si>
  <si>
    <t>Всего зарегистрированно 607 преступлений, из них 88 совершено на улице.</t>
  </si>
  <si>
    <t>Зарегистрировано 607 преступлений. Численность населения на 01.01.2015г 62191 человек.</t>
  </si>
  <si>
    <t>Из 343  лиц, привлечённых к уголовной ответственности, 152 ранее судимы.</t>
  </si>
  <si>
    <t>Охват молодёжи за 2015 год 10163 человека (УКСиМП - 3445, УО - 5486, Техникум - 1232). Общее число молодёжи города Когалыма от 14 до 30 лет - 15028 человек).</t>
  </si>
  <si>
    <t>Заключён муниципальный контракт от 02.12.2015 №0187300013715000249-0210863-01 на право оказания услуг трансляции видеороликов социальной направленности в эфире телевизионного канала, вещающего на территории города Когалыма, на сумму 241,53 тыс.руб. (Аукцион объединён по мероприятиям п.3.1, п.4.2., п.5.3. муниципальной программы, по мероприятию 4.2. сумма составила - 107,17 тыс.руб.) По итогам электронного аукциона, экономия составила 25,63 тыс.руб.</t>
  </si>
  <si>
    <t xml:space="preserve">Заключены следующие договора: с КГМУП «Рябинушка» от 18.03.2015 №02/Д на изготовление нарукавных повязок на сумму 9,61 тыс. руб.; с ООО «Лотос» от 23.03.2015 №145 на оказание услуг по нанесению термопечати на сумму 4,65 тыс. руб.; с КГМУП «Когалымская городская типография» от 23.03.2015 №84/15-Б на изготовление бланков удостоверений для членов ДНД на сумму 3,84 тыс. руб.; Договор страхования от несчастных случаев с государственной страховой компании «Югория» от 08.04.2015 №12-000051-05/15к на сумму 9,60 тыс. руб.; от 07.07.2015 №12-000184-05/15 на сумму 2,00 тыс.руб. По итогам дежурств, материально простимулировано: В 1 квартале 2015 г. 19 членов добровольной народной дружины города Когалыма (далее - ДНД), на сумму 180,45 тыс. руб.; Во II квартале 26 членов ДНД на сумму 132,83 тыс. руб.: В III квартале 16 членов ДНД на сумму  208,65 ; В IV квартале 15 членов ДНД на сумму 208,80 тыс.руб.
</t>
  </si>
  <si>
    <t xml:space="preserve">8-10 апреля 2015 года учащиеся МАОУ "Средняя школа №6" выезжали в г.Ханты-Мансийск для участия в окружных соревнованиях юных инспекторов  движения "Безопасное колесо ". </t>
  </si>
  <si>
    <t>Заключены следующие договора поставки: №63 от 17.03.15г. на сумму 100,00 тыс.руб., №64 от 18.03.15г. на сумму 58,00 тыс.руб. Приобретены  ростовые куклы 3 шт.</t>
  </si>
  <si>
    <t xml:space="preserve">Заключены договора: от 01.07.15 №1579СГ-ПУ/ЗПО от 01.07.15 на сумму 723,50 тыс.руб. на оказание услуг почтовой связи по доставке писем, в целях информирования населения о системах видеонаблюдения; №1761 СГ-ПУ от 21.12.15 на сумму 523,00 тыс.руб.; Заключен муниципальный контракт от 21.10.2015 №0187300013715000214 с ПАО междугородной и международной электрической связи «Ростелеком» на сумму 5 818 378,00 руб. на право выполнения работ по монтажу системы автоматической фотовидеофиксации нарушений правил дорожного движения города Когалыма (перекрёстки улиц Прибалтийская – Мира и Сибирская – Бакинская); Заключён муниципальный контракты от 21.12.2015 №0187300013715000294 с ООО "Комплексный технический центр Инжиниринг" на поставку опор для установки системы автоматической фотовидеофиксации нарушений правил дорожного движения города Когалыма, на сумму 454 837,58 руб. </t>
  </si>
  <si>
    <t>Заключен договор №75 от 22.05.15 на сумму 108,90 тыс.руб. Приобретены поощрительные призы для проведения Спартакиады среди дворовых площадок и пришкольных лагерей.</t>
  </si>
  <si>
    <t>Заключён муниципальный контракт от 02.12.2015 №0187300013715000249-0210863-01 на право оказания услуг трансляции видеороликов социальной направленности в эфире телевизионного канала, вещающего на территории города Когалыма, на сумму 241,53 тыс.руб. (Аукцион объединён по мероприятиям п.3.1, п.4.2., п.5.3. муниципальной программы, по мероприятию 3.1. сумма 89,41 тыс.руб.) По итогам электронного аукциона, экономия составила 21,39 тыс.руб.</t>
  </si>
  <si>
    <t xml:space="preserve">Заключены следующие договора: №57-15 от 09.06.15 на сумму 66,00 тыс.руб. МБУ "Феникс" изготовлен банер 1 шт. на сумму 38,00 т. руб, приобретена печатная продукция на сумму 28,00 тыс.руб. Заключены муниципальные контракты: №0187300013715000221-0210863-01 от 05.11.15 на сумму 20,80 тыс.руб. на поставку печатной тематической продукции, №0187300013715000249-0210863-01 от 02.12.15 на право оказания услуг трансляции видеороликов социальной направленности в эфире телевизионного канала, вещающего на территории города Когалыма, на сумму 241,53 тыс.руб. (Аукцион объединён по мероприятиям п.3.1, п.4.2., п.5.3. муниципальной программы, по мероприятию 5.3. сумма - 44,95 тыс.руб.) По итогам электронного аукциона, экономия составила 14,85 тыс.руб. </t>
  </si>
  <si>
    <t xml:space="preserve">Приобретены  призы для награждения, заключены следующие договора  №94 от 12.10.15г. на сумму 9,90 тыс.руб., №2654/2 от 21.10.15г. на сумму 45,50 тыс.руб., №77 от 19.10.15г. на сумму 16,50 тыс.руб., №ДП-78 от 15.10.15г. на сумму 5,60 тыс.руб.         </t>
  </si>
  <si>
    <t>Заключены следующие договора:  №05-15 от 02.02.15г. на сумму 62,85 тыс.руб., №27-15 от 09.02.15 на сумму 11,03 тыс.руб., №45/15 от 22.04.15 на сумму 6,73 тыс.руб., №32 от 10.02.15 на сумму  3,01 тыс.руб., для организации мероприятия. приобретены продукты питания, модульные ракетные двигатели, рулевая машинка, футболки, хоз.товары.</t>
  </si>
  <si>
    <t>Заключены договоры: №105 от 15.04.15г. на сумму 14,00 тыс.руб.на поставку материалов для занятий и игр; №8 от 13.04.15 на сумму 14,00 тыс.руб. на поставку игр и игрового оборудования, №ПТ-040 от 06.05.15г. на сумму 13997,00 руб., №312/1 от 07.05.15 на сумму 18,00 тыс.руб.</t>
  </si>
  <si>
    <t xml:space="preserve">Заключены договора: №28В от 17.03.15 на сумму 105,00 тыс.руб. Приобретены наборы базового и ресурсного конструктора, конструктор «Космические проекты», программное обеспечение к конструктору. 
№078 от 01.04.15 на сумму 105,00 тыс.руб. с ООО "АН-24,РУ", №1 от 03.04.15 на сумму 105,00 тыс.руб. с городской общественной организацией "Общество охотников и рыболовов г. Когалыма". Приобретены для МАОУ «Средняя школа №3» две пневматические винтовки CZ-200Т.
</t>
  </si>
  <si>
    <t xml:space="preserve">Заключены договора:                                                                                                                                                                                                                                                                                   № 40 от 23.11.2015 на сумму 5000 руб. , 
№ 82 от 23.11.2015 на сумму 27000 руб., 
№ 70 от 30.11.2015 на сумму 4 000 руб., 
№ 71 от 30.11.2015 на сумму 16 000 руб., 
№ 10 от 27.11.2015 на сумму 8 000 руб. 
Приобретены: расходные материалы к оргтехнике, канцелярские товары, сувенирная продукция, атрибутика, изготовление баннера для организации мероприятия. Заключен Заключен договор №3 от 19.11.2015 на сумму 66 000 руб.  
Приобретено оборудование и лыжное снаряжение для проведения этапа «биатлон».
</t>
  </si>
  <si>
    <t>В мероприятиях приняли участие 244 педагогических работника общеобразовательных организаций из 468, что составляет 52% от общего числа педагогических работников в образовательных организациях</t>
  </si>
  <si>
    <t xml:space="preserve">Число заболеваний наркологическими расстройствами с  впервые в жизни установленным диагнозом, взятия на диспансерный учёт в 2015 году 199,5 (на 100 тыс.населения), в абсолютных числах по городу 121 человек. </t>
  </si>
  <si>
    <t>Всего в орган ЗАГС фактических обращений граждан за 2015 год - 2197</t>
  </si>
  <si>
    <t>на 01.01.2016 год</t>
  </si>
  <si>
    <t>2016 год</t>
  </si>
  <si>
    <t>с 23-27.03.2015 года проведено общегородское мероприятие "Веснянка 2015". Заключены следующие договора: №ДДТ/001/15 от 16.03.15 на сумму 10,00 тыс.руб, были приобретены канцелярские и хозяйственные товары,.; №ДДТ/002/15 от 16.03.15 на сумму 5,00 тыс.руб. приобретены флеш-карты, №1-1/15-ДДТ от 22.03.15 на сумму 145,00 тыс.руб., оплата услуг по организации и проведению профильной смены "Веснянка-2015г"</t>
  </si>
  <si>
    <t>Заключены договора: №25 от 20.04.15 на сумму 37,20 тыс.руб., №278/1 от 28.04.15 на сумму 40,00 тыс.руб., были приобретены учебные пособия,методические рекомендации,плакаты,стенды,развивающие игры,конструкторы</t>
  </si>
  <si>
    <t>Заключены муниципальные контракты: №0187300013715000031-0210863-01 на сумму 7,0 тыс руб.были приобретены фото-рамки бизнес-класа, №0187300013715000125-0210863-02 от 30.06.2015 года на сумму 22,90 тыс. руб.приобретение канцелярских товаров для проведения совещаний со специалистами, представителями общественных организаций, волонтеров, занимающихся решением вопросов по проблемам наркомании. Образовательными организациями заключены договора: №1 от 01.11.15 на сумму 25,00 тыс.руб. – МАОУ СОШ №1, №04-2015 от 27.10.15 на сумму 25,00 тыс.руб. – МАОУ «Средняя школа №3», №1 от 09.11.15 на сумму 25,00 тыс.руб. №15 от 01.11.15 на сумму 25,00 тыс.руб. – МАОУ «Средняя школа № 6», №77 от 01.11.15 на сумму 37,00 тыс.руб. – МАОУ СОШ №7, №8шк-1 от 01.11.15 на сумму 30,00 тыс.руб. - МАОУ «Средняя школа № 8», №10 от 27.10.15 на сумму 25,00 тыс.руб. – МАОУ «СОШ №10»</t>
  </si>
  <si>
    <t>Муниципальный контракт № 0187300013715000249-0210863-01  от 02 декабря 2015года, была проведена  121 трансляция видеороликов</t>
  </si>
  <si>
    <t>Экономия сложилась за счет увольнения штатного сотрудника, расчет оплаты по больничным листам.</t>
  </si>
  <si>
    <t>Экономия сложилась за счет вакансии штатной единицы. По результатам деятельности работы комиссии было проведено 24 заседания,  166 административных правонарушений, составлено 178 протоколов, выявлено штрафов на сумму 64200руб.</t>
  </si>
  <si>
    <t>Заключены следующие договора: №65 от 14.08.15 на сумму 26,96 тыс.руб., №18Д от 05.03.15 на сумму 4,21 тыс.руб., №КМ-0467 от 29.09.15 на сумму 1,05тыс.руб.,№41-15 от 01.04.15 на сумму 7,23 тыс.руб., №42-15 от 14.04.15 на сумму 24,75 тыс.руб., Для проведения мероприятия приобретена сувенирная  и организационная продукция, арендован биотуалет, транспортные услуги.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</si>
</sst>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0_ ;[Red]\-#,##0.0\ "/>
    <numFmt numFmtId="166" formatCode="#,##0_ ;[Red]\-#,##0\ "/>
    <numFmt numFmtId="167" formatCode="#,##0.00\ _₽"/>
    <numFmt numFmtId="168" formatCode="#,##0.00_ ;[Red]\-#,##0.00\ "/>
    <numFmt numFmtId="169" formatCode="0.0"/>
    <numFmt numFmtId="170" formatCode="#,##0.000\ _₽"/>
  </numFmts>
  <fonts count="31" x14ac:knownFonts="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1"/>
      <color indexed="8"/>
      <name val="Calibri"/>
      <family val="2"/>
      <charset val="204"/>
    </font>
    <font>
      <sz val="13"/>
      <name val="Times New Roman"/>
      <family val="1"/>
      <charset val="204"/>
    </font>
    <font>
      <sz val="11"/>
      <color indexed="8"/>
      <name val="Calibri"/>
      <family val="2"/>
    </font>
    <font>
      <sz val="10"/>
      <name val="Arial"/>
      <family val="2"/>
      <charset val="204"/>
    </font>
    <font>
      <b/>
      <sz val="12"/>
      <color indexed="8"/>
      <name val="Times New Roman"/>
      <family val="1"/>
      <charset val="204"/>
    </font>
    <font>
      <sz val="12"/>
      <color indexed="8"/>
      <name val="Times New Roman"/>
      <family val="1"/>
      <charset val="204"/>
    </font>
    <font>
      <sz val="12"/>
      <color indexed="8"/>
      <name val="Calibri"/>
      <family val="2"/>
      <charset val="204"/>
    </font>
    <font>
      <i/>
      <sz val="14"/>
      <name val="Times New Roman"/>
      <family val="1"/>
      <charset val="204"/>
    </font>
    <font>
      <sz val="10"/>
      <name val="Times New Roman"/>
      <family val="1"/>
      <charset val="204"/>
    </font>
    <font>
      <sz val="12"/>
      <name val="Calibri"/>
      <family val="2"/>
      <charset val="204"/>
    </font>
    <font>
      <sz val="12"/>
      <color indexed="9"/>
      <name val="Times New Roman"/>
      <family val="1"/>
      <charset val="204"/>
    </font>
    <font>
      <sz val="8"/>
      <name val="Calibri"/>
      <family val="2"/>
      <charset val="204"/>
    </font>
    <font>
      <sz val="9"/>
      <color indexed="81"/>
      <name val="Tahoma"/>
      <family val="2"/>
      <charset val="204"/>
    </font>
    <font>
      <b/>
      <sz val="9"/>
      <color indexed="81"/>
      <name val="Tahoma"/>
      <family val="2"/>
      <charset val="204"/>
    </font>
    <font>
      <sz val="12"/>
      <color indexed="17"/>
      <name val="Times New Roman"/>
      <family val="1"/>
      <charset val="204"/>
    </font>
    <font>
      <sz val="13"/>
      <color indexed="8"/>
      <name val="Times New Roman"/>
      <family val="1"/>
      <charset val="204"/>
    </font>
    <font>
      <sz val="11"/>
      <name val="Times New Roman"/>
      <family val="1"/>
      <charset val="204"/>
    </font>
    <font>
      <b/>
      <sz val="12"/>
      <color indexed="8"/>
      <name val="Times New Roman"/>
      <family val="1"/>
      <charset val="204"/>
    </font>
    <font>
      <sz val="12"/>
      <color indexed="8"/>
      <name val="Times New Roman"/>
      <family val="1"/>
      <charset val="204"/>
    </font>
    <font>
      <sz val="13"/>
      <color indexed="8"/>
      <name val="Times New Roman"/>
      <family val="1"/>
      <charset val="204"/>
    </font>
    <font>
      <sz val="11"/>
      <color indexed="8"/>
      <name val="Times New Roman"/>
      <family val="1"/>
      <charset val="204"/>
    </font>
    <font>
      <b/>
      <sz val="13"/>
      <color indexed="8"/>
      <name val="Times New Roman"/>
      <family val="1"/>
      <charset val="204"/>
    </font>
    <font>
      <sz val="14"/>
      <color indexed="8"/>
      <name val="Times New Roman"/>
      <family val="1"/>
      <charset val="204"/>
    </font>
    <font>
      <sz val="11"/>
      <color theme="1"/>
      <name val="Calibri"/>
      <family val="2"/>
      <charset val="204"/>
      <scheme val="minor"/>
    </font>
    <font>
      <sz val="11"/>
      <color theme="1"/>
      <name val="Calibri"/>
      <family val="2"/>
      <scheme val="minor"/>
    </font>
    <font>
      <sz val="11"/>
      <name val="Calibri"/>
      <family val="2"/>
      <charset val="204"/>
      <scheme val="minor"/>
    </font>
    <font>
      <b/>
      <sz val="14"/>
      <color indexed="8"/>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30"/>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28" fillId="0" borderId="0"/>
    <xf numFmtId="0" fontId="27" fillId="0" borderId="0"/>
    <xf numFmtId="0" fontId="3" fillId="0" borderId="0"/>
    <xf numFmtId="0" fontId="7" fillId="0" borderId="0"/>
    <xf numFmtId="0" fontId="3" fillId="0" borderId="0"/>
    <xf numFmtId="0" fontId="27" fillId="0" borderId="0"/>
    <xf numFmtId="164" fontId="4"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cellStyleXfs>
  <cellXfs count="189">
    <xf numFmtId="0" fontId="0" fillId="0" borderId="0" xfId="0"/>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horizontal="center" vertical="center" wrapText="1"/>
    </xf>
    <xf numFmtId="166" fontId="2" fillId="0" borderId="0" xfId="0" applyNumberFormat="1" applyFont="1" applyFill="1" applyAlignment="1">
      <alignment vertical="center" wrapText="1"/>
    </xf>
    <xf numFmtId="0" fontId="1" fillId="2" borderId="0" xfId="0" applyFont="1" applyFill="1" applyBorder="1" applyAlignment="1">
      <alignment vertical="center" wrapText="1"/>
    </xf>
    <xf numFmtId="0" fontId="8" fillId="0" borderId="0" xfId="0" applyFont="1" applyAlignment="1"/>
    <xf numFmtId="0" fontId="8" fillId="0" borderId="0" xfId="0" applyFont="1" applyFill="1"/>
    <xf numFmtId="0" fontId="9" fillId="0" borderId="0" xfId="0" applyFont="1"/>
    <xf numFmtId="0" fontId="10" fillId="0" borderId="0" xfId="0" applyFont="1"/>
    <xf numFmtId="165"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67" fontId="2" fillId="0" borderId="1" xfId="0" applyNumberFormat="1" applyFont="1" applyFill="1" applyBorder="1" applyAlignment="1">
      <alignment horizontal="center" vertical="center" wrapText="1"/>
    </xf>
    <xf numFmtId="167" fontId="2" fillId="0" borderId="1" xfId="0" applyNumberFormat="1" applyFont="1" applyFill="1" applyBorder="1" applyAlignment="1" applyProtection="1">
      <alignment horizontal="center" vertical="center" wrapText="1"/>
    </xf>
    <xf numFmtId="167" fontId="1"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pplyProtection="1">
      <alignment vertical="center" wrapText="1"/>
    </xf>
    <xf numFmtId="0" fontId="1" fillId="0" borderId="1" xfId="0" applyFont="1" applyFill="1" applyBorder="1" applyAlignment="1">
      <alignment horizontal="justify"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67" fontId="1"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167" fontId="2" fillId="2" borderId="1" xfId="0" applyNumberFormat="1" applyFont="1" applyFill="1" applyBorder="1" applyAlignment="1" applyProtection="1">
      <alignment horizontal="center" vertical="center" wrapText="1"/>
    </xf>
    <xf numFmtId="167" fontId="1" fillId="2" borderId="1" xfId="0" applyNumberFormat="1" applyFont="1" applyFill="1" applyBorder="1" applyAlignment="1" applyProtection="1">
      <alignment horizontal="center" vertical="center" wrapText="1"/>
    </xf>
    <xf numFmtId="167" fontId="2" fillId="0" borderId="1" xfId="0" applyNumberFormat="1" applyFont="1" applyFill="1" applyBorder="1" applyAlignment="1">
      <alignment horizontal="center" wrapText="1"/>
    </xf>
    <xf numFmtId="0" fontId="9" fillId="0" borderId="0" xfId="0" applyFont="1" applyFill="1"/>
    <xf numFmtId="0" fontId="10" fillId="0" borderId="0" xfId="0" applyFont="1" applyAlignment="1">
      <alignment horizontal="left" vertical="center"/>
    </xf>
    <xf numFmtId="0" fontId="10" fillId="0" borderId="0" xfId="0" applyFont="1" applyFill="1"/>
    <xf numFmtId="14" fontId="9" fillId="0" borderId="0" xfId="0" applyNumberFormat="1" applyFont="1" applyAlignment="1">
      <alignment horizontal="left"/>
    </xf>
    <xf numFmtId="4" fontId="10" fillId="0" borderId="0" xfId="0" applyNumberFormat="1" applyFont="1"/>
    <xf numFmtId="0" fontId="1" fillId="0" borderId="0" xfId="0" applyFont="1" applyFill="1" applyBorder="1" applyAlignment="1">
      <alignment vertical="center"/>
    </xf>
    <xf numFmtId="0" fontId="1" fillId="2" borderId="0" xfId="0" applyFont="1" applyFill="1" applyBorder="1" applyAlignment="1">
      <alignment vertical="center"/>
    </xf>
    <xf numFmtId="0" fontId="9" fillId="0" borderId="0" xfId="0" applyFont="1" applyAlignment="1">
      <alignment horizontal="left"/>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top"/>
    </xf>
    <xf numFmtId="0" fontId="12" fillId="0" borderId="0" xfId="0" applyFont="1"/>
    <xf numFmtId="0" fontId="2"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1" fillId="0" borderId="1" xfId="0" applyFont="1" applyFill="1" applyBorder="1" applyAlignment="1" applyProtection="1">
      <alignment horizontal="left" vertical="center" wrapText="1"/>
    </xf>
    <xf numFmtId="0" fontId="1" fillId="3" borderId="0"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Alignment="1">
      <alignment vertical="center" wrapText="1"/>
    </xf>
    <xf numFmtId="165"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1" fillId="5" borderId="0" xfId="0" applyFont="1" applyFill="1" applyBorder="1" applyAlignment="1">
      <alignment vertical="center" wrapText="1"/>
    </xf>
    <xf numFmtId="0" fontId="8" fillId="0" borderId="0" xfId="0" applyFont="1" applyFill="1" applyAlignment="1"/>
    <xf numFmtId="0" fontId="13" fillId="0" borderId="0" xfId="0" applyFont="1"/>
    <xf numFmtId="0" fontId="2" fillId="0" borderId="0" xfId="0" applyFont="1" applyAlignment="1">
      <alignment vertical="center"/>
    </xf>
    <xf numFmtId="0" fontId="9" fillId="0" borderId="0" xfId="0" applyFont="1" applyAlignment="1">
      <alignment vertical="top" wrapText="1"/>
    </xf>
    <xf numFmtId="0" fontId="9" fillId="0" borderId="0" xfId="0" applyFont="1" applyBorder="1" applyAlignment="1">
      <alignment vertical="top"/>
    </xf>
    <xf numFmtId="0" fontId="10" fillId="0" borderId="0" xfId="0" applyFont="1" applyAlignment="1">
      <alignment horizontal="right"/>
    </xf>
    <xf numFmtId="0" fontId="9" fillId="0" borderId="0" xfId="0" applyFont="1" applyBorder="1" applyAlignment="1">
      <alignment horizontal="left"/>
    </xf>
    <xf numFmtId="0" fontId="13" fillId="0" borderId="0" xfId="0" applyFont="1" applyBorder="1" applyAlignment="1">
      <alignment vertical="center"/>
    </xf>
    <xf numFmtId="0" fontId="13" fillId="0" borderId="0" xfId="0" applyFont="1" applyBorder="1" applyAlignment="1">
      <alignment horizontal="right" vertical="center"/>
    </xf>
    <xf numFmtId="0" fontId="0" fillId="0" borderId="0" xfId="0" applyAlignment="1">
      <alignment vertical="top" wrapText="1"/>
    </xf>
    <xf numFmtId="4" fontId="9" fillId="0" borderId="0" xfId="0" applyNumberFormat="1" applyFont="1" applyBorder="1" applyAlignment="1">
      <alignment vertical="top"/>
    </xf>
    <xf numFmtId="4" fontId="14" fillId="0" borderId="0" xfId="0" applyNumberFormat="1" applyFont="1" applyBorder="1" applyAlignment="1">
      <alignment horizontal="left"/>
    </xf>
    <xf numFmtId="0" fontId="0" fillId="0" borderId="2" xfId="0" applyBorder="1" applyAlignment="1">
      <alignment vertical="top" wrapText="1"/>
    </xf>
    <xf numFmtId="0" fontId="0" fillId="0" borderId="3" xfId="0" applyBorder="1" applyAlignment="1">
      <alignment vertical="top" wrapText="1"/>
    </xf>
    <xf numFmtId="165" fontId="2" fillId="0" borderId="1" xfId="0" applyNumberFormat="1" applyFont="1" applyFill="1" applyBorder="1" applyAlignment="1" applyProtection="1">
      <alignment horizontal="center" vertical="center" wrapText="1"/>
    </xf>
    <xf numFmtId="4" fontId="2" fillId="0" borderId="0" xfId="0" applyNumberFormat="1" applyFont="1" applyBorder="1" applyAlignment="1">
      <alignment horizontal="left"/>
    </xf>
    <xf numFmtId="168" fontId="1"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168" fontId="2" fillId="0" borderId="1" xfId="0" applyNumberFormat="1" applyFont="1" applyFill="1" applyBorder="1" applyAlignment="1" applyProtection="1">
      <alignment horizontal="center" vertical="center" wrapText="1"/>
    </xf>
    <xf numFmtId="4" fontId="2" fillId="4" borderId="0" xfId="0" applyNumberFormat="1" applyFont="1" applyFill="1" applyBorder="1" applyAlignment="1">
      <alignment vertical="center" wrapText="1"/>
    </xf>
    <xf numFmtId="0" fontId="1" fillId="6" borderId="1" xfId="0" applyFont="1" applyFill="1" applyBorder="1" applyAlignment="1">
      <alignment horizontal="left" vertical="center" wrapText="1"/>
    </xf>
    <xf numFmtId="167" fontId="2" fillId="0" borderId="1" xfId="0" applyNumberFormat="1" applyFont="1" applyFill="1" applyBorder="1" applyAlignment="1">
      <alignment horizontal="left" vertical="center" wrapText="1"/>
    </xf>
    <xf numFmtId="167" fontId="2" fillId="0" borderId="1" xfId="0" applyNumberFormat="1" applyFont="1" applyFill="1" applyBorder="1" applyAlignment="1">
      <alignment horizontal="left" vertical="top" wrapText="1"/>
    </xf>
    <xf numFmtId="167" fontId="2" fillId="0" borderId="1" xfId="0" applyNumberFormat="1" applyFont="1" applyFill="1" applyBorder="1" applyAlignment="1">
      <alignment horizontal="justify" vertical="top" wrapText="1"/>
    </xf>
    <xf numFmtId="0" fontId="2" fillId="3" borderId="1" xfId="0" applyFont="1" applyFill="1" applyBorder="1" applyAlignment="1">
      <alignment horizontal="left" vertical="center" wrapText="1"/>
    </xf>
    <xf numFmtId="167" fontId="2" fillId="3" borderId="1" xfId="0" applyNumberFormat="1" applyFont="1" applyFill="1" applyBorder="1" applyAlignment="1">
      <alignment horizontal="center" vertical="center" wrapText="1"/>
    </xf>
    <xf numFmtId="4" fontId="2" fillId="2" borderId="0" xfId="0" applyNumberFormat="1" applyFont="1" applyFill="1" applyBorder="1" applyAlignment="1">
      <alignment vertical="center"/>
    </xf>
    <xf numFmtId="2" fontId="2" fillId="2" borderId="0" xfId="0" applyNumberFormat="1" applyFont="1" applyFill="1" applyBorder="1" applyAlignment="1">
      <alignment horizontal="center" vertical="center" wrapText="1"/>
    </xf>
    <xf numFmtId="0" fontId="21" fillId="0" borderId="1" xfId="0" applyFont="1" applyBorder="1" applyAlignment="1">
      <alignment vertical="center"/>
    </xf>
    <xf numFmtId="0" fontId="21" fillId="0" borderId="1" xfId="0" applyFont="1" applyBorder="1" applyAlignment="1">
      <alignment horizontal="center" vertical="center" textRotation="90" wrapText="1"/>
    </xf>
    <xf numFmtId="0" fontId="21" fillId="0" borderId="1" xfId="0" applyFont="1" applyBorder="1" applyAlignment="1">
      <alignment horizontal="center" vertical="center" textRotation="90"/>
    </xf>
    <xf numFmtId="0" fontId="21" fillId="0" borderId="1" xfId="0" applyFont="1" applyBorder="1" applyAlignment="1">
      <alignment horizontal="center" vertical="center" wrapText="1"/>
    </xf>
    <xf numFmtId="0" fontId="22" fillId="0" borderId="1" xfId="0" applyFont="1" applyBorder="1" applyAlignment="1">
      <alignment vertical="center"/>
    </xf>
    <xf numFmtId="0" fontId="23" fillId="0" borderId="1" xfId="0" applyFont="1" applyBorder="1" applyAlignment="1">
      <alignment horizontal="center" vertical="center" wrapText="1"/>
    </xf>
    <xf numFmtId="0" fontId="5" fillId="0" borderId="1" xfId="0" applyFont="1" applyBorder="1" applyAlignment="1">
      <alignment horizontal="center" vertical="center" wrapText="1"/>
    </xf>
    <xf numFmtId="169" fontId="19" fillId="0" borderId="1" xfId="0" applyNumberFormat="1" applyFont="1" applyBorder="1" applyAlignment="1">
      <alignment horizontal="center" vertical="center" wrapText="1"/>
    </xf>
    <xf numFmtId="169" fontId="23"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169" fontId="23" fillId="0" borderId="1" xfId="0" applyNumberFormat="1" applyFont="1" applyBorder="1" applyAlignment="1">
      <alignment horizontal="center" vertical="center"/>
    </xf>
    <xf numFmtId="169" fontId="23" fillId="0" borderId="2" xfId="0" applyNumberFormat="1" applyFont="1" applyFill="1" applyBorder="1" applyAlignment="1">
      <alignment horizontal="center" vertical="center" wrapText="1"/>
    </xf>
    <xf numFmtId="169" fontId="5" fillId="0" borderId="3"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0" fontId="23" fillId="0" borderId="1" xfId="0" applyFont="1" applyBorder="1" applyAlignment="1">
      <alignment vertical="center"/>
    </xf>
    <xf numFmtId="0" fontId="5" fillId="0" borderId="1" xfId="0" applyFont="1" applyBorder="1" applyAlignment="1">
      <alignment horizontal="left" vertical="top" wrapText="1"/>
    </xf>
    <xf numFmtId="49" fontId="23" fillId="0" borderId="1" xfId="0" applyNumberFormat="1" applyFont="1" applyBorder="1" applyAlignment="1">
      <alignment horizontal="center" vertical="center"/>
    </xf>
    <xf numFmtId="169" fontId="5" fillId="0" borderId="1" xfId="1" applyNumberFormat="1" applyFont="1" applyFill="1" applyBorder="1" applyAlignment="1">
      <alignment horizontal="center" vertical="center" wrapText="1"/>
    </xf>
    <xf numFmtId="0" fontId="24" fillId="0" borderId="0" xfId="0" applyFont="1"/>
    <xf numFmtId="0" fontId="20" fillId="0" borderId="0" xfId="0" applyFont="1"/>
    <xf numFmtId="0" fontId="24" fillId="0" borderId="0" xfId="0" applyFont="1" applyBorder="1"/>
    <xf numFmtId="0" fontId="20" fillId="0" borderId="0" xfId="0" applyFont="1" applyBorder="1"/>
    <xf numFmtId="0" fontId="22" fillId="0" borderId="0" xfId="0" applyFont="1"/>
    <xf numFmtId="0" fontId="24" fillId="0" borderId="0" xfId="0" applyFont="1" applyBorder="1" applyAlignment="1">
      <alignment wrapText="1"/>
    </xf>
    <xf numFmtId="0" fontId="2" fillId="0" borderId="0" xfId="0" applyFont="1"/>
    <xf numFmtId="0" fontId="5" fillId="0" borderId="1" xfId="1" applyFont="1" applyBorder="1" applyAlignment="1">
      <alignment horizontal="left" vertical="top" wrapText="1"/>
    </xf>
    <xf numFmtId="0" fontId="5" fillId="0" borderId="1" xfId="0" applyFont="1" applyFill="1" applyBorder="1" applyAlignment="1">
      <alignment horizontal="left" vertical="top" wrapText="1"/>
    </xf>
    <xf numFmtId="169" fontId="5" fillId="0" borderId="0" xfId="0" applyNumberFormat="1" applyFont="1" applyFill="1" applyAlignment="1">
      <alignment horizontal="center" vertical="center" wrapText="1"/>
    </xf>
    <xf numFmtId="169" fontId="5" fillId="0" borderId="2" xfId="0" applyNumberFormat="1" applyFont="1" applyFill="1" applyBorder="1" applyAlignment="1">
      <alignment horizontal="center" vertical="center" wrapText="1"/>
    </xf>
    <xf numFmtId="169" fontId="23" fillId="0" borderId="3" xfId="0" applyNumberFormat="1" applyFont="1" applyBorder="1" applyAlignment="1">
      <alignment horizontal="center" vertical="center"/>
    </xf>
    <xf numFmtId="167" fontId="1" fillId="6" borderId="1" xfId="0" applyNumberFormat="1" applyFont="1" applyFill="1" applyBorder="1" applyAlignment="1">
      <alignment horizontal="center" vertical="center" wrapText="1"/>
    </xf>
    <xf numFmtId="165" fontId="2" fillId="2" borderId="1" xfId="0" applyNumberFormat="1" applyFont="1" applyFill="1" applyBorder="1" applyAlignment="1" applyProtection="1">
      <alignment horizontal="center" vertical="center" wrapText="1"/>
    </xf>
    <xf numFmtId="167" fontId="18" fillId="0" borderId="1" xfId="0" applyNumberFormat="1" applyFont="1" applyFill="1" applyBorder="1" applyAlignment="1">
      <alignment horizontal="left" vertical="center" wrapText="1"/>
    </xf>
    <xf numFmtId="167" fontId="2" fillId="0" borderId="1" xfId="0" applyNumberFormat="1" applyFont="1" applyFill="1" applyBorder="1" applyAlignment="1">
      <alignment vertical="center" wrapText="1"/>
    </xf>
    <xf numFmtId="0" fontId="29" fillId="0" borderId="2" xfId="0" applyFont="1" applyBorder="1" applyAlignment="1">
      <alignment vertical="top" wrapText="1"/>
    </xf>
    <xf numFmtId="167" fontId="2" fillId="0" borderId="4" xfId="0" applyNumberFormat="1" applyFont="1" applyFill="1" applyBorder="1" applyAlignment="1">
      <alignment vertical="top" wrapText="1"/>
    </xf>
    <xf numFmtId="0" fontId="2" fillId="0" borderId="1" xfId="0" applyNumberFormat="1" applyFont="1" applyFill="1" applyBorder="1" applyAlignment="1">
      <alignment horizontal="left" vertical="center" wrapText="1"/>
    </xf>
    <xf numFmtId="4" fontId="2" fillId="0" borderId="1" xfId="0" applyNumberFormat="1" applyFont="1" applyFill="1" applyBorder="1" applyAlignment="1" applyProtection="1">
      <alignment horizontal="center" vertical="center" wrapText="1"/>
    </xf>
    <xf numFmtId="2" fontId="1" fillId="2" borderId="1" xfId="0" applyNumberFormat="1" applyFont="1" applyFill="1" applyBorder="1" applyAlignment="1">
      <alignment horizontal="center" vertical="center" wrapText="1"/>
    </xf>
    <xf numFmtId="2" fontId="2" fillId="2" borderId="1" xfId="0" applyNumberFormat="1" applyFont="1" applyFill="1" applyBorder="1" applyAlignment="1" applyProtection="1">
      <alignment horizontal="center" vertical="center" wrapText="1"/>
    </xf>
    <xf numFmtId="169" fontId="23" fillId="0" borderId="0" xfId="0" applyNumberFormat="1" applyFont="1" applyFill="1" applyBorder="1" applyAlignment="1">
      <alignment horizontal="center" vertical="center"/>
    </xf>
    <xf numFmtId="0" fontId="0" fillId="0" borderId="0" xfId="0" applyBorder="1"/>
    <xf numFmtId="0" fontId="23" fillId="0" borderId="0" xfId="0" applyFont="1" applyFill="1" applyBorder="1" applyAlignment="1">
      <alignment horizontal="center" vertical="center"/>
    </xf>
    <xf numFmtId="0" fontId="23" fillId="0" borderId="1" xfId="0" applyFont="1" applyBorder="1" applyAlignment="1">
      <alignment horizontal="justify" vertical="center" wrapText="1"/>
    </xf>
    <xf numFmtId="0" fontId="5" fillId="0" borderId="1" xfId="0" applyFont="1" applyBorder="1" applyAlignment="1">
      <alignment horizontal="left" vertical="center" wrapText="1"/>
    </xf>
    <xf numFmtId="0" fontId="5" fillId="0" borderId="1" xfId="1" applyFont="1" applyBorder="1" applyAlignment="1">
      <alignment horizontal="left" vertical="center" wrapText="1"/>
    </xf>
    <xf numFmtId="4" fontId="1" fillId="0" borderId="0" xfId="0" applyNumberFormat="1" applyFont="1" applyFill="1" applyBorder="1" applyAlignment="1">
      <alignment vertical="center" wrapText="1"/>
    </xf>
    <xf numFmtId="0" fontId="30" fillId="0" borderId="0" xfId="0" applyFont="1" applyAlignment="1">
      <alignment horizontal="left" vertical="center"/>
    </xf>
    <xf numFmtId="49" fontId="1" fillId="7" borderId="1" xfId="0" applyNumberFormat="1" applyFont="1" applyFill="1" applyBorder="1" applyAlignment="1" applyProtection="1">
      <alignment horizontal="left" vertical="center"/>
      <protection locked="0"/>
    </xf>
    <xf numFmtId="165" fontId="1" fillId="7" borderId="1" xfId="0" applyNumberFormat="1" applyFont="1" applyFill="1" applyBorder="1" applyAlignment="1" applyProtection="1">
      <alignment horizontal="right" vertical="center"/>
    </xf>
    <xf numFmtId="0" fontId="1" fillId="8" borderId="1" xfId="0" applyFont="1" applyFill="1" applyBorder="1" applyAlignment="1" applyProtection="1">
      <alignment horizontal="left" vertical="center" wrapText="1"/>
    </xf>
    <xf numFmtId="4" fontId="1" fillId="8" borderId="1" xfId="0" applyNumberFormat="1" applyFont="1" applyFill="1" applyBorder="1" applyAlignment="1" applyProtection="1">
      <alignment horizontal="center" vertical="center" wrapText="1"/>
    </xf>
    <xf numFmtId="0" fontId="2" fillId="9" borderId="1" xfId="0" applyFont="1" applyFill="1" applyBorder="1" applyAlignment="1">
      <alignment horizontal="left" vertical="center" wrapText="1"/>
    </xf>
    <xf numFmtId="167" fontId="2" fillId="9" borderId="1" xfId="0" applyNumberFormat="1" applyFont="1" applyFill="1" applyBorder="1" applyAlignment="1">
      <alignment horizontal="center" vertical="center" wrapText="1"/>
    </xf>
    <xf numFmtId="167" fontId="1" fillId="8" borderId="1" xfId="0" applyNumberFormat="1" applyFont="1" applyFill="1" applyBorder="1" applyAlignment="1" applyProtection="1">
      <alignment horizontal="center" vertical="center" wrapText="1"/>
    </xf>
    <xf numFmtId="0" fontId="1" fillId="10" borderId="1" xfId="0" applyFont="1" applyFill="1" applyBorder="1" applyAlignment="1" applyProtection="1">
      <alignment horizontal="left" vertical="center" wrapText="1"/>
    </xf>
    <xf numFmtId="167" fontId="1" fillId="10" borderId="1" xfId="0" applyNumberFormat="1" applyFont="1" applyFill="1" applyBorder="1" applyAlignment="1" applyProtection="1">
      <alignment horizontal="center" vertical="center" wrapText="1"/>
    </xf>
    <xf numFmtId="2" fontId="1" fillId="10" borderId="1" xfId="0" applyNumberFormat="1" applyFont="1" applyFill="1" applyBorder="1" applyAlignment="1" applyProtection="1">
      <alignment horizontal="center" vertical="center" wrapText="1"/>
    </xf>
    <xf numFmtId="4" fontId="1" fillId="10" borderId="1" xfId="0" applyNumberFormat="1" applyFont="1" applyFill="1" applyBorder="1" applyAlignment="1" applyProtection="1">
      <alignment horizontal="center" vertical="center" wrapText="1"/>
    </xf>
    <xf numFmtId="167" fontId="2" fillId="9" borderId="1" xfId="0" applyNumberFormat="1" applyFont="1" applyFill="1" applyBorder="1" applyAlignment="1" applyProtection="1">
      <alignment horizontal="center" vertical="center" wrapText="1"/>
    </xf>
    <xf numFmtId="2" fontId="2" fillId="9" borderId="1" xfId="0" applyNumberFormat="1" applyFont="1" applyFill="1" applyBorder="1" applyAlignment="1" applyProtection="1">
      <alignment horizontal="center" vertical="center" wrapText="1"/>
    </xf>
    <xf numFmtId="0" fontId="2" fillId="11" borderId="0" xfId="0" applyFont="1" applyFill="1" applyBorder="1" applyAlignment="1">
      <alignment horizontal="right" vertical="center"/>
    </xf>
    <xf numFmtId="4" fontId="10" fillId="11" borderId="0" xfId="0" applyNumberFormat="1" applyFont="1" applyFill="1"/>
    <xf numFmtId="170" fontId="2" fillId="9" borderId="1" xfId="0" applyNumberFormat="1" applyFont="1" applyFill="1" applyBorder="1" applyAlignment="1">
      <alignment horizontal="center" vertical="center" wrapText="1"/>
    </xf>
    <xf numFmtId="0" fontId="19" fillId="0" borderId="1" xfId="0" applyFont="1" applyBorder="1" applyAlignment="1">
      <alignment horizontal="justify" vertical="center" wrapText="1"/>
    </xf>
    <xf numFmtId="0" fontId="5" fillId="0" borderId="0" xfId="0" applyFont="1" applyAlignment="1">
      <alignment horizontal="center"/>
    </xf>
    <xf numFmtId="0" fontId="11" fillId="0" borderId="0" xfId="0" applyFont="1" applyAlignment="1">
      <alignment horizontal="left"/>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167" fontId="2" fillId="0" borderId="4" xfId="0" applyNumberFormat="1" applyFont="1" applyFill="1" applyBorder="1" applyAlignment="1">
      <alignment horizontal="left" vertical="top" wrapText="1"/>
    </xf>
    <xf numFmtId="0" fontId="29" fillId="0" borderId="2" xfId="0" applyFont="1" applyFill="1" applyBorder="1" applyAlignment="1">
      <alignment vertical="top" wrapText="1"/>
    </xf>
    <xf numFmtId="0" fontId="29" fillId="0" borderId="3" xfId="0" applyFont="1" applyFill="1" applyBorder="1" applyAlignment="1">
      <alignment vertical="top" wrapText="1"/>
    </xf>
    <xf numFmtId="165" fontId="1" fillId="0" borderId="1" xfId="0" applyNumberFormat="1" applyFont="1" applyFill="1" applyBorder="1" applyAlignment="1">
      <alignment horizontal="center" vertical="center" wrapText="1"/>
    </xf>
    <xf numFmtId="0" fontId="9" fillId="0" borderId="0" xfId="0" applyFont="1" applyBorder="1" applyAlignment="1">
      <alignment horizontal="right" vertical="top"/>
    </xf>
    <xf numFmtId="0" fontId="1" fillId="0" borderId="1" xfId="0" applyFont="1" applyFill="1" applyBorder="1" applyAlignment="1">
      <alignment horizontal="left" vertical="center" wrapText="1"/>
    </xf>
    <xf numFmtId="165" fontId="1" fillId="0" borderId="4"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2" xfId="0" applyFill="1" applyBorder="1" applyAlignment="1">
      <alignment vertical="top" wrapText="1"/>
    </xf>
    <xf numFmtId="0" fontId="0" fillId="0" borderId="3" xfId="0" applyFill="1" applyBorder="1" applyAlignment="1">
      <alignment vertical="top" wrapText="1"/>
    </xf>
    <xf numFmtId="165" fontId="1" fillId="0" borderId="5"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167" fontId="2" fillId="0" borderId="2" xfId="0" applyNumberFormat="1" applyFont="1" applyFill="1" applyBorder="1" applyAlignment="1">
      <alignment horizontal="left" vertical="top" wrapText="1"/>
    </xf>
    <xf numFmtId="167" fontId="2" fillId="0" borderId="3"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2" borderId="4" xfId="0" applyNumberFormat="1" applyFont="1" applyFill="1" applyBorder="1" applyAlignment="1">
      <alignment horizontal="left" vertical="top" wrapText="1"/>
    </xf>
    <xf numFmtId="0" fontId="13" fillId="2" borderId="2" xfId="0" applyNumberFormat="1" applyFont="1" applyFill="1" applyBorder="1" applyAlignment="1">
      <alignment horizontal="left" vertical="top" wrapText="1"/>
    </xf>
    <xf numFmtId="0" fontId="13" fillId="2" borderId="3" xfId="0" applyNumberFormat="1" applyFont="1" applyFill="1" applyBorder="1" applyAlignment="1">
      <alignment horizontal="left" vertical="top" wrapText="1"/>
    </xf>
    <xf numFmtId="0" fontId="22" fillId="0" borderId="0" xfId="0" applyFont="1" applyBorder="1" applyAlignment="1">
      <alignment wrapText="1"/>
    </xf>
    <xf numFmtId="0" fontId="24" fillId="0" borderId="0" xfId="0" applyFont="1" applyBorder="1" applyAlignment="1">
      <alignmen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6" fillId="0" borderId="0" xfId="0" applyFont="1" applyAlignment="1">
      <alignment horizontal="center" vertical="center"/>
    </xf>
    <xf numFmtId="0" fontId="24" fillId="0" borderId="0" xfId="0" applyFont="1" applyAlignment="1">
      <alignment horizontal="center" vertical="center"/>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vertical="center"/>
    </xf>
    <xf numFmtId="0" fontId="21" fillId="0" borderId="6" xfId="0" applyFont="1" applyBorder="1" applyAlignment="1">
      <alignment vertical="center"/>
    </xf>
    <xf numFmtId="0" fontId="21" fillId="0" borderId="5" xfId="0" applyFont="1" applyBorder="1" applyAlignment="1">
      <alignment horizontal="left" wrapText="1"/>
    </xf>
    <xf numFmtId="0" fontId="21" fillId="0" borderId="7" xfId="0" applyFont="1" applyBorder="1" applyAlignment="1">
      <alignment horizontal="left"/>
    </xf>
    <xf numFmtId="0" fontId="21" fillId="0" borderId="6" xfId="0" applyFont="1" applyBorder="1" applyAlignment="1">
      <alignment horizontal="left"/>
    </xf>
    <xf numFmtId="0" fontId="25" fillId="0" borderId="5" xfId="0" applyFont="1" applyBorder="1" applyAlignment="1">
      <alignment horizontal="left" wrapText="1"/>
    </xf>
    <xf numFmtId="0" fontId="25" fillId="0" borderId="7" xfId="0" applyFont="1" applyBorder="1" applyAlignment="1">
      <alignment horizontal="left"/>
    </xf>
    <xf numFmtId="0" fontId="25" fillId="0" borderId="6" xfId="0" applyFont="1" applyBorder="1" applyAlignment="1">
      <alignment horizontal="left"/>
    </xf>
  </cellXfs>
  <cellStyles count="10">
    <cellStyle name="Обычный" xfId="0" builtinId="0"/>
    <cellStyle name="Обычный 2" xfId="1"/>
    <cellStyle name="Обычный 3" xfId="2"/>
    <cellStyle name="Обычный 4" xfId="3"/>
    <cellStyle name="Обычный 5" xfId="4"/>
    <cellStyle name="Обычный 5 2" xfId="5"/>
    <cellStyle name="Обычный 6" xfId="6"/>
    <cellStyle name="Финансовый 2" xfId="7"/>
    <cellStyle name="Финансовый 3" xfId="8"/>
    <cellStyle name="Финансовый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view="pageBreakPreview" zoomScale="226" zoomScaleNormal="100" zoomScaleSheetLayoutView="226" workbookViewId="0">
      <selection activeCell="A11" sqref="A11:H11"/>
    </sheetView>
  </sheetViews>
  <sheetFormatPr defaultRowHeight="12.75" x14ac:dyDescent="0.2"/>
  <cols>
    <col min="1" max="8" width="9.140625" style="41"/>
    <col min="9" max="9" width="35.85546875" style="41" customWidth="1"/>
    <col min="10" max="16384" width="9.140625" style="41"/>
  </cols>
  <sheetData>
    <row r="1" spans="1:9" ht="18.75" x14ac:dyDescent="0.3">
      <c r="A1" s="149"/>
      <c r="B1" s="149"/>
    </row>
    <row r="8" spans="1:9" ht="9.75" customHeight="1" x14ac:dyDescent="0.2"/>
    <row r="9" spans="1:9" ht="12.75" customHeight="1" x14ac:dyDescent="0.2">
      <c r="A9" s="150" t="s">
        <v>52</v>
      </c>
      <c r="B9" s="151"/>
      <c r="C9" s="151"/>
      <c r="D9" s="151"/>
      <c r="E9" s="151"/>
      <c r="F9" s="151"/>
      <c r="G9" s="151"/>
      <c r="H9" s="151"/>
    </row>
    <row r="10" spans="1:9" ht="15.75" customHeight="1" x14ac:dyDescent="0.25">
      <c r="A10" s="151"/>
      <c r="B10" s="151"/>
      <c r="C10" s="151"/>
      <c r="D10" s="151"/>
      <c r="E10" s="151"/>
      <c r="F10" s="151"/>
      <c r="G10" s="151"/>
      <c r="H10" s="151"/>
      <c r="I10" s="42"/>
    </row>
    <row r="11" spans="1:9" ht="16.5" x14ac:dyDescent="0.25">
      <c r="A11" s="152" t="s">
        <v>53</v>
      </c>
      <c r="B11" s="152"/>
      <c r="C11" s="152"/>
      <c r="D11" s="152"/>
      <c r="E11" s="152"/>
      <c r="F11" s="152"/>
      <c r="G11" s="152"/>
      <c r="H11" s="152"/>
      <c r="I11" s="42"/>
    </row>
    <row r="12" spans="1:9" ht="16.5" x14ac:dyDescent="0.25">
      <c r="A12" s="43"/>
      <c r="B12" s="43"/>
      <c r="C12" s="43"/>
      <c r="D12" s="43"/>
      <c r="E12" s="43"/>
      <c r="F12" s="43"/>
      <c r="G12" s="43"/>
      <c r="H12" s="43"/>
    </row>
    <row r="13" spans="1:9" ht="16.5" x14ac:dyDescent="0.25">
      <c r="A13" s="148" t="s">
        <v>54</v>
      </c>
      <c r="B13" s="148"/>
      <c r="C13" s="148"/>
      <c r="D13" s="148"/>
      <c r="E13" s="148"/>
      <c r="F13" s="148"/>
      <c r="G13" s="148"/>
      <c r="H13" s="148"/>
      <c r="I13" s="42"/>
    </row>
    <row r="14" spans="1:9" ht="16.5" x14ac:dyDescent="0.25">
      <c r="A14" s="148" t="s">
        <v>55</v>
      </c>
      <c r="B14" s="148"/>
      <c r="C14" s="148"/>
      <c r="D14" s="148"/>
      <c r="E14" s="148"/>
      <c r="F14" s="148"/>
      <c r="G14" s="148"/>
      <c r="H14" s="148"/>
      <c r="I14" s="42"/>
    </row>
    <row r="15" spans="1:9" ht="49.5" customHeight="1" x14ac:dyDescent="0.25">
      <c r="A15" s="150" t="s">
        <v>57</v>
      </c>
      <c r="B15" s="150"/>
      <c r="C15" s="150"/>
      <c r="D15" s="150"/>
      <c r="E15" s="150"/>
      <c r="F15" s="150"/>
      <c r="G15" s="150"/>
      <c r="H15" s="150"/>
      <c r="I15" s="42"/>
    </row>
    <row r="16" spans="1:9" ht="16.5" x14ac:dyDescent="0.25">
      <c r="A16" s="148" t="s">
        <v>134</v>
      </c>
      <c r="B16" s="148"/>
      <c r="C16" s="148"/>
      <c r="D16" s="148"/>
      <c r="E16" s="148"/>
      <c r="F16" s="148"/>
      <c r="G16" s="148"/>
      <c r="H16" s="148"/>
    </row>
    <row r="46" spans="1:9" ht="16.5" x14ac:dyDescent="0.25">
      <c r="A46" s="148" t="s">
        <v>56</v>
      </c>
      <c r="B46" s="148"/>
      <c r="C46" s="148"/>
      <c r="D46" s="148"/>
      <c r="E46" s="148"/>
      <c r="F46" s="148"/>
      <c r="G46" s="148"/>
      <c r="H46" s="148"/>
      <c r="I46" s="44"/>
    </row>
    <row r="47" spans="1:9" ht="16.5" x14ac:dyDescent="0.25">
      <c r="A47" s="148" t="s">
        <v>135</v>
      </c>
      <c r="B47" s="148"/>
      <c r="C47" s="148"/>
      <c r="D47" s="148"/>
      <c r="E47" s="148"/>
      <c r="F47" s="148"/>
      <c r="G47" s="148"/>
      <c r="H47" s="148"/>
      <c r="I47" s="44"/>
    </row>
    <row r="67" ht="99.75" customHeight="1" x14ac:dyDescent="0.2"/>
  </sheetData>
  <mergeCells count="9">
    <mergeCell ref="A16:H16"/>
    <mergeCell ref="A46:H46"/>
    <mergeCell ref="A47:H47"/>
    <mergeCell ref="A1:B1"/>
    <mergeCell ref="A9:H10"/>
    <mergeCell ref="A11:H11"/>
    <mergeCell ref="A13:H13"/>
    <mergeCell ref="A14:H14"/>
    <mergeCell ref="A15:H15"/>
  </mergeCells>
  <phoneticPr fontId="15" type="noConversion"/>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9"/>
  <sheetViews>
    <sheetView view="pageBreakPreview" zoomScale="70" zoomScaleNormal="68" zoomScaleSheetLayoutView="70" workbookViewId="0">
      <pane xSplit="7" ySplit="3" topLeftCell="AB106" activePane="bottomRight" state="frozen"/>
      <selection pane="topRight" activeCell="H1" sqref="H1"/>
      <selection pane="bottomLeft" activeCell="A4" sqref="A4"/>
      <selection pane="bottomRight" activeCell="AF157" sqref="AF157:AF162"/>
    </sheetView>
  </sheetViews>
  <sheetFormatPr defaultRowHeight="15.75" x14ac:dyDescent="0.25"/>
  <cols>
    <col min="1" max="1" width="60" style="31" customWidth="1"/>
    <col min="2" max="2" width="15.28515625" style="9" customWidth="1"/>
    <col min="3" max="3" width="14.28515625" style="9" customWidth="1"/>
    <col min="4" max="4" width="13" style="32" customWidth="1"/>
    <col min="5" max="5" width="13.42578125" style="9" customWidth="1"/>
    <col min="6" max="6" width="13" style="9" customWidth="1"/>
    <col min="7" max="7" width="14.28515625" style="9" customWidth="1"/>
    <col min="8" max="8" width="11.7109375" style="9" customWidth="1"/>
    <col min="9" max="9" width="12.140625" style="9" customWidth="1"/>
    <col min="10" max="10" width="11.42578125" style="9" customWidth="1"/>
    <col min="11" max="11" width="11.5703125" style="9" customWidth="1"/>
    <col min="12" max="13" width="11.7109375" style="9" customWidth="1"/>
    <col min="14" max="14" width="11.5703125" style="9" customWidth="1"/>
    <col min="15" max="15" width="11.7109375" style="9" customWidth="1"/>
    <col min="16" max="17" width="11.5703125" style="9" customWidth="1"/>
    <col min="18" max="18" width="11.7109375" style="9" customWidth="1"/>
    <col min="19" max="19" width="12" style="9" customWidth="1"/>
    <col min="20" max="20" width="11.85546875" style="9" customWidth="1"/>
    <col min="21" max="23" width="11.7109375" style="32" customWidth="1"/>
    <col min="24" max="24" width="11.28515625" style="9" customWidth="1"/>
    <col min="25" max="26" width="11.42578125" style="9" customWidth="1"/>
    <col min="27" max="27" width="13" style="9" customWidth="1"/>
    <col min="28" max="28" width="11.85546875" style="9" customWidth="1"/>
    <col min="29" max="29" width="9.7109375" style="9" customWidth="1"/>
    <col min="30" max="30" width="11.85546875" style="9" customWidth="1"/>
    <col min="31" max="31" width="11.42578125" style="9" customWidth="1"/>
    <col min="32" max="32" width="88.85546875" style="9" customWidth="1"/>
    <col min="33" max="33" width="19.85546875" style="9" customWidth="1"/>
    <col min="34" max="16384" width="9.140625" style="9"/>
  </cols>
  <sheetData>
    <row r="1" spans="1:33" ht="29.25" customHeight="1" x14ac:dyDescent="0.25">
      <c r="A1" s="130" t="s">
        <v>77</v>
      </c>
      <c r="B1" s="6"/>
      <c r="C1" s="6"/>
      <c r="D1" s="55"/>
      <c r="E1" s="6"/>
      <c r="F1" s="6"/>
      <c r="G1" s="6"/>
      <c r="H1" s="6"/>
      <c r="I1" s="6"/>
      <c r="J1" s="6"/>
      <c r="K1" s="6"/>
      <c r="L1" s="6"/>
      <c r="M1" s="6"/>
      <c r="N1" s="6"/>
      <c r="O1" s="6"/>
      <c r="P1" s="6"/>
      <c r="Q1" s="6"/>
      <c r="R1" s="6"/>
      <c r="S1" s="6"/>
      <c r="T1" s="6"/>
      <c r="U1" s="7"/>
      <c r="V1" s="7"/>
      <c r="W1" s="7"/>
      <c r="X1" s="7"/>
      <c r="Y1" s="7"/>
      <c r="Z1" s="7"/>
      <c r="AA1" s="7"/>
      <c r="AB1" s="7"/>
      <c r="AC1" s="8"/>
      <c r="AD1" s="8"/>
      <c r="AE1" s="8"/>
      <c r="AF1" s="8"/>
      <c r="AG1" s="8"/>
    </row>
    <row r="2" spans="1:33" s="3" customFormat="1" x14ac:dyDescent="0.25">
      <c r="A2" s="158" t="s">
        <v>0</v>
      </c>
      <c r="B2" s="159" t="s">
        <v>26</v>
      </c>
      <c r="C2" s="159" t="s">
        <v>78</v>
      </c>
      <c r="D2" s="159" t="s">
        <v>79</v>
      </c>
      <c r="E2" s="159" t="s">
        <v>1</v>
      </c>
      <c r="F2" s="156" t="s">
        <v>2</v>
      </c>
      <c r="G2" s="156"/>
      <c r="H2" s="156" t="s">
        <v>3</v>
      </c>
      <c r="I2" s="156"/>
      <c r="J2" s="156" t="s">
        <v>4</v>
      </c>
      <c r="K2" s="156"/>
      <c r="L2" s="156" t="s">
        <v>5</v>
      </c>
      <c r="M2" s="156"/>
      <c r="N2" s="156" t="s">
        <v>6</v>
      </c>
      <c r="O2" s="156"/>
      <c r="P2" s="156" t="s">
        <v>7</v>
      </c>
      <c r="Q2" s="156"/>
      <c r="R2" s="156" t="s">
        <v>8</v>
      </c>
      <c r="S2" s="156"/>
      <c r="T2" s="156" t="s">
        <v>9</v>
      </c>
      <c r="U2" s="156"/>
      <c r="V2" s="156" t="s">
        <v>10</v>
      </c>
      <c r="W2" s="156"/>
      <c r="X2" s="156" t="s">
        <v>11</v>
      </c>
      <c r="Y2" s="156"/>
      <c r="Z2" s="156" t="s">
        <v>12</v>
      </c>
      <c r="AA2" s="156"/>
      <c r="AB2" s="156" t="s">
        <v>13</v>
      </c>
      <c r="AC2" s="156"/>
      <c r="AD2" s="164" t="s">
        <v>14</v>
      </c>
      <c r="AE2" s="165"/>
      <c r="AF2" s="168" t="s">
        <v>15</v>
      </c>
    </row>
    <row r="3" spans="1:33" s="3" customFormat="1" ht="47.25" x14ac:dyDescent="0.25">
      <c r="A3" s="158"/>
      <c r="B3" s="160"/>
      <c r="C3" s="160"/>
      <c r="D3" s="161"/>
      <c r="E3" s="160"/>
      <c r="F3" s="49" t="s">
        <v>16</v>
      </c>
      <c r="G3" s="49" t="s">
        <v>17</v>
      </c>
      <c r="H3" s="10" t="s">
        <v>18</v>
      </c>
      <c r="I3" s="10" t="s">
        <v>19</v>
      </c>
      <c r="J3" s="10" t="s">
        <v>18</v>
      </c>
      <c r="K3" s="10" t="s">
        <v>19</v>
      </c>
      <c r="L3" s="10" t="s">
        <v>18</v>
      </c>
      <c r="M3" s="10" t="s">
        <v>19</v>
      </c>
      <c r="N3" s="10" t="s">
        <v>18</v>
      </c>
      <c r="O3" s="10" t="s">
        <v>19</v>
      </c>
      <c r="P3" s="10" t="s">
        <v>18</v>
      </c>
      <c r="Q3" s="10" t="s">
        <v>19</v>
      </c>
      <c r="R3" s="10" t="s">
        <v>18</v>
      </c>
      <c r="S3" s="10" t="s">
        <v>19</v>
      </c>
      <c r="T3" s="10" t="s">
        <v>18</v>
      </c>
      <c r="U3" s="10" t="s">
        <v>19</v>
      </c>
      <c r="V3" s="10" t="s">
        <v>18</v>
      </c>
      <c r="W3" s="10" t="s">
        <v>19</v>
      </c>
      <c r="X3" s="10" t="s">
        <v>18</v>
      </c>
      <c r="Y3" s="10" t="s">
        <v>19</v>
      </c>
      <c r="Z3" s="10" t="s">
        <v>18</v>
      </c>
      <c r="AA3" s="10" t="s">
        <v>19</v>
      </c>
      <c r="AB3" s="10" t="s">
        <v>18</v>
      </c>
      <c r="AC3" s="10" t="s">
        <v>19</v>
      </c>
      <c r="AD3" s="10" t="s">
        <v>18</v>
      </c>
      <c r="AE3" s="10" t="s">
        <v>19</v>
      </c>
      <c r="AF3" s="168"/>
    </row>
    <row r="4" spans="1:33" s="4" customFormat="1" ht="18.75" customHeight="1" x14ac:dyDescent="0.25">
      <c r="A4" s="11">
        <v>1</v>
      </c>
      <c r="B4" s="11">
        <v>2</v>
      </c>
      <c r="C4" s="11">
        <v>3</v>
      </c>
      <c r="D4" s="11"/>
      <c r="E4" s="11">
        <v>4</v>
      </c>
      <c r="F4" s="11">
        <v>5</v>
      </c>
      <c r="G4" s="11">
        <v>6</v>
      </c>
      <c r="H4" s="11">
        <v>3</v>
      </c>
      <c r="I4" s="11">
        <v>8</v>
      </c>
      <c r="J4" s="11">
        <v>4</v>
      </c>
      <c r="K4" s="11">
        <v>10</v>
      </c>
      <c r="L4" s="11">
        <v>5</v>
      </c>
      <c r="M4" s="11">
        <v>12</v>
      </c>
      <c r="N4" s="11">
        <v>6</v>
      </c>
      <c r="O4" s="11">
        <v>14</v>
      </c>
      <c r="P4" s="11">
        <v>7</v>
      </c>
      <c r="Q4" s="11">
        <v>16</v>
      </c>
      <c r="R4" s="11">
        <v>8</v>
      </c>
      <c r="S4" s="11">
        <v>18</v>
      </c>
      <c r="T4" s="11">
        <v>9</v>
      </c>
      <c r="U4" s="11">
        <v>20</v>
      </c>
      <c r="V4" s="11">
        <v>10</v>
      </c>
      <c r="W4" s="11">
        <v>22</v>
      </c>
      <c r="X4" s="11">
        <v>11</v>
      </c>
      <c r="Y4" s="11">
        <v>24</v>
      </c>
      <c r="Z4" s="11">
        <v>12</v>
      </c>
      <c r="AA4" s="11">
        <v>26</v>
      </c>
      <c r="AB4" s="11">
        <v>13</v>
      </c>
      <c r="AC4" s="11">
        <v>28</v>
      </c>
      <c r="AD4" s="11">
        <v>14</v>
      </c>
      <c r="AE4" s="11">
        <v>30</v>
      </c>
      <c r="AF4" s="11">
        <v>31</v>
      </c>
    </row>
    <row r="5" spans="1:33" s="2" customFormat="1" ht="26.25" customHeight="1" x14ac:dyDescent="0.25">
      <c r="A5" s="131" t="s">
        <v>28</v>
      </c>
      <c r="B5" s="131"/>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row>
    <row r="6" spans="1:33" s="1" customFormat="1" ht="20.25" customHeight="1" x14ac:dyDescent="0.25">
      <c r="A6" s="133" t="s">
        <v>29</v>
      </c>
      <c r="B6" s="134">
        <f>B7+B21+B41+B67</f>
        <v>13239.29652</v>
      </c>
      <c r="C6" s="134">
        <f>C7+C21+C41+C67</f>
        <v>13239.29652</v>
      </c>
      <c r="D6" s="134">
        <f>D7+D21+D41+D67</f>
        <v>13056.55701</v>
      </c>
      <c r="E6" s="134">
        <f>E7+E21+E41+E67</f>
        <v>13056.55701</v>
      </c>
      <c r="F6" s="134">
        <f>E6*100/B6</f>
        <v>98.619718882163099</v>
      </c>
      <c r="G6" s="134">
        <f>E6*100/C6</f>
        <v>98.619718882163099</v>
      </c>
      <c r="H6" s="134">
        <f t="shared" ref="H6:AE6" si="0">H7+H21+H41+H67</f>
        <v>668.91571999999996</v>
      </c>
      <c r="I6" s="134">
        <f t="shared" si="0"/>
        <v>572.30003999999997</v>
      </c>
      <c r="J6" s="134">
        <f t="shared" si="0"/>
        <v>316.05838</v>
      </c>
      <c r="K6" s="134">
        <f t="shared" si="0"/>
        <v>302.07996000000003</v>
      </c>
      <c r="L6" s="134">
        <f t="shared" si="0"/>
        <v>636.73766000000001</v>
      </c>
      <c r="M6" s="134">
        <f t="shared" si="0"/>
        <v>412.52706000000001</v>
      </c>
      <c r="N6" s="134">
        <f t="shared" si="0"/>
        <v>677.03805000000011</v>
      </c>
      <c r="O6" s="134">
        <f t="shared" si="0"/>
        <v>746.27792999999997</v>
      </c>
      <c r="P6" s="134">
        <f t="shared" si="0"/>
        <v>896.09548999999993</v>
      </c>
      <c r="Q6" s="134">
        <f t="shared" si="0"/>
        <v>730.6400000000001</v>
      </c>
      <c r="R6" s="134">
        <f t="shared" si="0"/>
        <v>1009.68485</v>
      </c>
      <c r="S6" s="134">
        <f t="shared" si="0"/>
        <v>272.51946999999996</v>
      </c>
      <c r="T6" s="134">
        <f t="shared" si="0"/>
        <v>707.25329999999985</v>
      </c>
      <c r="U6" s="134">
        <f t="shared" si="0"/>
        <v>1535.6893699999998</v>
      </c>
      <c r="V6" s="134">
        <f t="shared" si="0"/>
        <v>218.35964000000001</v>
      </c>
      <c r="W6" s="134">
        <f t="shared" si="0"/>
        <v>175.8895</v>
      </c>
      <c r="X6" s="134">
        <f t="shared" si="0"/>
        <v>143.79055</v>
      </c>
      <c r="Y6" s="134">
        <f t="shared" si="0"/>
        <v>99.560360000000003</v>
      </c>
      <c r="Z6" s="134">
        <f t="shared" si="0"/>
        <v>838.37070999999992</v>
      </c>
      <c r="AA6" s="134">
        <f t="shared" ca="1" si="0"/>
        <v>466.50684999999999</v>
      </c>
      <c r="AB6" s="134">
        <f t="shared" si="0"/>
        <v>370.66388000000001</v>
      </c>
      <c r="AC6" s="134">
        <f t="shared" si="0"/>
        <v>194.14628999999999</v>
      </c>
      <c r="AD6" s="134">
        <f t="shared" si="0"/>
        <v>6756.3282899999995</v>
      </c>
      <c r="AE6" s="134">
        <f t="shared" si="0"/>
        <v>7548.3519500000002</v>
      </c>
      <c r="AF6" s="134"/>
    </row>
    <row r="7" spans="1:33" s="1" customFormat="1" ht="51" customHeight="1" x14ac:dyDescent="0.25">
      <c r="A7" s="50" t="s">
        <v>30</v>
      </c>
      <c r="B7" s="18">
        <f>B9+B15</f>
        <v>760.6</v>
      </c>
      <c r="C7" s="18">
        <f>C9+C15</f>
        <v>760.6</v>
      </c>
      <c r="D7" s="18">
        <f>D9+D15</f>
        <v>760.42714000000001</v>
      </c>
      <c r="E7" s="18">
        <f>E9+E15</f>
        <v>760.42714000000001</v>
      </c>
      <c r="F7" s="18">
        <f>E7/B7*100</f>
        <v>99.977273205364185</v>
      </c>
      <c r="G7" s="18">
        <f>E7/C7*100</f>
        <v>99.977273205364185</v>
      </c>
      <c r="H7" s="18">
        <f>H9+H15</f>
        <v>0</v>
      </c>
      <c r="I7" s="18">
        <f t="shared" ref="I7:AE7" si="1">I9+I15</f>
        <v>0</v>
      </c>
      <c r="J7" s="18">
        <f t="shared" si="1"/>
        <v>0</v>
      </c>
      <c r="K7" s="18">
        <f t="shared" si="1"/>
        <v>0</v>
      </c>
      <c r="L7" s="18">
        <f t="shared" si="1"/>
        <v>0</v>
      </c>
      <c r="M7" s="18">
        <f t="shared" si="1"/>
        <v>0</v>
      </c>
      <c r="N7" s="18">
        <f t="shared" si="1"/>
        <v>208.65</v>
      </c>
      <c r="O7" s="18">
        <f t="shared" si="1"/>
        <v>208.15214</v>
      </c>
      <c r="P7" s="18">
        <f t="shared" si="1"/>
        <v>0</v>
      </c>
      <c r="Q7" s="18">
        <f t="shared" si="1"/>
        <v>0</v>
      </c>
      <c r="R7" s="18">
        <f t="shared" si="1"/>
        <v>0</v>
      </c>
      <c r="S7" s="18">
        <f t="shared" si="1"/>
        <v>0</v>
      </c>
      <c r="T7" s="18">
        <f t="shared" si="1"/>
        <v>134.44999999999999</v>
      </c>
      <c r="U7" s="18">
        <f t="shared" si="1"/>
        <v>134.82499999999999</v>
      </c>
      <c r="V7" s="18">
        <f t="shared" si="1"/>
        <v>0</v>
      </c>
      <c r="W7" s="18">
        <f>W9+W15</f>
        <v>0</v>
      </c>
      <c r="X7" s="18">
        <f t="shared" si="1"/>
        <v>0</v>
      </c>
      <c r="Y7" s="18">
        <f>Y9+Y15</f>
        <v>0</v>
      </c>
      <c r="Z7" s="18">
        <f t="shared" si="1"/>
        <v>208.75</v>
      </c>
      <c r="AA7" s="18">
        <f>AA9+AA15</f>
        <v>208.65</v>
      </c>
      <c r="AB7" s="18">
        <f t="shared" si="1"/>
        <v>0</v>
      </c>
      <c r="AC7" s="18">
        <f t="shared" si="1"/>
        <v>0</v>
      </c>
      <c r="AD7" s="18">
        <f t="shared" si="1"/>
        <v>208.75</v>
      </c>
      <c r="AE7" s="18">
        <f t="shared" si="1"/>
        <v>208.8</v>
      </c>
      <c r="AF7" s="18"/>
    </row>
    <row r="8" spans="1:33" s="1" customFormat="1" x14ac:dyDescent="0.25">
      <c r="A8" s="12" t="s">
        <v>20</v>
      </c>
      <c r="B8" s="13"/>
      <c r="C8" s="14"/>
      <c r="D8" s="14"/>
      <c r="E8" s="15"/>
      <c r="F8" s="15"/>
      <c r="G8" s="15"/>
      <c r="H8" s="15"/>
      <c r="I8" s="15"/>
      <c r="J8" s="15"/>
      <c r="K8" s="15"/>
      <c r="L8" s="15"/>
      <c r="M8" s="15"/>
      <c r="N8" s="15"/>
      <c r="O8" s="15"/>
      <c r="P8" s="15"/>
      <c r="Q8" s="15"/>
      <c r="R8" s="15"/>
      <c r="S8" s="15"/>
      <c r="T8" s="15"/>
      <c r="U8" s="15"/>
      <c r="V8" s="15"/>
      <c r="W8" s="15"/>
      <c r="X8" s="15"/>
      <c r="Y8" s="15"/>
      <c r="Z8" s="15"/>
      <c r="AA8" s="15"/>
      <c r="AB8" s="15"/>
      <c r="AC8" s="15"/>
      <c r="AD8" s="15"/>
      <c r="AE8" s="16"/>
      <c r="AF8" s="17"/>
    </row>
    <row r="9" spans="1:33" s="46" customFormat="1" ht="75.75" customHeight="1" x14ac:dyDescent="0.25">
      <c r="A9" s="135" t="s">
        <v>31</v>
      </c>
      <c r="B9" s="136">
        <f>B10</f>
        <v>760.6</v>
      </c>
      <c r="C9" s="136">
        <f t="shared" ref="C9:AE9" si="2">C10</f>
        <v>760.6</v>
      </c>
      <c r="D9" s="136">
        <f>D10</f>
        <v>760.42714000000001</v>
      </c>
      <c r="E9" s="136">
        <f t="shared" si="2"/>
        <v>760.42714000000001</v>
      </c>
      <c r="F9" s="136">
        <f>E9/B9*100</f>
        <v>99.977273205364185</v>
      </c>
      <c r="G9" s="136">
        <f>E9/C9*100</f>
        <v>99.977273205364185</v>
      </c>
      <c r="H9" s="136">
        <f t="shared" si="2"/>
        <v>0</v>
      </c>
      <c r="I9" s="136">
        <f t="shared" si="2"/>
        <v>0</v>
      </c>
      <c r="J9" s="136">
        <f t="shared" si="2"/>
        <v>0</v>
      </c>
      <c r="K9" s="136">
        <f t="shared" si="2"/>
        <v>0</v>
      </c>
      <c r="L9" s="136">
        <f t="shared" si="2"/>
        <v>0</v>
      </c>
      <c r="M9" s="136">
        <f t="shared" si="2"/>
        <v>0</v>
      </c>
      <c r="N9" s="136">
        <f t="shared" si="2"/>
        <v>208.65</v>
      </c>
      <c r="O9" s="136">
        <f t="shared" si="2"/>
        <v>208.15214</v>
      </c>
      <c r="P9" s="136">
        <f t="shared" si="2"/>
        <v>0</v>
      </c>
      <c r="Q9" s="136">
        <f t="shared" si="2"/>
        <v>0</v>
      </c>
      <c r="R9" s="136">
        <f t="shared" si="2"/>
        <v>0</v>
      </c>
      <c r="S9" s="136">
        <f t="shared" si="2"/>
        <v>0</v>
      </c>
      <c r="T9" s="136">
        <f t="shared" si="2"/>
        <v>134.44999999999999</v>
      </c>
      <c r="U9" s="136">
        <f t="shared" si="2"/>
        <v>134.82499999999999</v>
      </c>
      <c r="V9" s="136">
        <f t="shared" si="2"/>
        <v>0</v>
      </c>
      <c r="W9" s="136">
        <f t="shared" si="2"/>
        <v>0</v>
      </c>
      <c r="X9" s="136">
        <f t="shared" si="2"/>
        <v>0</v>
      </c>
      <c r="Y9" s="136">
        <f t="shared" si="2"/>
        <v>0</v>
      </c>
      <c r="Z9" s="136">
        <f t="shared" si="2"/>
        <v>208.75</v>
      </c>
      <c r="AA9" s="136">
        <f t="shared" si="2"/>
        <v>208.65</v>
      </c>
      <c r="AB9" s="136">
        <f t="shared" si="2"/>
        <v>0</v>
      </c>
      <c r="AC9" s="136">
        <f t="shared" si="2"/>
        <v>0</v>
      </c>
      <c r="AD9" s="136">
        <f t="shared" si="2"/>
        <v>208.75</v>
      </c>
      <c r="AE9" s="136">
        <f t="shared" si="2"/>
        <v>208.8</v>
      </c>
      <c r="AF9" s="169" t="s">
        <v>119</v>
      </c>
    </row>
    <row r="10" spans="1:33" s="1" customFormat="1" ht="31.5" customHeight="1" x14ac:dyDescent="0.25">
      <c r="A10" s="50" t="s">
        <v>27</v>
      </c>
      <c r="B10" s="18">
        <f>B11+B12+B13+B14</f>
        <v>760.6</v>
      </c>
      <c r="C10" s="18">
        <f>C11+C12+C13+C14</f>
        <v>760.6</v>
      </c>
      <c r="D10" s="18">
        <f>D11+D12+D13+D14</f>
        <v>760.42714000000001</v>
      </c>
      <c r="E10" s="18">
        <f>E11+E12+E13+E14</f>
        <v>760.42714000000001</v>
      </c>
      <c r="F10" s="18">
        <f>E10/B10*100</f>
        <v>99.977273205364185</v>
      </c>
      <c r="G10" s="18">
        <f>E10/C10*100</f>
        <v>99.977273205364185</v>
      </c>
      <c r="H10" s="18">
        <f t="shared" ref="H10:AE10" si="3">H11+H12+H13+H14</f>
        <v>0</v>
      </c>
      <c r="I10" s="18">
        <f t="shared" si="3"/>
        <v>0</v>
      </c>
      <c r="J10" s="18">
        <f t="shared" si="3"/>
        <v>0</v>
      </c>
      <c r="K10" s="18">
        <f t="shared" si="3"/>
        <v>0</v>
      </c>
      <c r="L10" s="18">
        <f t="shared" si="3"/>
        <v>0</v>
      </c>
      <c r="M10" s="18">
        <f t="shared" si="3"/>
        <v>0</v>
      </c>
      <c r="N10" s="18">
        <f t="shared" si="3"/>
        <v>208.65</v>
      </c>
      <c r="O10" s="18">
        <f t="shared" si="3"/>
        <v>208.15214</v>
      </c>
      <c r="P10" s="18">
        <f t="shared" si="3"/>
        <v>0</v>
      </c>
      <c r="Q10" s="18">
        <f t="shared" si="3"/>
        <v>0</v>
      </c>
      <c r="R10" s="18">
        <f t="shared" si="3"/>
        <v>0</v>
      </c>
      <c r="S10" s="18">
        <f t="shared" si="3"/>
        <v>0</v>
      </c>
      <c r="T10" s="18">
        <f t="shared" si="3"/>
        <v>134.44999999999999</v>
      </c>
      <c r="U10" s="18">
        <f t="shared" si="3"/>
        <v>134.82499999999999</v>
      </c>
      <c r="V10" s="18">
        <f t="shared" si="3"/>
        <v>0</v>
      </c>
      <c r="W10" s="18">
        <f t="shared" si="3"/>
        <v>0</v>
      </c>
      <c r="X10" s="18">
        <f t="shared" si="3"/>
        <v>0</v>
      </c>
      <c r="Y10" s="18">
        <f t="shared" si="3"/>
        <v>0</v>
      </c>
      <c r="Z10" s="18">
        <f t="shared" si="3"/>
        <v>208.75</v>
      </c>
      <c r="AA10" s="18">
        <f t="shared" si="3"/>
        <v>208.65</v>
      </c>
      <c r="AB10" s="18">
        <f t="shared" si="3"/>
        <v>0</v>
      </c>
      <c r="AC10" s="18">
        <f t="shared" si="3"/>
        <v>0</v>
      </c>
      <c r="AD10" s="18">
        <f t="shared" si="3"/>
        <v>208.75</v>
      </c>
      <c r="AE10" s="18">
        <f t="shared" si="3"/>
        <v>208.8</v>
      </c>
      <c r="AF10" s="170"/>
    </row>
    <row r="11" spans="1:33" s="1" customFormat="1" ht="25.5" customHeight="1" x14ac:dyDescent="0.25">
      <c r="A11" s="12" t="s">
        <v>23</v>
      </c>
      <c r="B11" s="13">
        <f>H11+J11+L11+N11+P11+R11+T11+V11+X11+Z11+AB11+AD11</f>
        <v>0</v>
      </c>
      <c r="C11" s="14">
        <f>H11+J11+L11+N11+P11+R11+T11+V11+X11+Z11</f>
        <v>0</v>
      </c>
      <c r="D11" s="14">
        <v>0</v>
      </c>
      <c r="E11" s="14">
        <f>I11+K11+M11+O11+Q11+S11+U11+W11+Y11+AA11+AC11+AE11</f>
        <v>0</v>
      </c>
      <c r="F11" s="13">
        <f>IF(E11,B11,)/100</f>
        <v>0</v>
      </c>
      <c r="G11" s="13">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69">
        <v>0</v>
      </c>
      <c r="AF11" s="170"/>
    </row>
    <row r="12" spans="1:33" s="1" customFormat="1" ht="25.5" customHeight="1" x14ac:dyDescent="0.25">
      <c r="A12" s="12" t="s">
        <v>22</v>
      </c>
      <c r="B12" s="13">
        <f>H12+J12+L12+N12+P12+R12+T12+V12+X12+Z12+AB12+AD12</f>
        <v>140</v>
      </c>
      <c r="C12" s="14">
        <f>H12+J12+L12+N12+P12+R12+T12+V12+X12+Z12+AB12+AD12</f>
        <v>140</v>
      </c>
      <c r="D12" s="14">
        <v>140</v>
      </c>
      <c r="E12" s="14">
        <f>I12+K12+M12+O12+Q12+S12+U12+W12+Y12+AA12+AC12+AE12</f>
        <v>140</v>
      </c>
      <c r="F12" s="13">
        <f>E12/B12*100</f>
        <v>100</v>
      </c>
      <c r="G12" s="13">
        <f>E12/C12*100</f>
        <v>100</v>
      </c>
      <c r="H12" s="14">
        <v>0</v>
      </c>
      <c r="I12" s="14">
        <v>0</v>
      </c>
      <c r="J12" s="14">
        <v>0</v>
      </c>
      <c r="K12" s="14">
        <v>0</v>
      </c>
      <c r="L12" s="14">
        <v>0</v>
      </c>
      <c r="M12" s="14">
        <v>0</v>
      </c>
      <c r="N12" s="14">
        <v>35</v>
      </c>
      <c r="O12" s="14">
        <v>35</v>
      </c>
      <c r="P12" s="14">
        <v>0</v>
      </c>
      <c r="Q12" s="14">
        <v>0</v>
      </c>
      <c r="R12" s="14">
        <v>0</v>
      </c>
      <c r="S12" s="14">
        <v>0</v>
      </c>
      <c r="T12" s="14">
        <v>35</v>
      </c>
      <c r="U12" s="14">
        <v>35</v>
      </c>
      <c r="V12" s="14">
        <v>0</v>
      </c>
      <c r="W12" s="14">
        <v>0</v>
      </c>
      <c r="X12" s="14">
        <v>0</v>
      </c>
      <c r="Y12" s="14">
        <v>0</v>
      </c>
      <c r="Z12" s="14">
        <v>35</v>
      </c>
      <c r="AA12" s="14">
        <v>35</v>
      </c>
      <c r="AB12" s="14">
        <v>0</v>
      </c>
      <c r="AC12" s="14">
        <v>0</v>
      </c>
      <c r="AD12" s="14">
        <v>35</v>
      </c>
      <c r="AE12" s="69">
        <v>35</v>
      </c>
      <c r="AF12" s="170"/>
    </row>
    <row r="13" spans="1:33" s="1" customFormat="1" ht="25.5" customHeight="1" x14ac:dyDescent="0.25">
      <c r="A13" s="12" t="s">
        <v>21</v>
      </c>
      <c r="B13" s="13">
        <f>H13+J13+L13+N13+P13+R13+T13+V13+X13+Z13+AB13+AD13</f>
        <v>620.6</v>
      </c>
      <c r="C13" s="14">
        <f>H13+J13+L13+N13+P13+R13+T13+V13+X13+Z13+AB13+AD13</f>
        <v>620.6</v>
      </c>
      <c r="D13" s="14">
        <f>I13+K13+M13+O13+Q13+S13+U13+W13+Y13+AA13+AC13+AE13</f>
        <v>620.42714000000001</v>
      </c>
      <c r="E13" s="14">
        <f>I13+K13+M13+O13+Q13+S13+U13+W13+Y13+AA13+AC13+AE13</f>
        <v>620.42714000000001</v>
      </c>
      <c r="F13" s="13">
        <f>E13*100/B13</f>
        <v>99.972146310022552</v>
      </c>
      <c r="G13" s="13">
        <f>E13*100/C13</f>
        <v>99.972146310022552</v>
      </c>
      <c r="H13" s="14">
        <v>0</v>
      </c>
      <c r="I13" s="14">
        <v>0</v>
      </c>
      <c r="J13" s="14">
        <v>0</v>
      </c>
      <c r="K13" s="14">
        <v>0</v>
      </c>
      <c r="L13" s="14">
        <v>0</v>
      </c>
      <c r="M13" s="14">
        <v>0</v>
      </c>
      <c r="N13" s="14">
        <v>173.65</v>
      </c>
      <c r="O13" s="14">
        <v>173.15214</v>
      </c>
      <c r="P13" s="14">
        <v>0</v>
      </c>
      <c r="Q13" s="14">
        <v>0</v>
      </c>
      <c r="R13" s="14">
        <v>0</v>
      </c>
      <c r="S13" s="14">
        <v>0</v>
      </c>
      <c r="T13" s="14">
        <v>99.45</v>
      </c>
      <c r="U13" s="14">
        <v>99.825000000000003</v>
      </c>
      <c r="V13" s="14">
        <v>0</v>
      </c>
      <c r="W13" s="14">
        <v>0</v>
      </c>
      <c r="X13" s="14">
        <v>0</v>
      </c>
      <c r="Y13" s="14">
        <v>0</v>
      </c>
      <c r="Z13" s="14">
        <v>173.75</v>
      </c>
      <c r="AA13" s="14">
        <v>173.65</v>
      </c>
      <c r="AB13" s="14">
        <v>0</v>
      </c>
      <c r="AC13" s="14">
        <v>0</v>
      </c>
      <c r="AD13" s="14">
        <v>173.75</v>
      </c>
      <c r="AE13" s="73">
        <v>173.8</v>
      </c>
      <c r="AF13" s="170"/>
    </row>
    <row r="14" spans="1:33" s="1" customFormat="1" ht="25.5" customHeight="1" x14ac:dyDescent="0.25">
      <c r="A14" s="12" t="s">
        <v>24</v>
      </c>
      <c r="B14" s="13">
        <f>H14+J14+L14+N14+P14+R14+T14+V14+X14+Z14+AB14+AD14</f>
        <v>0</v>
      </c>
      <c r="C14" s="14">
        <f>H14+J14+L14+N14+P14+R14+T14+V14+X14+Z14</f>
        <v>0</v>
      </c>
      <c r="D14" s="14">
        <v>0</v>
      </c>
      <c r="E14" s="14">
        <f>I14+K14+M14+O14+Q14+S14+U14+W14+Y14+AA14+AC14+AE14</f>
        <v>0</v>
      </c>
      <c r="F14" s="13">
        <f>IF(E14,B14,)/100</f>
        <v>0</v>
      </c>
      <c r="G14" s="13">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69">
        <v>0</v>
      </c>
      <c r="AF14" s="171"/>
    </row>
    <row r="15" spans="1:33" s="46" customFormat="1" ht="133.5" customHeight="1" x14ac:dyDescent="0.25">
      <c r="A15" s="135" t="s">
        <v>51</v>
      </c>
      <c r="B15" s="136">
        <f>B16</f>
        <v>0</v>
      </c>
      <c r="C15" s="136">
        <f t="shared" ref="C15:AE15" si="4">C16</f>
        <v>0</v>
      </c>
      <c r="D15" s="136">
        <f>D16</f>
        <v>0</v>
      </c>
      <c r="E15" s="136">
        <f t="shared" si="4"/>
        <v>0</v>
      </c>
      <c r="F15" s="136">
        <v>0</v>
      </c>
      <c r="G15" s="136">
        <v>0</v>
      </c>
      <c r="H15" s="136">
        <f t="shared" si="4"/>
        <v>0</v>
      </c>
      <c r="I15" s="136">
        <f t="shared" si="4"/>
        <v>0</v>
      </c>
      <c r="J15" s="136">
        <f t="shared" si="4"/>
        <v>0</v>
      </c>
      <c r="K15" s="136">
        <f t="shared" si="4"/>
        <v>0</v>
      </c>
      <c r="L15" s="136">
        <f t="shared" si="4"/>
        <v>0</v>
      </c>
      <c r="M15" s="136">
        <f t="shared" si="4"/>
        <v>0</v>
      </c>
      <c r="N15" s="136">
        <f t="shared" si="4"/>
        <v>0</v>
      </c>
      <c r="O15" s="136">
        <f t="shared" si="4"/>
        <v>0</v>
      </c>
      <c r="P15" s="136">
        <f t="shared" si="4"/>
        <v>0</v>
      </c>
      <c r="Q15" s="136">
        <f t="shared" si="4"/>
        <v>0</v>
      </c>
      <c r="R15" s="136">
        <f t="shared" si="4"/>
        <v>0</v>
      </c>
      <c r="S15" s="136">
        <f t="shared" si="4"/>
        <v>0</v>
      </c>
      <c r="T15" s="136">
        <f t="shared" si="4"/>
        <v>0</v>
      </c>
      <c r="U15" s="136">
        <f t="shared" si="4"/>
        <v>0</v>
      </c>
      <c r="V15" s="136">
        <f t="shared" si="4"/>
        <v>0</v>
      </c>
      <c r="W15" s="136">
        <f t="shared" si="4"/>
        <v>0</v>
      </c>
      <c r="X15" s="136">
        <f t="shared" si="4"/>
        <v>0</v>
      </c>
      <c r="Y15" s="136">
        <f t="shared" si="4"/>
        <v>0</v>
      </c>
      <c r="Z15" s="136">
        <f t="shared" si="4"/>
        <v>0</v>
      </c>
      <c r="AA15" s="136">
        <f t="shared" si="4"/>
        <v>0</v>
      </c>
      <c r="AB15" s="136">
        <f t="shared" si="4"/>
        <v>0</v>
      </c>
      <c r="AC15" s="136">
        <f t="shared" si="4"/>
        <v>0</v>
      </c>
      <c r="AD15" s="136">
        <f t="shared" si="4"/>
        <v>0</v>
      </c>
      <c r="AE15" s="136">
        <f t="shared" si="4"/>
        <v>0</v>
      </c>
      <c r="AF15" s="78"/>
    </row>
    <row r="16" spans="1:33" s="1" customFormat="1" x14ac:dyDescent="0.25">
      <c r="A16" s="50" t="s">
        <v>27</v>
      </c>
      <c r="B16" s="18">
        <f>B17+B18+B19+B20</f>
        <v>0</v>
      </c>
      <c r="C16" s="18">
        <f>C17+C18+C19+C20</f>
        <v>0</v>
      </c>
      <c r="D16" s="18">
        <f>D17+D18+D19+D20</f>
        <v>0</v>
      </c>
      <c r="E16" s="18">
        <f>E17+E18+E19+E20</f>
        <v>0</v>
      </c>
      <c r="F16" s="18">
        <f>F17+F18+F19+F20</f>
        <v>0</v>
      </c>
      <c r="G16" s="18">
        <v>0</v>
      </c>
      <c r="H16" s="18">
        <f t="shared" ref="H16:AE16" si="5">H17+H18+H19+H20</f>
        <v>0</v>
      </c>
      <c r="I16" s="18">
        <f t="shared" si="5"/>
        <v>0</v>
      </c>
      <c r="J16" s="18">
        <f t="shared" si="5"/>
        <v>0</v>
      </c>
      <c r="K16" s="18">
        <f t="shared" si="5"/>
        <v>0</v>
      </c>
      <c r="L16" s="18">
        <f t="shared" si="5"/>
        <v>0</v>
      </c>
      <c r="M16" s="18">
        <f t="shared" si="5"/>
        <v>0</v>
      </c>
      <c r="N16" s="18">
        <f t="shared" si="5"/>
        <v>0</v>
      </c>
      <c r="O16" s="18">
        <f t="shared" si="5"/>
        <v>0</v>
      </c>
      <c r="P16" s="18">
        <f t="shared" si="5"/>
        <v>0</v>
      </c>
      <c r="Q16" s="18">
        <v>0</v>
      </c>
      <c r="R16" s="18">
        <f t="shared" si="5"/>
        <v>0</v>
      </c>
      <c r="S16" s="18">
        <f t="shared" si="5"/>
        <v>0</v>
      </c>
      <c r="T16" s="18">
        <f t="shared" si="5"/>
        <v>0</v>
      </c>
      <c r="U16" s="18">
        <f t="shared" si="5"/>
        <v>0</v>
      </c>
      <c r="V16" s="18">
        <f t="shared" si="5"/>
        <v>0</v>
      </c>
      <c r="W16" s="18">
        <f t="shared" si="5"/>
        <v>0</v>
      </c>
      <c r="X16" s="18">
        <f t="shared" si="5"/>
        <v>0</v>
      </c>
      <c r="Y16" s="18">
        <f t="shared" si="5"/>
        <v>0</v>
      </c>
      <c r="Z16" s="18">
        <f t="shared" si="5"/>
        <v>0</v>
      </c>
      <c r="AA16" s="18">
        <f t="shared" si="5"/>
        <v>0</v>
      </c>
      <c r="AB16" s="18">
        <f t="shared" si="5"/>
        <v>0</v>
      </c>
      <c r="AC16" s="18">
        <f t="shared" si="5"/>
        <v>0</v>
      </c>
      <c r="AD16" s="18">
        <f t="shared" si="5"/>
        <v>0</v>
      </c>
      <c r="AE16" s="18">
        <f t="shared" si="5"/>
        <v>0</v>
      </c>
      <c r="AF16" s="17"/>
    </row>
    <row r="17" spans="1:32" s="1" customFormat="1" x14ac:dyDescent="0.25">
      <c r="A17" s="12" t="s">
        <v>23</v>
      </c>
      <c r="B17" s="13">
        <f>H17+J17+L17+N17+P17+R17+T17+V17+X17+Z17+AB17+AD17</f>
        <v>0</v>
      </c>
      <c r="C17" s="14">
        <f>H17+J17+L17+N17+P17+R17+T17+V17+X17+Z17</f>
        <v>0</v>
      </c>
      <c r="D17" s="14">
        <v>0</v>
      </c>
      <c r="E17" s="14">
        <f>I17+K17+M17+O17+Q17+S17+U17+W17+Y17+AA17+AC17+AE17</f>
        <v>0</v>
      </c>
      <c r="F17" s="13">
        <f>IF(E17,B17,)/100</f>
        <v>0</v>
      </c>
      <c r="G17" s="13">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5">
        <v>0</v>
      </c>
      <c r="AB17" s="14">
        <v>0</v>
      </c>
      <c r="AC17" s="15">
        <v>0</v>
      </c>
      <c r="AD17" s="14">
        <v>0</v>
      </c>
      <c r="AE17" s="71">
        <v>0</v>
      </c>
      <c r="AF17" s="17"/>
    </row>
    <row r="18" spans="1:32" s="1" customFormat="1" x14ac:dyDescent="0.25">
      <c r="A18" s="12" t="s">
        <v>22</v>
      </c>
      <c r="B18" s="13">
        <f>H18+J18+L18+N18+P18+R18+T18+V18+X18+Z18+AB18+AD18</f>
        <v>0</v>
      </c>
      <c r="C18" s="14">
        <f>H18+J18+L18+N18+P18+R18+T18+V18+X18+Z18</f>
        <v>0</v>
      </c>
      <c r="D18" s="14">
        <v>0</v>
      </c>
      <c r="E18" s="14">
        <f>I18+K18+M18+O18+Q18+S18+U18+W18+Y18+AA18+AC18+AE18</f>
        <v>0</v>
      </c>
      <c r="F18" s="13">
        <f>IF(E18,B18,)/100</f>
        <v>0</v>
      </c>
      <c r="G18" s="13">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5">
        <v>0</v>
      </c>
      <c r="AB18" s="14">
        <v>0</v>
      </c>
      <c r="AC18" s="15">
        <v>0</v>
      </c>
      <c r="AD18" s="14">
        <v>0</v>
      </c>
      <c r="AE18" s="71">
        <v>0</v>
      </c>
      <c r="AF18" s="17"/>
    </row>
    <row r="19" spans="1:32" s="1" customFormat="1" x14ac:dyDescent="0.25">
      <c r="A19" s="12" t="s">
        <v>21</v>
      </c>
      <c r="B19" s="13">
        <f>H19+J19+L19+N19+P19+R19+T19+V19+X19+Z19+AB19+AD19</f>
        <v>0</v>
      </c>
      <c r="C19" s="14">
        <f>H19+J19+L19+N19+P19+R19+T19+V19+X19+Z19</f>
        <v>0</v>
      </c>
      <c r="D19" s="14">
        <f>E19</f>
        <v>0</v>
      </c>
      <c r="E19" s="14">
        <f>I19+K19+M19+O19+Q19+S19+U19+W19+Y19+AA19+AC19+AE19</f>
        <v>0</v>
      </c>
      <c r="F19" s="13">
        <v>0</v>
      </c>
      <c r="G19" s="13">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71">
        <v>0</v>
      </c>
      <c r="AF19" s="17"/>
    </row>
    <row r="20" spans="1:32" s="1" customFormat="1" x14ac:dyDescent="0.25">
      <c r="A20" s="12" t="s">
        <v>24</v>
      </c>
      <c r="B20" s="13">
        <f>H20+J20+L20+N20+P20+R20+T20+V20+X20+Z20+AB20+AD20</f>
        <v>0</v>
      </c>
      <c r="C20" s="14">
        <f>H20+J20+L20+N20+P20+R20+T20+V20+X20+Z20</f>
        <v>0</v>
      </c>
      <c r="D20" s="14">
        <v>0</v>
      </c>
      <c r="E20" s="14">
        <f>I20+K20+M20+O20+Q20+S20+U20+W20+Y20+AA20+AC20+AE20</f>
        <v>0</v>
      </c>
      <c r="F20" s="13">
        <f>IF(E20,B20,)/100</f>
        <v>0</v>
      </c>
      <c r="G20" s="13">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5">
        <v>0</v>
      </c>
      <c r="AB20" s="14">
        <v>0</v>
      </c>
      <c r="AC20" s="15">
        <v>0</v>
      </c>
      <c r="AD20" s="14">
        <v>0</v>
      </c>
      <c r="AE20" s="71">
        <v>0</v>
      </c>
      <c r="AF20" s="17"/>
    </row>
    <row r="21" spans="1:32" s="1" customFormat="1" ht="39" customHeight="1" x14ac:dyDescent="0.25">
      <c r="A21" s="45" t="s">
        <v>32</v>
      </c>
      <c r="B21" s="15">
        <f>B23+B29+B35</f>
        <v>3303.9</v>
      </c>
      <c r="C21" s="15">
        <f>C23+C29+C35</f>
        <v>3303.9</v>
      </c>
      <c r="D21" s="15">
        <f t="shared" ref="D21:AD21" si="6">D23+D29+D35</f>
        <v>3219.9803899999997</v>
      </c>
      <c r="E21" s="15">
        <f>E23+E29+E35</f>
        <v>3219.9803899999997</v>
      </c>
      <c r="F21" s="15">
        <f>E21/B21*100</f>
        <v>97.459983353007047</v>
      </c>
      <c r="G21" s="15">
        <f>E21/C21*100</f>
        <v>97.459983353007047</v>
      </c>
      <c r="H21" s="15">
        <f t="shared" si="6"/>
        <v>643.03399999999999</v>
      </c>
      <c r="I21" s="15">
        <f t="shared" si="6"/>
        <v>546.42003999999997</v>
      </c>
      <c r="J21" s="15">
        <f t="shared" si="6"/>
        <v>288.67489999999998</v>
      </c>
      <c r="K21" s="15">
        <f t="shared" si="6"/>
        <v>302.07996000000003</v>
      </c>
      <c r="L21" s="15">
        <f t="shared" si="6"/>
        <v>136.35418000000001</v>
      </c>
      <c r="M21" s="15">
        <f t="shared" si="6"/>
        <v>122.60706</v>
      </c>
      <c r="N21" s="15">
        <f t="shared" si="6"/>
        <v>297.10457000000002</v>
      </c>
      <c r="O21" s="15">
        <f t="shared" si="6"/>
        <v>283.70578999999998</v>
      </c>
      <c r="P21" s="15">
        <f t="shared" si="6"/>
        <v>489.01200999999998</v>
      </c>
      <c r="Q21" s="15">
        <f t="shared" si="6"/>
        <v>488.22</v>
      </c>
      <c r="R21" s="15">
        <f t="shared" si="6"/>
        <v>258.80137000000002</v>
      </c>
      <c r="S21" s="15">
        <f t="shared" si="6"/>
        <v>117.31947</v>
      </c>
      <c r="T21" s="15">
        <f t="shared" si="6"/>
        <v>545.41981999999996</v>
      </c>
      <c r="U21" s="15">
        <f t="shared" si="6"/>
        <v>608.79436999999996</v>
      </c>
      <c r="V21" s="15">
        <f t="shared" si="6"/>
        <v>124.57616</v>
      </c>
      <c r="W21" s="15">
        <f t="shared" si="6"/>
        <v>124.31950000000001</v>
      </c>
      <c r="X21" s="15">
        <f t="shared" si="6"/>
        <v>116.40707</v>
      </c>
      <c r="Y21" s="15">
        <f>Y23+Y29+Y35</f>
        <v>73.990359999999995</v>
      </c>
      <c r="Z21" s="15">
        <f t="shared" si="6"/>
        <v>102.23723</v>
      </c>
      <c r="AA21" s="15">
        <f t="shared" ca="1" si="6"/>
        <v>232.28684999999999</v>
      </c>
      <c r="AB21" s="15">
        <f t="shared" si="6"/>
        <v>106.4804</v>
      </c>
      <c r="AC21" s="15">
        <f t="shared" si="6"/>
        <v>118.55628999999999</v>
      </c>
      <c r="AD21" s="15">
        <f t="shared" si="6"/>
        <v>195.79829000000001</v>
      </c>
      <c r="AE21" s="15">
        <f>AE23+AE29+AE35</f>
        <v>201.67247</v>
      </c>
      <c r="AF21" s="15"/>
    </row>
    <row r="22" spans="1:32" s="1" customFormat="1" x14ac:dyDescent="0.25">
      <c r="A22" s="12" t="s">
        <v>20</v>
      </c>
      <c r="B22" s="13"/>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6"/>
      <c r="AF22" s="17"/>
    </row>
    <row r="23" spans="1:32" s="46" customFormat="1" ht="47.25" x14ac:dyDescent="0.25">
      <c r="A23" s="135" t="s">
        <v>33</v>
      </c>
      <c r="B23" s="136">
        <f>B24</f>
        <v>0</v>
      </c>
      <c r="C23" s="136">
        <f t="shared" ref="C23:AE23" si="7">C24</f>
        <v>0</v>
      </c>
      <c r="D23" s="136">
        <f>D24</f>
        <v>0</v>
      </c>
      <c r="E23" s="136">
        <f t="shared" si="7"/>
        <v>0</v>
      </c>
      <c r="F23" s="136">
        <v>0</v>
      </c>
      <c r="G23" s="136">
        <v>0</v>
      </c>
      <c r="H23" s="136">
        <f t="shared" si="7"/>
        <v>0</v>
      </c>
      <c r="I23" s="136">
        <f t="shared" si="7"/>
        <v>0</v>
      </c>
      <c r="J23" s="136">
        <f t="shared" si="7"/>
        <v>0</v>
      </c>
      <c r="K23" s="136">
        <f t="shared" si="7"/>
        <v>0</v>
      </c>
      <c r="L23" s="136">
        <f t="shared" si="7"/>
        <v>0</v>
      </c>
      <c r="M23" s="136">
        <f t="shared" si="7"/>
        <v>0</v>
      </c>
      <c r="N23" s="136">
        <f t="shared" si="7"/>
        <v>0</v>
      </c>
      <c r="O23" s="136">
        <f t="shared" si="7"/>
        <v>0</v>
      </c>
      <c r="P23" s="136">
        <f t="shared" si="7"/>
        <v>0</v>
      </c>
      <c r="Q23" s="136">
        <f t="shared" si="7"/>
        <v>0</v>
      </c>
      <c r="R23" s="136">
        <f t="shared" si="7"/>
        <v>0</v>
      </c>
      <c r="S23" s="136">
        <f t="shared" si="7"/>
        <v>0</v>
      </c>
      <c r="T23" s="136">
        <f t="shared" si="7"/>
        <v>0</v>
      </c>
      <c r="U23" s="136">
        <f>U24+U25+U26+U27+U28</f>
        <v>0</v>
      </c>
      <c r="V23" s="136">
        <f t="shared" si="7"/>
        <v>0</v>
      </c>
      <c r="W23" s="136">
        <f t="shared" si="7"/>
        <v>0</v>
      </c>
      <c r="X23" s="136">
        <f t="shared" si="7"/>
        <v>0</v>
      </c>
      <c r="Y23" s="136">
        <f t="shared" si="7"/>
        <v>0</v>
      </c>
      <c r="Z23" s="136">
        <f t="shared" si="7"/>
        <v>0</v>
      </c>
      <c r="AA23" s="136">
        <f t="shared" ca="1" si="7"/>
        <v>0</v>
      </c>
      <c r="AB23" s="136">
        <f t="shared" si="7"/>
        <v>0</v>
      </c>
      <c r="AC23" s="136">
        <f t="shared" si="7"/>
        <v>0</v>
      </c>
      <c r="AD23" s="136">
        <f t="shared" si="7"/>
        <v>0</v>
      </c>
      <c r="AE23" s="136">
        <f t="shared" si="7"/>
        <v>0</v>
      </c>
      <c r="AF23" s="119" t="s">
        <v>58</v>
      </c>
    </row>
    <row r="24" spans="1:32" s="1" customFormat="1" x14ac:dyDescent="0.25">
      <c r="A24" s="50" t="s">
        <v>27</v>
      </c>
      <c r="B24" s="18">
        <f>B25+B26+B27+B28</f>
        <v>0</v>
      </c>
      <c r="C24" s="18">
        <f>C25+C26+C27+C28</f>
        <v>0</v>
      </c>
      <c r="D24" s="18">
        <f>D25+D26+D27+D28</f>
        <v>0</v>
      </c>
      <c r="E24" s="18">
        <f>E25+E26+E27+E28</f>
        <v>0</v>
      </c>
      <c r="F24" s="18">
        <v>0</v>
      </c>
      <c r="G24" s="18">
        <v>0</v>
      </c>
      <c r="H24" s="18">
        <f>H25+H26+H27+H28</f>
        <v>0</v>
      </c>
      <c r="I24" s="18">
        <f t="shared" ref="I24:AE24" si="8">I25+I26+I27+I28</f>
        <v>0</v>
      </c>
      <c r="J24" s="18">
        <f t="shared" si="8"/>
        <v>0</v>
      </c>
      <c r="K24" s="18">
        <f t="shared" si="8"/>
        <v>0</v>
      </c>
      <c r="L24" s="18">
        <f t="shared" si="8"/>
        <v>0</v>
      </c>
      <c r="M24" s="18">
        <f t="shared" si="8"/>
        <v>0</v>
      </c>
      <c r="N24" s="18">
        <f t="shared" si="8"/>
        <v>0</v>
      </c>
      <c r="O24" s="18">
        <f t="shared" si="8"/>
        <v>0</v>
      </c>
      <c r="P24" s="18">
        <f t="shared" si="8"/>
        <v>0</v>
      </c>
      <c r="Q24" s="18">
        <f t="shared" si="8"/>
        <v>0</v>
      </c>
      <c r="R24" s="18">
        <f t="shared" si="8"/>
        <v>0</v>
      </c>
      <c r="S24" s="18">
        <f t="shared" si="8"/>
        <v>0</v>
      </c>
      <c r="T24" s="18">
        <f t="shared" si="8"/>
        <v>0</v>
      </c>
      <c r="U24" s="18">
        <f t="shared" si="8"/>
        <v>0</v>
      </c>
      <c r="V24" s="18">
        <f t="shared" si="8"/>
        <v>0</v>
      </c>
      <c r="W24" s="18">
        <f t="shared" si="8"/>
        <v>0</v>
      </c>
      <c r="X24" s="18">
        <f t="shared" si="8"/>
        <v>0</v>
      </c>
      <c r="Y24" s="18">
        <f t="shared" si="8"/>
        <v>0</v>
      </c>
      <c r="Z24" s="18">
        <f t="shared" si="8"/>
        <v>0</v>
      </c>
      <c r="AA24" s="18">
        <f ca="1">Z24:AA24+AA26+AA27+AA28</f>
        <v>0</v>
      </c>
      <c r="AB24" s="18">
        <f t="shared" si="8"/>
        <v>0</v>
      </c>
      <c r="AC24" s="18">
        <f t="shared" si="8"/>
        <v>0</v>
      </c>
      <c r="AD24" s="18">
        <f t="shared" si="8"/>
        <v>0</v>
      </c>
      <c r="AE24" s="18">
        <f t="shared" si="8"/>
        <v>0</v>
      </c>
      <c r="AF24" s="17"/>
    </row>
    <row r="25" spans="1:32" s="1" customFormat="1" x14ac:dyDescent="0.25">
      <c r="A25" s="12" t="s">
        <v>23</v>
      </c>
      <c r="B25" s="13">
        <f>H25+J25+L25+N25+P25+R25+T25+V25+X25+Z25+AB25+AD25</f>
        <v>0</v>
      </c>
      <c r="C25" s="14">
        <f>H25+J25+L25+N25+P25+R25</f>
        <v>0</v>
      </c>
      <c r="D25" s="14">
        <v>0</v>
      </c>
      <c r="E25" s="14">
        <f>I25+K25+M25+O25+Q25+S25+U25+W25+Y25+AA25+AC25+AE25</f>
        <v>0</v>
      </c>
      <c r="F25" s="13">
        <v>0</v>
      </c>
      <c r="G25" s="13">
        <v>0</v>
      </c>
      <c r="H25" s="14">
        <v>0</v>
      </c>
      <c r="I25" s="14">
        <v>0</v>
      </c>
      <c r="J25" s="14">
        <v>0</v>
      </c>
      <c r="K25" s="14">
        <v>0</v>
      </c>
      <c r="L25" s="14">
        <v>0</v>
      </c>
      <c r="M25" s="14">
        <v>0</v>
      </c>
      <c r="N25" s="14">
        <v>0</v>
      </c>
      <c r="O25" s="14">
        <v>0</v>
      </c>
      <c r="P25" s="14">
        <v>0</v>
      </c>
      <c r="Q25" s="14">
        <v>0</v>
      </c>
      <c r="R25" s="14">
        <v>0</v>
      </c>
      <c r="S25" s="14">
        <v>0</v>
      </c>
      <c r="T25" s="14">
        <v>0</v>
      </c>
      <c r="U25" s="15">
        <v>0</v>
      </c>
      <c r="V25" s="14">
        <v>0</v>
      </c>
      <c r="W25" s="15">
        <v>0</v>
      </c>
      <c r="X25" s="14">
        <v>0</v>
      </c>
      <c r="Y25" s="15">
        <v>0</v>
      </c>
      <c r="Z25" s="14">
        <v>0</v>
      </c>
      <c r="AA25" s="15">
        <v>0</v>
      </c>
      <c r="AB25" s="14">
        <v>0</v>
      </c>
      <c r="AC25" s="15">
        <v>0</v>
      </c>
      <c r="AD25" s="14">
        <v>0</v>
      </c>
      <c r="AE25" s="71">
        <v>0</v>
      </c>
      <c r="AF25" s="17"/>
    </row>
    <row r="26" spans="1:32" s="1" customFormat="1" x14ac:dyDescent="0.25">
      <c r="A26" s="12" t="s">
        <v>22</v>
      </c>
      <c r="B26" s="13">
        <f>H26+J26+L26+N26+P26+R26+T26+V26+X26+Z26+AB26+AD26</f>
        <v>0</v>
      </c>
      <c r="C26" s="14">
        <f>H26+J26+L26+N26+P26+R26</f>
        <v>0</v>
      </c>
      <c r="D26" s="14">
        <v>0</v>
      </c>
      <c r="E26" s="14">
        <f>I26+K26+M26+O26+Q26+S26+U26+W26+Y26+AA26+AC26+AE26</f>
        <v>0</v>
      </c>
      <c r="F26" s="13">
        <v>0</v>
      </c>
      <c r="G26" s="13">
        <v>0</v>
      </c>
      <c r="H26" s="14">
        <v>0</v>
      </c>
      <c r="I26" s="14">
        <v>0</v>
      </c>
      <c r="J26" s="14">
        <v>0</v>
      </c>
      <c r="K26" s="14">
        <v>0</v>
      </c>
      <c r="L26" s="14">
        <v>0</v>
      </c>
      <c r="M26" s="14">
        <v>0</v>
      </c>
      <c r="N26" s="14">
        <v>0</v>
      </c>
      <c r="O26" s="14">
        <v>0</v>
      </c>
      <c r="P26" s="14">
        <v>0</v>
      </c>
      <c r="Q26" s="14">
        <v>0</v>
      </c>
      <c r="R26" s="14">
        <v>0</v>
      </c>
      <c r="S26" s="14">
        <v>0</v>
      </c>
      <c r="T26" s="14">
        <v>0</v>
      </c>
      <c r="U26" s="15">
        <v>0</v>
      </c>
      <c r="V26" s="14">
        <v>0</v>
      </c>
      <c r="W26" s="15">
        <v>0</v>
      </c>
      <c r="X26" s="14">
        <v>0</v>
      </c>
      <c r="Y26" s="15">
        <v>0</v>
      </c>
      <c r="Z26" s="14">
        <v>0</v>
      </c>
      <c r="AA26" s="15">
        <v>0</v>
      </c>
      <c r="AB26" s="14">
        <v>0</v>
      </c>
      <c r="AC26" s="15">
        <v>0</v>
      </c>
      <c r="AD26" s="14">
        <v>0</v>
      </c>
      <c r="AE26" s="71">
        <v>0</v>
      </c>
      <c r="AF26" s="17"/>
    </row>
    <row r="27" spans="1:32" s="1" customFormat="1" x14ac:dyDescent="0.25">
      <c r="A27" s="12" t="s">
        <v>21</v>
      </c>
      <c r="B27" s="13">
        <f>H27+J27+L27+N27+P27+R27+T27+V27+X27+Z27+AB27+AD27</f>
        <v>0</v>
      </c>
      <c r="C27" s="14">
        <f>H27+J27+L27+N27+P27+R27</f>
        <v>0</v>
      </c>
      <c r="D27" s="14">
        <v>0</v>
      </c>
      <c r="E27" s="14">
        <f>I27+K27+M27+O27+Q27+S27+U27+W27+Y27+AA27+AC27+AE27</f>
        <v>0</v>
      </c>
      <c r="F27" s="13">
        <v>0</v>
      </c>
      <c r="G27" s="13">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71">
        <v>0</v>
      </c>
      <c r="AF27" s="17"/>
    </row>
    <row r="28" spans="1:32" s="1" customFormat="1" x14ac:dyDescent="0.25">
      <c r="A28" s="12" t="s">
        <v>24</v>
      </c>
      <c r="B28" s="13">
        <f>H28+J28+L28+N28+P28+R28+T28+V28+X28+Z28+AB28+AD28</f>
        <v>0</v>
      </c>
      <c r="C28" s="14">
        <f>H28+J28+L28+N28+P28+R28</f>
        <v>0</v>
      </c>
      <c r="D28" s="14">
        <v>0</v>
      </c>
      <c r="E28" s="14">
        <f>I28+K28+M28+O28+Q28+S28+U28+W28+Y28+AA28+AC28+AE28</f>
        <v>0</v>
      </c>
      <c r="F28" s="13">
        <v>0</v>
      </c>
      <c r="G28" s="13">
        <v>0</v>
      </c>
      <c r="H28" s="14">
        <v>0</v>
      </c>
      <c r="I28" s="14">
        <v>0</v>
      </c>
      <c r="J28" s="14">
        <v>0</v>
      </c>
      <c r="K28" s="14">
        <v>0</v>
      </c>
      <c r="L28" s="14">
        <v>0</v>
      </c>
      <c r="M28" s="14">
        <v>0</v>
      </c>
      <c r="N28" s="14">
        <v>0</v>
      </c>
      <c r="O28" s="14">
        <v>0</v>
      </c>
      <c r="P28" s="14">
        <v>0</v>
      </c>
      <c r="Q28" s="14">
        <v>0</v>
      </c>
      <c r="R28" s="14">
        <v>0</v>
      </c>
      <c r="S28" s="14">
        <v>0</v>
      </c>
      <c r="T28" s="14">
        <v>0</v>
      </c>
      <c r="U28" s="15">
        <v>0</v>
      </c>
      <c r="V28" s="14">
        <v>0</v>
      </c>
      <c r="W28" s="15">
        <v>0</v>
      </c>
      <c r="X28" s="14">
        <v>0</v>
      </c>
      <c r="Y28" s="15">
        <v>0</v>
      </c>
      <c r="Z28" s="14">
        <v>0</v>
      </c>
      <c r="AA28" s="15">
        <v>0</v>
      </c>
      <c r="AB28" s="14">
        <v>0</v>
      </c>
      <c r="AC28" s="15">
        <v>0</v>
      </c>
      <c r="AD28" s="14">
        <v>0</v>
      </c>
      <c r="AE28" s="71">
        <v>0</v>
      </c>
      <c r="AF28" s="17"/>
    </row>
    <row r="29" spans="1:32" s="46" customFormat="1" ht="63" x14ac:dyDescent="0.25">
      <c r="A29" s="135" t="s">
        <v>34</v>
      </c>
      <c r="B29" s="136">
        <f>B30</f>
        <v>3297.8</v>
      </c>
      <c r="C29" s="136">
        <f t="shared" ref="C29:AE29" si="9">C30</f>
        <v>3297.8</v>
      </c>
      <c r="D29" s="136">
        <f>D30</f>
        <v>3213.8803899999998</v>
      </c>
      <c r="E29" s="136">
        <f t="shared" si="9"/>
        <v>3213.8803899999998</v>
      </c>
      <c r="F29" s="136">
        <f>E29/B29*100</f>
        <v>97.45528503851051</v>
      </c>
      <c r="G29" s="136">
        <f>E29/C29*100</f>
        <v>97.45528503851051</v>
      </c>
      <c r="H29" s="136">
        <f t="shared" si="9"/>
        <v>643.03399999999999</v>
      </c>
      <c r="I29" s="136">
        <f t="shared" si="9"/>
        <v>546.42003999999997</v>
      </c>
      <c r="J29" s="136">
        <f t="shared" si="9"/>
        <v>288.67489999999998</v>
      </c>
      <c r="K29" s="136">
        <f t="shared" si="9"/>
        <v>302.07996000000003</v>
      </c>
      <c r="L29" s="136">
        <f t="shared" si="9"/>
        <v>136.35418000000001</v>
      </c>
      <c r="M29" s="136">
        <f t="shared" si="9"/>
        <v>122.60706</v>
      </c>
      <c r="N29" s="136">
        <f t="shared" si="9"/>
        <v>297.10457000000002</v>
      </c>
      <c r="O29" s="136">
        <f t="shared" si="9"/>
        <v>283.70578999999998</v>
      </c>
      <c r="P29" s="136">
        <f t="shared" si="9"/>
        <v>489.01200999999998</v>
      </c>
      <c r="Q29" s="136">
        <f t="shared" si="9"/>
        <v>488.22</v>
      </c>
      <c r="R29" s="136">
        <f t="shared" si="9"/>
        <v>258.80137000000002</v>
      </c>
      <c r="S29" s="136">
        <f t="shared" si="9"/>
        <v>117.31947</v>
      </c>
      <c r="T29" s="136">
        <f t="shared" si="9"/>
        <v>545.41981999999996</v>
      </c>
      <c r="U29" s="136">
        <f t="shared" si="9"/>
        <v>608.79436999999996</v>
      </c>
      <c r="V29" s="136">
        <f t="shared" si="9"/>
        <v>124.57616</v>
      </c>
      <c r="W29" s="136">
        <f t="shared" si="9"/>
        <v>124.31950000000001</v>
      </c>
      <c r="X29" s="136">
        <f t="shared" si="9"/>
        <v>116.40707</v>
      </c>
      <c r="Y29" s="136">
        <f t="shared" si="9"/>
        <v>73.990359999999995</v>
      </c>
      <c r="Z29" s="136">
        <f t="shared" si="9"/>
        <v>96.137230000000002</v>
      </c>
      <c r="AA29" s="136">
        <f t="shared" si="9"/>
        <v>232.28684999999999</v>
      </c>
      <c r="AB29" s="136">
        <f t="shared" si="9"/>
        <v>106.4804</v>
      </c>
      <c r="AC29" s="136">
        <f t="shared" si="9"/>
        <v>112.45629</v>
      </c>
      <c r="AD29" s="136">
        <f t="shared" si="9"/>
        <v>195.79829000000001</v>
      </c>
      <c r="AE29" s="136">
        <f t="shared" si="9"/>
        <v>201.67247</v>
      </c>
      <c r="AF29" s="76" t="s">
        <v>141</v>
      </c>
    </row>
    <row r="30" spans="1:32" s="1" customFormat="1" x14ac:dyDescent="0.25">
      <c r="A30" s="50" t="s">
        <v>27</v>
      </c>
      <c r="B30" s="18">
        <f>B31+B32+B33+B34</f>
        <v>3297.8</v>
      </c>
      <c r="C30" s="18">
        <f>C31+C32+C33+C34</f>
        <v>3297.8</v>
      </c>
      <c r="D30" s="18">
        <f>D31+D32+D33+D34</f>
        <v>3213.8803899999998</v>
      </c>
      <c r="E30" s="18">
        <f>E31+E32+E33+E34</f>
        <v>3213.8803899999998</v>
      </c>
      <c r="F30" s="18">
        <f>E30/B30*100</f>
        <v>97.45528503851051</v>
      </c>
      <c r="G30" s="18">
        <f>E30/C30*100</f>
        <v>97.45528503851051</v>
      </c>
      <c r="H30" s="18">
        <f>H31+H32+H33+H34</f>
        <v>643.03399999999999</v>
      </c>
      <c r="I30" s="18">
        <f>I31+I32+I33+I34</f>
        <v>546.42003999999997</v>
      </c>
      <c r="J30" s="18">
        <f t="shared" ref="J30:AE30" si="10">J31+J32+J33+J34</f>
        <v>288.67489999999998</v>
      </c>
      <c r="K30" s="18">
        <f t="shared" si="10"/>
        <v>302.07996000000003</v>
      </c>
      <c r="L30" s="18">
        <f t="shared" si="10"/>
        <v>136.35418000000001</v>
      </c>
      <c r="M30" s="18">
        <f t="shared" si="10"/>
        <v>122.60706</v>
      </c>
      <c r="N30" s="18">
        <f t="shared" si="10"/>
        <v>297.10457000000002</v>
      </c>
      <c r="O30" s="18">
        <f t="shared" si="10"/>
        <v>283.70578999999998</v>
      </c>
      <c r="P30" s="18">
        <f t="shared" si="10"/>
        <v>489.01200999999998</v>
      </c>
      <c r="Q30" s="18">
        <v>488.22</v>
      </c>
      <c r="R30" s="18">
        <f t="shared" si="10"/>
        <v>258.80137000000002</v>
      </c>
      <c r="S30" s="18">
        <f t="shared" si="10"/>
        <v>117.31947</v>
      </c>
      <c r="T30" s="18">
        <f t="shared" si="10"/>
        <v>545.41981999999996</v>
      </c>
      <c r="U30" s="18">
        <f t="shared" si="10"/>
        <v>608.79436999999996</v>
      </c>
      <c r="V30" s="18">
        <f t="shared" si="10"/>
        <v>124.57616</v>
      </c>
      <c r="W30" s="18">
        <f t="shared" si="10"/>
        <v>124.31950000000001</v>
      </c>
      <c r="X30" s="18">
        <f t="shared" si="10"/>
        <v>116.40707</v>
      </c>
      <c r="Y30" s="18">
        <f t="shared" si="10"/>
        <v>73.990359999999995</v>
      </c>
      <c r="Z30" s="18">
        <f t="shared" si="10"/>
        <v>96.137230000000002</v>
      </c>
      <c r="AA30" s="18">
        <f t="shared" si="10"/>
        <v>232.28684999999999</v>
      </c>
      <c r="AB30" s="18">
        <f t="shared" si="10"/>
        <v>106.4804</v>
      </c>
      <c r="AC30" s="18">
        <f t="shared" si="10"/>
        <v>112.45629</v>
      </c>
      <c r="AD30" s="18">
        <f>AD31+AD32+AD33+AD34</f>
        <v>195.79829000000001</v>
      </c>
      <c r="AE30" s="18">
        <f t="shared" si="10"/>
        <v>201.67247</v>
      </c>
      <c r="AF30" s="17"/>
    </row>
    <row r="31" spans="1:32" s="1" customFormat="1" x14ac:dyDescent="0.25">
      <c r="A31" s="12" t="s">
        <v>23</v>
      </c>
      <c r="B31" s="13">
        <f>H31+J31+L31+N31+P31+R31+T31+V31+X31+Z31+AB31+AD31</f>
        <v>0</v>
      </c>
      <c r="C31" s="14">
        <f>H31+J31+L31+N31+P31+R31+T31+V31+X31+Z31</f>
        <v>0</v>
      </c>
      <c r="D31" s="14">
        <v>0</v>
      </c>
      <c r="E31" s="14">
        <f>I31+K31+M31+O31+Q31+S31+U31+W31+Y31+AA31+AC31+AE31</f>
        <v>0</v>
      </c>
      <c r="F31" s="13">
        <v>0</v>
      </c>
      <c r="G31" s="13">
        <v>0</v>
      </c>
      <c r="H31" s="14">
        <v>0</v>
      </c>
      <c r="I31" s="14">
        <v>0</v>
      </c>
      <c r="J31" s="14">
        <v>0</v>
      </c>
      <c r="K31" s="14">
        <v>0</v>
      </c>
      <c r="L31" s="14">
        <v>0</v>
      </c>
      <c r="M31" s="14">
        <v>0</v>
      </c>
      <c r="N31" s="14">
        <v>0</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c r="AE31" s="69">
        <v>0</v>
      </c>
      <c r="AF31" s="17"/>
    </row>
    <row r="32" spans="1:32" s="1" customFormat="1" x14ac:dyDescent="0.25">
      <c r="A32" s="12" t="s">
        <v>22</v>
      </c>
      <c r="B32" s="13">
        <f>H32+J32+L32+N32+P32+R32+T32+V32+X32+Z32+AB32+AD32</f>
        <v>3297.8</v>
      </c>
      <c r="C32" s="14">
        <f>H32+J32+L32+N32+P32+R32+T32+V32+X32+Z32+AB32+AD32</f>
        <v>3297.8</v>
      </c>
      <c r="D32" s="14">
        <f>I32+K32+M32+O32+Q32+S32+U32+W32+Y32+AA32+AC32+AE32</f>
        <v>3213.8803899999998</v>
      </c>
      <c r="E32" s="14">
        <f>I32+K32+M32+O32+Q32+S32+U32+W32+Y32+AA32+AC32+AE32</f>
        <v>3213.8803899999998</v>
      </c>
      <c r="F32" s="13">
        <f>E32/B32*100</f>
        <v>97.45528503851051</v>
      </c>
      <c r="G32" s="13">
        <f>E32/C32*100</f>
        <v>97.45528503851051</v>
      </c>
      <c r="H32" s="14">
        <v>643.03399999999999</v>
      </c>
      <c r="I32" s="14">
        <v>546.42003999999997</v>
      </c>
      <c r="J32" s="14">
        <v>288.67489999999998</v>
      </c>
      <c r="K32" s="14">
        <v>302.07996000000003</v>
      </c>
      <c r="L32" s="14">
        <v>136.35418000000001</v>
      </c>
      <c r="M32" s="14">
        <v>122.60706</v>
      </c>
      <c r="N32" s="14">
        <v>297.10457000000002</v>
      </c>
      <c r="O32" s="14">
        <v>283.70578999999998</v>
      </c>
      <c r="P32" s="14">
        <v>489.01200999999998</v>
      </c>
      <c r="Q32" s="14">
        <v>488.22823</v>
      </c>
      <c r="R32" s="14">
        <v>258.80137000000002</v>
      </c>
      <c r="S32" s="14">
        <v>117.31947</v>
      </c>
      <c r="T32" s="14">
        <v>545.41981999999996</v>
      </c>
      <c r="U32" s="14">
        <v>608.79436999999996</v>
      </c>
      <c r="V32" s="14">
        <v>124.57616</v>
      </c>
      <c r="W32" s="14">
        <v>124.31950000000001</v>
      </c>
      <c r="X32" s="14">
        <v>116.40707</v>
      </c>
      <c r="Y32" s="14">
        <v>73.990359999999995</v>
      </c>
      <c r="Z32" s="14">
        <v>96.137230000000002</v>
      </c>
      <c r="AA32" s="14">
        <v>232.28684999999999</v>
      </c>
      <c r="AB32" s="14">
        <v>106.4804</v>
      </c>
      <c r="AC32" s="14">
        <v>112.45629</v>
      </c>
      <c r="AD32" s="14">
        <v>195.79829000000001</v>
      </c>
      <c r="AE32" s="69">
        <v>201.67247</v>
      </c>
      <c r="AF32" s="17"/>
    </row>
    <row r="33" spans="1:32" s="1" customFormat="1" x14ac:dyDescent="0.25">
      <c r="A33" s="12" t="s">
        <v>21</v>
      </c>
      <c r="B33" s="13">
        <f>H33+J33+L33+N33+P33+R33+T33+V33+X33+Z33+AB33+AD33</f>
        <v>0</v>
      </c>
      <c r="C33" s="14">
        <f>H33+J33+L33+N33+P33+R33+T33+V33+X33+Z33</f>
        <v>0</v>
      </c>
      <c r="D33" s="14">
        <v>0</v>
      </c>
      <c r="E33" s="14">
        <f>I33+K33+M33+O33+Q33+S33+U33+W33+Y33+AA33+AC33+AE33</f>
        <v>0</v>
      </c>
      <c r="F33" s="13">
        <v>0</v>
      </c>
      <c r="G33" s="13">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69">
        <v>0</v>
      </c>
      <c r="AF33" s="17"/>
    </row>
    <row r="34" spans="1:32" s="1" customFormat="1" x14ac:dyDescent="0.25">
      <c r="A34" s="12" t="s">
        <v>24</v>
      </c>
      <c r="B34" s="13">
        <f>H34+J34+L34+N34+P34+R34+T34+V34+X34+Z34+AB34+AD34</f>
        <v>0</v>
      </c>
      <c r="C34" s="14">
        <f>H34+J34+L34+N34+P34+R34+T34+V34+X34+Z34</f>
        <v>0</v>
      </c>
      <c r="D34" s="14">
        <v>0</v>
      </c>
      <c r="E34" s="14">
        <f>I34+K34+M34+O34+Q34+S34+U34+W34+Y34+AA34+AC34+AE34</f>
        <v>0</v>
      </c>
      <c r="F34" s="13">
        <v>0</v>
      </c>
      <c r="G34" s="13">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v>0</v>
      </c>
      <c r="AA34" s="14">
        <v>0</v>
      </c>
      <c r="AB34" s="14">
        <v>0</v>
      </c>
      <c r="AC34" s="14">
        <v>0</v>
      </c>
      <c r="AD34" s="14">
        <v>0</v>
      </c>
      <c r="AE34" s="69">
        <v>0</v>
      </c>
      <c r="AF34" s="17"/>
    </row>
    <row r="35" spans="1:32" s="46" customFormat="1" ht="63" x14ac:dyDescent="0.25">
      <c r="A35" s="135" t="s">
        <v>35</v>
      </c>
      <c r="B35" s="136">
        <f>B36</f>
        <v>6.1</v>
      </c>
      <c r="C35" s="136">
        <f t="shared" ref="C35:AE35" si="11">C36</f>
        <v>6.1</v>
      </c>
      <c r="D35" s="136">
        <f>D36</f>
        <v>6.1</v>
      </c>
      <c r="E35" s="136">
        <f t="shared" si="11"/>
        <v>6.1</v>
      </c>
      <c r="F35" s="136">
        <f>E35*100/C35</f>
        <v>100</v>
      </c>
      <c r="G35" s="136">
        <f>D35*100/B35</f>
        <v>100</v>
      </c>
      <c r="H35" s="136">
        <f t="shared" si="11"/>
        <v>0</v>
      </c>
      <c r="I35" s="136">
        <f t="shared" si="11"/>
        <v>0</v>
      </c>
      <c r="J35" s="136">
        <f t="shared" si="11"/>
        <v>0</v>
      </c>
      <c r="K35" s="136">
        <f t="shared" si="11"/>
        <v>0</v>
      </c>
      <c r="L35" s="136">
        <f t="shared" si="11"/>
        <v>0</v>
      </c>
      <c r="M35" s="136">
        <f t="shared" si="11"/>
        <v>0</v>
      </c>
      <c r="N35" s="136">
        <f t="shared" si="11"/>
        <v>0</v>
      </c>
      <c r="O35" s="136">
        <f t="shared" si="11"/>
        <v>0</v>
      </c>
      <c r="P35" s="136">
        <f t="shared" si="11"/>
        <v>0</v>
      </c>
      <c r="Q35" s="136">
        <f t="shared" si="11"/>
        <v>0</v>
      </c>
      <c r="R35" s="136">
        <f t="shared" si="11"/>
        <v>0</v>
      </c>
      <c r="S35" s="136">
        <f t="shared" si="11"/>
        <v>0</v>
      </c>
      <c r="T35" s="136">
        <f t="shared" si="11"/>
        <v>0</v>
      </c>
      <c r="U35" s="136">
        <f t="shared" si="11"/>
        <v>0</v>
      </c>
      <c r="V35" s="136">
        <f t="shared" si="11"/>
        <v>0</v>
      </c>
      <c r="W35" s="136">
        <f t="shared" si="11"/>
        <v>0</v>
      </c>
      <c r="X35" s="136">
        <f t="shared" si="11"/>
        <v>0</v>
      </c>
      <c r="Y35" s="136">
        <f t="shared" si="11"/>
        <v>0</v>
      </c>
      <c r="Z35" s="136">
        <f t="shared" si="11"/>
        <v>6.1</v>
      </c>
      <c r="AA35" s="136">
        <f t="shared" si="11"/>
        <v>0</v>
      </c>
      <c r="AB35" s="136">
        <f t="shared" si="11"/>
        <v>0</v>
      </c>
      <c r="AC35" s="136">
        <f t="shared" si="11"/>
        <v>6.1</v>
      </c>
      <c r="AD35" s="136">
        <f t="shared" si="11"/>
        <v>0</v>
      </c>
      <c r="AE35" s="136">
        <f t="shared" si="11"/>
        <v>0</v>
      </c>
      <c r="AF35" s="76" t="s">
        <v>65</v>
      </c>
    </row>
    <row r="36" spans="1:32" s="1" customFormat="1" x14ac:dyDescent="0.25">
      <c r="A36" s="50" t="s">
        <v>27</v>
      </c>
      <c r="B36" s="18">
        <f>B37+B38+B39+B40</f>
        <v>6.1</v>
      </c>
      <c r="C36" s="18">
        <f>C37+C38+C39+C40</f>
        <v>6.1</v>
      </c>
      <c r="D36" s="18">
        <f>D37+D38+D39+D40</f>
        <v>6.1</v>
      </c>
      <c r="E36" s="18">
        <f>E37+E38+E39+E40</f>
        <v>6.1</v>
      </c>
      <c r="F36" s="18">
        <f>D36*100/B36</f>
        <v>100</v>
      </c>
      <c r="G36" s="18">
        <f>E36*100/C36</f>
        <v>100</v>
      </c>
      <c r="H36" s="18">
        <f>H37+H38+H39+H40</f>
        <v>0</v>
      </c>
      <c r="I36" s="18">
        <f t="shared" ref="I36:AE36" si="12">I37+I38+I39+I40</f>
        <v>0</v>
      </c>
      <c r="J36" s="18">
        <f t="shared" si="12"/>
        <v>0</v>
      </c>
      <c r="K36" s="18">
        <f t="shared" si="12"/>
        <v>0</v>
      </c>
      <c r="L36" s="18">
        <f t="shared" si="12"/>
        <v>0</v>
      </c>
      <c r="M36" s="18">
        <f t="shared" si="12"/>
        <v>0</v>
      </c>
      <c r="N36" s="18">
        <f t="shared" si="12"/>
        <v>0</v>
      </c>
      <c r="O36" s="18">
        <f t="shared" si="12"/>
        <v>0</v>
      </c>
      <c r="P36" s="18">
        <f t="shared" si="12"/>
        <v>0</v>
      </c>
      <c r="Q36" s="18">
        <f t="shared" si="12"/>
        <v>0</v>
      </c>
      <c r="R36" s="18">
        <f t="shared" si="12"/>
        <v>0</v>
      </c>
      <c r="S36" s="18">
        <f t="shared" si="12"/>
        <v>0</v>
      </c>
      <c r="T36" s="18">
        <f t="shared" si="12"/>
        <v>0</v>
      </c>
      <c r="U36" s="18">
        <f t="shared" si="12"/>
        <v>0</v>
      </c>
      <c r="V36" s="18">
        <f t="shared" si="12"/>
        <v>0</v>
      </c>
      <c r="W36" s="18">
        <f t="shared" si="12"/>
        <v>0</v>
      </c>
      <c r="X36" s="18">
        <f t="shared" si="12"/>
        <v>0</v>
      </c>
      <c r="Y36" s="18">
        <f t="shared" si="12"/>
        <v>0</v>
      </c>
      <c r="Z36" s="18">
        <f t="shared" si="12"/>
        <v>6.1</v>
      </c>
      <c r="AA36" s="13">
        <f t="shared" si="12"/>
        <v>0</v>
      </c>
      <c r="AB36" s="18">
        <f t="shared" si="12"/>
        <v>0</v>
      </c>
      <c r="AC36" s="18">
        <f t="shared" si="12"/>
        <v>6.1</v>
      </c>
      <c r="AD36" s="18">
        <f t="shared" si="12"/>
        <v>0</v>
      </c>
      <c r="AE36" s="18">
        <f t="shared" si="12"/>
        <v>0</v>
      </c>
      <c r="AF36" s="17"/>
    </row>
    <row r="37" spans="1:32" s="1" customFormat="1" x14ac:dyDescent="0.25">
      <c r="A37" s="12" t="s">
        <v>23</v>
      </c>
      <c r="B37" s="13">
        <f>H37+J37+L37+N37+P37+R37+T37+V37+X37+Z37+AB37+AD37</f>
        <v>6.1</v>
      </c>
      <c r="C37" s="14">
        <f>H37+J37+L37+N37+P37+R37+T37+V37+X37+Z37+AB37</f>
        <v>6.1</v>
      </c>
      <c r="D37" s="14">
        <f>I37+K37+M37+O37+Q37+S37+U37+W37+Y37+AA37+AC37+AE37</f>
        <v>6.1</v>
      </c>
      <c r="E37" s="14">
        <f>I37+K37+M37+O37+Q37+S37+U37+W37+Y37+AA37+AC37+AE37</f>
        <v>6.1</v>
      </c>
      <c r="F37" s="13">
        <v>0</v>
      </c>
      <c r="G37" s="13">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6.1</v>
      </c>
      <c r="AA37" s="14">
        <v>0</v>
      </c>
      <c r="AB37" s="14">
        <v>0</v>
      </c>
      <c r="AC37" s="14">
        <v>6.1</v>
      </c>
      <c r="AD37" s="14">
        <v>0</v>
      </c>
      <c r="AE37" s="69">
        <v>0</v>
      </c>
      <c r="AF37" s="17"/>
    </row>
    <row r="38" spans="1:32" s="1" customFormat="1" x14ac:dyDescent="0.25">
      <c r="A38" s="12" t="s">
        <v>22</v>
      </c>
      <c r="B38" s="13">
        <f>H38+J38+L38+N38+P38+R38+T38+V38+X38+Z38+AB38+AD38</f>
        <v>0</v>
      </c>
      <c r="C38" s="14">
        <f>H38+J38+L38+N38+P38+R38+T38+V38+X38+Z38</f>
        <v>0</v>
      </c>
      <c r="D38" s="14">
        <v>0</v>
      </c>
      <c r="E38" s="14">
        <f>I38+K38+M38+O38+Q38+S38+U38+W38+Y38+AA38+AC38+AE38</f>
        <v>0</v>
      </c>
      <c r="F38" s="13">
        <v>0</v>
      </c>
      <c r="G38" s="13">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c r="AB38" s="14">
        <v>0</v>
      </c>
      <c r="AC38" s="14">
        <v>0</v>
      </c>
      <c r="AD38" s="14">
        <v>0</v>
      </c>
      <c r="AE38" s="69">
        <v>0</v>
      </c>
      <c r="AF38" s="17"/>
    </row>
    <row r="39" spans="1:32" s="1" customFormat="1" x14ac:dyDescent="0.25">
      <c r="A39" s="12" t="s">
        <v>21</v>
      </c>
      <c r="B39" s="13">
        <f>H39+J39+L39+N39+P39+R39+T39+V39+X39+Z39+AB39+AD39</f>
        <v>0</v>
      </c>
      <c r="C39" s="14">
        <f>H39+J39+L39+N39+P39+R39+T39+V39+X39+Z39</f>
        <v>0</v>
      </c>
      <c r="D39" s="14">
        <v>0</v>
      </c>
      <c r="E39" s="14">
        <f>I39+K39+M39+O39+Q39+S39+U39+W39+Y39+AA39+AC39+AE39</f>
        <v>0</v>
      </c>
      <c r="F39" s="13">
        <v>0</v>
      </c>
      <c r="G39" s="13">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c r="AB39" s="14">
        <v>0</v>
      </c>
      <c r="AC39" s="14">
        <v>0</v>
      </c>
      <c r="AD39" s="14">
        <v>0</v>
      </c>
      <c r="AE39" s="69">
        <v>0</v>
      </c>
      <c r="AF39" s="17"/>
    </row>
    <row r="40" spans="1:32" s="1" customFormat="1" x14ac:dyDescent="0.25">
      <c r="A40" s="12" t="s">
        <v>24</v>
      </c>
      <c r="B40" s="13">
        <f>H40+J40+L40+N40+P40+R40+T40+V40+X40+Z40+AB40+AD40</f>
        <v>0</v>
      </c>
      <c r="C40" s="14">
        <f>H40+J40+L40+N40+P40+R40+T40+V40+X40+Z40</f>
        <v>0</v>
      </c>
      <c r="D40" s="14">
        <v>0</v>
      </c>
      <c r="E40" s="14">
        <f>I40+K40+M40+O40+Q40+S40+U40+W40+Y40+AA40+AC40+AE40</f>
        <v>0</v>
      </c>
      <c r="F40" s="13">
        <v>0</v>
      </c>
      <c r="G40" s="13">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69">
        <v>0</v>
      </c>
      <c r="AF40" s="17"/>
    </row>
    <row r="41" spans="1:32" s="1" customFormat="1" ht="48.75" customHeight="1" x14ac:dyDescent="0.25">
      <c r="A41" s="138" t="s">
        <v>50</v>
      </c>
      <c r="B41" s="139">
        <f>B43+B49+B55+B61</f>
        <v>551.79999999999995</v>
      </c>
      <c r="C41" s="139">
        <f t="shared" ref="C41:AE41" si="13">C43+C49+C55+C61</f>
        <v>551.79999999999995</v>
      </c>
      <c r="D41" s="139">
        <f t="shared" si="13"/>
        <v>530.41209000000003</v>
      </c>
      <c r="E41" s="139">
        <f>E43+E49+E55+E61</f>
        <v>530.41209000000003</v>
      </c>
      <c r="F41" s="139">
        <f>E41/B41*100</f>
        <v>96.123974266038431</v>
      </c>
      <c r="G41" s="140">
        <f>E41/C41*100</f>
        <v>96.123974266038431</v>
      </c>
      <c r="H41" s="139">
        <f t="shared" si="13"/>
        <v>0</v>
      </c>
      <c r="I41" s="139">
        <f t="shared" si="13"/>
        <v>0</v>
      </c>
      <c r="J41" s="139">
        <f t="shared" si="13"/>
        <v>0</v>
      </c>
      <c r="K41" s="139">
        <f t="shared" si="13"/>
        <v>0</v>
      </c>
      <c r="L41" s="139">
        <f t="shared" si="13"/>
        <v>315</v>
      </c>
      <c r="M41" s="139">
        <f t="shared" si="13"/>
        <v>105</v>
      </c>
      <c r="N41" s="139">
        <f t="shared" si="13"/>
        <v>0</v>
      </c>
      <c r="O41" s="139">
        <f t="shared" si="13"/>
        <v>210</v>
      </c>
      <c r="P41" s="139">
        <f t="shared" si="13"/>
        <v>0</v>
      </c>
      <c r="Q41" s="139">
        <f t="shared" si="13"/>
        <v>0</v>
      </c>
      <c r="R41" s="139">
        <f t="shared" si="13"/>
        <v>0</v>
      </c>
      <c r="S41" s="139">
        <f t="shared" si="13"/>
        <v>0</v>
      </c>
      <c r="T41" s="139">
        <f t="shared" si="13"/>
        <v>0</v>
      </c>
      <c r="U41" s="139">
        <f t="shared" si="13"/>
        <v>0</v>
      </c>
      <c r="V41" s="139">
        <f t="shared" si="13"/>
        <v>0</v>
      </c>
      <c r="W41" s="139">
        <f t="shared" si="13"/>
        <v>0</v>
      </c>
      <c r="X41" s="139">
        <f t="shared" si="13"/>
        <v>0</v>
      </c>
      <c r="Y41" s="139">
        <f t="shared" si="13"/>
        <v>0</v>
      </c>
      <c r="Z41" s="139">
        <f t="shared" si="13"/>
        <v>0</v>
      </c>
      <c r="AA41" s="139">
        <f t="shared" si="13"/>
        <v>0</v>
      </c>
      <c r="AB41" s="139">
        <f t="shared" si="13"/>
        <v>236.8</v>
      </c>
      <c r="AC41" s="139">
        <f t="shared" si="13"/>
        <v>32</v>
      </c>
      <c r="AD41" s="139">
        <f t="shared" si="13"/>
        <v>0</v>
      </c>
      <c r="AE41" s="139">
        <f t="shared" si="13"/>
        <v>183.41209000000001</v>
      </c>
      <c r="AF41" s="139"/>
    </row>
    <row r="42" spans="1:32" s="1" customFormat="1" x14ac:dyDescent="0.25">
      <c r="A42" s="12" t="s">
        <v>20</v>
      </c>
      <c r="B42" s="13"/>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6"/>
      <c r="AF42" s="17"/>
    </row>
    <row r="43" spans="1:32" s="46" customFormat="1" ht="101.25" customHeight="1" x14ac:dyDescent="0.25">
      <c r="A43" s="135" t="s">
        <v>36</v>
      </c>
      <c r="B43" s="136">
        <f>B44</f>
        <v>110.8</v>
      </c>
      <c r="C43" s="136">
        <f>C44</f>
        <v>110.8</v>
      </c>
      <c r="D43" s="136">
        <f t="shared" ref="D43:AE43" si="14">D44</f>
        <v>89.412090000000006</v>
      </c>
      <c r="E43" s="136">
        <f t="shared" si="14"/>
        <v>89.412090000000006</v>
      </c>
      <c r="F43" s="136">
        <f>E43/B43*100</f>
        <v>80.696832129963909</v>
      </c>
      <c r="G43" s="136">
        <f>E43/C43*100</f>
        <v>80.696832129963909</v>
      </c>
      <c r="H43" s="136">
        <f t="shared" si="14"/>
        <v>0</v>
      </c>
      <c r="I43" s="136">
        <f t="shared" si="14"/>
        <v>0</v>
      </c>
      <c r="J43" s="136">
        <f t="shared" si="14"/>
        <v>0</v>
      </c>
      <c r="K43" s="136">
        <f t="shared" si="14"/>
        <v>0</v>
      </c>
      <c r="L43" s="136">
        <f t="shared" si="14"/>
        <v>0</v>
      </c>
      <c r="M43" s="136">
        <f t="shared" si="14"/>
        <v>0</v>
      </c>
      <c r="N43" s="136">
        <f t="shared" si="14"/>
        <v>0</v>
      </c>
      <c r="O43" s="136">
        <f t="shared" si="14"/>
        <v>0</v>
      </c>
      <c r="P43" s="136">
        <f t="shared" si="14"/>
        <v>0</v>
      </c>
      <c r="Q43" s="136">
        <f t="shared" si="14"/>
        <v>0</v>
      </c>
      <c r="R43" s="136">
        <f t="shared" si="14"/>
        <v>0</v>
      </c>
      <c r="S43" s="136">
        <f t="shared" si="14"/>
        <v>0</v>
      </c>
      <c r="T43" s="136">
        <f t="shared" si="14"/>
        <v>0</v>
      </c>
      <c r="U43" s="136">
        <f t="shared" si="14"/>
        <v>0</v>
      </c>
      <c r="V43" s="136">
        <f t="shared" si="14"/>
        <v>0</v>
      </c>
      <c r="W43" s="136">
        <f t="shared" si="14"/>
        <v>0</v>
      </c>
      <c r="X43" s="136">
        <f t="shared" si="14"/>
        <v>0</v>
      </c>
      <c r="Y43" s="136">
        <f t="shared" si="14"/>
        <v>0</v>
      </c>
      <c r="Z43" s="136">
        <f t="shared" si="14"/>
        <v>0</v>
      </c>
      <c r="AA43" s="136">
        <f t="shared" si="14"/>
        <v>0</v>
      </c>
      <c r="AB43" s="136">
        <f t="shared" si="14"/>
        <v>110.8</v>
      </c>
      <c r="AC43" s="136">
        <f t="shared" si="14"/>
        <v>0</v>
      </c>
      <c r="AD43" s="136">
        <f t="shared" si="14"/>
        <v>0</v>
      </c>
      <c r="AE43" s="136">
        <f t="shared" si="14"/>
        <v>89.412090000000006</v>
      </c>
      <c r="AF43" s="76" t="s">
        <v>124</v>
      </c>
    </row>
    <row r="44" spans="1:32" s="1" customFormat="1" x14ac:dyDescent="0.25">
      <c r="A44" s="50" t="s">
        <v>27</v>
      </c>
      <c r="B44" s="18">
        <f>B45+B46+B47+B48</f>
        <v>110.8</v>
      </c>
      <c r="C44" s="18">
        <f>C45+C46+C47+C48</f>
        <v>110.8</v>
      </c>
      <c r="D44" s="18">
        <f>D45+D46+D47+D48</f>
        <v>89.412090000000006</v>
      </c>
      <c r="E44" s="18">
        <f>E45+E46+E47+E48</f>
        <v>89.412090000000006</v>
      </c>
      <c r="F44" s="19">
        <f>E44/B44*100</f>
        <v>80.696832129963909</v>
      </c>
      <c r="G44" s="18">
        <v>0</v>
      </c>
      <c r="H44" s="18">
        <f>H45+H46+H47+H48</f>
        <v>0</v>
      </c>
      <c r="I44" s="18">
        <f t="shared" ref="I44:AE44" si="15">I45+I46+I47+I48</f>
        <v>0</v>
      </c>
      <c r="J44" s="18">
        <f t="shared" si="15"/>
        <v>0</v>
      </c>
      <c r="K44" s="18">
        <f t="shared" si="15"/>
        <v>0</v>
      </c>
      <c r="L44" s="18">
        <f t="shared" si="15"/>
        <v>0</v>
      </c>
      <c r="M44" s="18">
        <f t="shared" si="15"/>
        <v>0</v>
      </c>
      <c r="N44" s="18">
        <f t="shared" si="15"/>
        <v>0</v>
      </c>
      <c r="O44" s="18">
        <f t="shared" si="15"/>
        <v>0</v>
      </c>
      <c r="P44" s="18">
        <f t="shared" si="15"/>
        <v>0</v>
      </c>
      <c r="Q44" s="18">
        <f t="shared" si="15"/>
        <v>0</v>
      </c>
      <c r="R44" s="18">
        <f t="shared" si="15"/>
        <v>0</v>
      </c>
      <c r="S44" s="18">
        <f t="shared" si="15"/>
        <v>0</v>
      </c>
      <c r="T44" s="18">
        <f t="shared" si="15"/>
        <v>0</v>
      </c>
      <c r="U44" s="18">
        <f t="shared" si="15"/>
        <v>0</v>
      </c>
      <c r="V44" s="18">
        <f t="shared" si="15"/>
        <v>0</v>
      </c>
      <c r="W44" s="18">
        <f t="shared" si="15"/>
        <v>0</v>
      </c>
      <c r="X44" s="18">
        <f t="shared" si="15"/>
        <v>0</v>
      </c>
      <c r="Y44" s="18">
        <f t="shared" si="15"/>
        <v>0</v>
      </c>
      <c r="Z44" s="18">
        <f t="shared" si="15"/>
        <v>0</v>
      </c>
      <c r="AA44" s="18">
        <f t="shared" si="15"/>
        <v>0</v>
      </c>
      <c r="AB44" s="18">
        <f t="shared" si="15"/>
        <v>110.8</v>
      </c>
      <c r="AC44" s="18">
        <f t="shared" si="15"/>
        <v>0</v>
      </c>
      <c r="AD44" s="18">
        <f t="shared" si="15"/>
        <v>0</v>
      </c>
      <c r="AE44" s="18">
        <f t="shared" si="15"/>
        <v>89.412090000000006</v>
      </c>
      <c r="AF44" s="17"/>
    </row>
    <row r="45" spans="1:32" s="1" customFormat="1" x14ac:dyDescent="0.25">
      <c r="A45" s="12" t="s">
        <v>23</v>
      </c>
      <c r="B45" s="13">
        <f>H45+J45+L45+N45+P45+R45+T45+V45+X45+Z45+AB45+AD45</f>
        <v>0</v>
      </c>
      <c r="C45" s="14">
        <f>H45+J45+L45+N45+P45+R45+T45+V45+X45+Z45</f>
        <v>0</v>
      </c>
      <c r="D45" s="14">
        <v>0</v>
      </c>
      <c r="E45" s="14">
        <f>I45+K45+M45+O45+Q45+S45+U45+W45+Y45+AA45+AC45+AE45</f>
        <v>0</v>
      </c>
      <c r="F45" s="20">
        <v>0</v>
      </c>
      <c r="G45" s="13">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69">
        <v>0</v>
      </c>
      <c r="AF45" s="17"/>
    </row>
    <row r="46" spans="1:32" s="1" customFormat="1" x14ac:dyDescent="0.25">
      <c r="A46" s="12" t="s">
        <v>22</v>
      </c>
      <c r="B46" s="13">
        <f>H46+J46+L46+N46+P46+R46+T46+V46+X46+Z46+AB46+AD46</f>
        <v>0</v>
      </c>
      <c r="C46" s="14">
        <f>H46+J46+L46+N46+P46+R46+T46+V46+X46+Z46</f>
        <v>0</v>
      </c>
      <c r="D46" s="14">
        <v>0</v>
      </c>
      <c r="E46" s="14">
        <f>I46+K46+M46+O46+Q46+S46+U46+W46+Y46+AA46+AC46+AE46</f>
        <v>0</v>
      </c>
      <c r="F46" s="20">
        <v>0</v>
      </c>
      <c r="G46" s="13">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c r="AB46" s="14">
        <v>0</v>
      </c>
      <c r="AC46" s="14">
        <v>0</v>
      </c>
      <c r="AD46" s="14">
        <v>0</v>
      </c>
      <c r="AE46" s="69">
        <v>0</v>
      </c>
      <c r="AF46" s="17"/>
    </row>
    <row r="47" spans="1:32" s="1" customFormat="1" x14ac:dyDescent="0.25">
      <c r="A47" s="12" t="s">
        <v>21</v>
      </c>
      <c r="B47" s="13">
        <f>H47+J47+L47+N47+P47+R47+T47+V47+X47+Z47+AB47+AD47</f>
        <v>110.8</v>
      </c>
      <c r="C47" s="14">
        <f>H47+J47+L47+N47+P47+R47+T47+V47+X47+Z47+AB47+AD47</f>
        <v>110.8</v>
      </c>
      <c r="D47" s="14">
        <f>I47+K47+M47+O47+Q47+S47+U47+W47+Y47+AA47+AC47+AE47</f>
        <v>89.412090000000006</v>
      </c>
      <c r="E47" s="14">
        <f>I47+K47+M47+O47+Q47+S47+U47+W47+Y47+AA47+AC47+AE47</f>
        <v>89.412090000000006</v>
      </c>
      <c r="F47" s="24">
        <f>E47/B47*100</f>
        <v>80.696832129963909</v>
      </c>
      <c r="G47" s="24">
        <f>E47/C47*100</f>
        <v>80.696832129963909</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110.8</v>
      </c>
      <c r="AC47" s="14">
        <v>0</v>
      </c>
      <c r="AD47" s="14">
        <v>0</v>
      </c>
      <c r="AE47" s="69">
        <v>89.412090000000006</v>
      </c>
      <c r="AF47" s="17"/>
    </row>
    <row r="48" spans="1:32" s="1" customFormat="1" x14ac:dyDescent="0.25">
      <c r="A48" s="12" t="s">
        <v>24</v>
      </c>
      <c r="B48" s="13">
        <f>H48+J48+L48+N48+P48+R48+T48+V48+X48+Z48+AB48+AD48</f>
        <v>0</v>
      </c>
      <c r="C48" s="14">
        <f>H48+J48+L48+N48+P48+R48+T48+V48+X48+Z48</f>
        <v>0</v>
      </c>
      <c r="D48" s="14">
        <v>0</v>
      </c>
      <c r="E48" s="14">
        <f>I48+K48+M48+O48+Q48+S48+U48+W48+Y48+AA48+AC48+AE48</f>
        <v>0</v>
      </c>
      <c r="F48" s="20">
        <v>0</v>
      </c>
      <c r="G48" s="13">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69">
        <v>0</v>
      </c>
      <c r="AF48" s="17"/>
    </row>
    <row r="49" spans="1:32" s="46" customFormat="1" ht="63" customHeight="1" x14ac:dyDescent="0.25">
      <c r="A49" s="135" t="s">
        <v>37</v>
      </c>
      <c r="B49" s="136">
        <f>B50</f>
        <v>0</v>
      </c>
      <c r="C49" s="136">
        <f t="shared" ref="C49:AD49" si="16">C50</f>
        <v>0</v>
      </c>
      <c r="D49" s="136">
        <f t="shared" si="16"/>
        <v>0</v>
      </c>
      <c r="E49" s="136">
        <f t="shared" si="16"/>
        <v>0</v>
      </c>
      <c r="F49" s="136">
        <v>0</v>
      </c>
      <c r="G49" s="136">
        <v>0</v>
      </c>
      <c r="H49" s="136">
        <f t="shared" si="16"/>
        <v>0</v>
      </c>
      <c r="I49" s="136">
        <f t="shared" si="16"/>
        <v>0</v>
      </c>
      <c r="J49" s="136">
        <f t="shared" si="16"/>
        <v>0</v>
      </c>
      <c r="K49" s="136">
        <f t="shared" si="16"/>
        <v>0</v>
      </c>
      <c r="L49" s="136">
        <f t="shared" si="16"/>
        <v>0</v>
      </c>
      <c r="M49" s="136">
        <f t="shared" si="16"/>
        <v>0</v>
      </c>
      <c r="N49" s="136">
        <f t="shared" si="16"/>
        <v>0</v>
      </c>
      <c r="O49" s="136">
        <f t="shared" si="16"/>
        <v>0</v>
      </c>
      <c r="P49" s="136">
        <f t="shared" si="16"/>
        <v>0</v>
      </c>
      <c r="Q49" s="136">
        <f t="shared" si="16"/>
        <v>0</v>
      </c>
      <c r="R49" s="136">
        <f t="shared" si="16"/>
        <v>0</v>
      </c>
      <c r="S49" s="136">
        <f t="shared" si="16"/>
        <v>0</v>
      </c>
      <c r="T49" s="136">
        <f t="shared" si="16"/>
        <v>0</v>
      </c>
      <c r="U49" s="136">
        <f t="shared" si="16"/>
        <v>0</v>
      </c>
      <c r="V49" s="136">
        <f t="shared" si="16"/>
        <v>0</v>
      </c>
      <c r="W49" s="136">
        <f t="shared" si="16"/>
        <v>0</v>
      </c>
      <c r="X49" s="136">
        <f t="shared" si="16"/>
        <v>0</v>
      </c>
      <c r="Y49" s="136">
        <f t="shared" si="16"/>
        <v>0</v>
      </c>
      <c r="Z49" s="136">
        <f t="shared" si="16"/>
        <v>0</v>
      </c>
      <c r="AA49" s="136">
        <f t="shared" si="16"/>
        <v>0</v>
      </c>
      <c r="AB49" s="136">
        <f t="shared" si="16"/>
        <v>0</v>
      </c>
      <c r="AC49" s="136">
        <f t="shared" si="16"/>
        <v>0</v>
      </c>
      <c r="AD49" s="136">
        <f t="shared" si="16"/>
        <v>0</v>
      </c>
      <c r="AE49" s="136">
        <f>AE50</f>
        <v>0</v>
      </c>
      <c r="AF49" s="76" t="s">
        <v>139</v>
      </c>
    </row>
    <row r="50" spans="1:32" s="1" customFormat="1" x14ac:dyDescent="0.25">
      <c r="A50" s="50" t="s">
        <v>27</v>
      </c>
      <c r="B50" s="18">
        <f>B51+B52+B53+B54</f>
        <v>0</v>
      </c>
      <c r="C50" s="18">
        <f>C51+C52+C53+C54</f>
        <v>0</v>
      </c>
      <c r="D50" s="18">
        <f>D51+D52+D53+D54</f>
        <v>0</v>
      </c>
      <c r="E50" s="18">
        <f>E51+E52+E53+E54</f>
        <v>0</v>
      </c>
      <c r="F50" s="18">
        <v>0</v>
      </c>
      <c r="G50" s="18">
        <v>0</v>
      </c>
      <c r="H50" s="18">
        <f>H51+H52+H53+H54</f>
        <v>0</v>
      </c>
      <c r="I50" s="18">
        <f t="shared" ref="I50:AE50" si="17">I51+I52+I53+I54</f>
        <v>0</v>
      </c>
      <c r="J50" s="18">
        <f t="shared" si="17"/>
        <v>0</v>
      </c>
      <c r="K50" s="18">
        <f t="shared" si="17"/>
        <v>0</v>
      </c>
      <c r="L50" s="18">
        <f t="shared" si="17"/>
        <v>0</v>
      </c>
      <c r="M50" s="18">
        <f t="shared" si="17"/>
        <v>0</v>
      </c>
      <c r="N50" s="18">
        <f t="shared" si="17"/>
        <v>0</v>
      </c>
      <c r="O50" s="18">
        <f t="shared" si="17"/>
        <v>0</v>
      </c>
      <c r="P50" s="18">
        <f t="shared" si="17"/>
        <v>0</v>
      </c>
      <c r="Q50" s="18">
        <f t="shared" si="17"/>
        <v>0</v>
      </c>
      <c r="R50" s="18">
        <f t="shared" si="17"/>
        <v>0</v>
      </c>
      <c r="S50" s="18">
        <f t="shared" si="17"/>
        <v>0</v>
      </c>
      <c r="T50" s="18">
        <f t="shared" si="17"/>
        <v>0</v>
      </c>
      <c r="U50" s="18">
        <f t="shared" si="17"/>
        <v>0</v>
      </c>
      <c r="V50" s="18">
        <f t="shared" si="17"/>
        <v>0</v>
      </c>
      <c r="W50" s="18">
        <f t="shared" si="17"/>
        <v>0</v>
      </c>
      <c r="X50" s="18">
        <f t="shared" si="17"/>
        <v>0</v>
      </c>
      <c r="Y50" s="18">
        <f t="shared" si="17"/>
        <v>0</v>
      </c>
      <c r="Z50" s="18">
        <f t="shared" si="17"/>
        <v>0</v>
      </c>
      <c r="AA50" s="18">
        <f t="shared" si="17"/>
        <v>0</v>
      </c>
      <c r="AB50" s="18">
        <f t="shared" si="17"/>
        <v>0</v>
      </c>
      <c r="AC50" s="18">
        <f t="shared" si="17"/>
        <v>0</v>
      </c>
      <c r="AD50" s="18">
        <f t="shared" si="17"/>
        <v>0</v>
      </c>
      <c r="AE50" s="18">
        <f t="shared" si="17"/>
        <v>0</v>
      </c>
      <c r="AF50" s="17"/>
    </row>
    <row r="51" spans="1:32" s="1" customFormat="1" x14ac:dyDescent="0.25">
      <c r="A51" s="12" t="s">
        <v>23</v>
      </c>
      <c r="B51" s="13">
        <f>H51+J51+L51+N51+P51+R51+T51+V51+X51+Z51+AB51+AD51</f>
        <v>0</v>
      </c>
      <c r="C51" s="14">
        <f>H51+J51+L51+N51+P51+R51+T51+V51+X51+Z51</f>
        <v>0</v>
      </c>
      <c r="D51" s="14">
        <v>0</v>
      </c>
      <c r="E51" s="14">
        <f>I51+K51+M51+O51+Q51+S51+U51+W51+Y51+AA51+AC51+AE51</f>
        <v>0</v>
      </c>
      <c r="F51" s="20">
        <v>0</v>
      </c>
      <c r="G51" s="13">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73">
        <v>0</v>
      </c>
      <c r="AF51" s="17"/>
    </row>
    <row r="52" spans="1:32" s="1" customFormat="1" x14ac:dyDescent="0.25">
      <c r="A52" s="12" t="s">
        <v>22</v>
      </c>
      <c r="B52" s="13">
        <f>H52+J52+L52+N52+P52+R52+T52+V52+X52+Z52+AB52+AD52</f>
        <v>0</v>
      </c>
      <c r="C52" s="14">
        <f>H52+J52+L52+N52+P52+R52+T52+V52+X52+Z52</f>
        <v>0</v>
      </c>
      <c r="D52" s="14">
        <v>0</v>
      </c>
      <c r="E52" s="14">
        <f>I52+K52+M52+O52+Q52+S52+U52+W52+Y52+AA52+AC52+AE52</f>
        <v>0</v>
      </c>
      <c r="F52" s="20">
        <v>0</v>
      </c>
      <c r="G52" s="13">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73">
        <v>0</v>
      </c>
      <c r="AF52" s="17"/>
    </row>
    <row r="53" spans="1:32" s="1" customFormat="1" x14ac:dyDescent="0.25">
      <c r="A53" s="12" t="s">
        <v>21</v>
      </c>
      <c r="B53" s="13">
        <v>0</v>
      </c>
      <c r="C53" s="14">
        <f>H53+J53+L53+N53+P53+R53+T53+V53+X53+Z53</f>
        <v>0</v>
      </c>
      <c r="D53" s="14">
        <v>0</v>
      </c>
      <c r="E53" s="14">
        <f>I53+K53+M53+O53+Q53+S53+U53+W53+Y53+AA53+AC53+AE53</f>
        <v>0</v>
      </c>
      <c r="F53" s="24">
        <v>0</v>
      </c>
      <c r="G53" s="2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v>0</v>
      </c>
      <c r="AD53" s="14">
        <v>0</v>
      </c>
      <c r="AE53" s="73">
        <v>0</v>
      </c>
      <c r="AF53" s="17"/>
    </row>
    <row r="54" spans="1:32" s="1" customFormat="1" x14ac:dyDescent="0.25">
      <c r="A54" s="12" t="s">
        <v>24</v>
      </c>
      <c r="B54" s="13">
        <f>H54+J54+L54+N54+P54+R54+T54+V54+X54+Z54+AB54+AD54</f>
        <v>0</v>
      </c>
      <c r="C54" s="14">
        <f>H54+J54+L54+N54+P54+R54+T54+V54+X54+Z54</f>
        <v>0</v>
      </c>
      <c r="D54" s="14">
        <v>0</v>
      </c>
      <c r="E54" s="14">
        <f>I54+K54+M54+O54+Q54+S54+U54+W54+Y54+AA54+AC54+AE54</f>
        <v>0</v>
      </c>
      <c r="F54" s="20">
        <v>0</v>
      </c>
      <c r="G54" s="13">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73">
        <v>0</v>
      </c>
      <c r="AF54" s="17"/>
    </row>
    <row r="55" spans="1:32" s="46" customFormat="1" ht="189" x14ac:dyDescent="0.25">
      <c r="A55" s="135" t="s">
        <v>38</v>
      </c>
      <c r="B55" s="136">
        <f>B56</f>
        <v>126</v>
      </c>
      <c r="C55" s="136">
        <f t="shared" ref="C55:AE55" si="18">C56</f>
        <v>126</v>
      </c>
      <c r="D55" s="136">
        <f t="shared" si="18"/>
        <v>126</v>
      </c>
      <c r="E55" s="136">
        <f t="shared" si="18"/>
        <v>126</v>
      </c>
      <c r="F55" s="136">
        <f>E55/B55*100</f>
        <v>100</v>
      </c>
      <c r="G55" s="136">
        <f>E55/C55*100</f>
        <v>100</v>
      </c>
      <c r="H55" s="136">
        <f t="shared" si="18"/>
        <v>0</v>
      </c>
      <c r="I55" s="136">
        <f t="shared" si="18"/>
        <v>0</v>
      </c>
      <c r="J55" s="136">
        <f t="shared" si="18"/>
        <v>0</v>
      </c>
      <c r="K55" s="136">
        <f t="shared" si="18"/>
        <v>0</v>
      </c>
      <c r="L55" s="136">
        <f t="shared" si="18"/>
        <v>0</v>
      </c>
      <c r="M55" s="136">
        <f t="shared" si="18"/>
        <v>0</v>
      </c>
      <c r="N55" s="136">
        <f t="shared" si="18"/>
        <v>0</v>
      </c>
      <c r="O55" s="136">
        <f t="shared" si="18"/>
        <v>0</v>
      </c>
      <c r="P55" s="136">
        <f t="shared" si="18"/>
        <v>0</v>
      </c>
      <c r="Q55" s="136">
        <f t="shared" si="18"/>
        <v>0</v>
      </c>
      <c r="R55" s="136">
        <f t="shared" si="18"/>
        <v>0</v>
      </c>
      <c r="S55" s="136">
        <f t="shared" si="18"/>
        <v>0</v>
      </c>
      <c r="T55" s="136">
        <f t="shared" si="18"/>
        <v>0</v>
      </c>
      <c r="U55" s="136">
        <f t="shared" si="18"/>
        <v>0</v>
      </c>
      <c r="V55" s="136">
        <f t="shared" si="18"/>
        <v>0</v>
      </c>
      <c r="W55" s="136">
        <f t="shared" si="18"/>
        <v>0</v>
      </c>
      <c r="X55" s="136">
        <f t="shared" si="18"/>
        <v>0</v>
      </c>
      <c r="Y55" s="136">
        <f t="shared" si="18"/>
        <v>0</v>
      </c>
      <c r="Z55" s="136">
        <f t="shared" si="18"/>
        <v>0</v>
      </c>
      <c r="AA55" s="136">
        <f t="shared" si="18"/>
        <v>0</v>
      </c>
      <c r="AB55" s="136">
        <f t="shared" si="18"/>
        <v>126</v>
      </c>
      <c r="AC55" s="136">
        <f t="shared" si="18"/>
        <v>32</v>
      </c>
      <c r="AD55" s="136">
        <f t="shared" si="18"/>
        <v>0</v>
      </c>
      <c r="AE55" s="136">
        <f t="shared" si="18"/>
        <v>94</v>
      </c>
      <c r="AF55" s="76" t="s">
        <v>130</v>
      </c>
    </row>
    <row r="56" spans="1:32" s="1" customFormat="1" x14ac:dyDescent="0.25">
      <c r="A56" s="50" t="s">
        <v>27</v>
      </c>
      <c r="B56" s="18">
        <f>B57+B58+B59+B60</f>
        <v>126</v>
      </c>
      <c r="C56" s="18">
        <f>C57+C58+C59+C60</f>
        <v>126</v>
      </c>
      <c r="D56" s="18">
        <f>D57+D58+D59+D60</f>
        <v>126</v>
      </c>
      <c r="E56" s="18">
        <f>E57+E58+E59+E60</f>
        <v>126</v>
      </c>
      <c r="F56" s="19">
        <f>E56/B56*100</f>
        <v>100</v>
      </c>
      <c r="G56" s="18">
        <f>E56*100/C56</f>
        <v>100</v>
      </c>
      <c r="H56" s="18">
        <f>H57+H58+H59+H60</f>
        <v>0</v>
      </c>
      <c r="I56" s="18">
        <f t="shared" ref="I56:AE56" si="19">I57+I58+I59+I60</f>
        <v>0</v>
      </c>
      <c r="J56" s="18">
        <f t="shared" si="19"/>
        <v>0</v>
      </c>
      <c r="K56" s="18">
        <f t="shared" si="19"/>
        <v>0</v>
      </c>
      <c r="L56" s="18">
        <f t="shared" si="19"/>
        <v>0</v>
      </c>
      <c r="M56" s="18">
        <f t="shared" si="19"/>
        <v>0</v>
      </c>
      <c r="N56" s="18">
        <f t="shared" si="19"/>
        <v>0</v>
      </c>
      <c r="O56" s="18">
        <f t="shared" si="19"/>
        <v>0</v>
      </c>
      <c r="P56" s="18">
        <f t="shared" si="19"/>
        <v>0</v>
      </c>
      <c r="Q56" s="18">
        <f t="shared" si="19"/>
        <v>0</v>
      </c>
      <c r="R56" s="18">
        <f t="shared" si="19"/>
        <v>0</v>
      </c>
      <c r="S56" s="18">
        <f t="shared" si="19"/>
        <v>0</v>
      </c>
      <c r="T56" s="18">
        <f t="shared" si="19"/>
        <v>0</v>
      </c>
      <c r="U56" s="18">
        <f t="shared" si="19"/>
        <v>0</v>
      </c>
      <c r="V56" s="18">
        <f t="shared" si="19"/>
        <v>0</v>
      </c>
      <c r="W56" s="18">
        <f t="shared" si="19"/>
        <v>0</v>
      </c>
      <c r="X56" s="18">
        <f t="shared" si="19"/>
        <v>0</v>
      </c>
      <c r="Y56" s="18">
        <f t="shared" si="19"/>
        <v>0</v>
      </c>
      <c r="Z56" s="18">
        <f t="shared" si="19"/>
        <v>0</v>
      </c>
      <c r="AA56" s="18">
        <f t="shared" si="19"/>
        <v>0</v>
      </c>
      <c r="AB56" s="18">
        <f t="shared" si="19"/>
        <v>126</v>
      </c>
      <c r="AC56" s="18">
        <f t="shared" si="19"/>
        <v>32</v>
      </c>
      <c r="AD56" s="18">
        <f t="shared" si="19"/>
        <v>0</v>
      </c>
      <c r="AE56" s="18">
        <f t="shared" si="19"/>
        <v>94</v>
      </c>
      <c r="AF56" s="17"/>
    </row>
    <row r="57" spans="1:32" s="1" customFormat="1" x14ac:dyDescent="0.25">
      <c r="A57" s="12" t="s">
        <v>23</v>
      </c>
      <c r="B57" s="13">
        <f>H57+J57+L57+N57+P57+R57+T57+V57+X57+Z57+AB57+AD57</f>
        <v>0</v>
      </c>
      <c r="C57" s="14">
        <f>H57+J57+L57+N57+P57+R57+T57+V57+X57+Z57</f>
        <v>0</v>
      </c>
      <c r="D57" s="14">
        <v>0</v>
      </c>
      <c r="E57" s="14">
        <f>I57+K57+M57+O57+Q57+S57+U57+W57+Y57+AA57+AC57+AE57</f>
        <v>0</v>
      </c>
      <c r="F57" s="20">
        <v>0</v>
      </c>
      <c r="G57" s="13">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69">
        <v>0</v>
      </c>
      <c r="AF57" s="17"/>
    </row>
    <row r="58" spans="1:32" s="1" customFormat="1" x14ac:dyDescent="0.25">
      <c r="A58" s="12" t="s">
        <v>22</v>
      </c>
      <c r="B58" s="13">
        <f>H58+J58+L58+N58+P58+R58+T58+V58+X58+Z58+AB58+AD58</f>
        <v>0</v>
      </c>
      <c r="C58" s="14">
        <f>H58+J58+L58+N58+P58+R58+T58+V58+X58+Z58</f>
        <v>0</v>
      </c>
      <c r="D58" s="14">
        <v>0</v>
      </c>
      <c r="E58" s="14">
        <f>I58+K58+M58+O58+Q58+S58+U58+W58+Y58+AA58+AC58+AE58</f>
        <v>0</v>
      </c>
      <c r="F58" s="20">
        <v>0</v>
      </c>
      <c r="G58" s="13">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69">
        <v>0</v>
      </c>
      <c r="AF58" s="17"/>
    </row>
    <row r="59" spans="1:32" s="1" customFormat="1" x14ac:dyDescent="0.25">
      <c r="A59" s="12" t="s">
        <v>21</v>
      </c>
      <c r="B59" s="13">
        <f>H59+J59+L59+N59+P59+R59+T59+V59+X59+Z59+AB59+AD59</f>
        <v>126</v>
      </c>
      <c r="C59" s="14">
        <f>H59+J59+L59+N59+P59+R59+T59+V59+X59+Z59+AB59</f>
        <v>126</v>
      </c>
      <c r="D59" s="14">
        <v>126</v>
      </c>
      <c r="E59" s="14">
        <f>I59+K59+M59+O59+Q59+S59+U59+W59+Y59+AA59+AC59+AE59</f>
        <v>126</v>
      </c>
      <c r="F59" s="20">
        <f>E59/B59*100</f>
        <v>100</v>
      </c>
      <c r="G59" s="13">
        <f>E59/C59*100</f>
        <v>100</v>
      </c>
      <c r="H59" s="14">
        <v>0</v>
      </c>
      <c r="I59" s="14">
        <v>0</v>
      </c>
      <c r="J59" s="14">
        <v>0</v>
      </c>
      <c r="K59" s="14">
        <v>0</v>
      </c>
      <c r="L59" s="14">
        <v>0</v>
      </c>
      <c r="M59" s="14">
        <v>0</v>
      </c>
      <c r="N59" s="14">
        <v>0</v>
      </c>
      <c r="O59" s="14">
        <v>0</v>
      </c>
      <c r="P59" s="14">
        <v>0</v>
      </c>
      <c r="Q59" s="14">
        <v>0</v>
      </c>
      <c r="R59" s="14">
        <v>0</v>
      </c>
      <c r="S59" s="14">
        <v>0</v>
      </c>
      <c r="T59" s="14">
        <v>0</v>
      </c>
      <c r="U59" s="14">
        <v>0</v>
      </c>
      <c r="V59" s="14">
        <v>0</v>
      </c>
      <c r="W59" s="14">
        <v>0</v>
      </c>
      <c r="X59" s="14">
        <v>0</v>
      </c>
      <c r="Y59" s="14">
        <v>0</v>
      </c>
      <c r="Z59" s="14">
        <v>0</v>
      </c>
      <c r="AA59" s="14">
        <v>0</v>
      </c>
      <c r="AB59" s="14">
        <v>126</v>
      </c>
      <c r="AC59" s="14">
        <v>32</v>
      </c>
      <c r="AD59" s="14">
        <v>0</v>
      </c>
      <c r="AE59" s="69">
        <v>94</v>
      </c>
      <c r="AF59" s="17"/>
    </row>
    <row r="60" spans="1:32" s="1" customFormat="1" x14ac:dyDescent="0.25">
      <c r="A60" s="12" t="s">
        <v>24</v>
      </c>
      <c r="B60" s="13">
        <f>H60+J60+L60+N60+P60+R60+T60+V60+X60+Z60+AB60+AD60</f>
        <v>0</v>
      </c>
      <c r="C60" s="14">
        <f>H60+J60+L60+N60+P60+R60+T60+V60+X60+Z60</f>
        <v>0</v>
      </c>
      <c r="D60" s="14">
        <v>0</v>
      </c>
      <c r="E60" s="14">
        <f>I60+K60+M60+O60+Q60+S60+U60+W60+Y60+AA60+AC60+AE60</f>
        <v>0</v>
      </c>
      <c r="F60" s="20">
        <v>0</v>
      </c>
      <c r="G60" s="13">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c r="AB60" s="14">
        <v>0</v>
      </c>
      <c r="AC60" s="14">
        <v>0</v>
      </c>
      <c r="AD60" s="14">
        <v>0</v>
      </c>
      <c r="AE60" s="69">
        <v>0</v>
      </c>
      <c r="AF60" s="17"/>
    </row>
    <row r="61" spans="1:32" s="46" customFormat="1" ht="118.5" customHeight="1" x14ac:dyDescent="0.25">
      <c r="A61" s="135" t="s">
        <v>39</v>
      </c>
      <c r="B61" s="136">
        <f>B62</f>
        <v>315</v>
      </c>
      <c r="C61" s="136">
        <f t="shared" ref="C61:AE61" si="20">C62</f>
        <v>315</v>
      </c>
      <c r="D61" s="136">
        <f t="shared" si="20"/>
        <v>315</v>
      </c>
      <c r="E61" s="136">
        <f t="shared" si="20"/>
        <v>315</v>
      </c>
      <c r="F61" s="136">
        <f>E61/B61*100</f>
        <v>100</v>
      </c>
      <c r="G61" s="136">
        <f>E61/C61*100</f>
        <v>100</v>
      </c>
      <c r="H61" s="136">
        <f t="shared" si="20"/>
        <v>0</v>
      </c>
      <c r="I61" s="136">
        <f t="shared" si="20"/>
        <v>0</v>
      </c>
      <c r="J61" s="136">
        <f t="shared" si="20"/>
        <v>0</v>
      </c>
      <c r="K61" s="136">
        <f t="shared" si="20"/>
        <v>0</v>
      </c>
      <c r="L61" s="136">
        <f t="shared" si="20"/>
        <v>315</v>
      </c>
      <c r="M61" s="136">
        <f t="shared" si="20"/>
        <v>105</v>
      </c>
      <c r="N61" s="136">
        <f t="shared" si="20"/>
        <v>0</v>
      </c>
      <c r="O61" s="136">
        <f t="shared" si="20"/>
        <v>210</v>
      </c>
      <c r="P61" s="136">
        <f t="shared" si="20"/>
        <v>0</v>
      </c>
      <c r="Q61" s="136">
        <f t="shared" si="20"/>
        <v>0</v>
      </c>
      <c r="R61" s="136">
        <f t="shared" si="20"/>
        <v>0</v>
      </c>
      <c r="S61" s="136">
        <f t="shared" si="20"/>
        <v>0</v>
      </c>
      <c r="T61" s="136">
        <f t="shared" si="20"/>
        <v>0</v>
      </c>
      <c r="U61" s="136">
        <f t="shared" si="20"/>
        <v>0</v>
      </c>
      <c r="V61" s="136">
        <f t="shared" si="20"/>
        <v>0</v>
      </c>
      <c r="W61" s="136">
        <f t="shared" si="20"/>
        <v>0</v>
      </c>
      <c r="X61" s="136">
        <f t="shared" si="20"/>
        <v>0</v>
      </c>
      <c r="Y61" s="136">
        <f t="shared" si="20"/>
        <v>0</v>
      </c>
      <c r="Z61" s="136">
        <f t="shared" si="20"/>
        <v>0</v>
      </c>
      <c r="AA61" s="136">
        <f t="shared" si="20"/>
        <v>0</v>
      </c>
      <c r="AB61" s="136">
        <f t="shared" si="20"/>
        <v>0</v>
      </c>
      <c r="AC61" s="136">
        <f t="shared" si="20"/>
        <v>0</v>
      </c>
      <c r="AD61" s="136">
        <f t="shared" si="20"/>
        <v>0</v>
      </c>
      <c r="AE61" s="136">
        <f t="shared" si="20"/>
        <v>0</v>
      </c>
      <c r="AF61" s="77" t="s">
        <v>129</v>
      </c>
    </row>
    <row r="62" spans="1:32" s="1" customFormat="1" x14ac:dyDescent="0.25">
      <c r="A62" s="50" t="s">
        <v>27</v>
      </c>
      <c r="B62" s="18">
        <f>B63+B64+B65+B66</f>
        <v>315</v>
      </c>
      <c r="C62" s="18">
        <f>C63+C64+C65+C66</f>
        <v>315</v>
      </c>
      <c r="D62" s="18">
        <f>D63+D64+D65+D66</f>
        <v>315</v>
      </c>
      <c r="E62" s="18">
        <f>E63+E64+E65+E66</f>
        <v>315</v>
      </c>
      <c r="F62" s="19">
        <f>E62*100/B62</f>
        <v>100</v>
      </c>
      <c r="G62" s="18">
        <f>E62*100/C62</f>
        <v>100</v>
      </c>
      <c r="H62" s="18">
        <f>H63+H64+H65+H66</f>
        <v>0</v>
      </c>
      <c r="I62" s="18">
        <f t="shared" ref="I62:AE62" si="21">I63+I64+I65+I66</f>
        <v>0</v>
      </c>
      <c r="J62" s="18">
        <f t="shared" si="21"/>
        <v>0</v>
      </c>
      <c r="K62" s="18">
        <f t="shared" si="21"/>
        <v>0</v>
      </c>
      <c r="L62" s="18">
        <f t="shared" si="21"/>
        <v>315</v>
      </c>
      <c r="M62" s="18">
        <f t="shared" si="21"/>
        <v>105</v>
      </c>
      <c r="N62" s="18">
        <f t="shared" si="21"/>
        <v>0</v>
      </c>
      <c r="O62" s="18">
        <f t="shared" si="21"/>
        <v>210</v>
      </c>
      <c r="P62" s="18">
        <f t="shared" si="21"/>
        <v>0</v>
      </c>
      <c r="Q62" s="18">
        <f t="shared" si="21"/>
        <v>0</v>
      </c>
      <c r="R62" s="18">
        <f t="shared" si="21"/>
        <v>0</v>
      </c>
      <c r="S62" s="18">
        <f t="shared" si="21"/>
        <v>0</v>
      </c>
      <c r="T62" s="18">
        <f t="shared" si="21"/>
        <v>0</v>
      </c>
      <c r="U62" s="18">
        <f t="shared" si="21"/>
        <v>0</v>
      </c>
      <c r="V62" s="18">
        <f t="shared" si="21"/>
        <v>0</v>
      </c>
      <c r="W62" s="18">
        <f t="shared" si="21"/>
        <v>0</v>
      </c>
      <c r="X62" s="18">
        <f t="shared" si="21"/>
        <v>0</v>
      </c>
      <c r="Y62" s="18">
        <f t="shared" si="21"/>
        <v>0</v>
      </c>
      <c r="Z62" s="18">
        <f t="shared" si="21"/>
        <v>0</v>
      </c>
      <c r="AA62" s="18">
        <f t="shared" si="21"/>
        <v>0</v>
      </c>
      <c r="AB62" s="18">
        <f t="shared" si="21"/>
        <v>0</v>
      </c>
      <c r="AC62" s="18">
        <f t="shared" si="21"/>
        <v>0</v>
      </c>
      <c r="AD62" s="18">
        <f t="shared" si="21"/>
        <v>0</v>
      </c>
      <c r="AE62" s="18">
        <f t="shared" si="21"/>
        <v>0</v>
      </c>
    </row>
    <row r="63" spans="1:32" s="1" customFormat="1" x14ac:dyDescent="0.25">
      <c r="A63" s="12" t="s">
        <v>23</v>
      </c>
      <c r="B63" s="13">
        <f>H63+J63+L63+N63+P63+R63+T63+V63+X63+Z63+AB63+AD63</f>
        <v>0</v>
      </c>
      <c r="C63" s="14">
        <f>H63+J63+L63+N63+P63+R63+T63+V63+X63+Z63</f>
        <v>0</v>
      </c>
      <c r="D63" s="14">
        <v>0</v>
      </c>
      <c r="E63" s="14">
        <f>I63+K63+M63+O63+Q63+S63+U63+W63+Y63+AA63+AC63+AE63</f>
        <v>0</v>
      </c>
      <c r="F63" s="20">
        <v>0</v>
      </c>
      <c r="G63" s="13">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69">
        <v>0</v>
      </c>
      <c r="AF63" s="17"/>
    </row>
    <row r="64" spans="1:32" s="1" customFormat="1" x14ac:dyDescent="0.25">
      <c r="A64" s="12" t="s">
        <v>22</v>
      </c>
      <c r="B64" s="13">
        <f>H64+J64+L64+N64+P64+R64+T64+V64+X64+Z64+AB64+AD64</f>
        <v>0</v>
      </c>
      <c r="C64" s="14">
        <f>H64+J64+L64+N64+P64+R64+T64+V64+X64+Z64</f>
        <v>0</v>
      </c>
      <c r="D64" s="14">
        <v>0</v>
      </c>
      <c r="E64" s="14">
        <f>I64+K64+M64+O64+Q64+S64+U64+W64+Y64+AA64+AC64+AE64</f>
        <v>0</v>
      </c>
      <c r="F64" s="20">
        <v>0</v>
      </c>
      <c r="G64" s="13">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69">
        <v>0</v>
      </c>
      <c r="AF64" s="17"/>
    </row>
    <row r="65" spans="1:33" s="1" customFormat="1" x14ac:dyDescent="0.25">
      <c r="A65" s="12" t="s">
        <v>21</v>
      </c>
      <c r="B65" s="13">
        <f>H65+J65+L65+N65+P65+R65+T65+V65+X65+Z65+AB65+AD65</f>
        <v>315</v>
      </c>
      <c r="C65" s="14">
        <f>H65+J65+L65+N65+P65+R65+T65+V65+X65+Z65+AB65</f>
        <v>315</v>
      </c>
      <c r="D65" s="14">
        <f>I65+K65+M65+O65+Q65+S65+U65+W65+Y65+AA65+AC65+AE65</f>
        <v>315</v>
      </c>
      <c r="E65" s="14">
        <f>I65+K65+M65+O65+Q65+S65+U65+W65+Y65+AA65+AC65+AE65</f>
        <v>315</v>
      </c>
      <c r="F65" s="20">
        <f>E65/B65*100</f>
        <v>100</v>
      </c>
      <c r="G65" s="13">
        <f>E65/C65*100</f>
        <v>100</v>
      </c>
      <c r="H65" s="14">
        <v>0</v>
      </c>
      <c r="I65" s="14">
        <v>0</v>
      </c>
      <c r="J65" s="14">
        <v>0</v>
      </c>
      <c r="K65" s="14">
        <v>0</v>
      </c>
      <c r="L65" s="14">
        <v>315</v>
      </c>
      <c r="M65" s="14">
        <v>105</v>
      </c>
      <c r="N65" s="14">
        <v>0</v>
      </c>
      <c r="O65" s="14">
        <v>210</v>
      </c>
      <c r="P65" s="14">
        <v>0</v>
      </c>
      <c r="Q65" s="14">
        <v>0</v>
      </c>
      <c r="R65" s="14">
        <v>0</v>
      </c>
      <c r="S65" s="14">
        <v>0</v>
      </c>
      <c r="T65" s="14">
        <v>0</v>
      </c>
      <c r="U65" s="14">
        <v>0</v>
      </c>
      <c r="V65" s="14">
        <v>0</v>
      </c>
      <c r="W65" s="14">
        <v>0</v>
      </c>
      <c r="X65" s="14">
        <v>0</v>
      </c>
      <c r="Y65" s="14">
        <v>0</v>
      </c>
      <c r="Z65" s="14">
        <v>0</v>
      </c>
      <c r="AA65" s="14">
        <v>0</v>
      </c>
      <c r="AB65" s="14">
        <v>0</v>
      </c>
      <c r="AC65" s="14">
        <v>0</v>
      </c>
      <c r="AD65" s="14">
        <v>0</v>
      </c>
      <c r="AE65" s="69">
        <v>0</v>
      </c>
      <c r="AF65" s="17"/>
    </row>
    <row r="66" spans="1:33" s="1" customFormat="1" x14ac:dyDescent="0.25">
      <c r="A66" s="12" t="s">
        <v>24</v>
      </c>
      <c r="B66" s="13">
        <f>H66+J66+L66+N66+P66+R66+T66+V66+X66+Z66+AB66+AD66</f>
        <v>0</v>
      </c>
      <c r="C66" s="14">
        <f>H66+J66+L66+N66+P66+R66+T66+V66+X66+Z66</f>
        <v>0</v>
      </c>
      <c r="D66" s="14">
        <v>0</v>
      </c>
      <c r="E66" s="14">
        <f>I66+K66+M66+O66+Q66+S66+U66+W66+Y66+AA66+AC66+AE66</f>
        <v>0</v>
      </c>
      <c r="F66" s="20">
        <v>0</v>
      </c>
      <c r="G66" s="13">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c r="AB66" s="14">
        <v>0</v>
      </c>
      <c r="AC66" s="14">
        <v>0</v>
      </c>
      <c r="AD66" s="14">
        <v>0</v>
      </c>
      <c r="AE66" s="69">
        <v>0</v>
      </c>
      <c r="AF66" s="17"/>
    </row>
    <row r="67" spans="1:33" s="1" customFormat="1" ht="37.5" customHeight="1" x14ac:dyDescent="0.25">
      <c r="A67" s="138" t="s">
        <v>40</v>
      </c>
      <c r="B67" s="139">
        <f>B74+B80+B86+B92+B98+B104+B68</f>
        <v>8622.9965200000006</v>
      </c>
      <c r="C67" s="139">
        <f>C74+C80+C86+C92+C98+C104+C68</f>
        <v>8622.9965200000006</v>
      </c>
      <c r="D67" s="139">
        <f>D74+D80+D86+D92+D98+D104+D68</f>
        <v>8545.7373900000002</v>
      </c>
      <c r="E67" s="139">
        <f>E74+E80+E86+E92+E98+E104+E68</f>
        <v>8545.7373900000002</v>
      </c>
      <c r="F67" s="139">
        <f>E67*100/B67</f>
        <v>99.104033849244786</v>
      </c>
      <c r="G67" s="139">
        <f>E67*100/C67</f>
        <v>99.104033849244786</v>
      </c>
      <c r="H67" s="139">
        <f t="shared" ref="H67:AE67" si="22">H74+H80+H86+H92+H98+H104+H68</f>
        <v>25.881720000000001</v>
      </c>
      <c r="I67" s="139">
        <f t="shared" si="22"/>
        <v>25.88</v>
      </c>
      <c r="J67" s="139">
        <f t="shared" si="22"/>
        <v>27.383479999999999</v>
      </c>
      <c r="K67" s="139">
        <f t="shared" si="22"/>
        <v>0</v>
      </c>
      <c r="L67" s="139">
        <f t="shared" si="22"/>
        <v>185.38347999999999</v>
      </c>
      <c r="M67" s="139">
        <f t="shared" si="22"/>
        <v>184.92000000000002</v>
      </c>
      <c r="N67" s="139">
        <f t="shared" si="22"/>
        <v>171.28348</v>
      </c>
      <c r="O67" s="139">
        <f t="shared" si="22"/>
        <v>44.42</v>
      </c>
      <c r="P67" s="139">
        <f t="shared" si="22"/>
        <v>407.08348000000001</v>
      </c>
      <c r="Q67" s="139">
        <f t="shared" si="22"/>
        <v>242.42000000000002</v>
      </c>
      <c r="R67" s="139">
        <f t="shared" si="22"/>
        <v>750.88347999999996</v>
      </c>
      <c r="S67" s="139">
        <f t="shared" si="22"/>
        <v>155.19999999999999</v>
      </c>
      <c r="T67" s="139">
        <f t="shared" si="22"/>
        <v>27.383479999999999</v>
      </c>
      <c r="U67" s="139">
        <f t="shared" si="22"/>
        <v>792.06999999999994</v>
      </c>
      <c r="V67" s="139">
        <f t="shared" si="22"/>
        <v>93.783479999999997</v>
      </c>
      <c r="W67" s="139">
        <f t="shared" si="22"/>
        <v>51.57</v>
      </c>
      <c r="X67" s="139">
        <f t="shared" si="22"/>
        <v>27.383479999999999</v>
      </c>
      <c r="Y67" s="139">
        <f t="shared" si="22"/>
        <v>25.57</v>
      </c>
      <c r="Z67" s="139">
        <f t="shared" si="22"/>
        <v>527.38347999999996</v>
      </c>
      <c r="AA67" s="139">
        <f t="shared" si="22"/>
        <v>25.63</v>
      </c>
      <c r="AB67" s="139">
        <f t="shared" si="22"/>
        <v>27.383479999999999</v>
      </c>
      <c r="AC67" s="139">
        <f t="shared" si="22"/>
        <v>43.59</v>
      </c>
      <c r="AD67" s="139">
        <f t="shared" si="22"/>
        <v>6351.78</v>
      </c>
      <c r="AE67" s="139">
        <f t="shared" si="22"/>
        <v>6954.4673899999998</v>
      </c>
      <c r="AF67" s="139"/>
      <c r="AG67" s="74">
        <f>AD67+AB67+Z67+X67+V67+T67+R67+P67+N67+L67+J67+H67</f>
        <v>8622.9965200000006</v>
      </c>
    </row>
    <row r="68" spans="1:33" s="46" customFormat="1" ht="209.25" customHeight="1" x14ac:dyDescent="0.25">
      <c r="A68" s="135" t="s">
        <v>73</v>
      </c>
      <c r="B68" s="136">
        <f>B69</f>
        <v>7874.9965200000006</v>
      </c>
      <c r="C68" s="136">
        <f>C69</f>
        <v>7874.9965200000006</v>
      </c>
      <c r="D68" s="136">
        <f t="shared" ref="D68:AE68" si="23">D69</f>
        <v>7823.37</v>
      </c>
      <c r="E68" s="136">
        <f t="shared" si="23"/>
        <v>7823.37</v>
      </c>
      <c r="F68" s="136">
        <f>E68/B68*100</f>
        <v>99.34442485315536</v>
      </c>
      <c r="G68" s="136">
        <f>E68/C68*100</f>
        <v>99.34442485315536</v>
      </c>
      <c r="H68" s="136">
        <f t="shared" si="23"/>
        <v>25.881720000000001</v>
      </c>
      <c r="I68" s="136">
        <f t="shared" si="23"/>
        <v>25.88</v>
      </c>
      <c r="J68" s="136">
        <f t="shared" si="23"/>
        <v>27.383479999999999</v>
      </c>
      <c r="K68" s="136">
        <f t="shared" si="23"/>
        <v>0</v>
      </c>
      <c r="L68" s="136">
        <f t="shared" si="23"/>
        <v>27.383479999999999</v>
      </c>
      <c r="M68" s="136">
        <f t="shared" si="23"/>
        <v>26.92</v>
      </c>
      <c r="N68" s="136">
        <f t="shared" si="23"/>
        <v>27.383479999999999</v>
      </c>
      <c r="O68" s="136">
        <f t="shared" si="23"/>
        <v>26.92</v>
      </c>
      <c r="P68" s="136">
        <f t="shared" si="23"/>
        <v>27.383479999999999</v>
      </c>
      <c r="Q68" s="136">
        <f t="shared" si="23"/>
        <v>26.92</v>
      </c>
      <c r="R68" s="136">
        <f t="shared" si="23"/>
        <v>750.88347999999996</v>
      </c>
      <c r="S68" s="136">
        <f t="shared" si="23"/>
        <v>0</v>
      </c>
      <c r="T68" s="136">
        <f t="shared" si="23"/>
        <v>27.383479999999999</v>
      </c>
      <c r="U68" s="136">
        <f t="shared" si="23"/>
        <v>749.06999999999994</v>
      </c>
      <c r="V68" s="136">
        <f t="shared" si="23"/>
        <v>27.383479999999999</v>
      </c>
      <c r="W68" s="136">
        <f t="shared" si="23"/>
        <v>25.57</v>
      </c>
      <c r="X68" s="136">
        <f t="shared" si="23"/>
        <v>27.383479999999999</v>
      </c>
      <c r="Y68" s="136">
        <f t="shared" si="23"/>
        <v>25.57</v>
      </c>
      <c r="Z68" s="136">
        <f t="shared" si="23"/>
        <v>527.38347999999996</v>
      </c>
      <c r="AA68" s="136">
        <f>AA69</f>
        <v>25.63</v>
      </c>
      <c r="AB68" s="136">
        <f t="shared" si="23"/>
        <v>27.383479999999999</v>
      </c>
      <c r="AC68" s="136">
        <f t="shared" si="23"/>
        <v>43.59</v>
      </c>
      <c r="AD68" s="136">
        <f t="shared" si="23"/>
        <v>6351.78</v>
      </c>
      <c r="AE68" s="136">
        <f t="shared" si="23"/>
        <v>6847.3</v>
      </c>
      <c r="AF68" s="77" t="s">
        <v>122</v>
      </c>
      <c r="AG68" s="74">
        <f>AD68+AB68+Z68+X68+V68+T68+R68+P68+N68+L68+J68+H68</f>
        <v>7874.9965200000033</v>
      </c>
    </row>
    <row r="69" spans="1:33" s="1" customFormat="1" x14ac:dyDescent="0.25">
      <c r="A69" s="50" t="s">
        <v>27</v>
      </c>
      <c r="B69" s="22">
        <f>B70+B71+B72+B73</f>
        <v>7874.9965200000006</v>
      </c>
      <c r="C69" s="18">
        <f>C70+C71+C72+C73</f>
        <v>7874.9965200000006</v>
      </c>
      <c r="D69" s="18">
        <f>D71+D72</f>
        <v>7823.37</v>
      </c>
      <c r="E69" s="18">
        <f>E70+E71+E72+E73+E70</f>
        <v>7823.37</v>
      </c>
      <c r="F69" s="18">
        <f>E69/B69*100</f>
        <v>99.34442485315536</v>
      </c>
      <c r="G69" s="18">
        <f>E69/C69*100</f>
        <v>99.34442485315536</v>
      </c>
      <c r="H69" s="18">
        <f t="shared" ref="H69:AE69" si="24">H70+H71+H72+H73</f>
        <v>25.881720000000001</v>
      </c>
      <c r="I69" s="18">
        <f t="shared" si="24"/>
        <v>25.88</v>
      </c>
      <c r="J69" s="18">
        <f t="shared" si="24"/>
        <v>27.383479999999999</v>
      </c>
      <c r="K69" s="18">
        <f t="shared" si="24"/>
        <v>0</v>
      </c>
      <c r="L69" s="18">
        <f t="shared" si="24"/>
        <v>27.383479999999999</v>
      </c>
      <c r="M69" s="18">
        <f t="shared" si="24"/>
        <v>26.92</v>
      </c>
      <c r="N69" s="18">
        <f t="shared" si="24"/>
        <v>27.383479999999999</v>
      </c>
      <c r="O69" s="18">
        <f t="shared" si="24"/>
        <v>26.92</v>
      </c>
      <c r="P69" s="18">
        <f t="shared" si="24"/>
        <v>27.383479999999999</v>
      </c>
      <c r="Q69" s="18">
        <f t="shared" si="24"/>
        <v>26.92</v>
      </c>
      <c r="R69" s="18">
        <f t="shared" si="24"/>
        <v>750.88347999999996</v>
      </c>
      <c r="S69" s="18">
        <f t="shared" si="24"/>
        <v>0</v>
      </c>
      <c r="T69" s="18">
        <f t="shared" si="24"/>
        <v>27.383479999999999</v>
      </c>
      <c r="U69" s="18">
        <f t="shared" si="24"/>
        <v>749.06999999999994</v>
      </c>
      <c r="V69" s="18">
        <f t="shared" si="24"/>
        <v>27.383479999999999</v>
      </c>
      <c r="W69" s="18">
        <f t="shared" si="24"/>
        <v>25.57</v>
      </c>
      <c r="X69" s="18">
        <f t="shared" si="24"/>
        <v>27.383479999999999</v>
      </c>
      <c r="Y69" s="18">
        <f t="shared" si="24"/>
        <v>25.57</v>
      </c>
      <c r="Z69" s="18">
        <f t="shared" si="24"/>
        <v>527.38347999999996</v>
      </c>
      <c r="AA69" s="18">
        <f t="shared" si="24"/>
        <v>25.63</v>
      </c>
      <c r="AB69" s="18">
        <f t="shared" si="24"/>
        <v>27.383479999999999</v>
      </c>
      <c r="AC69" s="18">
        <f t="shared" si="24"/>
        <v>43.59</v>
      </c>
      <c r="AD69" s="18">
        <f t="shared" si="24"/>
        <v>6351.78</v>
      </c>
      <c r="AE69" s="18">
        <f t="shared" si="24"/>
        <v>6847.3</v>
      </c>
      <c r="AF69" s="17"/>
    </row>
    <row r="70" spans="1:33" s="1" customFormat="1" x14ac:dyDescent="0.25">
      <c r="A70" s="12" t="s">
        <v>23</v>
      </c>
      <c r="B70" s="13">
        <f>H70+J70+L70+N70+P70+R70+T70+V70+X70+Z70+AB70+AD70</f>
        <v>0</v>
      </c>
      <c r="C70" s="14">
        <f>H70+J70+L70+N70+P70+R70+T70+V70+X70+Z70</f>
        <v>0</v>
      </c>
      <c r="D70" s="14">
        <v>0</v>
      </c>
      <c r="E70" s="14">
        <f>I70+K70+M70+O70+Q70+S70+U70+W70+Y70+AA70+AC70+AE70</f>
        <v>0</v>
      </c>
      <c r="F70" s="13">
        <v>0</v>
      </c>
      <c r="G70" s="13">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c r="AB70" s="14">
        <v>0</v>
      </c>
      <c r="AC70" s="14">
        <v>0</v>
      </c>
      <c r="AD70" s="14">
        <v>0</v>
      </c>
      <c r="AE70" s="69">
        <v>0</v>
      </c>
      <c r="AF70" s="17"/>
    </row>
    <row r="71" spans="1:33" s="1" customFormat="1" x14ac:dyDescent="0.25">
      <c r="A71" s="12" t="s">
        <v>22</v>
      </c>
      <c r="B71" s="13">
        <f>H71+J71+L71+N71+P71+R71+T71+V71+X71+Z71+AB71+AD71</f>
        <v>5978.5</v>
      </c>
      <c r="C71" s="14">
        <f>H71+J71+L71+N71+P71+R71+T71+V71+X71+Z71+AB71+AD71</f>
        <v>5978.5</v>
      </c>
      <c r="D71" s="14">
        <f>I71+K71+M71+O71+Q71+S71+U71+W71+Y71+AA71+AC71+AE71</f>
        <v>5978.5</v>
      </c>
      <c r="E71" s="14">
        <f>I71+K71+M71+O71+Q71+S71+U71+W71+Y71+AA71+AC71+AE71</f>
        <v>5978.5</v>
      </c>
      <c r="F71" s="13">
        <f>E71/B71*100</f>
        <v>100</v>
      </c>
      <c r="G71" s="13">
        <f>E71/C71*100</f>
        <v>100</v>
      </c>
      <c r="H71" s="14">
        <v>0</v>
      </c>
      <c r="I71" s="14">
        <v>0</v>
      </c>
      <c r="J71" s="14">
        <v>0</v>
      </c>
      <c r="K71" s="14">
        <v>0</v>
      </c>
      <c r="L71" s="14">
        <v>0</v>
      </c>
      <c r="M71" s="14">
        <v>0</v>
      </c>
      <c r="N71" s="14">
        <v>0</v>
      </c>
      <c r="O71" s="14">
        <v>0</v>
      </c>
      <c r="P71" s="14">
        <v>0</v>
      </c>
      <c r="Q71" s="14">
        <v>0</v>
      </c>
      <c r="R71" s="14">
        <v>578.5</v>
      </c>
      <c r="S71" s="14">
        <v>0</v>
      </c>
      <c r="T71" s="14">
        <v>0</v>
      </c>
      <c r="U71" s="14">
        <v>578.5</v>
      </c>
      <c r="V71" s="14">
        <v>0</v>
      </c>
      <c r="W71" s="14">
        <v>0</v>
      </c>
      <c r="X71" s="14">
        <v>0</v>
      </c>
      <c r="Y71" s="14">
        <v>0</v>
      </c>
      <c r="Z71" s="14">
        <v>400</v>
      </c>
      <c r="AA71" s="14">
        <v>0</v>
      </c>
      <c r="AB71" s="14">
        <v>0</v>
      </c>
      <c r="AC71" s="14">
        <v>0</v>
      </c>
      <c r="AD71" s="14">
        <v>5000</v>
      </c>
      <c r="AE71" s="69">
        <v>5400</v>
      </c>
      <c r="AF71" s="17"/>
    </row>
    <row r="72" spans="1:33" s="1" customFormat="1" x14ac:dyDescent="0.25">
      <c r="A72" s="12" t="s">
        <v>21</v>
      </c>
      <c r="B72" s="24">
        <f>H72+J72+L72+N72+P72+R72+T72+V72+X72+Z72+AB72+AD72</f>
        <v>1896.4965200000001</v>
      </c>
      <c r="C72" s="14">
        <f>H72+J72+L72+N72+P72+R72+T72+V72+X72+Z72+AB72+AD72</f>
        <v>1896.4965200000001</v>
      </c>
      <c r="D72" s="14">
        <f>I72+K72+M72+O72+Q72+S72+U72+W72+Y72+AA72+AC72+AE72</f>
        <v>1844.87</v>
      </c>
      <c r="E72" s="14">
        <f>I72+K72+M72+O72+Q72+S72+U72+W72+Y72+AA72+AC72+AE72</f>
        <v>1844.87</v>
      </c>
      <c r="F72" s="13">
        <f>E72/B72*100</f>
        <v>97.277795163051479</v>
      </c>
      <c r="G72" s="13">
        <f>E72/C72*100</f>
        <v>97.277795163051479</v>
      </c>
      <c r="H72" s="14">
        <v>25.881720000000001</v>
      </c>
      <c r="I72" s="14">
        <v>25.88</v>
      </c>
      <c r="J72" s="14">
        <v>27.383479999999999</v>
      </c>
      <c r="K72" s="14">
        <v>0</v>
      </c>
      <c r="L72" s="14">
        <v>27.383479999999999</v>
      </c>
      <c r="M72" s="14">
        <v>26.92</v>
      </c>
      <c r="N72" s="14">
        <v>27.383479999999999</v>
      </c>
      <c r="O72" s="14">
        <v>26.92</v>
      </c>
      <c r="P72" s="14">
        <v>27.383479999999999</v>
      </c>
      <c r="Q72" s="14">
        <v>26.92</v>
      </c>
      <c r="R72" s="14">
        <v>172.38347999999999</v>
      </c>
      <c r="S72" s="14">
        <v>0</v>
      </c>
      <c r="T72" s="14">
        <v>27.383479999999999</v>
      </c>
      <c r="U72" s="14">
        <v>170.57</v>
      </c>
      <c r="V72" s="14">
        <v>27.383479999999999</v>
      </c>
      <c r="W72" s="14">
        <v>25.57</v>
      </c>
      <c r="X72" s="14">
        <v>27.383479999999999</v>
      </c>
      <c r="Y72" s="14">
        <v>25.57</v>
      </c>
      <c r="Z72" s="14">
        <v>127.38348000000001</v>
      </c>
      <c r="AA72" s="14">
        <v>25.63</v>
      </c>
      <c r="AB72" s="14">
        <v>27.383479999999999</v>
      </c>
      <c r="AC72" s="14">
        <v>43.59</v>
      </c>
      <c r="AD72" s="14">
        <v>1351.78</v>
      </c>
      <c r="AE72" s="69">
        <v>1447.3</v>
      </c>
      <c r="AF72" s="17"/>
    </row>
    <row r="73" spans="1:33" s="1" customFormat="1" x14ac:dyDescent="0.25">
      <c r="A73" s="12" t="s">
        <v>24</v>
      </c>
      <c r="B73" s="13">
        <f>H73+J73+L73+N73+P73+R73+T73+V73+X73+Z73+AB73+AD73</f>
        <v>0</v>
      </c>
      <c r="C73" s="14">
        <f>H73+J73+L73+N73+P73+R73+T73+V73+X73+Z73+AB73</f>
        <v>0</v>
      </c>
      <c r="D73" s="14">
        <v>0</v>
      </c>
      <c r="E73" s="14">
        <f>I73+K73+M73+O73+Q73+S73+U73+W73+Y73+AA73+AC73+AE73</f>
        <v>0</v>
      </c>
      <c r="F73" s="13">
        <v>0</v>
      </c>
      <c r="G73" s="13">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69">
        <v>0</v>
      </c>
      <c r="AF73" s="17"/>
    </row>
    <row r="74" spans="1:33" s="46" customFormat="1" ht="96" customHeight="1" x14ac:dyDescent="0.25">
      <c r="A74" s="135" t="s">
        <v>59</v>
      </c>
      <c r="B74" s="136">
        <f>B75</f>
        <v>132.80000000000001</v>
      </c>
      <c r="C74" s="136">
        <f t="shared" ref="C74:AE74" si="25">C75</f>
        <v>132.80000000000001</v>
      </c>
      <c r="D74" s="136">
        <f t="shared" si="25"/>
        <v>107.16739</v>
      </c>
      <c r="E74" s="136">
        <f t="shared" si="25"/>
        <v>107.16739</v>
      </c>
      <c r="F74" s="136">
        <f>E74/B74*100</f>
        <v>80.698335843373485</v>
      </c>
      <c r="G74" s="136">
        <f>E74/C74*100</f>
        <v>80.698335843373485</v>
      </c>
      <c r="H74" s="136">
        <f t="shared" si="25"/>
        <v>0</v>
      </c>
      <c r="I74" s="136">
        <f t="shared" si="25"/>
        <v>0</v>
      </c>
      <c r="J74" s="136">
        <f t="shared" si="25"/>
        <v>0</v>
      </c>
      <c r="K74" s="136">
        <f t="shared" si="25"/>
        <v>0</v>
      </c>
      <c r="L74" s="136">
        <f t="shared" si="25"/>
        <v>0</v>
      </c>
      <c r="M74" s="136">
        <f t="shared" si="25"/>
        <v>0</v>
      </c>
      <c r="N74" s="136">
        <f t="shared" si="25"/>
        <v>66.400000000000006</v>
      </c>
      <c r="O74" s="136">
        <f t="shared" si="25"/>
        <v>0</v>
      </c>
      <c r="P74" s="136">
        <f t="shared" si="25"/>
        <v>0</v>
      </c>
      <c r="Q74" s="136">
        <f t="shared" si="25"/>
        <v>0</v>
      </c>
      <c r="R74" s="136">
        <f t="shared" si="25"/>
        <v>0</v>
      </c>
      <c r="S74" s="136">
        <f t="shared" si="25"/>
        <v>0</v>
      </c>
      <c r="T74" s="136">
        <f t="shared" si="25"/>
        <v>0</v>
      </c>
      <c r="U74" s="136">
        <f t="shared" si="25"/>
        <v>0</v>
      </c>
      <c r="V74" s="136">
        <f t="shared" si="25"/>
        <v>66.400000000000006</v>
      </c>
      <c r="W74" s="136">
        <f t="shared" si="25"/>
        <v>0</v>
      </c>
      <c r="X74" s="136">
        <f t="shared" si="25"/>
        <v>0</v>
      </c>
      <c r="Y74" s="136">
        <f t="shared" si="25"/>
        <v>0</v>
      </c>
      <c r="Z74" s="136">
        <f t="shared" si="25"/>
        <v>0</v>
      </c>
      <c r="AA74" s="136">
        <f t="shared" si="25"/>
        <v>0</v>
      </c>
      <c r="AB74" s="136">
        <f t="shared" si="25"/>
        <v>0</v>
      </c>
      <c r="AC74" s="136">
        <f t="shared" si="25"/>
        <v>0</v>
      </c>
      <c r="AD74" s="136">
        <f t="shared" si="25"/>
        <v>0</v>
      </c>
      <c r="AE74" s="136">
        <f t="shared" si="25"/>
        <v>107.16739</v>
      </c>
      <c r="AF74" s="76" t="s">
        <v>118</v>
      </c>
      <c r="AG74" s="74">
        <f>AD74+AB74+Z74+X74+V74+T74+R74+P74+N74+L74+J74+H74</f>
        <v>132.80000000000001</v>
      </c>
    </row>
    <row r="75" spans="1:33" s="1" customFormat="1" x14ac:dyDescent="0.25">
      <c r="A75" s="50" t="s">
        <v>27</v>
      </c>
      <c r="B75" s="18">
        <f>B76+B77+B78+B79</f>
        <v>132.80000000000001</v>
      </c>
      <c r="C75" s="18">
        <f>C76+C77+C78+C79</f>
        <v>132.80000000000001</v>
      </c>
      <c r="D75" s="18">
        <f>D76+D77+D78+D79</f>
        <v>107.16739</v>
      </c>
      <c r="E75" s="18">
        <f>E76+E77+E78+E79</f>
        <v>107.16739</v>
      </c>
      <c r="F75" s="19">
        <f>E75/B75*100</f>
        <v>80.698335843373485</v>
      </c>
      <c r="G75" s="18">
        <f>E75/D75*100</f>
        <v>100</v>
      </c>
      <c r="H75" s="18">
        <f>H76+H77+H78+H79</f>
        <v>0</v>
      </c>
      <c r="I75" s="18">
        <f t="shared" ref="I75:AE75" si="26">I76+I77+I78+I79</f>
        <v>0</v>
      </c>
      <c r="J75" s="18">
        <f t="shared" si="26"/>
        <v>0</v>
      </c>
      <c r="K75" s="18">
        <f t="shared" si="26"/>
        <v>0</v>
      </c>
      <c r="L75" s="18">
        <f t="shared" si="26"/>
        <v>0</v>
      </c>
      <c r="M75" s="18">
        <f t="shared" si="26"/>
        <v>0</v>
      </c>
      <c r="N75" s="18">
        <f t="shared" si="26"/>
        <v>66.400000000000006</v>
      </c>
      <c r="O75" s="18">
        <f t="shared" si="26"/>
        <v>0</v>
      </c>
      <c r="P75" s="18">
        <v>0</v>
      </c>
      <c r="Q75" s="18">
        <f t="shared" si="26"/>
        <v>0</v>
      </c>
      <c r="R75" s="18">
        <f t="shared" si="26"/>
        <v>0</v>
      </c>
      <c r="S75" s="18">
        <f t="shared" si="26"/>
        <v>0</v>
      </c>
      <c r="T75" s="18">
        <f t="shared" si="26"/>
        <v>0</v>
      </c>
      <c r="U75" s="18">
        <f t="shared" si="26"/>
        <v>0</v>
      </c>
      <c r="V75" s="18">
        <f t="shared" si="26"/>
        <v>66.400000000000006</v>
      </c>
      <c r="W75" s="18">
        <f t="shared" si="26"/>
        <v>0</v>
      </c>
      <c r="X75" s="18">
        <f t="shared" si="26"/>
        <v>0</v>
      </c>
      <c r="Y75" s="18">
        <f t="shared" si="26"/>
        <v>0</v>
      </c>
      <c r="Z75" s="18">
        <f t="shared" si="26"/>
        <v>0</v>
      </c>
      <c r="AA75" s="18">
        <f t="shared" si="26"/>
        <v>0</v>
      </c>
      <c r="AB75" s="18">
        <f t="shared" si="26"/>
        <v>0</v>
      </c>
      <c r="AC75" s="18">
        <f t="shared" si="26"/>
        <v>0</v>
      </c>
      <c r="AD75" s="18">
        <f t="shared" si="26"/>
        <v>0</v>
      </c>
      <c r="AE75" s="18">
        <f t="shared" si="26"/>
        <v>107.16739</v>
      </c>
      <c r="AF75" s="17"/>
    </row>
    <row r="76" spans="1:33" s="1" customFormat="1" ht="20.25" customHeight="1" x14ac:dyDescent="0.25">
      <c r="A76" s="12" t="s">
        <v>23</v>
      </c>
      <c r="B76" s="13">
        <f>H76+J76+L76+N76+P76+R76+T76+V76+X76+Z76+AB76+AD76</f>
        <v>0</v>
      </c>
      <c r="C76" s="14">
        <f>H76+J76+L76+N76+P76+R76+T76+V76+X76+Z76</f>
        <v>0</v>
      </c>
      <c r="D76" s="14">
        <v>0</v>
      </c>
      <c r="E76" s="14">
        <f>I76+K76+M76+O76+Q76+S76+U76+W76+Y76+AA76+AC76+AE76</f>
        <v>0</v>
      </c>
      <c r="F76" s="20">
        <v>0</v>
      </c>
      <c r="G76" s="13">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14">
        <v>0</v>
      </c>
      <c r="AA76" s="14">
        <v>0</v>
      </c>
      <c r="AB76" s="14">
        <v>0</v>
      </c>
      <c r="AC76" s="14">
        <v>0</v>
      </c>
      <c r="AD76" s="14">
        <v>0</v>
      </c>
      <c r="AE76" s="69">
        <v>0</v>
      </c>
      <c r="AF76" s="17"/>
    </row>
    <row r="77" spans="1:33" s="1" customFormat="1" ht="20.25" customHeight="1" x14ac:dyDescent="0.25">
      <c r="A77" s="12" t="s">
        <v>22</v>
      </c>
      <c r="B77" s="13">
        <f>H77+J77+L77+N77+P77+R77+T77+V77+X77+Z77+AB77+AD77</f>
        <v>0</v>
      </c>
      <c r="C77" s="14">
        <f>H77+J77+L77+N77+P77+R77+T77+V77+X77+Z77</f>
        <v>0</v>
      </c>
      <c r="D77" s="14">
        <v>0</v>
      </c>
      <c r="E77" s="14">
        <v>0</v>
      </c>
      <c r="F77" s="20">
        <v>0</v>
      </c>
      <c r="G77" s="13">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69">
        <v>0</v>
      </c>
      <c r="AF77" s="17"/>
    </row>
    <row r="78" spans="1:33" s="1" customFormat="1" ht="20.25" customHeight="1" x14ac:dyDescent="0.25">
      <c r="A78" s="12" t="s">
        <v>21</v>
      </c>
      <c r="B78" s="13">
        <f>H78+J78+L78+N78+P78+R78+T78+V78+X78+Z78+AB78+AD78</f>
        <v>132.80000000000001</v>
      </c>
      <c r="C78" s="14">
        <f>H78+J78+L78+N78+P78+R78+T78+V78+X78+Z78+AB78</f>
        <v>132.80000000000001</v>
      </c>
      <c r="D78" s="14">
        <f>I78+K78+M78+O78+Q78+S78+U78+W78+Y78+AA78+AC78+AE78</f>
        <v>107.16739</v>
      </c>
      <c r="E78" s="120">
        <f>I78+K78+M78+O78+Q78+S78+U78+W78+Y78+AA78+AC78+AE78</f>
        <v>107.16739</v>
      </c>
      <c r="F78" s="20">
        <f>E78/B78*100</f>
        <v>80.698335843373485</v>
      </c>
      <c r="G78" s="13">
        <v>0</v>
      </c>
      <c r="H78" s="14">
        <v>0</v>
      </c>
      <c r="I78" s="14">
        <v>0</v>
      </c>
      <c r="J78" s="14">
        <v>0</v>
      </c>
      <c r="K78" s="14">
        <v>0</v>
      </c>
      <c r="L78" s="14">
        <v>0</v>
      </c>
      <c r="M78" s="14">
        <v>0</v>
      </c>
      <c r="N78" s="14">
        <v>66.400000000000006</v>
      </c>
      <c r="O78" s="14">
        <v>0</v>
      </c>
      <c r="P78" s="14">
        <v>0</v>
      </c>
      <c r="Q78" s="14">
        <v>0</v>
      </c>
      <c r="R78" s="14">
        <v>0</v>
      </c>
      <c r="S78" s="14">
        <v>0</v>
      </c>
      <c r="T78" s="14">
        <v>0</v>
      </c>
      <c r="U78" s="27">
        <v>0</v>
      </c>
      <c r="V78" s="14">
        <v>66.400000000000006</v>
      </c>
      <c r="W78" s="14">
        <v>0</v>
      </c>
      <c r="X78" s="14">
        <v>0</v>
      </c>
      <c r="Y78" s="14">
        <v>0</v>
      </c>
      <c r="Z78" s="14">
        <v>0</v>
      </c>
      <c r="AA78" s="14">
        <v>0</v>
      </c>
      <c r="AB78" s="14">
        <v>0</v>
      </c>
      <c r="AC78" s="14">
        <v>0</v>
      </c>
      <c r="AD78" s="14">
        <v>0</v>
      </c>
      <c r="AE78" s="73">
        <v>107.16739</v>
      </c>
      <c r="AF78" s="17"/>
    </row>
    <row r="79" spans="1:33" s="1" customFormat="1" ht="20.25" customHeight="1" x14ac:dyDescent="0.25">
      <c r="A79" s="12" t="s">
        <v>24</v>
      </c>
      <c r="B79" s="13">
        <f>H79+J79+L79+N79+P79+R79+T79+V79+X79+Z79+AB79+AD79</f>
        <v>0</v>
      </c>
      <c r="C79" s="14">
        <f>H79+J79+L79+N79+P79+R79+T79+V79+X79+Z79</f>
        <v>0</v>
      </c>
      <c r="D79" s="14">
        <v>0</v>
      </c>
      <c r="E79" s="14">
        <f>I79+K79+M79+O79+Q79+S79+U79+W79+Y79+AA79+AC79+AE79</f>
        <v>0</v>
      </c>
      <c r="F79" s="20">
        <v>0</v>
      </c>
      <c r="G79" s="13">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v>0</v>
      </c>
      <c r="AD79" s="14">
        <v>0</v>
      </c>
      <c r="AE79" s="69">
        <v>0</v>
      </c>
      <c r="AF79" s="17"/>
    </row>
    <row r="80" spans="1:33" s="1" customFormat="1" ht="48" customHeight="1" x14ac:dyDescent="0.25">
      <c r="A80" s="135" t="s">
        <v>60</v>
      </c>
      <c r="B80" s="136">
        <f>B81</f>
        <v>158</v>
      </c>
      <c r="C80" s="136">
        <f t="shared" ref="C80:AE80" si="27">C81</f>
        <v>158</v>
      </c>
      <c r="D80" s="136">
        <f t="shared" si="27"/>
        <v>158</v>
      </c>
      <c r="E80" s="136">
        <f t="shared" si="27"/>
        <v>158</v>
      </c>
      <c r="F80" s="136">
        <f>E80/B80*100</f>
        <v>100</v>
      </c>
      <c r="G80" s="136">
        <f>E80/C80*100</f>
        <v>100</v>
      </c>
      <c r="H80" s="136">
        <f t="shared" si="27"/>
        <v>0</v>
      </c>
      <c r="I80" s="136">
        <f t="shared" si="27"/>
        <v>0</v>
      </c>
      <c r="J80" s="136">
        <f t="shared" si="27"/>
        <v>0</v>
      </c>
      <c r="K80" s="136">
        <f t="shared" si="27"/>
        <v>0</v>
      </c>
      <c r="L80" s="136">
        <f t="shared" si="27"/>
        <v>158</v>
      </c>
      <c r="M80" s="136">
        <f t="shared" si="27"/>
        <v>158</v>
      </c>
      <c r="N80" s="136">
        <f t="shared" si="27"/>
        <v>0</v>
      </c>
      <c r="O80" s="136">
        <f t="shared" si="27"/>
        <v>0</v>
      </c>
      <c r="P80" s="136">
        <f t="shared" si="27"/>
        <v>0</v>
      </c>
      <c r="Q80" s="136">
        <f t="shared" si="27"/>
        <v>0</v>
      </c>
      <c r="R80" s="136">
        <f t="shared" si="27"/>
        <v>0</v>
      </c>
      <c r="S80" s="136">
        <f t="shared" si="27"/>
        <v>0</v>
      </c>
      <c r="T80" s="136">
        <f t="shared" si="27"/>
        <v>0</v>
      </c>
      <c r="U80" s="136">
        <f t="shared" si="27"/>
        <v>0</v>
      </c>
      <c r="V80" s="136">
        <f t="shared" si="27"/>
        <v>0</v>
      </c>
      <c r="W80" s="136">
        <f t="shared" si="27"/>
        <v>0</v>
      </c>
      <c r="X80" s="136">
        <f t="shared" si="27"/>
        <v>0</v>
      </c>
      <c r="Y80" s="136">
        <f t="shared" si="27"/>
        <v>0</v>
      </c>
      <c r="Z80" s="136">
        <f t="shared" si="27"/>
        <v>0</v>
      </c>
      <c r="AA80" s="136">
        <f t="shared" si="27"/>
        <v>0</v>
      </c>
      <c r="AB80" s="136">
        <f t="shared" si="27"/>
        <v>0</v>
      </c>
      <c r="AC80" s="136">
        <f t="shared" si="27"/>
        <v>0</v>
      </c>
      <c r="AD80" s="136">
        <f t="shared" si="27"/>
        <v>0</v>
      </c>
      <c r="AE80" s="136">
        <f t="shared" si="27"/>
        <v>0</v>
      </c>
      <c r="AF80" s="115" t="s">
        <v>121</v>
      </c>
      <c r="AG80" s="74">
        <f>AD80+AB80+Z80+X80+V80+T80+R80+P80+N80+L80+J80+H80</f>
        <v>158</v>
      </c>
    </row>
    <row r="81" spans="1:33" s="1" customFormat="1" x14ac:dyDescent="0.25">
      <c r="A81" s="50" t="s">
        <v>27</v>
      </c>
      <c r="B81" s="18">
        <f>B82+B83+B84+B85</f>
        <v>158</v>
      </c>
      <c r="C81" s="18">
        <f>C82+C83+C84+C85</f>
        <v>158</v>
      </c>
      <c r="D81" s="18">
        <f>D82+D83+D84+D85</f>
        <v>158</v>
      </c>
      <c r="E81" s="18">
        <f>E82+E83+E84+E85</f>
        <v>158</v>
      </c>
      <c r="F81" s="19">
        <f>E81/B81*100</f>
        <v>100</v>
      </c>
      <c r="G81" s="18">
        <f>E81/C81*100</f>
        <v>100</v>
      </c>
      <c r="H81" s="18">
        <f>H82+H83+H84+H85</f>
        <v>0</v>
      </c>
      <c r="I81" s="18">
        <f t="shared" ref="I81:AE81" si="28">I82+I83+I84+I85</f>
        <v>0</v>
      </c>
      <c r="J81" s="18">
        <f t="shared" si="28"/>
        <v>0</v>
      </c>
      <c r="K81" s="18">
        <f t="shared" si="28"/>
        <v>0</v>
      </c>
      <c r="L81" s="18">
        <f t="shared" si="28"/>
        <v>158</v>
      </c>
      <c r="M81" s="18">
        <f t="shared" si="28"/>
        <v>158</v>
      </c>
      <c r="N81" s="18">
        <f t="shared" si="28"/>
        <v>0</v>
      </c>
      <c r="O81" s="18">
        <f t="shared" si="28"/>
        <v>0</v>
      </c>
      <c r="P81" s="18">
        <f t="shared" si="28"/>
        <v>0</v>
      </c>
      <c r="Q81" s="18">
        <f t="shared" si="28"/>
        <v>0</v>
      </c>
      <c r="R81" s="18">
        <f t="shared" si="28"/>
        <v>0</v>
      </c>
      <c r="S81" s="18">
        <f t="shared" si="28"/>
        <v>0</v>
      </c>
      <c r="T81" s="18">
        <f t="shared" si="28"/>
        <v>0</v>
      </c>
      <c r="U81" s="18">
        <f t="shared" si="28"/>
        <v>0</v>
      </c>
      <c r="V81" s="18">
        <f t="shared" si="28"/>
        <v>0</v>
      </c>
      <c r="W81" s="18">
        <f t="shared" si="28"/>
        <v>0</v>
      </c>
      <c r="X81" s="18">
        <f t="shared" si="28"/>
        <v>0</v>
      </c>
      <c r="Y81" s="18">
        <f t="shared" si="28"/>
        <v>0</v>
      </c>
      <c r="Z81" s="18">
        <f t="shared" si="28"/>
        <v>0</v>
      </c>
      <c r="AA81" s="18">
        <f t="shared" si="28"/>
        <v>0</v>
      </c>
      <c r="AB81" s="18">
        <f t="shared" si="28"/>
        <v>0</v>
      </c>
      <c r="AC81" s="18">
        <f t="shared" si="28"/>
        <v>0</v>
      </c>
      <c r="AD81" s="18">
        <f t="shared" si="28"/>
        <v>0</v>
      </c>
      <c r="AE81" s="19">
        <f t="shared" si="28"/>
        <v>0</v>
      </c>
      <c r="AF81" s="17"/>
    </row>
    <row r="82" spans="1:33" s="1" customFormat="1" x14ac:dyDescent="0.25">
      <c r="A82" s="12" t="s">
        <v>23</v>
      </c>
      <c r="B82" s="13">
        <f>H82+J82+L82+N82+P82+R82+T82+V82+X82+Z82+AB82+AD82</f>
        <v>0</v>
      </c>
      <c r="C82" s="14">
        <f>H82+J82+L82+N82+P82+R82+T82+V82+X82+Z82</f>
        <v>0</v>
      </c>
      <c r="D82" s="14">
        <v>0</v>
      </c>
      <c r="E82" s="14">
        <f>I82+K82+M82+O82+Q82+S82+U82+W82+Y82+AA82+AC82+AE82</f>
        <v>0</v>
      </c>
      <c r="F82" s="20">
        <v>0</v>
      </c>
      <c r="G82" s="13">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c r="AB82" s="14">
        <v>0</v>
      </c>
      <c r="AC82" s="14">
        <v>0</v>
      </c>
      <c r="AD82" s="14">
        <v>0</v>
      </c>
      <c r="AE82" s="72">
        <v>0</v>
      </c>
      <c r="AF82" s="17"/>
    </row>
    <row r="83" spans="1:33" s="1" customFormat="1" x14ac:dyDescent="0.25">
      <c r="A83" s="12" t="s">
        <v>22</v>
      </c>
      <c r="B83" s="13">
        <f>H83+J83+L83+N83+P83+R83+T83+V83+X83+Z83+AB83+AD83</f>
        <v>0</v>
      </c>
      <c r="C83" s="14">
        <f>H83+J83+L83+N83+P83+R83+T83+V83+X83+Z83</f>
        <v>0</v>
      </c>
      <c r="D83" s="14">
        <v>0</v>
      </c>
      <c r="E83" s="14">
        <f>I83+K83+M83+O83+Q83+S83+U83+W83+Y83+AA83+AC83+AE83</f>
        <v>0</v>
      </c>
      <c r="F83" s="20">
        <v>0</v>
      </c>
      <c r="G83" s="13">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72">
        <v>0</v>
      </c>
      <c r="AF83" s="17"/>
    </row>
    <row r="84" spans="1:33" s="1" customFormat="1" x14ac:dyDescent="0.25">
      <c r="A84" s="12" t="s">
        <v>21</v>
      </c>
      <c r="B84" s="13">
        <f>H84+J84+L84+N84+P84+R84+T84+V84+X84+Z84+AB84+AD84</f>
        <v>158</v>
      </c>
      <c r="C84" s="14">
        <f>H84+J84+L84+N84+P84+R84+T84+V84+X84+Z84+AB84+AD84</f>
        <v>158</v>
      </c>
      <c r="D84" s="14">
        <f>I84+K84+M84+O84+Q84+S84+U84+W84+Y84+AA84+AC84+AE84</f>
        <v>158</v>
      </c>
      <c r="E84" s="14">
        <f>I84+K84+M84+O84+Q84+S84+U84+W84+Y84+AA84+AC84+AE84</f>
        <v>158</v>
      </c>
      <c r="F84" s="20">
        <f>E84/B84*100</f>
        <v>100</v>
      </c>
      <c r="G84" s="13">
        <f>E84/C84*100</f>
        <v>100</v>
      </c>
      <c r="H84" s="14">
        <v>0</v>
      </c>
      <c r="I84" s="14">
        <v>0</v>
      </c>
      <c r="J84" s="14">
        <v>0</v>
      </c>
      <c r="K84" s="14">
        <v>0</v>
      </c>
      <c r="L84" s="14">
        <v>158</v>
      </c>
      <c r="M84" s="14">
        <v>158</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72">
        <v>0</v>
      </c>
      <c r="AF84" s="17"/>
    </row>
    <row r="85" spans="1:33" s="1" customFormat="1" x14ac:dyDescent="0.25">
      <c r="A85" s="12" t="s">
        <v>24</v>
      </c>
      <c r="B85" s="13">
        <f>H85+J85+L85+N85+P85+R85+T85+V85+X85+Z85+AB85+AD85</f>
        <v>0</v>
      </c>
      <c r="C85" s="14">
        <f>H85+J85+L85+N85+P85+R85+T85+V85+X85+Z85</f>
        <v>0</v>
      </c>
      <c r="D85" s="14">
        <v>0</v>
      </c>
      <c r="E85" s="14">
        <f>I85+K85+M85+O85+Q85+S85+U85+W85+Y85+AA85+AC85+AE85</f>
        <v>0</v>
      </c>
      <c r="F85" s="20">
        <v>0</v>
      </c>
      <c r="G85" s="13">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72">
        <v>0</v>
      </c>
      <c r="AF85" s="17"/>
    </row>
    <row r="86" spans="1:33" s="1" customFormat="1" ht="70.5" customHeight="1" x14ac:dyDescent="0.25">
      <c r="A86" s="135" t="s">
        <v>61</v>
      </c>
      <c r="B86" s="136">
        <f>B87</f>
        <v>17.5</v>
      </c>
      <c r="C86" s="136">
        <f t="shared" ref="C86:AE86" si="29">C87</f>
        <v>17.5</v>
      </c>
      <c r="D86" s="136">
        <f t="shared" si="29"/>
        <v>17.5</v>
      </c>
      <c r="E86" s="136">
        <f t="shared" si="29"/>
        <v>17.5</v>
      </c>
      <c r="F86" s="136">
        <f>E86/B86*100</f>
        <v>100</v>
      </c>
      <c r="G86" s="136">
        <f>E86/C86*100</f>
        <v>100</v>
      </c>
      <c r="H86" s="136">
        <f t="shared" si="29"/>
        <v>0</v>
      </c>
      <c r="I86" s="136">
        <f t="shared" si="29"/>
        <v>0</v>
      </c>
      <c r="J86" s="136">
        <f t="shared" si="29"/>
        <v>0</v>
      </c>
      <c r="K86" s="136">
        <f t="shared" si="29"/>
        <v>0</v>
      </c>
      <c r="L86" s="136">
        <f t="shared" si="29"/>
        <v>0</v>
      </c>
      <c r="M86" s="136">
        <f t="shared" si="29"/>
        <v>0</v>
      </c>
      <c r="N86" s="136">
        <f t="shared" si="29"/>
        <v>17.5</v>
      </c>
      <c r="O86" s="136">
        <f t="shared" si="29"/>
        <v>17.5</v>
      </c>
      <c r="P86" s="136">
        <f t="shared" si="29"/>
        <v>0</v>
      </c>
      <c r="Q86" s="136">
        <f t="shared" si="29"/>
        <v>0</v>
      </c>
      <c r="R86" s="136">
        <f t="shared" si="29"/>
        <v>0</v>
      </c>
      <c r="S86" s="136">
        <f t="shared" si="29"/>
        <v>0</v>
      </c>
      <c r="T86" s="136">
        <f t="shared" si="29"/>
        <v>0</v>
      </c>
      <c r="U86" s="136">
        <f t="shared" si="29"/>
        <v>0</v>
      </c>
      <c r="V86" s="136">
        <f t="shared" si="29"/>
        <v>0</v>
      </c>
      <c r="W86" s="136">
        <f t="shared" si="29"/>
        <v>0</v>
      </c>
      <c r="X86" s="136">
        <f t="shared" si="29"/>
        <v>0</v>
      </c>
      <c r="Y86" s="136">
        <f t="shared" si="29"/>
        <v>0</v>
      </c>
      <c r="Z86" s="136">
        <f t="shared" si="29"/>
        <v>0</v>
      </c>
      <c r="AA86" s="136">
        <f t="shared" si="29"/>
        <v>0</v>
      </c>
      <c r="AB86" s="136">
        <f t="shared" si="29"/>
        <v>0</v>
      </c>
      <c r="AC86" s="136">
        <f t="shared" si="29"/>
        <v>0</v>
      </c>
      <c r="AD86" s="136">
        <f t="shared" si="29"/>
        <v>0</v>
      </c>
      <c r="AE86" s="136">
        <f t="shared" si="29"/>
        <v>0</v>
      </c>
      <c r="AF86" s="76" t="s">
        <v>120</v>
      </c>
      <c r="AG86" s="74">
        <f>AD86+AB86+Z86+X86+V86+T86+R86+P86+N86+L86+J86+H86</f>
        <v>17.5</v>
      </c>
    </row>
    <row r="87" spans="1:33" s="1" customFormat="1" x14ac:dyDescent="0.25">
      <c r="A87" s="50" t="s">
        <v>27</v>
      </c>
      <c r="B87" s="18">
        <f>B88+B89+B90+B91</f>
        <v>17.5</v>
      </c>
      <c r="C87" s="18">
        <f>C88+C89+C90+C91</f>
        <v>17.5</v>
      </c>
      <c r="D87" s="18">
        <f>D88+D89+D90+D91</f>
        <v>17.5</v>
      </c>
      <c r="E87" s="18">
        <f>E88+E89+E90+E91</f>
        <v>17.5</v>
      </c>
      <c r="F87" s="19">
        <f>E87/B87*100</f>
        <v>100</v>
      </c>
      <c r="G87" s="13">
        <f>E87/C87*100</f>
        <v>100</v>
      </c>
      <c r="H87" s="18">
        <f>H88+H89+H90+H91</f>
        <v>0</v>
      </c>
      <c r="I87" s="18">
        <f t="shared" ref="I87:AE87" si="30">I88+I89+I90+I91</f>
        <v>0</v>
      </c>
      <c r="J87" s="18">
        <f t="shared" si="30"/>
        <v>0</v>
      </c>
      <c r="K87" s="18">
        <f t="shared" si="30"/>
        <v>0</v>
      </c>
      <c r="L87" s="18">
        <f t="shared" si="30"/>
        <v>0</v>
      </c>
      <c r="M87" s="18">
        <f t="shared" si="30"/>
        <v>0</v>
      </c>
      <c r="N87" s="18">
        <f t="shared" si="30"/>
        <v>17.5</v>
      </c>
      <c r="O87" s="18">
        <f t="shared" si="30"/>
        <v>17.5</v>
      </c>
      <c r="P87" s="18">
        <f t="shared" si="30"/>
        <v>0</v>
      </c>
      <c r="Q87" s="18">
        <f t="shared" si="30"/>
        <v>0</v>
      </c>
      <c r="R87" s="18">
        <f t="shared" si="30"/>
        <v>0</v>
      </c>
      <c r="S87" s="18">
        <f t="shared" si="30"/>
        <v>0</v>
      </c>
      <c r="T87" s="18">
        <f t="shared" si="30"/>
        <v>0</v>
      </c>
      <c r="U87" s="18">
        <f t="shared" si="30"/>
        <v>0</v>
      </c>
      <c r="V87" s="18">
        <f t="shared" si="30"/>
        <v>0</v>
      </c>
      <c r="W87" s="18">
        <f t="shared" si="30"/>
        <v>0</v>
      </c>
      <c r="X87" s="18">
        <f t="shared" si="30"/>
        <v>0</v>
      </c>
      <c r="Y87" s="18">
        <f t="shared" si="30"/>
        <v>0</v>
      </c>
      <c r="Z87" s="18">
        <f t="shared" si="30"/>
        <v>0</v>
      </c>
      <c r="AA87" s="18">
        <f t="shared" si="30"/>
        <v>0</v>
      </c>
      <c r="AB87" s="18">
        <f t="shared" si="30"/>
        <v>0</v>
      </c>
      <c r="AC87" s="18">
        <f t="shared" si="30"/>
        <v>0</v>
      </c>
      <c r="AD87" s="18">
        <f t="shared" si="30"/>
        <v>0</v>
      </c>
      <c r="AE87" s="19">
        <f t="shared" si="30"/>
        <v>0</v>
      </c>
      <c r="AF87" s="17"/>
    </row>
    <row r="88" spans="1:33" s="1" customFormat="1" x14ac:dyDescent="0.25">
      <c r="A88" s="12" t="s">
        <v>23</v>
      </c>
      <c r="B88" s="13">
        <f>H88+J88+L88+N88+P88+R88+T88+V88+X88+Z88+AB88+AD88</f>
        <v>0</v>
      </c>
      <c r="C88" s="14">
        <f>H88+J88+L88+N88+P88+R88+T88+V88+X88+Z88</f>
        <v>0</v>
      </c>
      <c r="D88" s="14">
        <v>0</v>
      </c>
      <c r="E88" s="14">
        <f>I88+K88+M88+O88+Q88+S88+U88+W88+Y88+AA88+AC88+AE88</f>
        <v>0</v>
      </c>
      <c r="F88" s="20">
        <v>0</v>
      </c>
      <c r="G88" s="13">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72">
        <v>0</v>
      </c>
      <c r="AF88" s="17"/>
    </row>
    <row r="89" spans="1:33" s="1" customFormat="1" x14ac:dyDescent="0.25">
      <c r="A89" s="12" t="s">
        <v>22</v>
      </c>
      <c r="B89" s="13">
        <f>H89+J89+L89+N89+P89+R89+T89+V89+X89+Z89+AB89+AD89</f>
        <v>0</v>
      </c>
      <c r="C89" s="14">
        <f>H89+J89+L89+N89+P89+R89+T89+V89+X89+Z89</f>
        <v>0</v>
      </c>
      <c r="D89" s="14">
        <v>0</v>
      </c>
      <c r="E89" s="14">
        <f>I89+K89+M89+O89+Q89+S89+U89+W89+Y89+AA89+AC89+AE89</f>
        <v>0</v>
      </c>
      <c r="F89" s="20">
        <v>0</v>
      </c>
      <c r="G89" s="13">
        <v>0</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0</v>
      </c>
      <c r="Y89" s="14">
        <v>0</v>
      </c>
      <c r="Z89" s="14">
        <v>0</v>
      </c>
      <c r="AA89" s="14">
        <v>0</v>
      </c>
      <c r="AB89" s="14">
        <v>0</v>
      </c>
      <c r="AC89" s="14">
        <v>0</v>
      </c>
      <c r="AD89" s="14">
        <v>0</v>
      </c>
      <c r="AE89" s="72">
        <v>0</v>
      </c>
      <c r="AF89" s="17"/>
    </row>
    <row r="90" spans="1:33" s="1" customFormat="1" x14ac:dyDescent="0.25">
      <c r="A90" s="12" t="s">
        <v>21</v>
      </c>
      <c r="B90" s="13">
        <v>17.5</v>
      </c>
      <c r="C90" s="14">
        <f>H90+J90+L90+N90+P90+R90+T90+V90+X90+Z90+AB90</f>
        <v>17.5</v>
      </c>
      <c r="D90" s="14">
        <f>I90+K90+M90+O90+Q90+S90+U90+W90+Y90+AA90+AC90</f>
        <v>17.5</v>
      </c>
      <c r="E90" s="14">
        <f>I90+K90+M90+O90+Q90+S90+U90+W90+Y90+AA90+AC90+AE90</f>
        <v>17.5</v>
      </c>
      <c r="F90" s="20">
        <f>E90/B90*100</f>
        <v>100</v>
      </c>
      <c r="G90" s="13">
        <f>E90/C90*100</f>
        <v>100</v>
      </c>
      <c r="H90" s="14">
        <v>0</v>
      </c>
      <c r="I90" s="14">
        <v>0</v>
      </c>
      <c r="J90" s="14">
        <v>0</v>
      </c>
      <c r="K90" s="14">
        <v>0</v>
      </c>
      <c r="L90" s="14">
        <v>0</v>
      </c>
      <c r="M90" s="14">
        <v>0</v>
      </c>
      <c r="N90" s="14">
        <v>17.5</v>
      </c>
      <c r="O90" s="14">
        <v>17.5</v>
      </c>
      <c r="P90" s="14">
        <v>0</v>
      </c>
      <c r="Q90" s="14">
        <v>0</v>
      </c>
      <c r="R90" s="14">
        <v>0</v>
      </c>
      <c r="S90" s="14">
        <v>0</v>
      </c>
      <c r="T90" s="14">
        <v>0</v>
      </c>
      <c r="U90" s="14">
        <v>0</v>
      </c>
      <c r="V90" s="14">
        <v>0</v>
      </c>
      <c r="W90" s="14">
        <v>0</v>
      </c>
      <c r="X90" s="14">
        <v>0</v>
      </c>
      <c r="Y90" s="14">
        <v>0</v>
      </c>
      <c r="Z90" s="14">
        <v>0</v>
      </c>
      <c r="AA90" s="14">
        <v>0</v>
      </c>
      <c r="AB90" s="14">
        <v>0</v>
      </c>
      <c r="AC90" s="14">
        <v>0</v>
      </c>
      <c r="AD90" s="14">
        <v>0</v>
      </c>
      <c r="AE90" s="72">
        <v>0</v>
      </c>
      <c r="AF90" s="17"/>
    </row>
    <row r="91" spans="1:33" s="1" customFormat="1" x14ac:dyDescent="0.25">
      <c r="A91" s="12" t="s">
        <v>24</v>
      </c>
      <c r="B91" s="13">
        <f>H91+J91+L91+N91+P91+R91+T91+V91+X91+Z91+AB91+AD91</f>
        <v>0</v>
      </c>
      <c r="C91" s="14">
        <f>H91+J91+L91+N91+P91+R91+T91+V91+X91+Z91</f>
        <v>0</v>
      </c>
      <c r="D91" s="14">
        <v>0</v>
      </c>
      <c r="E91" s="14">
        <f>I91+K91+M91+O91+Q91+S91+U91+W91+Y91+AA91+AC91+AE91</f>
        <v>0</v>
      </c>
      <c r="F91" s="20">
        <v>0</v>
      </c>
      <c r="G91" s="13">
        <v>0</v>
      </c>
      <c r="H91" s="14">
        <v>0</v>
      </c>
      <c r="I91" s="14">
        <v>0</v>
      </c>
      <c r="J91" s="14">
        <v>0</v>
      </c>
      <c r="K91" s="14">
        <v>0</v>
      </c>
      <c r="L91" s="14">
        <v>0</v>
      </c>
      <c r="M91" s="14">
        <v>0</v>
      </c>
      <c r="N91" s="14">
        <v>0</v>
      </c>
      <c r="O91" s="14">
        <v>0</v>
      </c>
      <c r="P91" s="14">
        <v>0</v>
      </c>
      <c r="Q91" s="14">
        <v>0</v>
      </c>
      <c r="R91" s="14">
        <v>0</v>
      </c>
      <c r="S91" s="14">
        <v>0</v>
      </c>
      <c r="T91" s="14">
        <v>0</v>
      </c>
      <c r="U91" s="14">
        <v>0</v>
      </c>
      <c r="V91" s="14">
        <v>0</v>
      </c>
      <c r="W91" s="14">
        <v>0</v>
      </c>
      <c r="X91" s="14">
        <v>0</v>
      </c>
      <c r="Y91" s="14">
        <v>0</v>
      </c>
      <c r="Z91" s="14">
        <v>0</v>
      </c>
      <c r="AA91" s="14">
        <v>0</v>
      </c>
      <c r="AB91" s="14">
        <v>0</v>
      </c>
      <c r="AC91" s="14">
        <v>0</v>
      </c>
      <c r="AD91" s="14">
        <v>0</v>
      </c>
      <c r="AE91" s="72">
        <v>0</v>
      </c>
      <c r="AF91" s="17"/>
    </row>
    <row r="92" spans="1:33" s="1" customFormat="1" ht="89.25" customHeight="1" x14ac:dyDescent="0.25">
      <c r="A92" s="135" t="s">
        <v>62</v>
      </c>
      <c r="B92" s="136">
        <f>B93</f>
        <v>77.2</v>
      </c>
      <c r="C92" s="136">
        <f t="shared" ref="C92:AE92" si="31">C93</f>
        <v>77.2</v>
      </c>
      <c r="D92" s="136">
        <f t="shared" si="31"/>
        <v>77.2</v>
      </c>
      <c r="E92" s="136">
        <f t="shared" si="31"/>
        <v>77.2</v>
      </c>
      <c r="F92" s="136">
        <f>E92/B92*100</f>
        <v>100</v>
      </c>
      <c r="G92" s="136">
        <f>E92/C92*100</f>
        <v>100</v>
      </c>
      <c r="H92" s="136">
        <f t="shared" si="31"/>
        <v>0</v>
      </c>
      <c r="I92" s="136">
        <f t="shared" si="31"/>
        <v>0</v>
      </c>
      <c r="J92" s="136">
        <f t="shared" si="31"/>
        <v>0</v>
      </c>
      <c r="K92" s="136">
        <f t="shared" si="31"/>
        <v>0</v>
      </c>
      <c r="L92" s="136">
        <f t="shared" si="31"/>
        <v>0</v>
      </c>
      <c r="M92" s="136">
        <f t="shared" si="31"/>
        <v>0</v>
      </c>
      <c r="N92" s="136">
        <f t="shared" si="31"/>
        <v>0</v>
      </c>
      <c r="O92" s="136">
        <f t="shared" si="31"/>
        <v>0</v>
      </c>
      <c r="P92" s="136">
        <f t="shared" si="31"/>
        <v>77.2</v>
      </c>
      <c r="Q92" s="136">
        <f t="shared" si="31"/>
        <v>0</v>
      </c>
      <c r="R92" s="136">
        <f t="shared" si="31"/>
        <v>0</v>
      </c>
      <c r="S92" s="136">
        <f t="shared" si="31"/>
        <v>51.2</v>
      </c>
      <c r="T92" s="136">
        <f t="shared" si="31"/>
        <v>0</v>
      </c>
      <c r="U92" s="136">
        <f t="shared" si="31"/>
        <v>0</v>
      </c>
      <c r="V92" s="136">
        <f t="shared" si="31"/>
        <v>0</v>
      </c>
      <c r="W92" s="136">
        <f t="shared" si="31"/>
        <v>26</v>
      </c>
      <c r="X92" s="136">
        <f t="shared" si="31"/>
        <v>0</v>
      </c>
      <c r="Y92" s="136">
        <f t="shared" si="31"/>
        <v>0</v>
      </c>
      <c r="Z92" s="136">
        <f t="shared" si="31"/>
        <v>0</v>
      </c>
      <c r="AA92" s="136">
        <f t="shared" si="31"/>
        <v>0</v>
      </c>
      <c r="AB92" s="136">
        <f t="shared" si="31"/>
        <v>0</v>
      </c>
      <c r="AC92" s="136">
        <f t="shared" si="31"/>
        <v>0</v>
      </c>
      <c r="AD92" s="136">
        <f t="shared" si="31"/>
        <v>0</v>
      </c>
      <c r="AE92" s="136">
        <f t="shared" si="31"/>
        <v>0</v>
      </c>
      <c r="AF92" s="76" t="s">
        <v>137</v>
      </c>
      <c r="AG92" s="74">
        <f>AD92+AB92+Z92+X92+V92+T92+R92+P92+N92+L92+J92+H92</f>
        <v>77.2</v>
      </c>
    </row>
    <row r="93" spans="1:33" s="1" customFormat="1" x14ac:dyDescent="0.25">
      <c r="A93" s="12" t="s">
        <v>27</v>
      </c>
      <c r="B93" s="18">
        <f>B94+B95+B96+B97</f>
        <v>77.2</v>
      </c>
      <c r="C93" s="18">
        <f>C94+C95+C96+C97</f>
        <v>77.2</v>
      </c>
      <c r="D93" s="18">
        <f>D94+D95+D96+D97</f>
        <v>77.2</v>
      </c>
      <c r="E93" s="18">
        <f>E94+E95+E96+E97</f>
        <v>77.2</v>
      </c>
      <c r="F93" s="19">
        <f>E93/B93*100</f>
        <v>100</v>
      </c>
      <c r="G93" s="18">
        <f>E93/C93*100</f>
        <v>100</v>
      </c>
      <c r="H93" s="18">
        <f>H94+H95+H96+H97</f>
        <v>0</v>
      </c>
      <c r="I93" s="18">
        <f t="shared" ref="I93:AE93" si="32">I94+I95+I96+I97</f>
        <v>0</v>
      </c>
      <c r="J93" s="18">
        <f t="shared" si="32"/>
        <v>0</v>
      </c>
      <c r="K93" s="18">
        <f t="shared" si="32"/>
        <v>0</v>
      </c>
      <c r="L93" s="18">
        <f t="shared" si="32"/>
        <v>0</v>
      </c>
      <c r="M93" s="18">
        <f t="shared" si="32"/>
        <v>0</v>
      </c>
      <c r="N93" s="18">
        <f t="shared" si="32"/>
        <v>0</v>
      </c>
      <c r="O93" s="18">
        <f t="shared" si="32"/>
        <v>0</v>
      </c>
      <c r="P93" s="18">
        <f t="shared" si="32"/>
        <v>77.2</v>
      </c>
      <c r="Q93" s="18">
        <f t="shared" si="32"/>
        <v>0</v>
      </c>
      <c r="R93" s="18">
        <f t="shared" si="32"/>
        <v>0</v>
      </c>
      <c r="S93" s="18">
        <f t="shared" si="32"/>
        <v>51.2</v>
      </c>
      <c r="T93" s="18">
        <f t="shared" si="32"/>
        <v>0</v>
      </c>
      <c r="U93" s="13">
        <f t="shared" si="32"/>
        <v>0</v>
      </c>
      <c r="V93" s="18">
        <f t="shared" si="32"/>
        <v>0</v>
      </c>
      <c r="W93" s="18">
        <f t="shared" si="32"/>
        <v>26</v>
      </c>
      <c r="X93" s="18">
        <f t="shared" si="32"/>
        <v>0</v>
      </c>
      <c r="Y93" s="18">
        <f t="shared" si="32"/>
        <v>0</v>
      </c>
      <c r="Z93" s="18">
        <f t="shared" si="32"/>
        <v>0</v>
      </c>
      <c r="AA93" s="18">
        <f t="shared" si="32"/>
        <v>0</v>
      </c>
      <c r="AB93" s="18">
        <f t="shared" si="32"/>
        <v>0</v>
      </c>
      <c r="AC93" s="18">
        <f t="shared" si="32"/>
        <v>0</v>
      </c>
      <c r="AD93" s="18">
        <f t="shared" si="32"/>
        <v>0</v>
      </c>
      <c r="AE93" s="18">
        <f t="shared" si="32"/>
        <v>0</v>
      </c>
      <c r="AF93" s="17"/>
    </row>
    <row r="94" spans="1:33" s="1" customFormat="1" x14ac:dyDescent="0.25">
      <c r="A94" s="12" t="s">
        <v>23</v>
      </c>
      <c r="B94" s="13">
        <f>H94+J94+L94+N94+P94+R94+T94+V94+X94+Z94+AB94+AD94</f>
        <v>0</v>
      </c>
      <c r="C94" s="14">
        <f>H94+J94+L94+N94+P94+R94+T94+V94+X94+Z94</f>
        <v>0</v>
      </c>
      <c r="D94" s="14">
        <v>0</v>
      </c>
      <c r="E94" s="14">
        <f>I94+K94+M94+O94+Q94+S94+U94+W94+Y94+AA94+AC94+AE94</f>
        <v>0</v>
      </c>
      <c r="F94" s="20">
        <v>0</v>
      </c>
      <c r="G94" s="13">
        <v>0</v>
      </c>
      <c r="H94" s="14">
        <v>0</v>
      </c>
      <c r="I94" s="14">
        <v>0</v>
      </c>
      <c r="J94" s="14">
        <v>0</v>
      </c>
      <c r="K94" s="14">
        <v>0</v>
      </c>
      <c r="L94" s="14">
        <v>0</v>
      </c>
      <c r="M94" s="14">
        <v>0</v>
      </c>
      <c r="N94" s="14">
        <v>0</v>
      </c>
      <c r="O94" s="14">
        <v>0</v>
      </c>
      <c r="P94" s="14">
        <v>0</v>
      </c>
      <c r="Q94" s="14">
        <v>0</v>
      </c>
      <c r="R94" s="14">
        <v>0</v>
      </c>
      <c r="S94" s="14">
        <v>0</v>
      </c>
      <c r="T94" s="14">
        <v>0</v>
      </c>
      <c r="U94" s="14">
        <v>0</v>
      </c>
      <c r="V94" s="14">
        <v>0</v>
      </c>
      <c r="W94" s="14">
        <v>0</v>
      </c>
      <c r="X94" s="14">
        <v>0</v>
      </c>
      <c r="Y94" s="14">
        <v>0</v>
      </c>
      <c r="Z94" s="14">
        <v>0</v>
      </c>
      <c r="AA94" s="14">
        <v>0</v>
      </c>
      <c r="AB94" s="14">
        <v>0</v>
      </c>
      <c r="AC94" s="14">
        <v>0</v>
      </c>
      <c r="AD94" s="14">
        <v>0</v>
      </c>
      <c r="AE94" s="73">
        <v>0</v>
      </c>
      <c r="AF94" s="17"/>
    </row>
    <row r="95" spans="1:33" s="1" customFormat="1" x14ac:dyDescent="0.25">
      <c r="A95" s="12" t="s">
        <v>22</v>
      </c>
      <c r="B95" s="13">
        <f>H95+J95+L95+N95+P95+R95+T95+V95+X95+Z95+AB95+AD95</f>
        <v>0</v>
      </c>
      <c r="C95" s="14">
        <f>H95+J95+L95+N95+P95+R95+T95+V95+X95+Z95</f>
        <v>0</v>
      </c>
      <c r="D95" s="14">
        <v>0</v>
      </c>
      <c r="E95" s="14">
        <f>I95+K95+M95+O95+Q95+S95+U95+W95+Y95+AA95+AC95+AE95</f>
        <v>0</v>
      </c>
      <c r="F95" s="20">
        <v>0</v>
      </c>
      <c r="G95" s="13">
        <v>0</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73">
        <v>0</v>
      </c>
      <c r="AF95" s="17"/>
    </row>
    <row r="96" spans="1:33" s="1" customFormat="1" x14ac:dyDescent="0.25">
      <c r="A96" s="12" t="s">
        <v>21</v>
      </c>
      <c r="B96" s="13">
        <f>H96+J96+L96+N96+P96+R96+T96+V96+X96+Z96+AB96+AD96</f>
        <v>77.2</v>
      </c>
      <c r="C96" s="14">
        <f>H96+J96+L96+N96+P96+R96+T96+V96+X96+Z96+AB96</f>
        <v>77.2</v>
      </c>
      <c r="D96" s="14">
        <f>I96+K96+M96+O96+Q96+S96+U96+W96+Y96+AA96+AC96</f>
        <v>77.2</v>
      </c>
      <c r="E96" s="14">
        <f>I96+K96+M96+O96+Q96+S96+U96+W96+Y96+AA96+AC96+AE96</f>
        <v>77.2</v>
      </c>
      <c r="F96" s="20">
        <f>E96/B96*100</f>
        <v>100</v>
      </c>
      <c r="G96" s="13">
        <f>E96/C96*100</f>
        <v>100</v>
      </c>
      <c r="H96" s="14">
        <v>0</v>
      </c>
      <c r="I96" s="14">
        <v>0</v>
      </c>
      <c r="J96" s="14">
        <v>0</v>
      </c>
      <c r="K96" s="14">
        <v>0</v>
      </c>
      <c r="L96" s="14">
        <v>0</v>
      </c>
      <c r="M96" s="14">
        <v>0</v>
      </c>
      <c r="N96" s="14">
        <v>0</v>
      </c>
      <c r="O96" s="14">
        <v>0</v>
      </c>
      <c r="P96" s="14">
        <v>77.2</v>
      </c>
      <c r="Q96" s="14">
        <v>0</v>
      </c>
      <c r="R96" s="14">
        <v>0</v>
      </c>
      <c r="S96" s="14">
        <v>51.2</v>
      </c>
      <c r="T96" s="14">
        <v>0</v>
      </c>
      <c r="U96" s="14">
        <v>0</v>
      </c>
      <c r="V96" s="14">
        <v>0</v>
      </c>
      <c r="W96" s="14">
        <v>26</v>
      </c>
      <c r="X96" s="14">
        <v>0</v>
      </c>
      <c r="Y96" s="14">
        <v>0</v>
      </c>
      <c r="Z96" s="14">
        <v>0</v>
      </c>
      <c r="AA96" s="14">
        <v>0</v>
      </c>
      <c r="AB96" s="14">
        <v>0</v>
      </c>
      <c r="AC96" s="14">
        <v>0</v>
      </c>
      <c r="AD96" s="14">
        <v>0</v>
      </c>
      <c r="AE96" s="73">
        <v>0</v>
      </c>
      <c r="AF96" s="17"/>
    </row>
    <row r="97" spans="1:33" s="1" customFormat="1" x14ac:dyDescent="0.25">
      <c r="A97" s="12" t="s">
        <v>24</v>
      </c>
      <c r="B97" s="13">
        <f>H97+J97+L97+N97+P97+R97+T97+V97+X97+Z97+AB97+AD97</f>
        <v>0</v>
      </c>
      <c r="C97" s="14">
        <f>H97+J97+L97+N97+P97+R97+T97+V97+X97+Z97</f>
        <v>0</v>
      </c>
      <c r="D97" s="14">
        <v>0</v>
      </c>
      <c r="E97" s="14">
        <f>I97+K97+M97+O97+Q97+S97+U97+W97+Y97+AA97+AC97+AE97</f>
        <v>0</v>
      </c>
      <c r="F97" s="20">
        <v>0</v>
      </c>
      <c r="G97" s="13">
        <v>0</v>
      </c>
      <c r="H97" s="14">
        <v>0</v>
      </c>
      <c r="I97" s="14">
        <v>0</v>
      </c>
      <c r="J97" s="14">
        <v>0</v>
      </c>
      <c r="K97" s="14">
        <v>0</v>
      </c>
      <c r="L97" s="14">
        <v>0</v>
      </c>
      <c r="M97" s="14">
        <v>0</v>
      </c>
      <c r="N97" s="14">
        <v>0</v>
      </c>
      <c r="O97" s="14">
        <v>0</v>
      </c>
      <c r="P97" s="14">
        <v>0</v>
      </c>
      <c r="Q97" s="14">
        <v>0</v>
      </c>
      <c r="R97" s="14">
        <v>0</v>
      </c>
      <c r="S97" s="14">
        <v>0</v>
      </c>
      <c r="T97" s="14">
        <v>0</v>
      </c>
      <c r="U97" s="14">
        <v>0</v>
      </c>
      <c r="V97" s="14">
        <v>0</v>
      </c>
      <c r="W97" s="14">
        <v>0</v>
      </c>
      <c r="X97" s="14">
        <v>0</v>
      </c>
      <c r="Y97" s="14">
        <v>0</v>
      </c>
      <c r="Z97" s="14">
        <v>0</v>
      </c>
      <c r="AA97" s="14">
        <v>0</v>
      </c>
      <c r="AB97" s="14">
        <v>0</v>
      </c>
      <c r="AC97" s="14">
        <v>0</v>
      </c>
      <c r="AD97" s="14">
        <v>0</v>
      </c>
      <c r="AE97" s="73">
        <v>0</v>
      </c>
      <c r="AF97" s="17"/>
    </row>
    <row r="98" spans="1:33" s="1" customFormat="1" ht="65.25" customHeight="1" x14ac:dyDescent="0.25">
      <c r="A98" s="135" t="s">
        <v>63</v>
      </c>
      <c r="B98" s="136">
        <f>B99</f>
        <v>60</v>
      </c>
      <c r="C98" s="136">
        <f t="shared" ref="C98:AE98" si="33">C99</f>
        <v>60</v>
      </c>
      <c r="D98" s="136">
        <f t="shared" si="33"/>
        <v>60</v>
      </c>
      <c r="E98" s="136">
        <f t="shared" si="33"/>
        <v>60</v>
      </c>
      <c r="F98" s="136">
        <f>E98/B98*100</f>
        <v>100</v>
      </c>
      <c r="G98" s="136">
        <f>E98/C98*100</f>
        <v>100</v>
      </c>
      <c r="H98" s="136">
        <f t="shared" si="33"/>
        <v>0</v>
      </c>
      <c r="I98" s="136">
        <f t="shared" si="33"/>
        <v>0</v>
      </c>
      <c r="J98" s="136">
        <f t="shared" si="33"/>
        <v>0</v>
      </c>
      <c r="K98" s="136">
        <f t="shared" si="33"/>
        <v>0</v>
      </c>
      <c r="L98" s="136">
        <f t="shared" si="33"/>
        <v>0</v>
      </c>
      <c r="M98" s="136">
        <f t="shared" si="33"/>
        <v>0</v>
      </c>
      <c r="N98" s="136">
        <f t="shared" si="33"/>
        <v>60</v>
      </c>
      <c r="O98" s="136">
        <f t="shared" si="33"/>
        <v>0</v>
      </c>
      <c r="P98" s="136">
        <f t="shared" si="33"/>
        <v>0</v>
      </c>
      <c r="Q98" s="136">
        <f t="shared" si="33"/>
        <v>42</v>
      </c>
      <c r="R98" s="136">
        <f t="shared" si="33"/>
        <v>0</v>
      </c>
      <c r="S98" s="136">
        <f t="shared" si="33"/>
        <v>18</v>
      </c>
      <c r="T98" s="136">
        <f t="shared" si="33"/>
        <v>0</v>
      </c>
      <c r="U98" s="136">
        <f t="shared" si="33"/>
        <v>0</v>
      </c>
      <c r="V98" s="136">
        <f t="shared" si="33"/>
        <v>0</v>
      </c>
      <c r="W98" s="136">
        <f t="shared" si="33"/>
        <v>0</v>
      </c>
      <c r="X98" s="136">
        <f t="shared" si="33"/>
        <v>0</v>
      </c>
      <c r="Y98" s="136">
        <f t="shared" si="33"/>
        <v>0</v>
      </c>
      <c r="Z98" s="136">
        <f t="shared" si="33"/>
        <v>0</v>
      </c>
      <c r="AA98" s="136">
        <f t="shared" si="33"/>
        <v>0</v>
      </c>
      <c r="AB98" s="136">
        <f t="shared" si="33"/>
        <v>0</v>
      </c>
      <c r="AC98" s="136">
        <f t="shared" si="33"/>
        <v>0</v>
      </c>
      <c r="AD98" s="136">
        <f t="shared" si="33"/>
        <v>0</v>
      </c>
      <c r="AE98" s="136">
        <f t="shared" si="33"/>
        <v>0</v>
      </c>
      <c r="AF98" s="76" t="s">
        <v>128</v>
      </c>
      <c r="AG98" s="74">
        <f>AD98+AB98+Z98+X98+V98+T98+R98+P98+N98+L98+J98+H98</f>
        <v>60</v>
      </c>
    </row>
    <row r="99" spans="1:33" s="1" customFormat="1" x14ac:dyDescent="0.25">
      <c r="A99" s="50" t="s">
        <v>27</v>
      </c>
      <c r="B99" s="18">
        <f>B100+B101+B102+B103</f>
        <v>60</v>
      </c>
      <c r="C99" s="18">
        <f>C100+C101+C102+C103</f>
        <v>60</v>
      </c>
      <c r="D99" s="18">
        <f>D100+D101+D102+D103</f>
        <v>60</v>
      </c>
      <c r="E99" s="18">
        <f>E100+E101+E102+E103</f>
        <v>60</v>
      </c>
      <c r="F99" s="18">
        <f>E99/B99*100</f>
        <v>100</v>
      </c>
      <c r="G99" s="18">
        <f>E99/C99*100</f>
        <v>100</v>
      </c>
      <c r="H99" s="18">
        <f>H100+H101+H102+H103</f>
        <v>0</v>
      </c>
      <c r="I99" s="18">
        <f t="shared" ref="I99:AE99" si="34">I100+I101+I102+I103</f>
        <v>0</v>
      </c>
      <c r="J99" s="18">
        <f t="shared" si="34"/>
        <v>0</v>
      </c>
      <c r="K99" s="18">
        <f t="shared" si="34"/>
        <v>0</v>
      </c>
      <c r="L99" s="18">
        <f t="shared" si="34"/>
        <v>0</v>
      </c>
      <c r="M99" s="18">
        <f t="shared" si="34"/>
        <v>0</v>
      </c>
      <c r="N99" s="18">
        <f t="shared" si="34"/>
        <v>60</v>
      </c>
      <c r="O99" s="18">
        <f t="shared" si="34"/>
        <v>0</v>
      </c>
      <c r="P99" s="18">
        <f t="shared" si="34"/>
        <v>0</v>
      </c>
      <c r="Q99" s="18">
        <f t="shared" si="34"/>
        <v>42</v>
      </c>
      <c r="R99" s="18">
        <f t="shared" si="34"/>
        <v>0</v>
      </c>
      <c r="S99" s="18">
        <f t="shared" si="34"/>
        <v>18</v>
      </c>
      <c r="T99" s="18">
        <f t="shared" si="34"/>
        <v>0</v>
      </c>
      <c r="U99" s="18">
        <f t="shared" si="34"/>
        <v>0</v>
      </c>
      <c r="V99" s="18">
        <f t="shared" si="34"/>
        <v>0</v>
      </c>
      <c r="W99" s="18">
        <f t="shared" si="34"/>
        <v>0</v>
      </c>
      <c r="X99" s="18">
        <f t="shared" si="34"/>
        <v>0</v>
      </c>
      <c r="Y99" s="18">
        <f t="shared" si="34"/>
        <v>0</v>
      </c>
      <c r="Z99" s="18">
        <f t="shared" si="34"/>
        <v>0</v>
      </c>
      <c r="AA99" s="18">
        <f t="shared" si="34"/>
        <v>0</v>
      </c>
      <c r="AB99" s="18">
        <f t="shared" si="34"/>
        <v>0</v>
      </c>
      <c r="AC99" s="18">
        <f t="shared" si="34"/>
        <v>0</v>
      </c>
      <c r="AD99" s="18">
        <f t="shared" si="34"/>
        <v>0</v>
      </c>
      <c r="AE99" s="18">
        <f t="shared" si="34"/>
        <v>0</v>
      </c>
      <c r="AF99" s="17"/>
    </row>
    <row r="100" spans="1:33" s="1" customFormat="1" x14ac:dyDescent="0.25">
      <c r="A100" s="12" t="s">
        <v>23</v>
      </c>
      <c r="B100" s="13">
        <f>H100+J100+L100+N100+P100+R100+T100+V100+X100+Z100+AB100+AD100</f>
        <v>0</v>
      </c>
      <c r="C100" s="14">
        <f>H100+J100+L100+N100+P100+R100+T100+V100+X100+Z100</f>
        <v>0</v>
      </c>
      <c r="D100" s="14">
        <v>0</v>
      </c>
      <c r="E100" s="14">
        <f>I100+K100+M100+O100+Q100+S100+U100+W100+Y100+AA100+AC100+AE100</f>
        <v>0</v>
      </c>
      <c r="F100" s="13">
        <v>0</v>
      </c>
      <c r="G100" s="13">
        <v>0</v>
      </c>
      <c r="H100" s="14">
        <v>0</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0</v>
      </c>
      <c r="Y100" s="14">
        <v>0</v>
      </c>
      <c r="Z100" s="14">
        <v>0</v>
      </c>
      <c r="AA100" s="14">
        <v>0</v>
      </c>
      <c r="AB100" s="14">
        <v>0</v>
      </c>
      <c r="AC100" s="72">
        <v>0</v>
      </c>
      <c r="AD100" s="72">
        <v>0</v>
      </c>
      <c r="AE100" s="72">
        <v>0</v>
      </c>
      <c r="AF100" s="17"/>
    </row>
    <row r="101" spans="1:33" s="1" customFormat="1" x14ac:dyDescent="0.25">
      <c r="A101" s="12" t="s">
        <v>22</v>
      </c>
      <c r="B101" s="13">
        <f>H101+J101+L101+N101+P101+R101+T101+V101+X101+Z101+AB101+AD101</f>
        <v>0</v>
      </c>
      <c r="C101" s="14">
        <f>H101+J101+L101+N101+P101+R101+T101+V101+X101+Z101</f>
        <v>0</v>
      </c>
      <c r="D101" s="14">
        <v>0</v>
      </c>
      <c r="E101" s="14">
        <f>I101+K101+M101+O101+Q101+S101+U101+W101+Y101+AA101+AC101+AE101</f>
        <v>0</v>
      </c>
      <c r="F101" s="13">
        <v>0</v>
      </c>
      <c r="G101" s="13">
        <v>0</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14">
        <v>0</v>
      </c>
      <c r="Z101" s="14">
        <v>0</v>
      </c>
      <c r="AA101" s="14">
        <v>0</v>
      </c>
      <c r="AB101" s="14">
        <v>0</v>
      </c>
      <c r="AC101" s="72">
        <v>0</v>
      </c>
      <c r="AD101" s="72">
        <v>0</v>
      </c>
      <c r="AE101" s="72">
        <v>0</v>
      </c>
      <c r="AF101" s="17"/>
    </row>
    <row r="102" spans="1:33" s="1" customFormat="1" x14ac:dyDescent="0.25">
      <c r="A102" s="12" t="s">
        <v>21</v>
      </c>
      <c r="B102" s="13">
        <f>H102+J102+L102+N102+P102+R102+T102+V102+X102+Z102+AB102+AD102</f>
        <v>60</v>
      </c>
      <c r="C102" s="14">
        <f>H102+J102+L102+N102+P102+R102+T102+V102+X102+Z102+AB102</f>
        <v>60</v>
      </c>
      <c r="D102" s="14">
        <f>I102+K102+M102+O102+Q102+S102+U102+W102+Y102+AA102+AC102</f>
        <v>60</v>
      </c>
      <c r="E102" s="14">
        <f>I102+K102+M102+O102+Q102+S102+U102+W102+Y102+AA102+AC102+AE102</f>
        <v>60</v>
      </c>
      <c r="F102" s="20">
        <f>E102/B102*100</f>
        <v>100</v>
      </c>
      <c r="G102" s="13">
        <f>E102/C102*100</f>
        <v>100</v>
      </c>
      <c r="H102" s="14">
        <v>0</v>
      </c>
      <c r="I102" s="14">
        <v>0</v>
      </c>
      <c r="J102" s="14">
        <v>0</v>
      </c>
      <c r="K102" s="14">
        <v>0</v>
      </c>
      <c r="L102" s="14">
        <v>0</v>
      </c>
      <c r="M102" s="14">
        <v>0</v>
      </c>
      <c r="N102" s="14">
        <v>60</v>
      </c>
      <c r="O102" s="14">
        <v>0</v>
      </c>
      <c r="P102" s="14">
        <v>0</v>
      </c>
      <c r="Q102" s="14">
        <v>42</v>
      </c>
      <c r="R102" s="14">
        <v>0</v>
      </c>
      <c r="S102" s="14">
        <v>18</v>
      </c>
      <c r="T102" s="14">
        <v>0</v>
      </c>
      <c r="U102" s="14">
        <v>0</v>
      </c>
      <c r="V102" s="14">
        <v>0</v>
      </c>
      <c r="W102" s="14">
        <v>0</v>
      </c>
      <c r="X102" s="14">
        <v>0</v>
      </c>
      <c r="Y102" s="14">
        <v>0</v>
      </c>
      <c r="Z102" s="14">
        <v>0</v>
      </c>
      <c r="AA102" s="14">
        <v>0</v>
      </c>
      <c r="AB102" s="14">
        <v>0</v>
      </c>
      <c r="AC102" s="72">
        <v>0</v>
      </c>
      <c r="AD102" s="72">
        <v>0</v>
      </c>
      <c r="AE102" s="72">
        <v>0</v>
      </c>
      <c r="AF102" s="17"/>
    </row>
    <row r="103" spans="1:33" s="1" customFormat="1" x14ac:dyDescent="0.25">
      <c r="A103" s="12" t="s">
        <v>24</v>
      </c>
      <c r="B103" s="13">
        <f>H103+J103+L103+N103+P103+R103+T103+V103+X103+Z103+AB103+AD103</f>
        <v>0</v>
      </c>
      <c r="C103" s="14">
        <f>H103+J103+L103+N103+P103+R103+T103+V103+X103+Z103</f>
        <v>0</v>
      </c>
      <c r="D103" s="14">
        <v>0</v>
      </c>
      <c r="E103" s="14">
        <f>I103+K103+M103+O103+Q103+S103+U103+W103+Y103+AA103+AC103+AE103</f>
        <v>0</v>
      </c>
      <c r="F103" s="13">
        <v>0</v>
      </c>
      <c r="G103" s="13">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72">
        <v>0</v>
      </c>
      <c r="AD103" s="72">
        <v>0</v>
      </c>
      <c r="AE103" s="72">
        <v>0</v>
      </c>
      <c r="AF103" s="17"/>
    </row>
    <row r="104" spans="1:33" s="1" customFormat="1" ht="144.75" customHeight="1" x14ac:dyDescent="0.25">
      <c r="A104" s="135" t="s">
        <v>64</v>
      </c>
      <c r="B104" s="136">
        <f>B105</f>
        <v>302.5</v>
      </c>
      <c r="C104" s="136">
        <f>C105</f>
        <v>302.5</v>
      </c>
      <c r="D104" s="136">
        <f t="shared" ref="D104:AE104" si="35">D105</f>
        <v>302.5</v>
      </c>
      <c r="E104" s="136">
        <f t="shared" si="35"/>
        <v>302.5</v>
      </c>
      <c r="F104" s="136">
        <f>E104/B104*100</f>
        <v>100</v>
      </c>
      <c r="G104" s="136">
        <f>E104/C104*100</f>
        <v>100</v>
      </c>
      <c r="H104" s="136">
        <f t="shared" si="35"/>
        <v>0</v>
      </c>
      <c r="I104" s="136">
        <f t="shared" si="35"/>
        <v>0</v>
      </c>
      <c r="J104" s="136">
        <f t="shared" si="35"/>
        <v>0</v>
      </c>
      <c r="K104" s="136">
        <f t="shared" si="35"/>
        <v>0</v>
      </c>
      <c r="L104" s="136">
        <f t="shared" si="35"/>
        <v>0</v>
      </c>
      <c r="M104" s="136">
        <f t="shared" si="35"/>
        <v>0</v>
      </c>
      <c r="N104" s="136">
        <f t="shared" si="35"/>
        <v>0</v>
      </c>
      <c r="O104" s="136">
        <f t="shared" si="35"/>
        <v>0</v>
      </c>
      <c r="P104" s="136">
        <f t="shared" si="35"/>
        <v>302.5</v>
      </c>
      <c r="Q104" s="136">
        <f t="shared" si="35"/>
        <v>173.5</v>
      </c>
      <c r="R104" s="136">
        <f t="shared" si="35"/>
        <v>0</v>
      </c>
      <c r="S104" s="136">
        <f t="shared" si="35"/>
        <v>86</v>
      </c>
      <c r="T104" s="136">
        <f t="shared" si="35"/>
        <v>0</v>
      </c>
      <c r="U104" s="136">
        <f t="shared" si="35"/>
        <v>43</v>
      </c>
      <c r="V104" s="136">
        <f t="shared" si="35"/>
        <v>0</v>
      </c>
      <c r="W104" s="136">
        <f t="shared" si="35"/>
        <v>0</v>
      </c>
      <c r="X104" s="136">
        <f t="shared" si="35"/>
        <v>0</v>
      </c>
      <c r="Y104" s="136">
        <f t="shared" si="35"/>
        <v>0</v>
      </c>
      <c r="Z104" s="136">
        <f t="shared" si="35"/>
        <v>0</v>
      </c>
      <c r="AA104" s="136">
        <f t="shared" si="35"/>
        <v>0</v>
      </c>
      <c r="AB104" s="136">
        <f t="shared" si="35"/>
        <v>0</v>
      </c>
      <c r="AC104" s="136">
        <f t="shared" si="35"/>
        <v>0</v>
      </c>
      <c r="AD104" s="136">
        <f t="shared" si="35"/>
        <v>0</v>
      </c>
      <c r="AE104" s="136">
        <f t="shared" si="35"/>
        <v>0</v>
      </c>
      <c r="AF104" s="76" t="s">
        <v>68</v>
      </c>
      <c r="AG104" s="74">
        <f>AD104+AB104+Z104+X104+V104+T104+R104+P104+N104+L104+J104+H104</f>
        <v>302.5</v>
      </c>
    </row>
    <row r="105" spans="1:33" s="1" customFormat="1" x14ac:dyDescent="0.25">
      <c r="A105" s="50" t="s">
        <v>27</v>
      </c>
      <c r="B105" s="18">
        <f>B106+B107+B108+B109</f>
        <v>302.5</v>
      </c>
      <c r="C105" s="18">
        <f>C106+C107+C108+C109</f>
        <v>302.5</v>
      </c>
      <c r="D105" s="18">
        <f>D106+D107+D108+D109</f>
        <v>302.5</v>
      </c>
      <c r="E105" s="18">
        <f>E106+E107+E108+E109</f>
        <v>302.5</v>
      </c>
      <c r="F105" s="22">
        <f>E105/B105*100</f>
        <v>100</v>
      </c>
      <c r="G105" s="22">
        <f>E105/C105*100</f>
        <v>100</v>
      </c>
      <c r="H105" s="18">
        <f>H106+H107+H108+H109</f>
        <v>0</v>
      </c>
      <c r="I105" s="18">
        <f t="shared" ref="I105:AE105" si="36">I106+I107+I108+I109</f>
        <v>0</v>
      </c>
      <c r="J105" s="18">
        <f t="shared" si="36"/>
        <v>0</v>
      </c>
      <c r="K105" s="18">
        <f t="shared" si="36"/>
        <v>0</v>
      </c>
      <c r="L105" s="18">
        <f t="shared" si="36"/>
        <v>0</v>
      </c>
      <c r="M105" s="18">
        <f t="shared" si="36"/>
        <v>0</v>
      </c>
      <c r="N105" s="18">
        <f t="shared" si="36"/>
        <v>0</v>
      </c>
      <c r="O105" s="18">
        <f t="shared" si="36"/>
        <v>0</v>
      </c>
      <c r="P105" s="18">
        <f t="shared" si="36"/>
        <v>302.5</v>
      </c>
      <c r="Q105" s="18">
        <f t="shared" si="36"/>
        <v>173.5</v>
      </c>
      <c r="R105" s="18">
        <f t="shared" si="36"/>
        <v>0</v>
      </c>
      <c r="S105" s="18">
        <f t="shared" si="36"/>
        <v>86</v>
      </c>
      <c r="T105" s="18">
        <f t="shared" si="36"/>
        <v>0</v>
      </c>
      <c r="U105" s="18">
        <f t="shared" si="36"/>
        <v>43</v>
      </c>
      <c r="V105" s="18">
        <f t="shared" si="36"/>
        <v>0</v>
      </c>
      <c r="W105" s="18">
        <f t="shared" si="36"/>
        <v>0</v>
      </c>
      <c r="X105" s="18">
        <f t="shared" si="36"/>
        <v>0</v>
      </c>
      <c r="Y105" s="18">
        <f t="shared" si="36"/>
        <v>0</v>
      </c>
      <c r="Z105" s="18">
        <f t="shared" si="36"/>
        <v>0</v>
      </c>
      <c r="AA105" s="18">
        <f t="shared" si="36"/>
        <v>0</v>
      </c>
      <c r="AB105" s="18">
        <f t="shared" si="36"/>
        <v>0</v>
      </c>
      <c r="AC105" s="18">
        <f t="shared" si="36"/>
        <v>0</v>
      </c>
      <c r="AD105" s="18">
        <f t="shared" si="36"/>
        <v>0</v>
      </c>
      <c r="AE105" s="18">
        <f t="shared" si="36"/>
        <v>0</v>
      </c>
      <c r="AF105" s="17"/>
    </row>
    <row r="106" spans="1:33" s="1" customFormat="1" x14ac:dyDescent="0.25">
      <c r="A106" s="12" t="s">
        <v>23</v>
      </c>
      <c r="B106" s="13">
        <f>H106+J106+L106+N106+P106+R106+T106+V106+X106+Z106+AB106+AD106</f>
        <v>0</v>
      </c>
      <c r="C106" s="14">
        <f>H106+J106+L106+N106+P106+R106+T106+V106+X106+Z106</f>
        <v>0</v>
      </c>
      <c r="D106" s="14">
        <v>0</v>
      </c>
      <c r="E106" s="14">
        <f>I106+K106+M106+O106+Q106+S106+U106+W106+Y106+AA106+AC106+AE106</f>
        <v>0</v>
      </c>
      <c r="F106" s="13">
        <v>0</v>
      </c>
      <c r="G106" s="13">
        <v>0</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v>0</v>
      </c>
      <c r="Z106" s="14">
        <v>0</v>
      </c>
      <c r="AA106" s="14">
        <v>0</v>
      </c>
      <c r="AB106" s="14">
        <v>0</v>
      </c>
      <c r="AC106" s="14">
        <v>0</v>
      </c>
      <c r="AD106" s="14">
        <v>0</v>
      </c>
      <c r="AE106" s="72">
        <v>0</v>
      </c>
      <c r="AF106" s="17"/>
    </row>
    <row r="107" spans="1:33" s="1" customFormat="1" x14ac:dyDescent="0.25">
      <c r="A107" s="12" t="s">
        <v>22</v>
      </c>
      <c r="B107" s="13">
        <f>H107+J107+L107+N107+P107+R107+T107+V107+X107+Z107+AB107+AD107</f>
        <v>0</v>
      </c>
      <c r="C107" s="14">
        <f>H107+J107+L107+N107+P107+R107+T107+V107+X107+Z107</f>
        <v>0</v>
      </c>
      <c r="D107" s="14">
        <v>0</v>
      </c>
      <c r="E107" s="14">
        <f>I107+K107+M107+O107+Q107+S107+U107+W107+Y107+AA107+AC107+AE107</f>
        <v>0</v>
      </c>
      <c r="F107" s="13">
        <v>0</v>
      </c>
      <c r="G107" s="13">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14">
        <v>0</v>
      </c>
      <c r="AA107" s="14">
        <v>0</v>
      </c>
      <c r="AB107" s="14">
        <v>0</v>
      </c>
      <c r="AC107" s="14">
        <v>0</v>
      </c>
      <c r="AD107" s="14">
        <v>0</v>
      </c>
      <c r="AE107" s="72">
        <v>0</v>
      </c>
      <c r="AF107" s="17"/>
    </row>
    <row r="108" spans="1:33" s="1" customFormat="1" x14ac:dyDescent="0.25">
      <c r="A108" s="12" t="s">
        <v>21</v>
      </c>
      <c r="B108" s="13">
        <f>H108+J108+L108+N108+P108+R108+T108+V108+X108+Z108+AB108+AD108</f>
        <v>302.5</v>
      </c>
      <c r="C108" s="14">
        <f>H108+J108+L108+N108+P108+R108+T108+V108+X108+Z108+AB108</f>
        <v>302.5</v>
      </c>
      <c r="D108" s="14">
        <f>I108+K108+M108+O108+Q108+S108+U108+W108+Y108+AA108+AC108</f>
        <v>302.5</v>
      </c>
      <c r="E108" s="14">
        <f>I108+K108+M108+O108+Q108+S108+U108+W108+Y108+AA108+AC108+AE108</f>
        <v>302.5</v>
      </c>
      <c r="F108" s="24">
        <f>E108/B108*100</f>
        <v>100</v>
      </c>
      <c r="G108" s="24">
        <f>E108/C108*100</f>
        <v>100</v>
      </c>
      <c r="H108" s="14">
        <v>0</v>
      </c>
      <c r="I108" s="14">
        <v>0</v>
      </c>
      <c r="J108" s="14">
        <v>0</v>
      </c>
      <c r="K108" s="14">
        <v>0</v>
      </c>
      <c r="L108" s="14">
        <v>0</v>
      </c>
      <c r="M108" s="14">
        <v>0</v>
      </c>
      <c r="N108" s="14">
        <v>0</v>
      </c>
      <c r="O108" s="14">
        <v>0</v>
      </c>
      <c r="P108" s="14">
        <v>302.5</v>
      </c>
      <c r="Q108" s="14">
        <v>173.5</v>
      </c>
      <c r="R108" s="14">
        <v>0</v>
      </c>
      <c r="S108" s="14">
        <v>86</v>
      </c>
      <c r="T108" s="14">
        <v>0</v>
      </c>
      <c r="U108" s="14">
        <v>43</v>
      </c>
      <c r="V108" s="14">
        <v>0</v>
      </c>
      <c r="W108" s="14">
        <v>0</v>
      </c>
      <c r="X108" s="14">
        <v>0</v>
      </c>
      <c r="Y108" s="14">
        <v>0</v>
      </c>
      <c r="Z108" s="14">
        <v>0</v>
      </c>
      <c r="AA108" s="14">
        <v>0</v>
      </c>
      <c r="AB108" s="14">
        <v>0</v>
      </c>
      <c r="AC108" s="14">
        <v>0</v>
      </c>
      <c r="AD108" s="14">
        <v>0</v>
      </c>
      <c r="AE108" s="72">
        <v>0</v>
      </c>
      <c r="AF108" s="17"/>
    </row>
    <row r="109" spans="1:33" s="1" customFormat="1" x14ac:dyDescent="0.25">
      <c r="A109" s="12" t="s">
        <v>24</v>
      </c>
      <c r="B109" s="13">
        <f>H109+J109+L109+N109+P109+R109+T109+V109+X109+Z109+AB109+AD109</f>
        <v>0</v>
      </c>
      <c r="C109" s="14">
        <f>H109+J109+L109+N109+P109+R109+T109+V109+X109+Z109</f>
        <v>0</v>
      </c>
      <c r="D109" s="14">
        <v>0</v>
      </c>
      <c r="E109" s="14">
        <f>I109+K109+M109+O109+Q109+S109+U109+W109+Y109+AA109+AC109+AE109</f>
        <v>0</v>
      </c>
      <c r="F109" s="13">
        <v>0</v>
      </c>
      <c r="G109" s="13">
        <v>0</v>
      </c>
      <c r="H109" s="14">
        <v>0</v>
      </c>
      <c r="I109" s="14">
        <v>0</v>
      </c>
      <c r="J109" s="14">
        <v>0</v>
      </c>
      <c r="K109" s="14">
        <v>0</v>
      </c>
      <c r="L109" s="14">
        <v>0</v>
      </c>
      <c r="M109" s="14">
        <v>0</v>
      </c>
      <c r="N109" s="14">
        <v>0</v>
      </c>
      <c r="O109" s="14">
        <v>0</v>
      </c>
      <c r="P109" s="14">
        <v>0</v>
      </c>
      <c r="Q109" s="14">
        <v>0</v>
      </c>
      <c r="R109" s="14">
        <v>0</v>
      </c>
      <c r="S109" s="14">
        <v>0</v>
      </c>
      <c r="T109" s="14">
        <v>0</v>
      </c>
      <c r="U109" s="14">
        <v>0</v>
      </c>
      <c r="V109" s="14">
        <v>0</v>
      </c>
      <c r="W109" s="14">
        <v>0</v>
      </c>
      <c r="X109" s="14">
        <v>0</v>
      </c>
      <c r="Y109" s="14">
        <v>0</v>
      </c>
      <c r="Z109" s="14">
        <v>0</v>
      </c>
      <c r="AA109" s="14">
        <v>0</v>
      </c>
      <c r="AB109" s="14">
        <v>0</v>
      </c>
      <c r="AC109" s="14">
        <v>0</v>
      </c>
      <c r="AD109" s="14">
        <v>0</v>
      </c>
      <c r="AE109" s="72">
        <v>0</v>
      </c>
      <c r="AF109" s="17"/>
    </row>
    <row r="110" spans="1:33" s="1" customFormat="1" ht="47.25" x14ac:dyDescent="0.25">
      <c r="A110" s="138" t="s">
        <v>41</v>
      </c>
      <c r="B110" s="141">
        <f>B111+B137</f>
        <v>863.89999999999986</v>
      </c>
      <c r="C110" s="141">
        <f>C111+C137</f>
        <v>863.9</v>
      </c>
      <c r="D110" s="141">
        <f>D111+D137</f>
        <v>848.77413999999999</v>
      </c>
      <c r="E110" s="141">
        <f>E111+E137</f>
        <v>848.67414000000008</v>
      </c>
      <c r="F110" s="141">
        <f>E110*100/B110</f>
        <v>98.237543697187192</v>
      </c>
      <c r="G110" s="141">
        <f>C110*100/863.9</f>
        <v>100</v>
      </c>
      <c r="H110" s="141">
        <f t="shared" ref="H110:AE110" si="37">H111+H137</f>
        <v>0</v>
      </c>
      <c r="I110" s="141">
        <f t="shared" si="37"/>
        <v>0</v>
      </c>
      <c r="J110" s="141">
        <f t="shared" si="37"/>
        <v>65.867999999999995</v>
      </c>
      <c r="K110" s="141">
        <f>K111+K137</f>
        <v>65.867999999999995</v>
      </c>
      <c r="L110" s="141">
        <f t="shared" si="37"/>
        <v>162.75800000000001</v>
      </c>
      <c r="M110" s="141">
        <f t="shared" si="37"/>
        <v>162.75800000000001</v>
      </c>
      <c r="N110" s="141">
        <f t="shared" si="37"/>
        <v>9.7579999999999991</v>
      </c>
      <c r="O110" s="141">
        <f t="shared" si="37"/>
        <v>16.757999999999999</v>
      </c>
      <c r="P110" s="141">
        <f t="shared" si="37"/>
        <v>118.47499999999999</v>
      </c>
      <c r="Q110" s="141">
        <f t="shared" si="37"/>
        <v>118.48</v>
      </c>
      <c r="R110" s="141">
        <f t="shared" si="37"/>
        <v>98.5</v>
      </c>
      <c r="S110" s="141">
        <f t="shared" si="37"/>
        <v>75.599999999999994</v>
      </c>
      <c r="T110" s="141">
        <f t="shared" si="37"/>
        <v>19.899999999999999</v>
      </c>
      <c r="U110" s="141">
        <f t="shared" si="37"/>
        <v>19.899999999999999</v>
      </c>
      <c r="V110" s="141">
        <f t="shared" si="37"/>
        <v>29.718</v>
      </c>
      <c r="W110" s="141">
        <f t="shared" si="37"/>
        <v>52.617999999999995</v>
      </c>
      <c r="X110" s="141">
        <f t="shared" si="37"/>
        <v>5.2649999999999997</v>
      </c>
      <c r="Y110" s="141">
        <f t="shared" si="37"/>
        <v>5.26</v>
      </c>
      <c r="Z110" s="141">
        <f t="shared" si="37"/>
        <v>80.257999999999996</v>
      </c>
      <c r="AA110" s="141">
        <f t="shared" si="37"/>
        <v>80.257999999999996</v>
      </c>
      <c r="AB110" s="141">
        <f t="shared" si="37"/>
        <v>273.39999999999998</v>
      </c>
      <c r="AC110" s="141">
        <f t="shared" si="37"/>
        <v>192.8</v>
      </c>
      <c r="AD110" s="141">
        <f t="shared" si="37"/>
        <v>0</v>
      </c>
      <c r="AE110" s="141">
        <f t="shared" si="37"/>
        <v>65.374140000000011</v>
      </c>
      <c r="AF110" s="141"/>
      <c r="AG110" s="74">
        <f>AD110+AB110+Z110+X110+V110+T110+R110+P110+N110+L110+J110+H110</f>
        <v>863.90000000000009</v>
      </c>
    </row>
    <row r="111" spans="1:33" s="54" customFormat="1" ht="37.5" customHeight="1" x14ac:dyDescent="0.25">
      <c r="A111" s="138" t="s">
        <v>42</v>
      </c>
      <c r="B111" s="139">
        <f>B113+B119+B125+B131</f>
        <v>453.19999999999993</v>
      </c>
      <c r="C111" s="139">
        <f>C113+C119+C125+C131</f>
        <v>453.2</v>
      </c>
      <c r="D111" s="139">
        <f>D113+D119+D125+D131</f>
        <v>438.07414</v>
      </c>
      <c r="E111" s="139">
        <f>E113+E119+E125+E131</f>
        <v>438.07414</v>
      </c>
      <c r="F111" s="139">
        <f>E111*100/B111</f>
        <v>96.662431597528695</v>
      </c>
      <c r="G111" s="140">
        <f>E135/C135*100</f>
        <v>99.673420738974968</v>
      </c>
      <c r="H111" s="139">
        <f t="shared" ref="H111:AE111" si="38">H113+H119+H125+H131</f>
        <v>0</v>
      </c>
      <c r="I111" s="139">
        <f t="shared" si="38"/>
        <v>0</v>
      </c>
      <c r="J111" s="139">
        <f t="shared" si="38"/>
        <v>65.867999999999995</v>
      </c>
      <c r="K111" s="139">
        <f t="shared" si="38"/>
        <v>65.867999999999995</v>
      </c>
      <c r="L111" s="139">
        <f t="shared" si="38"/>
        <v>2.758</v>
      </c>
      <c r="M111" s="139">
        <f t="shared" si="38"/>
        <v>2.758</v>
      </c>
      <c r="N111" s="139">
        <f t="shared" si="38"/>
        <v>9.7579999999999991</v>
      </c>
      <c r="O111" s="139">
        <f t="shared" si="38"/>
        <v>16.757999999999999</v>
      </c>
      <c r="P111" s="139">
        <f t="shared" si="38"/>
        <v>7</v>
      </c>
      <c r="Q111" s="139">
        <f t="shared" si="38"/>
        <v>7</v>
      </c>
      <c r="R111" s="139">
        <f t="shared" si="38"/>
        <v>88.9</v>
      </c>
      <c r="S111" s="139">
        <f t="shared" si="38"/>
        <v>66</v>
      </c>
      <c r="T111" s="139">
        <f t="shared" si="38"/>
        <v>0</v>
      </c>
      <c r="U111" s="139">
        <f t="shared" si="38"/>
        <v>0</v>
      </c>
      <c r="V111" s="139">
        <f t="shared" si="38"/>
        <v>2.758</v>
      </c>
      <c r="W111" s="139">
        <f t="shared" si="38"/>
        <v>25.657999999999998</v>
      </c>
      <c r="X111" s="139">
        <f t="shared" si="38"/>
        <v>0</v>
      </c>
      <c r="Y111" s="139">
        <f t="shared" si="38"/>
        <v>0</v>
      </c>
      <c r="Z111" s="139">
        <f t="shared" si="38"/>
        <v>2.758</v>
      </c>
      <c r="AA111" s="139">
        <f t="shared" si="38"/>
        <v>2.758</v>
      </c>
      <c r="AB111" s="139">
        <f t="shared" si="38"/>
        <v>273.39999999999998</v>
      </c>
      <c r="AC111" s="139">
        <f t="shared" si="38"/>
        <v>192.8</v>
      </c>
      <c r="AD111" s="139">
        <f t="shared" si="38"/>
        <v>0</v>
      </c>
      <c r="AE111" s="139">
        <f t="shared" si="38"/>
        <v>65.474140000000006</v>
      </c>
      <c r="AF111" s="139"/>
      <c r="AG111" s="74">
        <f>AD111+AB111+Z111+X111+V111+T111+R111+P111+N111+L111+J111+H111</f>
        <v>453.19999999999987</v>
      </c>
    </row>
    <row r="112" spans="1:33" s="1" customFormat="1" ht="20.25" customHeight="1" x14ac:dyDescent="0.25">
      <c r="A112" s="12" t="s">
        <v>20</v>
      </c>
      <c r="B112" s="13"/>
      <c r="C112" s="14"/>
      <c r="D112" s="14"/>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6"/>
      <c r="AF112" s="17"/>
    </row>
    <row r="113" spans="1:32" s="1" customFormat="1" ht="66.75" hidden="1" customHeight="1" x14ac:dyDescent="0.25">
      <c r="A113" s="79" t="s">
        <v>43</v>
      </c>
      <c r="B113" s="80">
        <f t="shared" ref="B113:AE113" si="39">B114</f>
        <v>0</v>
      </c>
      <c r="C113" s="80">
        <f t="shared" si="39"/>
        <v>0</v>
      </c>
      <c r="D113" s="80">
        <f t="shared" si="39"/>
        <v>0</v>
      </c>
      <c r="E113" s="80">
        <f t="shared" si="39"/>
        <v>0</v>
      </c>
      <c r="F113" s="80">
        <v>0</v>
      </c>
      <c r="G113" s="80">
        <v>0</v>
      </c>
      <c r="H113" s="80">
        <f t="shared" si="39"/>
        <v>0</v>
      </c>
      <c r="I113" s="80">
        <f t="shared" si="39"/>
        <v>0</v>
      </c>
      <c r="J113" s="80">
        <f t="shared" si="39"/>
        <v>0</v>
      </c>
      <c r="K113" s="80">
        <f t="shared" si="39"/>
        <v>0</v>
      </c>
      <c r="L113" s="80">
        <f t="shared" si="39"/>
        <v>0</v>
      </c>
      <c r="M113" s="80">
        <f t="shared" si="39"/>
        <v>0</v>
      </c>
      <c r="N113" s="80">
        <f t="shared" si="39"/>
        <v>0</v>
      </c>
      <c r="O113" s="80">
        <f t="shared" si="39"/>
        <v>0</v>
      </c>
      <c r="P113" s="80">
        <f t="shared" si="39"/>
        <v>0</v>
      </c>
      <c r="Q113" s="80">
        <f t="shared" si="39"/>
        <v>0</v>
      </c>
      <c r="R113" s="80">
        <f t="shared" si="39"/>
        <v>0</v>
      </c>
      <c r="S113" s="80">
        <f t="shared" si="39"/>
        <v>0</v>
      </c>
      <c r="T113" s="80">
        <f t="shared" si="39"/>
        <v>0</v>
      </c>
      <c r="U113" s="80">
        <f t="shared" si="39"/>
        <v>0</v>
      </c>
      <c r="V113" s="80">
        <f t="shared" si="39"/>
        <v>0</v>
      </c>
      <c r="W113" s="80">
        <f t="shared" si="39"/>
        <v>0</v>
      </c>
      <c r="X113" s="80">
        <f t="shared" si="39"/>
        <v>0</v>
      </c>
      <c r="Y113" s="80">
        <f t="shared" si="39"/>
        <v>0</v>
      </c>
      <c r="Z113" s="80">
        <f t="shared" si="39"/>
        <v>0</v>
      </c>
      <c r="AA113" s="80">
        <f t="shared" si="39"/>
        <v>0</v>
      </c>
      <c r="AB113" s="80">
        <f t="shared" si="39"/>
        <v>0</v>
      </c>
      <c r="AC113" s="80">
        <f t="shared" si="39"/>
        <v>0</v>
      </c>
      <c r="AD113" s="80">
        <f t="shared" si="39"/>
        <v>0</v>
      </c>
      <c r="AE113" s="80">
        <f t="shared" si="39"/>
        <v>0</v>
      </c>
      <c r="AF113" s="76"/>
    </row>
    <row r="114" spans="1:32" s="1" customFormat="1" ht="19.5" hidden="1" customHeight="1" x14ac:dyDescent="0.25">
      <c r="A114" s="50" t="s">
        <v>27</v>
      </c>
      <c r="B114" s="18">
        <f>B115+B116+B117+B118</f>
        <v>0</v>
      </c>
      <c r="C114" s="18">
        <f>C115+C116+C117+C118</f>
        <v>0</v>
      </c>
      <c r="D114" s="18">
        <f>D115+D116+D117+D118</f>
        <v>0</v>
      </c>
      <c r="E114" s="18">
        <f>E115+E116+E117+E118</f>
        <v>0</v>
      </c>
      <c r="F114" s="19">
        <v>0</v>
      </c>
      <c r="G114" s="18">
        <v>0</v>
      </c>
      <c r="H114" s="18">
        <f>H115+H116+H117+H118</f>
        <v>0</v>
      </c>
      <c r="I114" s="18">
        <f t="shared" ref="I114:AE114" si="40">I115+I116+I117+I118</f>
        <v>0</v>
      </c>
      <c r="J114" s="18">
        <f t="shared" si="40"/>
        <v>0</v>
      </c>
      <c r="K114" s="18">
        <f t="shared" si="40"/>
        <v>0</v>
      </c>
      <c r="L114" s="18">
        <f t="shared" si="40"/>
        <v>0</v>
      </c>
      <c r="M114" s="18">
        <f t="shared" si="40"/>
        <v>0</v>
      </c>
      <c r="N114" s="18">
        <f t="shared" si="40"/>
        <v>0</v>
      </c>
      <c r="O114" s="18">
        <f t="shared" si="40"/>
        <v>0</v>
      </c>
      <c r="P114" s="18">
        <f t="shared" si="40"/>
        <v>0</v>
      </c>
      <c r="Q114" s="18">
        <v>0</v>
      </c>
      <c r="R114" s="18">
        <f t="shared" si="40"/>
        <v>0</v>
      </c>
      <c r="S114" s="18">
        <f t="shared" si="40"/>
        <v>0</v>
      </c>
      <c r="T114" s="18">
        <f t="shared" si="40"/>
        <v>0</v>
      </c>
      <c r="U114" s="18">
        <f t="shared" si="40"/>
        <v>0</v>
      </c>
      <c r="V114" s="18">
        <f t="shared" si="40"/>
        <v>0</v>
      </c>
      <c r="W114" s="18">
        <f t="shared" si="40"/>
        <v>0</v>
      </c>
      <c r="X114" s="18">
        <f t="shared" si="40"/>
        <v>0</v>
      </c>
      <c r="Y114" s="18">
        <f t="shared" si="40"/>
        <v>0</v>
      </c>
      <c r="Z114" s="18">
        <f t="shared" si="40"/>
        <v>0</v>
      </c>
      <c r="AA114" s="18">
        <f t="shared" si="40"/>
        <v>0</v>
      </c>
      <c r="AB114" s="18">
        <f t="shared" si="40"/>
        <v>0</v>
      </c>
      <c r="AC114" s="18">
        <f t="shared" si="40"/>
        <v>0</v>
      </c>
      <c r="AD114" s="18">
        <f t="shared" si="40"/>
        <v>0</v>
      </c>
      <c r="AE114" s="18">
        <f t="shared" si="40"/>
        <v>0</v>
      </c>
      <c r="AF114" s="17"/>
    </row>
    <row r="115" spans="1:32" s="1" customFormat="1" ht="21" hidden="1" customHeight="1" x14ac:dyDescent="0.25">
      <c r="A115" s="12" t="s">
        <v>23</v>
      </c>
      <c r="B115" s="13">
        <f>H115+J115+L115+N115+P115+R115+T115+V115+X115+Z115+AB115+AD115</f>
        <v>0</v>
      </c>
      <c r="C115" s="14">
        <f>H115+J115+L115+N115+P115+R115</f>
        <v>0</v>
      </c>
      <c r="D115" s="14">
        <v>0</v>
      </c>
      <c r="E115" s="14">
        <f>I115+K115+M115+O115+Q115+S115+U115+W115+Y115+AA115+AC115+AE115</f>
        <v>0</v>
      </c>
      <c r="F115" s="20">
        <v>0</v>
      </c>
      <c r="G115" s="13">
        <v>0</v>
      </c>
      <c r="H115" s="14">
        <v>0</v>
      </c>
      <c r="I115" s="14">
        <v>0</v>
      </c>
      <c r="J115" s="14">
        <v>0</v>
      </c>
      <c r="K115" s="14">
        <v>0</v>
      </c>
      <c r="L115" s="14">
        <v>0</v>
      </c>
      <c r="M115" s="14">
        <v>0</v>
      </c>
      <c r="N115" s="14">
        <v>0</v>
      </c>
      <c r="O115" s="14">
        <v>0</v>
      </c>
      <c r="P115" s="14">
        <v>0</v>
      </c>
      <c r="Q115" s="14">
        <v>0</v>
      </c>
      <c r="R115" s="14">
        <v>0</v>
      </c>
      <c r="S115" s="14">
        <v>0</v>
      </c>
      <c r="T115" s="14">
        <v>0</v>
      </c>
      <c r="U115" s="14">
        <v>0</v>
      </c>
      <c r="V115" s="14">
        <v>0</v>
      </c>
      <c r="W115" s="14">
        <v>0</v>
      </c>
      <c r="X115" s="14">
        <v>0</v>
      </c>
      <c r="Y115" s="14">
        <v>0</v>
      </c>
      <c r="Z115" s="14">
        <v>0</v>
      </c>
      <c r="AA115" s="14">
        <v>0</v>
      </c>
      <c r="AB115" s="14">
        <v>0</v>
      </c>
      <c r="AC115" s="14">
        <v>0</v>
      </c>
      <c r="AD115" s="14">
        <v>0</v>
      </c>
      <c r="AE115" s="73">
        <v>0</v>
      </c>
      <c r="AF115" s="17"/>
    </row>
    <row r="116" spans="1:32" s="1" customFormat="1" ht="21.75" hidden="1" customHeight="1" x14ac:dyDescent="0.25">
      <c r="A116" s="12" t="s">
        <v>22</v>
      </c>
      <c r="B116" s="13">
        <f>H116+J116+L116+N116+P116+R116+T116+V116+X116+Z116+AB116+AD116</f>
        <v>0</v>
      </c>
      <c r="C116" s="14">
        <f>H116+J116+L116+N116+P116+R116</f>
        <v>0</v>
      </c>
      <c r="D116" s="14">
        <v>0</v>
      </c>
      <c r="E116" s="14">
        <f>I116+K116+M116+O116+Q116+S116+U116+W116+Y116+AA116+AC116+AE116</f>
        <v>0</v>
      </c>
      <c r="F116" s="20">
        <v>0</v>
      </c>
      <c r="G116" s="13">
        <v>0</v>
      </c>
      <c r="H116" s="14">
        <v>0</v>
      </c>
      <c r="I116" s="14">
        <v>0</v>
      </c>
      <c r="J116" s="14">
        <v>0</v>
      </c>
      <c r="K116" s="14">
        <v>0</v>
      </c>
      <c r="L116" s="14">
        <v>0</v>
      </c>
      <c r="M116" s="14">
        <v>0</v>
      </c>
      <c r="N116" s="14">
        <v>0</v>
      </c>
      <c r="O116" s="14">
        <v>0</v>
      </c>
      <c r="P116" s="14">
        <v>0</v>
      </c>
      <c r="Q116" s="14">
        <v>0</v>
      </c>
      <c r="R116" s="14">
        <v>0</v>
      </c>
      <c r="S116" s="14">
        <v>0</v>
      </c>
      <c r="T116" s="14">
        <v>0</v>
      </c>
      <c r="U116" s="14">
        <v>0</v>
      </c>
      <c r="V116" s="14">
        <v>0</v>
      </c>
      <c r="W116" s="14">
        <v>0</v>
      </c>
      <c r="X116" s="14">
        <v>0</v>
      </c>
      <c r="Y116" s="14">
        <v>0</v>
      </c>
      <c r="Z116" s="14">
        <v>0</v>
      </c>
      <c r="AA116" s="14">
        <v>0</v>
      </c>
      <c r="AB116" s="14">
        <v>0</v>
      </c>
      <c r="AC116" s="14">
        <v>0</v>
      </c>
      <c r="AD116" s="14">
        <v>0</v>
      </c>
      <c r="AE116" s="73">
        <v>0</v>
      </c>
      <c r="AF116" s="17"/>
    </row>
    <row r="117" spans="1:32" s="1" customFormat="1" ht="21" hidden="1" customHeight="1" x14ac:dyDescent="0.25">
      <c r="A117" s="12" t="s">
        <v>21</v>
      </c>
      <c r="B117" s="13">
        <f>H117+J117+L117+N117+P117+R117+T117+V117+X117+Z117+AB117+AD117</f>
        <v>0</v>
      </c>
      <c r="C117" s="14">
        <f>H117+J117+L117+N117+P117+R117</f>
        <v>0</v>
      </c>
      <c r="D117" s="14">
        <v>0</v>
      </c>
      <c r="E117" s="14">
        <f>I117+K117+M117+O117+Q117+S117+U117+W117+Y117+AA117+AC117+AE117</f>
        <v>0</v>
      </c>
      <c r="F117" s="20">
        <v>0</v>
      </c>
      <c r="G117" s="13">
        <v>0</v>
      </c>
      <c r="H117" s="14">
        <v>0</v>
      </c>
      <c r="I117" s="14">
        <v>0</v>
      </c>
      <c r="J117" s="14">
        <v>0</v>
      </c>
      <c r="K117" s="14">
        <v>0</v>
      </c>
      <c r="L117" s="14">
        <v>0</v>
      </c>
      <c r="M117" s="14">
        <v>0</v>
      </c>
      <c r="N117" s="14">
        <v>0</v>
      </c>
      <c r="O117" s="14">
        <v>0</v>
      </c>
      <c r="P117" s="14">
        <v>0</v>
      </c>
      <c r="Q117" s="14">
        <v>0</v>
      </c>
      <c r="R117" s="14">
        <v>0</v>
      </c>
      <c r="S117" s="14">
        <v>0</v>
      </c>
      <c r="T117" s="14">
        <v>0</v>
      </c>
      <c r="U117" s="14">
        <v>0</v>
      </c>
      <c r="V117" s="14">
        <v>0</v>
      </c>
      <c r="W117" s="14">
        <v>0</v>
      </c>
      <c r="X117" s="14">
        <v>0</v>
      </c>
      <c r="Y117" s="14">
        <v>0</v>
      </c>
      <c r="Z117" s="14">
        <v>0</v>
      </c>
      <c r="AA117" s="14">
        <v>0</v>
      </c>
      <c r="AB117" s="14">
        <v>0</v>
      </c>
      <c r="AC117" s="14">
        <v>0</v>
      </c>
      <c r="AD117" s="14">
        <v>0</v>
      </c>
      <c r="AE117" s="73">
        <v>0</v>
      </c>
      <c r="AF117" s="17"/>
    </row>
    <row r="118" spans="1:32" s="1" customFormat="1" ht="18.75" hidden="1" customHeight="1" x14ac:dyDescent="0.25">
      <c r="A118" s="12" t="s">
        <v>24</v>
      </c>
      <c r="B118" s="13">
        <f>H118+J118+L118+N118+P118+R118+T118+V118+X118+Z118+AB118+AD118</f>
        <v>0</v>
      </c>
      <c r="C118" s="14">
        <f>H118+J118+L118+N118+P118+R118</f>
        <v>0</v>
      </c>
      <c r="D118" s="14">
        <v>0</v>
      </c>
      <c r="E118" s="14">
        <f>I118+K118+M118+O118+Q118+S118+U118+W118+Y118+AA118+AC118+AE118</f>
        <v>0</v>
      </c>
      <c r="F118" s="20">
        <v>0</v>
      </c>
      <c r="G118" s="13">
        <v>0</v>
      </c>
      <c r="H118" s="14">
        <v>0</v>
      </c>
      <c r="I118" s="14">
        <v>0</v>
      </c>
      <c r="J118" s="14">
        <v>0</v>
      </c>
      <c r="K118" s="14">
        <v>0</v>
      </c>
      <c r="L118" s="14">
        <v>0</v>
      </c>
      <c r="M118" s="14">
        <v>0</v>
      </c>
      <c r="N118" s="14">
        <v>0</v>
      </c>
      <c r="O118" s="14">
        <v>0</v>
      </c>
      <c r="P118" s="14">
        <v>0</v>
      </c>
      <c r="Q118" s="14">
        <v>0</v>
      </c>
      <c r="R118" s="14">
        <v>0</v>
      </c>
      <c r="S118" s="14">
        <v>0</v>
      </c>
      <c r="T118" s="14">
        <v>0</v>
      </c>
      <c r="U118" s="14">
        <v>0</v>
      </c>
      <c r="V118" s="14">
        <v>0</v>
      </c>
      <c r="W118" s="14">
        <v>0</v>
      </c>
      <c r="X118" s="14">
        <v>0</v>
      </c>
      <c r="Y118" s="14">
        <v>0</v>
      </c>
      <c r="Z118" s="14">
        <v>0</v>
      </c>
      <c r="AA118" s="14">
        <v>0</v>
      </c>
      <c r="AB118" s="14">
        <v>0</v>
      </c>
      <c r="AC118" s="14">
        <v>0</v>
      </c>
      <c r="AD118" s="14">
        <v>0</v>
      </c>
      <c r="AE118" s="73">
        <v>0</v>
      </c>
      <c r="AF118" s="17"/>
    </row>
    <row r="119" spans="1:32" s="1" customFormat="1" ht="209.25" customHeight="1" x14ac:dyDescent="0.25">
      <c r="A119" s="135" t="s">
        <v>69</v>
      </c>
      <c r="B119" s="136">
        <v>222.7</v>
      </c>
      <c r="C119" s="136">
        <f t="shared" ref="C119:AE119" si="41">C120</f>
        <v>222.70000000000002</v>
      </c>
      <c r="D119" s="136">
        <f>D120</f>
        <v>222.70000000000002</v>
      </c>
      <c r="E119" s="136">
        <f t="shared" si="41"/>
        <v>222.70000000000002</v>
      </c>
      <c r="F119" s="142">
        <f>E119*100/B119</f>
        <v>100</v>
      </c>
      <c r="G119" s="143">
        <f>E119*100/C119</f>
        <v>99.999999999999986</v>
      </c>
      <c r="H119" s="136">
        <f t="shared" si="41"/>
        <v>0</v>
      </c>
      <c r="I119" s="136">
        <f t="shared" si="41"/>
        <v>0</v>
      </c>
      <c r="J119" s="136">
        <f t="shared" si="41"/>
        <v>0</v>
      </c>
      <c r="K119" s="136">
        <f t="shared" si="41"/>
        <v>0</v>
      </c>
      <c r="L119" s="136">
        <f t="shared" si="41"/>
        <v>0</v>
      </c>
      <c r="M119" s="136">
        <f t="shared" si="41"/>
        <v>0</v>
      </c>
      <c r="N119" s="136">
        <f t="shared" si="41"/>
        <v>0</v>
      </c>
      <c r="O119" s="136">
        <v>7</v>
      </c>
      <c r="P119" s="136">
        <f t="shared" si="41"/>
        <v>7</v>
      </c>
      <c r="Q119" s="136">
        <v>7</v>
      </c>
      <c r="R119" s="136">
        <f t="shared" si="41"/>
        <v>22.9</v>
      </c>
      <c r="S119" s="136">
        <f t="shared" si="41"/>
        <v>0</v>
      </c>
      <c r="T119" s="136">
        <f t="shared" si="41"/>
        <v>0</v>
      </c>
      <c r="U119" s="136">
        <f t="shared" si="41"/>
        <v>0</v>
      </c>
      <c r="V119" s="136">
        <f t="shared" si="41"/>
        <v>0</v>
      </c>
      <c r="W119" s="136">
        <f t="shared" si="41"/>
        <v>22.9</v>
      </c>
      <c r="X119" s="136">
        <f t="shared" si="41"/>
        <v>0</v>
      </c>
      <c r="Y119" s="136">
        <f t="shared" si="41"/>
        <v>0</v>
      </c>
      <c r="Z119" s="136">
        <f t="shared" si="41"/>
        <v>0</v>
      </c>
      <c r="AA119" s="136">
        <f t="shared" si="41"/>
        <v>0</v>
      </c>
      <c r="AB119" s="136">
        <f t="shared" si="41"/>
        <v>192.8</v>
      </c>
      <c r="AC119" s="136">
        <f t="shared" si="41"/>
        <v>192.8</v>
      </c>
      <c r="AD119" s="136">
        <f t="shared" si="41"/>
        <v>0</v>
      </c>
      <c r="AE119" s="136">
        <f t="shared" si="41"/>
        <v>0</v>
      </c>
      <c r="AF119" s="76" t="s">
        <v>138</v>
      </c>
    </row>
    <row r="120" spans="1:32" s="1" customFormat="1" x14ac:dyDescent="0.25">
      <c r="A120" s="50" t="s">
        <v>27</v>
      </c>
      <c r="B120" s="18">
        <f>B121+B122+B123+B124</f>
        <v>222.70000000000002</v>
      </c>
      <c r="C120" s="18">
        <f>C121+C122+C123+C124</f>
        <v>222.70000000000002</v>
      </c>
      <c r="D120" s="18">
        <f>D121+D122+D123+D124</f>
        <v>222.70000000000002</v>
      </c>
      <c r="E120" s="18">
        <f>E121+E122+E123+E124</f>
        <v>222.70000000000002</v>
      </c>
      <c r="F120" s="22">
        <f>E120/B120*100</f>
        <v>100</v>
      </c>
      <c r="G120" s="22">
        <f>E120/C120*100</f>
        <v>100</v>
      </c>
      <c r="H120" s="18">
        <f>H121+H122+H123+H124</f>
        <v>0</v>
      </c>
      <c r="I120" s="18">
        <f t="shared" ref="I120:AE120" si="42">I121+I122+I123+I124</f>
        <v>0</v>
      </c>
      <c r="J120" s="18">
        <f t="shared" si="42"/>
        <v>0</v>
      </c>
      <c r="K120" s="18">
        <f t="shared" si="42"/>
        <v>0</v>
      </c>
      <c r="L120" s="18">
        <f t="shared" si="42"/>
        <v>0</v>
      </c>
      <c r="M120" s="18">
        <f t="shared" si="42"/>
        <v>0</v>
      </c>
      <c r="N120" s="18">
        <f t="shared" si="42"/>
        <v>0</v>
      </c>
      <c r="O120" s="18">
        <f t="shared" si="42"/>
        <v>0</v>
      </c>
      <c r="P120" s="18">
        <f>P121+P122+P123+P124</f>
        <v>7</v>
      </c>
      <c r="Q120" s="18">
        <v>7</v>
      </c>
      <c r="R120" s="18">
        <f t="shared" si="42"/>
        <v>22.9</v>
      </c>
      <c r="S120" s="18">
        <f t="shared" si="42"/>
        <v>0</v>
      </c>
      <c r="T120" s="18">
        <f t="shared" si="42"/>
        <v>0</v>
      </c>
      <c r="U120" s="18">
        <f t="shared" si="42"/>
        <v>0</v>
      </c>
      <c r="V120" s="18">
        <f t="shared" si="42"/>
        <v>0</v>
      </c>
      <c r="W120" s="18">
        <f t="shared" si="42"/>
        <v>22.9</v>
      </c>
      <c r="X120" s="18">
        <f t="shared" si="42"/>
        <v>0</v>
      </c>
      <c r="Y120" s="18">
        <f t="shared" si="42"/>
        <v>0</v>
      </c>
      <c r="Z120" s="18">
        <f t="shared" si="42"/>
        <v>0</v>
      </c>
      <c r="AA120" s="18">
        <f t="shared" si="42"/>
        <v>0</v>
      </c>
      <c r="AB120" s="18">
        <f t="shared" si="42"/>
        <v>192.8</v>
      </c>
      <c r="AC120" s="18">
        <f t="shared" si="42"/>
        <v>192.8</v>
      </c>
      <c r="AD120" s="18">
        <f t="shared" si="42"/>
        <v>0</v>
      </c>
      <c r="AE120" s="18">
        <f t="shared" si="42"/>
        <v>0</v>
      </c>
      <c r="AF120" s="17"/>
    </row>
    <row r="121" spans="1:32" s="1" customFormat="1" x14ac:dyDescent="0.25">
      <c r="A121" s="12" t="s">
        <v>23</v>
      </c>
      <c r="B121" s="13">
        <f>H121+J121+L121+N121+P121+R121+T121+V121+X121+Z121+AB121+AD121</f>
        <v>0</v>
      </c>
      <c r="C121" s="14">
        <f>H121+J121+L121+N121+P121+R121+T121+V121+X121+Z121</f>
        <v>0</v>
      </c>
      <c r="D121" s="14">
        <v>0</v>
      </c>
      <c r="E121" s="14">
        <f>I121+K121+M121+O121+Q121+S121+U121+W121+Y121+AA121+AC121+AE121</f>
        <v>0</v>
      </c>
      <c r="F121" s="13">
        <v>0</v>
      </c>
      <c r="G121" s="13">
        <v>0</v>
      </c>
      <c r="H121" s="14">
        <v>0</v>
      </c>
      <c r="I121" s="14">
        <v>0</v>
      </c>
      <c r="J121" s="14">
        <v>0</v>
      </c>
      <c r="K121" s="14">
        <v>0</v>
      </c>
      <c r="L121" s="14">
        <v>0</v>
      </c>
      <c r="M121" s="14">
        <v>0</v>
      </c>
      <c r="N121" s="14">
        <v>0</v>
      </c>
      <c r="O121" s="14">
        <v>0</v>
      </c>
      <c r="P121" s="14">
        <v>0</v>
      </c>
      <c r="Q121" s="14">
        <v>0</v>
      </c>
      <c r="R121" s="14">
        <v>0</v>
      </c>
      <c r="S121" s="14">
        <v>0</v>
      </c>
      <c r="T121" s="14">
        <v>0</v>
      </c>
      <c r="U121" s="14">
        <v>0</v>
      </c>
      <c r="V121" s="14">
        <v>0</v>
      </c>
      <c r="W121" s="14">
        <v>0</v>
      </c>
      <c r="X121" s="14">
        <v>0</v>
      </c>
      <c r="Y121" s="14">
        <v>0</v>
      </c>
      <c r="Z121" s="14">
        <v>0</v>
      </c>
      <c r="AA121" s="14">
        <v>0</v>
      </c>
      <c r="AB121" s="14">
        <v>0</v>
      </c>
      <c r="AC121" s="14">
        <v>0</v>
      </c>
      <c r="AD121" s="14">
        <v>0</v>
      </c>
      <c r="AE121" s="73">
        <v>0</v>
      </c>
      <c r="AF121" s="17"/>
    </row>
    <row r="122" spans="1:32" s="1" customFormat="1" x14ac:dyDescent="0.25">
      <c r="A122" s="12" t="s">
        <v>22</v>
      </c>
      <c r="B122" s="13">
        <f>H122+J122+L122+N122+P122+R122+T122+V122+X122+Z122+AB122+AD122</f>
        <v>0</v>
      </c>
      <c r="C122" s="14">
        <f>H122+J122+L122+N122+P122+R122+T122+V122+X122+Z122</f>
        <v>0</v>
      </c>
      <c r="D122" s="14">
        <v>0</v>
      </c>
      <c r="E122" s="14">
        <f>I122+K122+M122+O122+Q122+S122+U122+W122+Y122+AA122+AC122+AE122</f>
        <v>0</v>
      </c>
      <c r="F122" s="13">
        <v>0</v>
      </c>
      <c r="G122" s="13">
        <v>0</v>
      </c>
      <c r="H122" s="14">
        <v>0</v>
      </c>
      <c r="I122" s="14">
        <v>0</v>
      </c>
      <c r="J122" s="14">
        <v>0</v>
      </c>
      <c r="K122" s="14">
        <v>0</v>
      </c>
      <c r="L122" s="14">
        <v>0</v>
      </c>
      <c r="M122" s="14">
        <v>0</v>
      </c>
      <c r="N122" s="14">
        <v>0</v>
      </c>
      <c r="O122" s="14">
        <v>0</v>
      </c>
      <c r="P122" s="14">
        <v>0</v>
      </c>
      <c r="Q122" s="14">
        <v>0</v>
      </c>
      <c r="R122" s="14">
        <v>0</v>
      </c>
      <c r="S122" s="14">
        <v>0</v>
      </c>
      <c r="T122" s="14">
        <v>0</v>
      </c>
      <c r="U122" s="14">
        <v>0</v>
      </c>
      <c r="V122" s="14">
        <v>0</v>
      </c>
      <c r="W122" s="14">
        <v>0</v>
      </c>
      <c r="X122" s="14">
        <v>0</v>
      </c>
      <c r="Y122" s="14">
        <v>0</v>
      </c>
      <c r="Z122" s="14">
        <v>0</v>
      </c>
      <c r="AA122" s="14">
        <v>0</v>
      </c>
      <c r="AB122" s="14">
        <v>0</v>
      </c>
      <c r="AC122" s="14">
        <v>0</v>
      </c>
      <c r="AD122" s="14">
        <v>0</v>
      </c>
      <c r="AE122" s="73">
        <v>0</v>
      </c>
      <c r="AF122" s="17"/>
    </row>
    <row r="123" spans="1:32" s="1" customFormat="1" x14ac:dyDescent="0.25">
      <c r="A123" s="12" t="s">
        <v>21</v>
      </c>
      <c r="B123" s="13">
        <f>H123+J123+L123+N123+P123+R123+T123+V123+X123+Z123+AB123+AD123</f>
        <v>222.70000000000002</v>
      </c>
      <c r="C123" s="14">
        <f>H123+J123+L123+N123+P123+R123+T123+V123+X123+Z123+AB123</f>
        <v>222.70000000000002</v>
      </c>
      <c r="D123" s="14">
        <f>I123+K123+M123+O123+Q123+S123+U123+W123+Y123+AA123+AC123</f>
        <v>222.70000000000002</v>
      </c>
      <c r="E123" s="14">
        <f>I123+K123+M123+O123+Q123+S123+U123+W123+Y123+AA123+AC123+AE123</f>
        <v>222.70000000000002</v>
      </c>
      <c r="F123" s="24">
        <f>E123/B123*100</f>
        <v>100</v>
      </c>
      <c r="G123" s="24">
        <f>E123/C123*100</f>
        <v>100</v>
      </c>
      <c r="H123" s="14">
        <v>0</v>
      </c>
      <c r="I123" s="14">
        <v>0</v>
      </c>
      <c r="J123" s="14">
        <v>0</v>
      </c>
      <c r="K123" s="14">
        <v>0</v>
      </c>
      <c r="L123" s="14">
        <v>0</v>
      </c>
      <c r="M123" s="14">
        <v>0</v>
      </c>
      <c r="N123" s="14">
        <v>0</v>
      </c>
      <c r="O123" s="14">
        <v>0</v>
      </c>
      <c r="P123" s="14">
        <v>7</v>
      </c>
      <c r="Q123" s="14">
        <v>7</v>
      </c>
      <c r="R123" s="14">
        <v>22.9</v>
      </c>
      <c r="S123" s="14">
        <v>0</v>
      </c>
      <c r="T123" s="14">
        <v>0</v>
      </c>
      <c r="U123" s="14">
        <v>0</v>
      </c>
      <c r="V123" s="14">
        <v>0</v>
      </c>
      <c r="W123" s="14">
        <v>22.9</v>
      </c>
      <c r="X123" s="14">
        <v>0</v>
      </c>
      <c r="Y123" s="14">
        <v>0</v>
      </c>
      <c r="Z123" s="14">
        <v>0</v>
      </c>
      <c r="AA123" s="14">
        <v>0</v>
      </c>
      <c r="AB123" s="14">
        <v>192.8</v>
      </c>
      <c r="AC123" s="14">
        <v>192.8</v>
      </c>
      <c r="AD123" s="14">
        <v>0</v>
      </c>
      <c r="AE123" s="73">
        <v>0</v>
      </c>
      <c r="AF123" s="17"/>
    </row>
    <row r="124" spans="1:32" s="1" customFormat="1" ht="13.5" customHeight="1" x14ac:dyDescent="0.25">
      <c r="A124" s="12" t="s">
        <v>24</v>
      </c>
      <c r="B124" s="13">
        <f>H124+J124+L124+N124+P124+R124+T124+V124+X124+Z124+AB124+AD124</f>
        <v>0</v>
      </c>
      <c r="C124" s="14">
        <f>H124+J124+L124+N124+P124+R124+T124+V124+X124+Z124</f>
        <v>0</v>
      </c>
      <c r="D124" s="14">
        <v>0</v>
      </c>
      <c r="E124" s="14">
        <f>I124+K124+M124+O124+Q124+S124+U124+W124+Y124+AA124+AC124+AE124</f>
        <v>0</v>
      </c>
      <c r="F124" s="13">
        <v>0</v>
      </c>
      <c r="G124" s="13">
        <v>0</v>
      </c>
      <c r="H124" s="14">
        <v>0</v>
      </c>
      <c r="I124" s="14">
        <v>0</v>
      </c>
      <c r="J124" s="14">
        <v>0</v>
      </c>
      <c r="K124" s="14">
        <v>0</v>
      </c>
      <c r="L124" s="14">
        <v>0</v>
      </c>
      <c r="M124" s="14">
        <v>0</v>
      </c>
      <c r="N124" s="14">
        <v>0</v>
      </c>
      <c r="O124" s="14">
        <v>0</v>
      </c>
      <c r="P124" s="14">
        <v>0</v>
      </c>
      <c r="Q124" s="14">
        <v>0</v>
      </c>
      <c r="R124" s="14">
        <v>0</v>
      </c>
      <c r="S124" s="14">
        <v>0</v>
      </c>
      <c r="T124" s="14">
        <v>0</v>
      </c>
      <c r="U124" s="14">
        <v>0</v>
      </c>
      <c r="V124" s="14">
        <v>0</v>
      </c>
      <c r="W124" s="14">
        <v>0</v>
      </c>
      <c r="X124" s="14">
        <v>0</v>
      </c>
      <c r="Y124" s="14">
        <v>0</v>
      </c>
      <c r="Z124" s="14">
        <v>0</v>
      </c>
      <c r="AA124" s="14">
        <v>0</v>
      </c>
      <c r="AB124" s="14">
        <v>0</v>
      </c>
      <c r="AC124" s="14">
        <v>0</v>
      </c>
      <c r="AD124" s="14">
        <v>0</v>
      </c>
      <c r="AE124" s="73">
        <v>0</v>
      </c>
      <c r="AF124" s="17"/>
    </row>
    <row r="125" spans="1:32" s="1" customFormat="1" ht="157.5" x14ac:dyDescent="0.25">
      <c r="A125" s="135" t="s">
        <v>70</v>
      </c>
      <c r="B125" s="136">
        <f t="shared" ref="B125:AE125" si="43">B126</f>
        <v>146.6</v>
      </c>
      <c r="C125" s="136">
        <f t="shared" si="43"/>
        <v>146.6</v>
      </c>
      <c r="D125" s="136">
        <f t="shared" si="43"/>
        <v>131.74814000000001</v>
      </c>
      <c r="E125" s="136">
        <f t="shared" si="43"/>
        <v>131.74814000000001</v>
      </c>
      <c r="F125" s="136">
        <f>E125/B125*100</f>
        <v>89.869126875852672</v>
      </c>
      <c r="G125" s="136">
        <f>F125/C125*100</f>
        <v>61.302269355970452</v>
      </c>
      <c r="H125" s="136">
        <f t="shared" si="43"/>
        <v>0</v>
      </c>
      <c r="I125" s="136">
        <f t="shared" si="43"/>
        <v>0</v>
      </c>
      <c r="J125" s="136">
        <f t="shared" si="43"/>
        <v>0</v>
      </c>
      <c r="K125" s="136">
        <f t="shared" si="43"/>
        <v>0</v>
      </c>
      <c r="L125" s="136">
        <f t="shared" si="43"/>
        <v>0</v>
      </c>
      <c r="M125" s="136">
        <f t="shared" si="43"/>
        <v>0</v>
      </c>
      <c r="N125" s="136">
        <f t="shared" si="43"/>
        <v>0</v>
      </c>
      <c r="O125" s="136">
        <f t="shared" si="43"/>
        <v>0</v>
      </c>
      <c r="P125" s="136">
        <f t="shared" si="43"/>
        <v>0</v>
      </c>
      <c r="Q125" s="136">
        <f t="shared" si="43"/>
        <v>0</v>
      </c>
      <c r="R125" s="136">
        <f t="shared" si="43"/>
        <v>66</v>
      </c>
      <c r="S125" s="136">
        <f t="shared" si="43"/>
        <v>66</v>
      </c>
      <c r="T125" s="136">
        <f t="shared" si="43"/>
        <v>0</v>
      </c>
      <c r="U125" s="136">
        <f t="shared" si="43"/>
        <v>0</v>
      </c>
      <c r="V125" s="136">
        <f t="shared" si="43"/>
        <v>0</v>
      </c>
      <c r="W125" s="136">
        <f t="shared" si="43"/>
        <v>0</v>
      </c>
      <c r="X125" s="136">
        <f t="shared" si="43"/>
        <v>0</v>
      </c>
      <c r="Y125" s="136">
        <f t="shared" si="43"/>
        <v>0</v>
      </c>
      <c r="Z125" s="136">
        <f t="shared" si="43"/>
        <v>0</v>
      </c>
      <c r="AA125" s="136">
        <f t="shared" si="43"/>
        <v>0</v>
      </c>
      <c r="AB125" s="136">
        <f t="shared" si="43"/>
        <v>80.599999999999994</v>
      </c>
      <c r="AC125" s="136">
        <f t="shared" si="43"/>
        <v>0</v>
      </c>
      <c r="AD125" s="136">
        <f t="shared" si="43"/>
        <v>0</v>
      </c>
      <c r="AE125" s="136">
        <f t="shared" si="43"/>
        <v>65.748140000000006</v>
      </c>
      <c r="AF125" s="76" t="s">
        <v>125</v>
      </c>
    </row>
    <row r="126" spans="1:32" s="1" customFormat="1" x14ac:dyDescent="0.25">
      <c r="A126" s="50" t="s">
        <v>27</v>
      </c>
      <c r="B126" s="18">
        <f>B127+B128+B129+B130</f>
        <v>146.6</v>
      </c>
      <c r="C126" s="18">
        <f>C127+C128+C129+C130</f>
        <v>146.6</v>
      </c>
      <c r="D126" s="18">
        <f>D127+D128+D129+D130</f>
        <v>131.74814000000001</v>
      </c>
      <c r="E126" s="18">
        <f>E127+E128+E129+E130</f>
        <v>131.74814000000001</v>
      </c>
      <c r="F126" s="22">
        <f>E126/B126*100</f>
        <v>89.869126875852672</v>
      </c>
      <c r="G126" s="22">
        <f>E126/C126*100</f>
        <v>89.869126875852672</v>
      </c>
      <c r="H126" s="18">
        <f>H127+H128+H129+H130</f>
        <v>0</v>
      </c>
      <c r="I126" s="18">
        <f t="shared" ref="I126:AE126" si="44">I127+I128+I129+I130</f>
        <v>0</v>
      </c>
      <c r="J126" s="18">
        <f t="shared" si="44"/>
        <v>0</v>
      </c>
      <c r="K126" s="18">
        <f t="shared" si="44"/>
        <v>0</v>
      </c>
      <c r="L126" s="18">
        <f t="shared" si="44"/>
        <v>0</v>
      </c>
      <c r="M126" s="18">
        <f t="shared" si="44"/>
        <v>0</v>
      </c>
      <c r="N126" s="18">
        <f t="shared" si="44"/>
        <v>0</v>
      </c>
      <c r="O126" s="18">
        <f t="shared" si="44"/>
        <v>0</v>
      </c>
      <c r="P126" s="18">
        <f t="shared" si="44"/>
        <v>0</v>
      </c>
      <c r="Q126" s="18">
        <f t="shared" si="44"/>
        <v>0</v>
      </c>
      <c r="R126" s="18">
        <f t="shared" si="44"/>
        <v>66</v>
      </c>
      <c r="S126" s="18">
        <f t="shared" si="44"/>
        <v>66</v>
      </c>
      <c r="T126" s="18">
        <f t="shared" si="44"/>
        <v>0</v>
      </c>
      <c r="U126" s="18">
        <f t="shared" si="44"/>
        <v>0</v>
      </c>
      <c r="V126" s="18">
        <f t="shared" si="44"/>
        <v>0</v>
      </c>
      <c r="W126" s="18">
        <f t="shared" si="44"/>
        <v>0</v>
      </c>
      <c r="X126" s="18">
        <f t="shared" si="44"/>
        <v>0</v>
      </c>
      <c r="Y126" s="18">
        <f t="shared" si="44"/>
        <v>0</v>
      </c>
      <c r="Z126" s="18">
        <f t="shared" si="44"/>
        <v>0</v>
      </c>
      <c r="AA126" s="18">
        <f t="shared" si="44"/>
        <v>0</v>
      </c>
      <c r="AB126" s="18">
        <f t="shared" si="44"/>
        <v>80.599999999999994</v>
      </c>
      <c r="AC126" s="18">
        <f t="shared" si="44"/>
        <v>0</v>
      </c>
      <c r="AD126" s="18">
        <f t="shared" si="44"/>
        <v>0</v>
      </c>
      <c r="AE126" s="18">
        <f t="shared" si="44"/>
        <v>65.748140000000006</v>
      </c>
      <c r="AF126" s="17"/>
    </row>
    <row r="127" spans="1:32" s="1" customFormat="1" x14ac:dyDescent="0.25">
      <c r="A127" s="12" t="s">
        <v>23</v>
      </c>
      <c r="B127" s="13">
        <f>H127+J127+L127+N127+P127+R127+T127+V127+X127+Z127+AB127+AD127</f>
        <v>0</v>
      </c>
      <c r="C127" s="14">
        <f>H127+J127+L127+N127+P127+R127+T127+V127+X127+Z127</f>
        <v>0</v>
      </c>
      <c r="D127" s="14">
        <v>0</v>
      </c>
      <c r="E127" s="14">
        <f>I127+K127+M127+O127+Q127+S127+U127+W127+Y127+AA127+AC127+AE127</f>
        <v>0</v>
      </c>
      <c r="F127" s="13">
        <v>0</v>
      </c>
      <c r="G127" s="13">
        <v>0</v>
      </c>
      <c r="H127" s="14">
        <v>0</v>
      </c>
      <c r="I127" s="14">
        <v>0</v>
      </c>
      <c r="J127" s="14">
        <v>0</v>
      </c>
      <c r="K127" s="14">
        <v>0</v>
      </c>
      <c r="L127" s="14">
        <v>0</v>
      </c>
      <c r="M127" s="14">
        <v>0</v>
      </c>
      <c r="N127" s="14">
        <v>0</v>
      </c>
      <c r="O127" s="14">
        <v>0</v>
      </c>
      <c r="P127" s="14">
        <v>0</v>
      </c>
      <c r="Q127" s="14">
        <v>0</v>
      </c>
      <c r="R127" s="14">
        <v>0</v>
      </c>
      <c r="S127" s="14">
        <v>0</v>
      </c>
      <c r="T127" s="14">
        <v>0</v>
      </c>
      <c r="U127" s="14">
        <v>0</v>
      </c>
      <c r="V127" s="14">
        <v>0</v>
      </c>
      <c r="W127" s="14">
        <v>0</v>
      </c>
      <c r="X127" s="14">
        <v>0</v>
      </c>
      <c r="Y127" s="14">
        <v>0</v>
      </c>
      <c r="Z127" s="14">
        <v>0</v>
      </c>
      <c r="AA127" s="14">
        <v>0</v>
      </c>
      <c r="AB127" s="14">
        <v>0</v>
      </c>
      <c r="AC127" s="14">
        <v>0</v>
      </c>
      <c r="AD127" s="14">
        <v>0</v>
      </c>
      <c r="AE127" s="69">
        <v>0</v>
      </c>
      <c r="AF127" s="17"/>
    </row>
    <row r="128" spans="1:32" s="1" customFormat="1" x14ac:dyDescent="0.25">
      <c r="A128" s="12" t="s">
        <v>22</v>
      </c>
      <c r="B128" s="13">
        <f>H128+J128+L128+N128+P128+R128+T128+V128+X128+Z128+AB128+AD128</f>
        <v>0</v>
      </c>
      <c r="C128" s="14">
        <f>H128+J128+L128+N128+P128+R128+T128+V128+X128+Z128</f>
        <v>0</v>
      </c>
      <c r="D128" s="14">
        <v>0</v>
      </c>
      <c r="E128" s="14">
        <f>I128+K128+M128+O128+Q128+S128+U128+W128+Y128+AA128+AC128+AE128</f>
        <v>0</v>
      </c>
      <c r="F128" s="13">
        <v>0</v>
      </c>
      <c r="G128" s="13">
        <v>0</v>
      </c>
      <c r="H128" s="14">
        <v>0</v>
      </c>
      <c r="I128" s="14">
        <v>0</v>
      </c>
      <c r="J128" s="14">
        <v>0</v>
      </c>
      <c r="K128" s="14">
        <v>0</v>
      </c>
      <c r="L128" s="14">
        <v>0</v>
      </c>
      <c r="M128" s="14">
        <v>0</v>
      </c>
      <c r="N128" s="14">
        <v>0</v>
      </c>
      <c r="O128" s="14">
        <v>0</v>
      </c>
      <c r="P128" s="14">
        <v>0</v>
      </c>
      <c r="Q128" s="14">
        <v>0</v>
      </c>
      <c r="R128" s="14">
        <v>0</v>
      </c>
      <c r="S128" s="14">
        <v>0</v>
      </c>
      <c r="T128" s="14">
        <v>0</v>
      </c>
      <c r="U128" s="14">
        <v>0</v>
      </c>
      <c r="V128" s="14">
        <v>0</v>
      </c>
      <c r="W128" s="14">
        <v>0</v>
      </c>
      <c r="X128" s="14">
        <v>0</v>
      </c>
      <c r="Y128" s="14">
        <v>0</v>
      </c>
      <c r="Z128" s="14">
        <v>0</v>
      </c>
      <c r="AA128" s="14">
        <v>0</v>
      </c>
      <c r="AB128" s="14">
        <v>0</v>
      </c>
      <c r="AC128" s="14">
        <v>0</v>
      </c>
      <c r="AD128" s="14">
        <v>0</v>
      </c>
      <c r="AE128" s="69">
        <v>0</v>
      </c>
      <c r="AF128" s="17"/>
    </row>
    <row r="129" spans="1:33" s="1" customFormat="1" x14ac:dyDescent="0.25">
      <c r="A129" s="12" t="s">
        <v>21</v>
      </c>
      <c r="B129" s="13">
        <f>H129+J129+L129+N129+P129+R129+T129+V129+X129+Z129+AB129+AD129</f>
        <v>146.6</v>
      </c>
      <c r="C129" s="14">
        <f>H129+J129+L129+N129+P129+R129+T129+V129+X129+Z129+AB129+AD129</f>
        <v>146.6</v>
      </c>
      <c r="D129" s="14">
        <f>I129+K129+M129+O129+Q129+S129+U129+W129+Y129+AA129+AC129+AE129</f>
        <v>131.74814000000001</v>
      </c>
      <c r="E129" s="14">
        <f>I129+K129+M129+O129+Q129+S129+U129+W129+Y129+AA129+AC129+AE129</f>
        <v>131.74814000000001</v>
      </c>
      <c r="F129" s="24">
        <f>E129/B129*100</f>
        <v>89.869126875852672</v>
      </c>
      <c r="G129" s="24">
        <f>E129/C129*100</f>
        <v>89.869126875852672</v>
      </c>
      <c r="H129" s="14">
        <v>0</v>
      </c>
      <c r="I129" s="14">
        <v>0</v>
      </c>
      <c r="J129" s="14">
        <v>0</v>
      </c>
      <c r="K129" s="14">
        <v>0</v>
      </c>
      <c r="L129" s="14">
        <v>0</v>
      </c>
      <c r="M129" s="14">
        <v>0</v>
      </c>
      <c r="N129" s="14">
        <v>0</v>
      </c>
      <c r="O129" s="14">
        <v>0</v>
      </c>
      <c r="P129" s="14">
        <v>0</v>
      </c>
      <c r="Q129" s="14">
        <v>0</v>
      </c>
      <c r="R129" s="14">
        <v>66</v>
      </c>
      <c r="S129" s="14">
        <v>66</v>
      </c>
      <c r="T129" s="14">
        <v>0</v>
      </c>
      <c r="U129" s="14">
        <v>0</v>
      </c>
      <c r="V129" s="14">
        <v>0</v>
      </c>
      <c r="W129" s="14">
        <v>0</v>
      </c>
      <c r="X129" s="14">
        <v>0</v>
      </c>
      <c r="Y129" s="14">
        <v>0</v>
      </c>
      <c r="Z129" s="14">
        <v>0</v>
      </c>
      <c r="AA129" s="14">
        <v>0</v>
      </c>
      <c r="AB129" s="14">
        <v>80.599999999999994</v>
      </c>
      <c r="AC129" s="14">
        <v>0</v>
      </c>
      <c r="AD129" s="14">
        <v>0</v>
      </c>
      <c r="AE129" s="69">
        <v>65.748140000000006</v>
      </c>
      <c r="AF129" s="17"/>
    </row>
    <row r="130" spans="1:33" s="1" customFormat="1" x14ac:dyDescent="0.25">
      <c r="A130" s="12" t="s">
        <v>24</v>
      </c>
      <c r="B130" s="13">
        <f>H130+J130+L130+N130+P130+R130+T130+V130+X130+Z130+AB130+AD130</f>
        <v>0</v>
      </c>
      <c r="C130" s="14">
        <f>H130+J130+L130+N130+P130+R130+T130+V130+X130+Z130</f>
        <v>0</v>
      </c>
      <c r="D130" s="14">
        <v>0</v>
      </c>
      <c r="E130" s="14">
        <f>I130+K130+M130+O130+Q130+S130+U130+W130+Y130+AA130+AC130+AE130</f>
        <v>0</v>
      </c>
      <c r="F130" s="13">
        <v>0</v>
      </c>
      <c r="G130" s="13">
        <v>0</v>
      </c>
      <c r="H130" s="14">
        <v>0</v>
      </c>
      <c r="I130" s="14">
        <v>0</v>
      </c>
      <c r="J130" s="14">
        <v>0</v>
      </c>
      <c r="K130" s="14">
        <v>0</v>
      </c>
      <c r="L130" s="14">
        <v>0</v>
      </c>
      <c r="M130" s="14">
        <v>0</v>
      </c>
      <c r="N130" s="14">
        <v>0</v>
      </c>
      <c r="O130" s="14">
        <v>0</v>
      </c>
      <c r="P130" s="14">
        <v>0</v>
      </c>
      <c r="Q130" s="14">
        <v>0</v>
      </c>
      <c r="R130" s="14">
        <v>0</v>
      </c>
      <c r="S130" s="14">
        <v>0</v>
      </c>
      <c r="T130" s="14">
        <v>0</v>
      </c>
      <c r="U130" s="14">
        <v>0</v>
      </c>
      <c r="V130" s="14">
        <v>0</v>
      </c>
      <c r="W130" s="14">
        <v>0</v>
      </c>
      <c r="X130" s="14">
        <v>0</v>
      </c>
      <c r="Y130" s="14">
        <v>0</v>
      </c>
      <c r="Z130" s="14">
        <v>0</v>
      </c>
      <c r="AA130" s="14">
        <v>0</v>
      </c>
      <c r="AB130" s="14">
        <v>0</v>
      </c>
      <c r="AC130" s="14">
        <v>0</v>
      </c>
      <c r="AD130" s="14">
        <v>0</v>
      </c>
      <c r="AE130" s="69">
        <v>0</v>
      </c>
      <c r="AF130" s="17"/>
    </row>
    <row r="131" spans="1:33" s="1" customFormat="1" ht="49.5" customHeight="1" x14ac:dyDescent="0.25">
      <c r="A131" s="135" t="s">
        <v>71</v>
      </c>
      <c r="B131" s="136">
        <f t="shared" ref="B131:AE131" si="45">B132</f>
        <v>83.899999999999977</v>
      </c>
      <c r="C131" s="136">
        <f t="shared" si="45"/>
        <v>83.899999999999977</v>
      </c>
      <c r="D131" s="136">
        <f t="shared" si="45"/>
        <v>83.625999999999976</v>
      </c>
      <c r="E131" s="146">
        <f t="shared" si="45"/>
        <v>83.625999999999976</v>
      </c>
      <c r="F131" s="136">
        <f>E131/B131*100</f>
        <v>99.673420738974968</v>
      </c>
      <c r="G131" s="136">
        <f>E131/C131*100</f>
        <v>99.673420738974968</v>
      </c>
      <c r="H131" s="136">
        <f t="shared" si="45"/>
        <v>0</v>
      </c>
      <c r="I131" s="136">
        <f t="shared" si="45"/>
        <v>0</v>
      </c>
      <c r="J131" s="136">
        <f t="shared" si="45"/>
        <v>65.867999999999995</v>
      </c>
      <c r="K131" s="136">
        <f t="shared" si="45"/>
        <v>65.867999999999995</v>
      </c>
      <c r="L131" s="136">
        <f t="shared" si="45"/>
        <v>2.758</v>
      </c>
      <c r="M131" s="136">
        <f t="shared" si="45"/>
        <v>2.758</v>
      </c>
      <c r="N131" s="136">
        <f t="shared" si="45"/>
        <v>9.7579999999999991</v>
      </c>
      <c r="O131" s="136">
        <f t="shared" si="45"/>
        <v>9.7579999999999991</v>
      </c>
      <c r="P131" s="136">
        <f t="shared" si="45"/>
        <v>0</v>
      </c>
      <c r="Q131" s="136">
        <f t="shared" si="45"/>
        <v>0</v>
      </c>
      <c r="R131" s="136">
        <f t="shared" si="45"/>
        <v>0</v>
      </c>
      <c r="S131" s="136">
        <f t="shared" si="45"/>
        <v>0</v>
      </c>
      <c r="T131" s="136">
        <f t="shared" si="45"/>
        <v>0</v>
      </c>
      <c r="U131" s="136">
        <f t="shared" si="45"/>
        <v>0</v>
      </c>
      <c r="V131" s="136">
        <f t="shared" si="45"/>
        <v>2.758</v>
      </c>
      <c r="W131" s="136">
        <f t="shared" si="45"/>
        <v>2.758</v>
      </c>
      <c r="X131" s="136">
        <f t="shared" si="45"/>
        <v>0</v>
      </c>
      <c r="Y131" s="136">
        <f t="shared" si="45"/>
        <v>0</v>
      </c>
      <c r="Z131" s="136">
        <f t="shared" si="45"/>
        <v>2.758</v>
      </c>
      <c r="AA131" s="136">
        <f t="shared" si="45"/>
        <v>2.758</v>
      </c>
      <c r="AB131" s="136">
        <f t="shared" si="45"/>
        <v>0</v>
      </c>
      <c r="AC131" s="136">
        <f t="shared" si="45"/>
        <v>0</v>
      </c>
      <c r="AD131" s="136">
        <f t="shared" si="45"/>
        <v>0</v>
      </c>
      <c r="AE131" s="136">
        <f t="shared" si="45"/>
        <v>-0.27400000000000002</v>
      </c>
      <c r="AF131" s="153" t="s">
        <v>127</v>
      </c>
    </row>
    <row r="132" spans="1:33" s="1" customFormat="1" x14ac:dyDescent="0.25">
      <c r="A132" s="50" t="s">
        <v>27</v>
      </c>
      <c r="B132" s="18">
        <f>B133+B134+B135+B136</f>
        <v>83.899999999999977</v>
      </c>
      <c r="C132" s="18">
        <f>C133+C134+C135+C136</f>
        <v>83.899999999999977</v>
      </c>
      <c r="D132" s="18">
        <f>D133+D134+D135+D136</f>
        <v>83.625999999999976</v>
      </c>
      <c r="E132" s="18">
        <f>E133+E134+E135+E136</f>
        <v>83.625999999999976</v>
      </c>
      <c r="F132" s="18">
        <f>E132/B132*100</f>
        <v>99.673420738974968</v>
      </c>
      <c r="G132" s="18">
        <f>E132/C132*100</f>
        <v>99.673420738974968</v>
      </c>
      <c r="H132" s="18">
        <f>H133+H134+H135+H136</f>
        <v>0</v>
      </c>
      <c r="I132" s="18">
        <f t="shared" ref="I132:AE132" si="46">I133+I134+I135+I136</f>
        <v>0</v>
      </c>
      <c r="J132" s="18">
        <f t="shared" si="46"/>
        <v>65.867999999999995</v>
      </c>
      <c r="K132" s="18">
        <f t="shared" si="46"/>
        <v>65.867999999999995</v>
      </c>
      <c r="L132" s="18">
        <f t="shared" si="46"/>
        <v>2.758</v>
      </c>
      <c r="M132" s="18">
        <f t="shared" si="46"/>
        <v>2.758</v>
      </c>
      <c r="N132" s="18">
        <f>N133+N134+N135+N136</f>
        <v>9.7579999999999991</v>
      </c>
      <c r="O132" s="18">
        <f t="shared" si="46"/>
        <v>9.7579999999999991</v>
      </c>
      <c r="P132" s="18">
        <f t="shared" si="46"/>
        <v>0</v>
      </c>
      <c r="Q132" s="18">
        <f t="shared" si="46"/>
        <v>0</v>
      </c>
      <c r="R132" s="18">
        <f t="shared" si="46"/>
        <v>0</v>
      </c>
      <c r="S132" s="18">
        <f t="shared" si="46"/>
        <v>0</v>
      </c>
      <c r="T132" s="18">
        <f t="shared" si="46"/>
        <v>0</v>
      </c>
      <c r="U132" s="18">
        <f t="shared" si="46"/>
        <v>0</v>
      </c>
      <c r="V132" s="18">
        <f t="shared" si="46"/>
        <v>2.758</v>
      </c>
      <c r="W132" s="18">
        <f t="shared" si="46"/>
        <v>2.758</v>
      </c>
      <c r="X132" s="18">
        <f t="shared" si="46"/>
        <v>0</v>
      </c>
      <c r="Y132" s="18">
        <f t="shared" si="46"/>
        <v>0</v>
      </c>
      <c r="Z132" s="18">
        <f t="shared" si="46"/>
        <v>2.758</v>
      </c>
      <c r="AA132" s="18">
        <f t="shared" si="46"/>
        <v>2.758</v>
      </c>
      <c r="AB132" s="18">
        <f t="shared" si="46"/>
        <v>0</v>
      </c>
      <c r="AC132" s="18">
        <f t="shared" si="46"/>
        <v>0</v>
      </c>
      <c r="AD132" s="18">
        <f t="shared" si="46"/>
        <v>0</v>
      </c>
      <c r="AE132" s="18">
        <f t="shared" si="46"/>
        <v>-0.27400000000000002</v>
      </c>
      <c r="AF132" s="154"/>
    </row>
    <row r="133" spans="1:33" s="1" customFormat="1" x14ac:dyDescent="0.25">
      <c r="A133" s="12" t="s">
        <v>23</v>
      </c>
      <c r="B133" s="13">
        <f>H133+J133+L133+N133+P133+R133+T133+V133+X133+Z133+AB133+AD133</f>
        <v>0</v>
      </c>
      <c r="C133" s="14">
        <f>H133+J133+L133+N133+P133+R133+T133+V133+X133+Z133</f>
        <v>0</v>
      </c>
      <c r="D133" s="14">
        <v>0</v>
      </c>
      <c r="E133" s="14">
        <f>I133+K133+M133+O133+Q133+S133+U133+W133+Y133+AA133+AC133+AE133</f>
        <v>0</v>
      </c>
      <c r="F133" s="13">
        <v>0</v>
      </c>
      <c r="G133" s="13">
        <v>0</v>
      </c>
      <c r="H133" s="14">
        <v>0</v>
      </c>
      <c r="I133" s="14">
        <v>0</v>
      </c>
      <c r="J133" s="14">
        <v>0</v>
      </c>
      <c r="K133" s="14">
        <v>0</v>
      </c>
      <c r="L133" s="14">
        <v>0</v>
      </c>
      <c r="M133" s="14">
        <v>0</v>
      </c>
      <c r="N133" s="14">
        <v>0</v>
      </c>
      <c r="O133" s="14">
        <v>0</v>
      </c>
      <c r="P133" s="14">
        <v>0</v>
      </c>
      <c r="Q133" s="14">
        <v>0</v>
      </c>
      <c r="R133" s="14">
        <v>0</v>
      </c>
      <c r="S133" s="14">
        <v>0</v>
      </c>
      <c r="T133" s="14">
        <v>0</v>
      </c>
      <c r="U133" s="14">
        <v>0</v>
      </c>
      <c r="V133" s="14">
        <v>0</v>
      </c>
      <c r="W133" s="14">
        <v>0</v>
      </c>
      <c r="X133" s="14">
        <v>0</v>
      </c>
      <c r="Y133" s="14">
        <v>0</v>
      </c>
      <c r="Z133" s="14">
        <v>0</v>
      </c>
      <c r="AA133" s="14">
        <v>0</v>
      </c>
      <c r="AB133" s="14">
        <v>0</v>
      </c>
      <c r="AC133" s="14">
        <v>0</v>
      </c>
      <c r="AD133" s="14">
        <v>0</v>
      </c>
      <c r="AE133" s="69">
        <v>0</v>
      </c>
      <c r="AF133" s="154"/>
    </row>
    <row r="134" spans="1:33" s="1" customFormat="1" x14ac:dyDescent="0.25">
      <c r="A134" s="12" t="s">
        <v>22</v>
      </c>
      <c r="B134" s="13">
        <f>H134+J134+L134+N134+P134+R134+T134+V134+X134+Z134+AB134+AD134</f>
        <v>0</v>
      </c>
      <c r="C134" s="14">
        <f>H134+J134+L134+N134+P134+R134+T134+V134+X134+Z134</f>
        <v>0</v>
      </c>
      <c r="D134" s="14">
        <v>0</v>
      </c>
      <c r="E134" s="14">
        <f>I134+K134+M134+O134+Q134+S134+U134+W134+Y134+AA134+AC134+AE134</f>
        <v>0</v>
      </c>
      <c r="F134" s="13">
        <v>0</v>
      </c>
      <c r="G134" s="13">
        <v>0</v>
      </c>
      <c r="H134" s="14">
        <v>0</v>
      </c>
      <c r="I134" s="14">
        <v>0</v>
      </c>
      <c r="J134" s="14">
        <v>0</v>
      </c>
      <c r="K134" s="14">
        <v>0</v>
      </c>
      <c r="L134" s="14">
        <v>0</v>
      </c>
      <c r="M134" s="14">
        <v>0</v>
      </c>
      <c r="N134" s="14">
        <v>0</v>
      </c>
      <c r="O134" s="14">
        <v>0</v>
      </c>
      <c r="P134" s="14">
        <v>0</v>
      </c>
      <c r="Q134" s="14">
        <v>0</v>
      </c>
      <c r="R134" s="14">
        <v>0</v>
      </c>
      <c r="S134" s="14">
        <v>0</v>
      </c>
      <c r="T134" s="14">
        <v>0</v>
      </c>
      <c r="U134" s="14">
        <v>0</v>
      </c>
      <c r="V134" s="14">
        <v>0</v>
      </c>
      <c r="W134" s="14">
        <v>0</v>
      </c>
      <c r="X134" s="14">
        <v>0</v>
      </c>
      <c r="Y134" s="14">
        <v>0</v>
      </c>
      <c r="Z134" s="14">
        <v>0</v>
      </c>
      <c r="AA134" s="14">
        <v>0</v>
      </c>
      <c r="AB134" s="14">
        <v>0</v>
      </c>
      <c r="AC134" s="14">
        <v>0</v>
      </c>
      <c r="AD134" s="14">
        <v>0</v>
      </c>
      <c r="AE134" s="69">
        <v>0</v>
      </c>
      <c r="AF134" s="154"/>
    </row>
    <row r="135" spans="1:33" s="1" customFormat="1" x14ac:dyDescent="0.25">
      <c r="A135" s="12" t="s">
        <v>21</v>
      </c>
      <c r="B135" s="24">
        <f>H135+J135+L135+N135+P135+R135+T135+V135+X135+Z135+AB135+AD135</f>
        <v>83.899999999999977</v>
      </c>
      <c r="C135" s="14">
        <f>H135+J135+L135+N135+P135+R135+T135+V135+X135+Z135+AB135+AD135</f>
        <v>83.899999999999977</v>
      </c>
      <c r="D135" s="120">
        <f>I135+K135+M135+O135+Q135+S135+U135+W135+Y135+AA135+AC135+AE135</f>
        <v>83.625999999999976</v>
      </c>
      <c r="E135" s="14">
        <f>I135+K135+M135+O135+Q135+S135+U135+W135+Y135+AA135+AC135+AE135</f>
        <v>83.625999999999976</v>
      </c>
      <c r="F135" s="24">
        <f>E135/B135*100</f>
        <v>99.673420738974968</v>
      </c>
      <c r="G135" s="24">
        <f>E135/C135*100</f>
        <v>99.673420738974968</v>
      </c>
      <c r="H135" s="14">
        <v>0</v>
      </c>
      <c r="I135" s="14">
        <v>0</v>
      </c>
      <c r="J135" s="14">
        <v>65.867999999999995</v>
      </c>
      <c r="K135" s="14">
        <v>65.867999999999995</v>
      </c>
      <c r="L135" s="14">
        <v>2.758</v>
      </c>
      <c r="M135" s="14">
        <v>2.758</v>
      </c>
      <c r="N135" s="14">
        <v>9.7579999999999991</v>
      </c>
      <c r="O135" s="14">
        <v>9.7579999999999991</v>
      </c>
      <c r="P135" s="14">
        <v>0</v>
      </c>
      <c r="Q135" s="14">
        <v>0</v>
      </c>
      <c r="R135" s="14">
        <v>0</v>
      </c>
      <c r="S135" s="14">
        <v>0</v>
      </c>
      <c r="T135" s="14">
        <v>0</v>
      </c>
      <c r="U135" s="14">
        <v>0</v>
      </c>
      <c r="V135" s="14">
        <v>2.758</v>
      </c>
      <c r="W135" s="14">
        <v>2.758</v>
      </c>
      <c r="X135" s="14">
        <v>0</v>
      </c>
      <c r="Y135" s="14">
        <v>0</v>
      </c>
      <c r="Z135" s="14">
        <v>2.758</v>
      </c>
      <c r="AA135" s="14">
        <v>2.758</v>
      </c>
      <c r="AB135" s="14">
        <v>0</v>
      </c>
      <c r="AC135" s="14">
        <v>0</v>
      </c>
      <c r="AD135" s="14">
        <v>0</v>
      </c>
      <c r="AE135" s="69">
        <v>-0.27400000000000002</v>
      </c>
      <c r="AF135" s="154"/>
    </row>
    <row r="136" spans="1:33" s="1" customFormat="1" x14ac:dyDescent="0.25">
      <c r="A136" s="12" t="s">
        <v>24</v>
      </c>
      <c r="B136" s="13">
        <f>H136+J136+L136+N136+P136+R136+T136+V136+X136+Z136+AB136+AD136</f>
        <v>0</v>
      </c>
      <c r="C136" s="14">
        <f>H136+J136+L136+N136+P136+R136+T136+V136+X136+Z136</f>
        <v>0</v>
      </c>
      <c r="D136" s="14">
        <v>0</v>
      </c>
      <c r="E136" s="14">
        <f>I136+K136+M136+O136+Q136+S136+U136+W136+Y136+AA136+AC136+AE136</f>
        <v>0</v>
      </c>
      <c r="F136" s="13">
        <v>0</v>
      </c>
      <c r="G136" s="13">
        <v>0</v>
      </c>
      <c r="H136" s="14">
        <v>0</v>
      </c>
      <c r="I136" s="14">
        <v>0</v>
      </c>
      <c r="J136" s="14">
        <v>0</v>
      </c>
      <c r="K136" s="14">
        <v>0</v>
      </c>
      <c r="L136" s="14">
        <v>0</v>
      </c>
      <c r="M136" s="14">
        <v>0</v>
      </c>
      <c r="N136" s="14">
        <v>0</v>
      </c>
      <c r="O136" s="14">
        <v>0</v>
      </c>
      <c r="P136" s="14">
        <v>0</v>
      </c>
      <c r="Q136" s="14">
        <v>0</v>
      </c>
      <c r="R136" s="14">
        <v>0</v>
      </c>
      <c r="S136" s="14">
        <v>0</v>
      </c>
      <c r="T136" s="14">
        <v>0</v>
      </c>
      <c r="U136" s="14">
        <v>0</v>
      </c>
      <c r="V136" s="14">
        <v>0</v>
      </c>
      <c r="W136" s="14">
        <v>0</v>
      </c>
      <c r="X136" s="14">
        <v>0</v>
      </c>
      <c r="Y136" s="14">
        <v>0</v>
      </c>
      <c r="Z136" s="14">
        <v>0</v>
      </c>
      <c r="AA136" s="14">
        <v>0</v>
      </c>
      <c r="AB136" s="14">
        <v>0</v>
      </c>
      <c r="AC136" s="14">
        <v>0</v>
      </c>
      <c r="AD136" s="14">
        <v>0</v>
      </c>
      <c r="AE136" s="69">
        <v>0</v>
      </c>
      <c r="AF136" s="155"/>
    </row>
    <row r="137" spans="1:33" s="1" customFormat="1" ht="27.75" customHeight="1" x14ac:dyDescent="0.25">
      <c r="A137" s="133" t="s">
        <v>44</v>
      </c>
      <c r="B137" s="137">
        <f>B139+B145+B151+B157</f>
        <v>410.7</v>
      </c>
      <c r="C137" s="137">
        <f>C139+C145+C151+C157</f>
        <v>410.7</v>
      </c>
      <c r="D137" s="137">
        <f>D139+D145+D151+D157</f>
        <v>410.7</v>
      </c>
      <c r="E137" s="137">
        <f>E139+E145+E151+E157</f>
        <v>410.6</v>
      </c>
      <c r="F137" s="137">
        <f>E137*100/B137</f>
        <v>99.97565132700268</v>
      </c>
      <c r="G137" s="137">
        <f>E137*100/C137</f>
        <v>99.97565132700268</v>
      </c>
      <c r="H137" s="137">
        <f t="shared" ref="H137:AE137" si="47">H139+H145+H151+H157</f>
        <v>0</v>
      </c>
      <c r="I137" s="137">
        <f t="shared" si="47"/>
        <v>0</v>
      </c>
      <c r="J137" s="137">
        <f t="shared" si="47"/>
        <v>0</v>
      </c>
      <c r="K137" s="137">
        <f t="shared" si="47"/>
        <v>0</v>
      </c>
      <c r="L137" s="137">
        <f t="shared" si="47"/>
        <v>160</v>
      </c>
      <c r="M137" s="137">
        <f t="shared" si="47"/>
        <v>160</v>
      </c>
      <c r="N137" s="137">
        <f t="shared" si="47"/>
        <v>0</v>
      </c>
      <c r="O137" s="137">
        <f t="shared" si="47"/>
        <v>0</v>
      </c>
      <c r="P137" s="137">
        <f t="shared" si="47"/>
        <v>111.47499999999999</v>
      </c>
      <c r="Q137" s="137">
        <f>Q139+Q145+Q151+Q157</f>
        <v>111.48</v>
      </c>
      <c r="R137" s="137">
        <f t="shared" si="47"/>
        <v>9.6</v>
      </c>
      <c r="S137" s="137">
        <f t="shared" si="47"/>
        <v>9.6</v>
      </c>
      <c r="T137" s="137">
        <f t="shared" si="47"/>
        <v>19.899999999999999</v>
      </c>
      <c r="U137" s="137">
        <f t="shared" si="47"/>
        <v>19.899999999999999</v>
      </c>
      <c r="V137" s="137">
        <f t="shared" si="47"/>
        <v>26.96</v>
      </c>
      <c r="W137" s="137">
        <f t="shared" si="47"/>
        <v>26.96</v>
      </c>
      <c r="X137" s="137">
        <f t="shared" si="47"/>
        <v>5.2649999999999997</v>
      </c>
      <c r="Y137" s="137">
        <f t="shared" si="47"/>
        <v>5.26</v>
      </c>
      <c r="Z137" s="137">
        <f t="shared" si="47"/>
        <v>77.5</v>
      </c>
      <c r="AA137" s="137">
        <f t="shared" si="47"/>
        <v>77.5</v>
      </c>
      <c r="AB137" s="137">
        <f t="shared" si="47"/>
        <v>0</v>
      </c>
      <c r="AC137" s="137">
        <f t="shared" si="47"/>
        <v>0</v>
      </c>
      <c r="AD137" s="137">
        <f t="shared" si="47"/>
        <v>0</v>
      </c>
      <c r="AE137" s="137">
        <f t="shared" si="47"/>
        <v>-0.1</v>
      </c>
      <c r="AF137" s="137"/>
      <c r="AG137" s="74">
        <f>AD137+AB137+Z137+X137+V137+T137+R137+P137+N137+L137+J137+H137</f>
        <v>410.7</v>
      </c>
    </row>
    <row r="138" spans="1:33" s="1" customFormat="1" x14ac:dyDescent="0.25">
      <c r="A138" s="12" t="s">
        <v>20</v>
      </c>
      <c r="B138" s="13"/>
      <c r="C138" s="14"/>
      <c r="D138" s="14"/>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6"/>
      <c r="AF138" s="17"/>
    </row>
    <row r="139" spans="1:33" s="1" customFormat="1" ht="84" customHeight="1" x14ac:dyDescent="0.25">
      <c r="A139" s="135" t="s">
        <v>72</v>
      </c>
      <c r="B139" s="136">
        <f t="shared" ref="B139:AE139" si="48">B140</f>
        <v>64.2</v>
      </c>
      <c r="C139" s="136">
        <f t="shared" si="48"/>
        <v>64.2</v>
      </c>
      <c r="D139" s="136">
        <f t="shared" si="48"/>
        <v>64.2</v>
      </c>
      <c r="E139" s="136">
        <f t="shared" si="48"/>
        <v>64.2</v>
      </c>
      <c r="F139" s="136">
        <f>E139/B139*100</f>
        <v>100</v>
      </c>
      <c r="G139" s="136">
        <f>E139/C139*100</f>
        <v>100</v>
      </c>
      <c r="H139" s="136">
        <f t="shared" si="48"/>
        <v>0</v>
      </c>
      <c r="I139" s="136">
        <f t="shared" si="48"/>
        <v>0</v>
      </c>
      <c r="J139" s="136">
        <f t="shared" si="48"/>
        <v>0</v>
      </c>
      <c r="K139" s="136">
        <f t="shared" si="48"/>
        <v>0</v>
      </c>
      <c r="L139" s="136">
        <f t="shared" si="48"/>
        <v>0</v>
      </c>
      <c r="M139" s="136">
        <f t="shared" si="48"/>
        <v>0</v>
      </c>
      <c r="N139" s="136">
        <f t="shared" si="48"/>
        <v>0</v>
      </c>
      <c r="O139" s="136">
        <f t="shared" si="48"/>
        <v>0</v>
      </c>
      <c r="P139" s="136">
        <f t="shared" si="48"/>
        <v>31.975000000000001</v>
      </c>
      <c r="Q139" s="136">
        <f t="shared" si="48"/>
        <v>31.98</v>
      </c>
      <c r="R139" s="136">
        <f t="shared" si="48"/>
        <v>0</v>
      </c>
      <c r="S139" s="136">
        <f t="shared" si="48"/>
        <v>0</v>
      </c>
      <c r="T139" s="136">
        <f t="shared" si="48"/>
        <v>0</v>
      </c>
      <c r="U139" s="136">
        <f t="shared" si="48"/>
        <v>0</v>
      </c>
      <c r="V139" s="136">
        <f t="shared" si="48"/>
        <v>26.96</v>
      </c>
      <c r="W139" s="136">
        <f t="shared" si="48"/>
        <v>26.96</v>
      </c>
      <c r="X139" s="136">
        <f t="shared" si="48"/>
        <v>5.2649999999999997</v>
      </c>
      <c r="Y139" s="136">
        <f t="shared" si="48"/>
        <v>5.26</v>
      </c>
      <c r="Z139" s="136">
        <f t="shared" si="48"/>
        <v>0</v>
      </c>
      <c r="AA139" s="136">
        <f t="shared" si="48"/>
        <v>0</v>
      </c>
      <c r="AB139" s="136">
        <f t="shared" si="48"/>
        <v>0</v>
      </c>
      <c r="AC139" s="136">
        <f t="shared" si="48"/>
        <v>0</v>
      </c>
      <c r="AD139" s="136">
        <f t="shared" si="48"/>
        <v>0</v>
      </c>
      <c r="AE139" s="136">
        <f t="shared" si="48"/>
        <v>0</v>
      </c>
      <c r="AF139" s="118" t="s">
        <v>142</v>
      </c>
    </row>
    <row r="140" spans="1:33" s="1" customFormat="1" x14ac:dyDescent="0.25">
      <c r="A140" s="50" t="s">
        <v>27</v>
      </c>
      <c r="B140" s="18">
        <f>B141+B142+B143+B144</f>
        <v>64.2</v>
      </c>
      <c r="C140" s="18">
        <f>C141+C142+C143+C144</f>
        <v>64.2</v>
      </c>
      <c r="D140" s="18">
        <f>D141+D142+D143+D144</f>
        <v>64.2</v>
      </c>
      <c r="E140" s="18">
        <f>E141+E142+E143+E144</f>
        <v>64.2</v>
      </c>
      <c r="F140" s="18">
        <f>E140/B140*100</f>
        <v>100</v>
      </c>
      <c r="G140" s="18">
        <f>E140/C140*100</f>
        <v>100</v>
      </c>
      <c r="H140" s="18">
        <f>H141+H142+H143+H144</f>
        <v>0</v>
      </c>
      <c r="I140" s="18">
        <f t="shared" ref="I140:AE140" si="49">I141+I142+I143+I144</f>
        <v>0</v>
      </c>
      <c r="J140" s="18">
        <f t="shared" si="49"/>
        <v>0</v>
      </c>
      <c r="K140" s="18">
        <f t="shared" si="49"/>
        <v>0</v>
      </c>
      <c r="L140" s="18">
        <f t="shared" si="49"/>
        <v>0</v>
      </c>
      <c r="M140" s="18">
        <f t="shared" si="49"/>
        <v>0</v>
      </c>
      <c r="N140" s="18">
        <f t="shared" si="49"/>
        <v>0</v>
      </c>
      <c r="O140" s="18">
        <f t="shared" si="49"/>
        <v>0</v>
      </c>
      <c r="P140" s="18">
        <f t="shared" si="49"/>
        <v>31.975000000000001</v>
      </c>
      <c r="Q140" s="18">
        <v>31.98</v>
      </c>
      <c r="R140" s="18">
        <f t="shared" si="49"/>
        <v>0</v>
      </c>
      <c r="S140" s="18">
        <f t="shared" si="49"/>
        <v>0</v>
      </c>
      <c r="T140" s="18">
        <f t="shared" si="49"/>
        <v>0</v>
      </c>
      <c r="U140" s="18">
        <f t="shared" si="49"/>
        <v>0</v>
      </c>
      <c r="V140" s="18">
        <f t="shared" si="49"/>
        <v>26.96</v>
      </c>
      <c r="W140" s="18">
        <f t="shared" si="49"/>
        <v>26.96</v>
      </c>
      <c r="X140" s="18">
        <f t="shared" si="49"/>
        <v>5.2649999999999997</v>
      </c>
      <c r="Y140" s="18">
        <f>Y141+Y142+Y143+Y144</f>
        <v>5.26</v>
      </c>
      <c r="Z140" s="18">
        <f t="shared" si="49"/>
        <v>0</v>
      </c>
      <c r="AA140" s="18">
        <f t="shared" si="49"/>
        <v>0</v>
      </c>
      <c r="AB140" s="18">
        <f t="shared" si="49"/>
        <v>0</v>
      </c>
      <c r="AC140" s="18">
        <f t="shared" si="49"/>
        <v>0</v>
      </c>
      <c r="AD140" s="18">
        <f t="shared" si="49"/>
        <v>0</v>
      </c>
      <c r="AE140" s="18">
        <f t="shared" si="49"/>
        <v>0</v>
      </c>
      <c r="AF140" s="117"/>
    </row>
    <row r="141" spans="1:33" s="1" customFormat="1" x14ac:dyDescent="0.25">
      <c r="A141" s="12" t="s">
        <v>23</v>
      </c>
      <c r="B141" s="13">
        <f>H141+J141+L141+N141+P141+R141+T141+V141+X141+Z141+AB141+AD141</f>
        <v>0</v>
      </c>
      <c r="C141" s="14">
        <f>H141+J141+L141+N141+P141+R141+T141+V141+X141+Z141</f>
        <v>0</v>
      </c>
      <c r="D141" s="14">
        <v>0</v>
      </c>
      <c r="E141" s="14">
        <f>I141+K141+M141+O141+Q141+S141+U141+W141+Y141+AA141+AC141+AE141</f>
        <v>0</v>
      </c>
      <c r="F141" s="20">
        <v>0</v>
      </c>
      <c r="G141" s="13">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c r="X141" s="14">
        <v>0</v>
      </c>
      <c r="Y141" s="14">
        <v>0</v>
      </c>
      <c r="Z141" s="14">
        <v>0</v>
      </c>
      <c r="AA141" s="14">
        <v>0</v>
      </c>
      <c r="AB141" s="14">
        <v>0</v>
      </c>
      <c r="AC141" s="14">
        <v>0</v>
      </c>
      <c r="AD141" s="14">
        <v>0</v>
      </c>
      <c r="AE141" s="69">
        <v>0</v>
      </c>
      <c r="AF141" s="67"/>
    </row>
    <row r="142" spans="1:33" s="1" customFormat="1" x14ac:dyDescent="0.25">
      <c r="A142" s="12" t="s">
        <v>22</v>
      </c>
      <c r="B142" s="13">
        <f>H142+J142+L142+N142+P142+R142+T142+V142+X142+Z142+AB142+AD142</f>
        <v>0</v>
      </c>
      <c r="C142" s="14">
        <f>H142+J142+L142+N142+P142+R142+T142+V142+X142+Z142</f>
        <v>0</v>
      </c>
      <c r="D142" s="14">
        <v>0</v>
      </c>
      <c r="E142" s="14">
        <f>I142+K142+M142+O142+Q142+S142+U142+W142+Y142+AA142+AC142+AE142</f>
        <v>0</v>
      </c>
      <c r="F142" s="20">
        <v>0</v>
      </c>
      <c r="G142" s="13">
        <v>0</v>
      </c>
      <c r="H142" s="14">
        <v>0</v>
      </c>
      <c r="I142" s="14">
        <v>0</v>
      </c>
      <c r="J142" s="14">
        <v>0</v>
      </c>
      <c r="K142" s="14">
        <v>0</v>
      </c>
      <c r="L142" s="14">
        <v>0</v>
      </c>
      <c r="M142" s="14">
        <v>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0</v>
      </c>
      <c r="AE142" s="69">
        <v>0</v>
      </c>
      <c r="AF142" s="67"/>
    </row>
    <row r="143" spans="1:33" s="1" customFormat="1" x14ac:dyDescent="0.25">
      <c r="A143" s="12" t="s">
        <v>21</v>
      </c>
      <c r="B143" s="13">
        <f>H143+J143+L143+N143+P143+R143+T143+V143+X143+Z143+AB143+AD143</f>
        <v>64.2</v>
      </c>
      <c r="C143" s="14">
        <f>H143+J143+L143+N143+P143+R143+T143+V143+X143+Z143+AB143+AD143</f>
        <v>64.2</v>
      </c>
      <c r="D143" s="14">
        <v>64.2</v>
      </c>
      <c r="E143" s="14">
        <f>I143+K143+M143+O143+Q143+S143+U143+W143+Y143+AA143+AC143+AE143</f>
        <v>64.2</v>
      </c>
      <c r="F143" s="24">
        <f>E143/B143*100</f>
        <v>100</v>
      </c>
      <c r="G143" s="24">
        <f>E143/C143*100</f>
        <v>100</v>
      </c>
      <c r="H143" s="14">
        <v>0</v>
      </c>
      <c r="I143" s="14">
        <v>0</v>
      </c>
      <c r="J143" s="14">
        <v>0</v>
      </c>
      <c r="K143" s="14">
        <v>0</v>
      </c>
      <c r="L143" s="14">
        <v>0</v>
      </c>
      <c r="M143" s="14">
        <v>0</v>
      </c>
      <c r="N143" s="14">
        <v>0</v>
      </c>
      <c r="O143" s="14">
        <v>0</v>
      </c>
      <c r="P143" s="14">
        <v>31.975000000000001</v>
      </c>
      <c r="Q143" s="14">
        <v>31.98</v>
      </c>
      <c r="R143" s="14">
        <v>0</v>
      </c>
      <c r="S143" s="14">
        <v>0</v>
      </c>
      <c r="T143" s="14">
        <v>0</v>
      </c>
      <c r="U143" s="14">
        <v>0</v>
      </c>
      <c r="V143" s="14">
        <v>26.96</v>
      </c>
      <c r="W143" s="14">
        <v>26.96</v>
      </c>
      <c r="X143" s="14">
        <v>5.2649999999999997</v>
      </c>
      <c r="Y143" s="14">
        <v>5.26</v>
      </c>
      <c r="Z143" s="14">
        <v>0</v>
      </c>
      <c r="AA143" s="14">
        <v>0</v>
      </c>
      <c r="AB143" s="14">
        <v>0</v>
      </c>
      <c r="AC143" s="14">
        <v>0</v>
      </c>
      <c r="AD143" s="14">
        <v>0</v>
      </c>
      <c r="AE143" s="69">
        <v>0</v>
      </c>
      <c r="AF143" s="67"/>
    </row>
    <row r="144" spans="1:33" s="1" customFormat="1" x14ac:dyDescent="0.25">
      <c r="A144" s="12" t="s">
        <v>24</v>
      </c>
      <c r="B144" s="13">
        <f>H144+J144+L144+N144+P144+R144+T144+V144+X144+Z144+AB144+AD144</f>
        <v>0</v>
      </c>
      <c r="C144" s="14">
        <f>H144+J144+L144+N144+P144+R144+T144+V144+X144+Z144</f>
        <v>0</v>
      </c>
      <c r="D144" s="14">
        <v>0</v>
      </c>
      <c r="E144" s="14">
        <f>I144+K144+M144+O144+Q144+S144+U144+W144+Y144+AA144+AC144+AE144</f>
        <v>0</v>
      </c>
      <c r="F144" s="20">
        <v>0</v>
      </c>
      <c r="G144" s="13">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c r="X144" s="14">
        <v>0</v>
      </c>
      <c r="Y144" s="14">
        <v>0</v>
      </c>
      <c r="Z144" s="14">
        <v>0</v>
      </c>
      <c r="AA144" s="14">
        <v>0</v>
      </c>
      <c r="AB144" s="14">
        <v>0</v>
      </c>
      <c r="AC144" s="14">
        <v>0</v>
      </c>
      <c r="AD144" s="14">
        <v>0</v>
      </c>
      <c r="AE144" s="69">
        <v>0</v>
      </c>
      <c r="AF144" s="68"/>
    </row>
    <row r="145" spans="1:33" s="1" customFormat="1" ht="41.25" customHeight="1" x14ac:dyDescent="0.25">
      <c r="A145" s="135" t="s">
        <v>74</v>
      </c>
      <c r="B145" s="136">
        <f t="shared" ref="B145:AE145" si="50">B146</f>
        <v>77.5</v>
      </c>
      <c r="C145" s="136">
        <f t="shared" si="50"/>
        <v>77.5</v>
      </c>
      <c r="D145" s="136">
        <f t="shared" si="50"/>
        <v>77.5</v>
      </c>
      <c r="E145" s="136">
        <f t="shared" si="50"/>
        <v>77.5</v>
      </c>
      <c r="F145" s="136">
        <f>E145/B145*100</f>
        <v>100</v>
      </c>
      <c r="G145" s="136">
        <f>E145/C145*100</f>
        <v>100</v>
      </c>
      <c r="H145" s="136">
        <f t="shared" si="50"/>
        <v>0</v>
      </c>
      <c r="I145" s="136">
        <f t="shared" si="50"/>
        <v>0</v>
      </c>
      <c r="J145" s="136">
        <f t="shared" si="50"/>
        <v>0</v>
      </c>
      <c r="K145" s="136">
        <f t="shared" si="50"/>
        <v>0</v>
      </c>
      <c r="L145" s="136">
        <f t="shared" si="50"/>
        <v>0</v>
      </c>
      <c r="M145" s="136">
        <f t="shared" si="50"/>
        <v>0</v>
      </c>
      <c r="N145" s="136">
        <f t="shared" si="50"/>
        <v>0</v>
      </c>
      <c r="O145" s="136">
        <f t="shared" si="50"/>
        <v>0</v>
      </c>
      <c r="P145" s="136">
        <f t="shared" si="50"/>
        <v>0</v>
      </c>
      <c r="Q145" s="136">
        <f t="shared" si="50"/>
        <v>0</v>
      </c>
      <c r="R145" s="136">
        <f t="shared" si="50"/>
        <v>0</v>
      </c>
      <c r="S145" s="136">
        <f t="shared" si="50"/>
        <v>0</v>
      </c>
      <c r="T145" s="136">
        <f t="shared" si="50"/>
        <v>0</v>
      </c>
      <c r="U145" s="136">
        <f t="shared" si="50"/>
        <v>0</v>
      </c>
      <c r="V145" s="136">
        <f t="shared" si="50"/>
        <v>0</v>
      </c>
      <c r="W145" s="136">
        <f t="shared" si="50"/>
        <v>0</v>
      </c>
      <c r="X145" s="136">
        <f t="shared" si="50"/>
        <v>0</v>
      </c>
      <c r="Y145" s="136">
        <f t="shared" si="50"/>
        <v>0</v>
      </c>
      <c r="Z145" s="136">
        <f t="shared" si="50"/>
        <v>77.5</v>
      </c>
      <c r="AA145" s="136">
        <f t="shared" si="50"/>
        <v>77.5</v>
      </c>
      <c r="AB145" s="136">
        <f t="shared" si="50"/>
        <v>0</v>
      </c>
      <c r="AC145" s="136">
        <f t="shared" si="50"/>
        <v>0</v>
      </c>
      <c r="AD145" s="136">
        <f t="shared" si="50"/>
        <v>0</v>
      </c>
      <c r="AE145" s="136">
        <f t="shared" si="50"/>
        <v>0</v>
      </c>
      <c r="AF145" s="153" t="s">
        <v>126</v>
      </c>
    </row>
    <row r="146" spans="1:33" s="1" customFormat="1" x14ac:dyDescent="0.25">
      <c r="A146" s="50" t="s">
        <v>27</v>
      </c>
      <c r="B146" s="18">
        <f>B147+B148+B149+B150</f>
        <v>77.5</v>
      </c>
      <c r="C146" s="18">
        <f>C147+C148+C149+C150</f>
        <v>77.5</v>
      </c>
      <c r="D146" s="18">
        <f>D147+D148+D149+D150</f>
        <v>77.5</v>
      </c>
      <c r="E146" s="18">
        <f>E147+E148+E149+E150</f>
        <v>77.5</v>
      </c>
      <c r="F146" s="19">
        <f>E146/B146*100</f>
        <v>100</v>
      </c>
      <c r="G146" s="18">
        <f>E146/C146*100</f>
        <v>100</v>
      </c>
      <c r="H146" s="18">
        <f>H147+H148+H149+H150</f>
        <v>0</v>
      </c>
      <c r="I146" s="18">
        <f t="shared" ref="I146:AE146" si="51">I147+I148+I149+I150</f>
        <v>0</v>
      </c>
      <c r="J146" s="18">
        <f t="shared" si="51"/>
        <v>0</v>
      </c>
      <c r="K146" s="18">
        <f t="shared" si="51"/>
        <v>0</v>
      </c>
      <c r="L146" s="18">
        <f t="shared" si="51"/>
        <v>0</v>
      </c>
      <c r="M146" s="18">
        <f t="shared" si="51"/>
        <v>0</v>
      </c>
      <c r="N146" s="18">
        <f t="shared" si="51"/>
        <v>0</v>
      </c>
      <c r="O146" s="18">
        <f t="shared" si="51"/>
        <v>0</v>
      </c>
      <c r="P146" s="18">
        <f t="shared" si="51"/>
        <v>0</v>
      </c>
      <c r="Q146" s="18">
        <f t="shared" si="51"/>
        <v>0</v>
      </c>
      <c r="R146" s="18">
        <f t="shared" si="51"/>
        <v>0</v>
      </c>
      <c r="S146" s="18">
        <f t="shared" si="51"/>
        <v>0</v>
      </c>
      <c r="T146" s="18">
        <f t="shared" si="51"/>
        <v>0</v>
      </c>
      <c r="U146" s="18">
        <f t="shared" si="51"/>
        <v>0</v>
      </c>
      <c r="V146" s="18">
        <f t="shared" si="51"/>
        <v>0</v>
      </c>
      <c r="W146" s="18">
        <f t="shared" si="51"/>
        <v>0</v>
      </c>
      <c r="X146" s="18">
        <f t="shared" si="51"/>
        <v>0</v>
      </c>
      <c r="Y146" s="18">
        <f t="shared" si="51"/>
        <v>0</v>
      </c>
      <c r="Z146" s="18">
        <f t="shared" si="51"/>
        <v>77.5</v>
      </c>
      <c r="AA146" s="18">
        <f t="shared" si="51"/>
        <v>77.5</v>
      </c>
      <c r="AB146" s="18">
        <f t="shared" si="51"/>
        <v>0</v>
      </c>
      <c r="AC146" s="18">
        <f t="shared" si="51"/>
        <v>0</v>
      </c>
      <c r="AD146" s="18">
        <f t="shared" si="51"/>
        <v>0</v>
      </c>
      <c r="AE146" s="18">
        <f t="shared" si="51"/>
        <v>0</v>
      </c>
      <c r="AF146" s="166"/>
    </row>
    <row r="147" spans="1:33" s="1" customFormat="1" x14ac:dyDescent="0.25">
      <c r="A147" s="12" t="s">
        <v>23</v>
      </c>
      <c r="B147" s="13">
        <f>H147+J147+L147+N147+P147+R147+T147+V147+X147+Z147+AB147+AD147</f>
        <v>0</v>
      </c>
      <c r="C147" s="14">
        <f>H147+J147+L147+N147+P147+R147+T147+V147+X147+Z147</f>
        <v>0</v>
      </c>
      <c r="D147" s="14">
        <v>0</v>
      </c>
      <c r="E147" s="14">
        <f>I147+K147+M147+O147+Q147+S147+U147+W147+Y147+AA147+AC147+AE147</f>
        <v>0</v>
      </c>
      <c r="F147" s="20">
        <v>0</v>
      </c>
      <c r="G147" s="13">
        <v>0</v>
      </c>
      <c r="H147" s="14">
        <v>0</v>
      </c>
      <c r="I147" s="14">
        <v>0</v>
      </c>
      <c r="J147" s="14">
        <v>0</v>
      </c>
      <c r="K147" s="14">
        <v>0</v>
      </c>
      <c r="L147" s="14">
        <v>0</v>
      </c>
      <c r="M147" s="14">
        <v>0</v>
      </c>
      <c r="N147" s="14">
        <v>0</v>
      </c>
      <c r="O147" s="14">
        <v>0</v>
      </c>
      <c r="P147" s="14">
        <v>0</v>
      </c>
      <c r="Q147" s="14">
        <v>0</v>
      </c>
      <c r="R147" s="14">
        <v>0</v>
      </c>
      <c r="S147" s="14">
        <v>0</v>
      </c>
      <c r="T147" s="14">
        <v>0</v>
      </c>
      <c r="U147" s="14">
        <v>0</v>
      </c>
      <c r="V147" s="14">
        <v>0</v>
      </c>
      <c r="W147" s="14">
        <v>0</v>
      </c>
      <c r="X147" s="14">
        <v>0</v>
      </c>
      <c r="Y147" s="14">
        <v>0</v>
      </c>
      <c r="Z147" s="14">
        <v>0</v>
      </c>
      <c r="AA147" s="14">
        <v>0</v>
      </c>
      <c r="AB147" s="14">
        <v>0</v>
      </c>
      <c r="AC147" s="69">
        <v>0</v>
      </c>
      <c r="AD147" s="14">
        <v>0</v>
      </c>
      <c r="AE147" s="69">
        <v>0</v>
      </c>
      <c r="AF147" s="166"/>
    </row>
    <row r="148" spans="1:33" s="1" customFormat="1" x14ac:dyDescent="0.25">
      <c r="A148" s="12" t="s">
        <v>22</v>
      </c>
      <c r="B148" s="13">
        <f>H148+J148+L148+N148+P148+R148+T148+V148+X148+Z148+AB148+AD148</f>
        <v>0</v>
      </c>
      <c r="C148" s="14">
        <f>H148+J148+L148+N148+P148+R148+T148+V148+X148+Z148</f>
        <v>0</v>
      </c>
      <c r="D148" s="14">
        <v>0</v>
      </c>
      <c r="E148" s="14">
        <f>I148+K148+M148+O148+Q148+S148+U148+W148+Y148+AA148+AC148+AE148</f>
        <v>0</v>
      </c>
      <c r="F148" s="20">
        <v>0</v>
      </c>
      <c r="G148" s="13">
        <v>0</v>
      </c>
      <c r="H148" s="14">
        <v>0</v>
      </c>
      <c r="I148" s="14">
        <v>0</v>
      </c>
      <c r="J148" s="14">
        <v>0</v>
      </c>
      <c r="K148" s="14">
        <v>0</v>
      </c>
      <c r="L148" s="14">
        <v>0</v>
      </c>
      <c r="M148" s="14">
        <v>0</v>
      </c>
      <c r="N148" s="14">
        <v>0</v>
      </c>
      <c r="O148" s="14">
        <v>0</v>
      </c>
      <c r="P148" s="14">
        <v>0</v>
      </c>
      <c r="Q148" s="14">
        <v>0</v>
      </c>
      <c r="R148" s="14">
        <v>0</v>
      </c>
      <c r="S148" s="14">
        <v>0</v>
      </c>
      <c r="T148" s="14">
        <v>0</v>
      </c>
      <c r="U148" s="14">
        <v>0</v>
      </c>
      <c r="V148" s="14">
        <v>0</v>
      </c>
      <c r="W148" s="14">
        <v>0</v>
      </c>
      <c r="X148" s="14">
        <v>0</v>
      </c>
      <c r="Y148" s="14">
        <v>0</v>
      </c>
      <c r="Z148" s="14">
        <v>0</v>
      </c>
      <c r="AA148" s="14">
        <v>0</v>
      </c>
      <c r="AB148" s="14">
        <v>0</v>
      </c>
      <c r="AC148" s="69">
        <v>0</v>
      </c>
      <c r="AD148" s="14">
        <v>0</v>
      </c>
      <c r="AE148" s="69">
        <v>0</v>
      </c>
      <c r="AF148" s="166"/>
    </row>
    <row r="149" spans="1:33" s="1" customFormat="1" x14ac:dyDescent="0.25">
      <c r="A149" s="12" t="s">
        <v>21</v>
      </c>
      <c r="B149" s="13">
        <f>H149+J149+L149+N149+P149+R149+T149+V149+X149+Z149+AB149+AD149</f>
        <v>77.5</v>
      </c>
      <c r="C149" s="14">
        <f>H149+J149+L149+N149+P149+R149+T149+V149+X149+Z149+AB149</f>
        <v>77.5</v>
      </c>
      <c r="D149" s="14">
        <f>I149+K149+M149+O149+Q149+S149+U149+W149+Y149+AA149+AC149</f>
        <v>77.5</v>
      </c>
      <c r="E149" s="14">
        <f>I149+K149+M149+O149+Q149+S149+U149+W149+Y149+AA149+AC149+AE149</f>
        <v>77.5</v>
      </c>
      <c r="F149" s="24">
        <f>E149/B149*100</f>
        <v>100</v>
      </c>
      <c r="G149" s="24">
        <f>E149/C149*100</f>
        <v>100</v>
      </c>
      <c r="H149" s="14">
        <v>0</v>
      </c>
      <c r="I149" s="14">
        <v>0</v>
      </c>
      <c r="J149" s="14">
        <v>0</v>
      </c>
      <c r="K149" s="14">
        <v>0</v>
      </c>
      <c r="L149" s="14">
        <v>0</v>
      </c>
      <c r="M149" s="14">
        <v>0</v>
      </c>
      <c r="N149" s="14">
        <v>0</v>
      </c>
      <c r="O149" s="14">
        <v>0</v>
      </c>
      <c r="P149" s="14">
        <v>0</v>
      </c>
      <c r="Q149" s="14">
        <v>0</v>
      </c>
      <c r="R149" s="14">
        <v>0</v>
      </c>
      <c r="S149" s="14">
        <v>0</v>
      </c>
      <c r="T149" s="14">
        <v>0</v>
      </c>
      <c r="U149" s="14">
        <v>0</v>
      </c>
      <c r="V149" s="14">
        <v>0</v>
      </c>
      <c r="W149" s="14">
        <v>0</v>
      </c>
      <c r="X149" s="14">
        <v>0</v>
      </c>
      <c r="Y149" s="14">
        <v>0</v>
      </c>
      <c r="Z149" s="14">
        <v>77.5</v>
      </c>
      <c r="AA149" s="14">
        <v>77.5</v>
      </c>
      <c r="AB149" s="14">
        <v>0</v>
      </c>
      <c r="AC149" s="69">
        <v>0</v>
      </c>
      <c r="AD149" s="14">
        <v>0</v>
      </c>
      <c r="AE149" s="69">
        <v>0</v>
      </c>
      <c r="AF149" s="166"/>
    </row>
    <row r="150" spans="1:33" s="1" customFormat="1" x14ac:dyDescent="0.25">
      <c r="A150" s="12" t="s">
        <v>24</v>
      </c>
      <c r="B150" s="13">
        <f>H150+J150+L150+N150+P150+R150+T150+V150+X150+Z150+AB150+AD150</f>
        <v>0</v>
      </c>
      <c r="C150" s="14">
        <f>H150+J150+L150+N150+P150+R150+T150+V150+X150+Z150</f>
        <v>0</v>
      </c>
      <c r="D150" s="14">
        <v>0</v>
      </c>
      <c r="E150" s="14">
        <f>I150+K150+M150+O150+Q150+S150+U150+W150+Y150+AA150+AC150+AE150</f>
        <v>0</v>
      </c>
      <c r="F150" s="20">
        <v>0</v>
      </c>
      <c r="G150" s="13">
        <v>0</v>
      </c>
      <c r="H150" s="14">
        <v>0</v>
      </c>
      <c r="I150" s="14">
        <v>0</v>
      </c>
      <c r="J150" s="14">
        <v>0</v>
      </c>
      <c r="K150" s="14">
        <v>0</v>
      </c>
      <c r="L150" s="14">
        <v>0</v>
      </c>
      <c r="M150" s="14">
        <v>0</v>
      </c>
      <c r="N150" s="14">
        <v>0</v>
      </c>
      <c r="O150" s="14">
        <v>0</v>
      </c>
      <c r="P150" s="14">
        <v>0</v>
      </c>
      <c r="Q150" s="14">
        <v>0</v>
      </c>
      <c r="R150" s="14">
        <v>0</v>
      </c>
      <c r="S150" s="14">
        <v>0</v>
      </c>
      <c r="T150" s="14">
        <v>0</v>
      </c>
      <c r="U150" s="14">
        <v>0</v>
      </c>
      <c r="V150" s="14">
        <v>0</v>
      </c>
      <c r="W150" s="14">
        <v>0</v>
      </c>
      <c r="X150" s="14">
        <v>0</v>
      </c>
      <c r="Y150" s="14">
        <v>0</v>
      </c>
      <c r="Z150" s="14">
        <v>0</v>
      </c>
      <c r="AA150" s="14">
        <v>0</v>
      </c>
      <c r="AB150" s="14">
        <v>0</v>
      </c>
      <c r="AC150" s="69">
        <v>0</v>
      </c>
      <c r="AD150" s="14">
        <v>0</v>
      </c>
      <c r="AE150" s="69">
        <v>0</v>
      </c>
      <c r="AF150" s="167"/>
    </row>
    <row r="151" spans="1:33" s="1" customFormat="1" ht="53.25" customHeight="1" x14ac:dyDescent="0.25">
      <c r="A151" s="135" t="s">
        <v>75</v>
      </c>
      <c r="B151" s="136">
        <f t="shared" ref="B151:AE151" si="52">B152</f>
        <v>109</v>
      </c>
      <c r="C151" s="136">
        <f t="shared" si="52"/>
        <v>109</v>
      </c>
      <c r="D151" s="136">
        <f t="shared" si="52"/>
        <v>109</v>
      </c>
      <c r="E151" s="136">
        <f t="shared" si="52"/>
        <v>108.9</v>
      </c>
      <c r="F151" s="136">
        <f>E151/B151*100</f>
        <v>99.908256880733944</v>
      </c>
      <c r="G151" s="136">
        <f>E151/C151*100</f>
        <v>99.908256880733944</v>
      </c>
      <c r="H151" s="136">
        <f t="shared" si="52"/>
        <v>0</v>
      </c>
      <c r="I151" s="136">
        <f t="shared" si="52"/>
        <v>0</v>
      </c>
      <c r="J151" s="136">
        <f t="shared" si="52"/>
        <v>0</v>
      </c>
      <c r="K151" s="136">
        <f t="shared" si="52"/>
        <v>0</v>
      </c>
      <c r="L151" s="136">
        <f t="shared" si="52"/>
        <v>0</v>
      </c>
      <c r="M151" s="136">
        <f t="shared" si="52"/>
        <v>0</v>
      </c>
      <c r="N151" s="136">
        <f t="shared" si="52"/>
        <v>0</v>
      </c>
      <c r="O151" s="136">
        <f t="shared" si="52"/>
        <v>0</v>
      </c>
      <c r="P151" s="136">
        <f t="shared" si="52"/>
        <v>79.5</v>
      </c>
      <c r="Q151" s="136">
        <f t="shared" si="52"/>
        <v>79.5</v>
      </c>
      <c r="R151" s="136">
        <f t="shared" si="52"/>
        <v>9.6</v>
      </c>
      <c r="S151" s="136">
        <f t="shared" si="52"/>
        <v>9.6</v>
      </c>
      <c r="T151" s="136">
        <f t="shared" si="52"/>
        <v>19.899999999999999</v>
      </c>
      <c r="U151" s="136">
        <f t="shared" si="52"/>
        <v>19.899999999999999</v>
      </c>
      <c r="V151" s="136">
        <f t="shared" si="52"/>
        <v>0</v>
      </c>
      <c r="W151" s="136">
        <f t="shared" si="52"/>
        <v>0</v>
      </c>
      <c r="X151" s="136">
        <f t="shared" si="52"/>
        <v>0</v>
      </c>
      <c r="Y151" s="136">
        <f t="shared" si="52"/>
        <v>0</v>
      </c>
      <c r="Z151" s="136">
        <f t="shared" si="52"/>
        <v>0</v>
      </c>
      <c r="AA151" s="136">
        <f t="shared" si="52"/>
        <v>0</v>
      </c>
      <c r="AB151" s="136">
        <f t="shared" si="52"/>
        <v>0</v>
      </c>
      <c r="AC151" s="136">
        <f t="shared" si="52"/>
        <v>0</v>
      </c>
      <c r="AD151" s="136">
        <f t="shared" si="52"/>
        <v>0</v>
      </c>
      <c r="AE151" s="136">
        <f t="shared" si="52"/>
        <v>-0.1</v>
      </c>
      <c r="AF151" s="116" t="s">
        <v>123</v>
      </c>
    </row>
    <row r="152" spans="1:33" s="1" customFormat="1" x14ac:dyDescent="0.25">
      <c r="A152" s="50" t="s">
        <v>27</v>
      </c>
      <c r="B152" s="18">
        <f>B153+B154+B155+B156</f>
        <v>109</v>
      </c>
      <c r="C152" s="18">
        <f>C153+C154+C155+C156</f>
        <v>109</v>
      </c>
      <c r="D152" s="18">
        <f>D153+D154+D155+D156</f>
        <v>109</v>
      </c>
      <c r="E152" s="18">
        <f>E153+E154+E155+E156</f>
        <v>108.9</v>
      </c>
      <c r="F152" s="18">
        <f>E152/B152*100</f>
        <v>99.908256880733944</v>
      </c>
      <c r="G152" s="18">
        <f>E152/C152*100</f>
        <v>99.908256880733944</v>
      </c>
      <c r="H152" s="18">
        <f>H153+H154+H155+H156</f>
        <v>0</v>
      </c>
      <c r="I152" s="18">
        <f t="shared" ref="I152:AE152" si="53">I153+I154+I155+I156</f>
        <v>0</v>
      </c>
      <c r="J152" s="18">
        <f t="shared" si="53"/>
        <v>0</v>
      </c>
      <c r="K152" s="18">
        <f t="shared" si="53"/>
        <v>0</v>
      </c>
      <c r="L152" s="18">
        <f t="shared" si="53"/>
        <v>0</v>
      </c>
      <c r="M152" s="18">
        <f t="shared" si="53"/>
        <v>0</v>
      </c>
      <c r="N152" s="18">
        <f t="shared" si="53"/>
        <v>0</v>
      </c>
      <c r="O152" s="18">
        <f t="shared" si="53"/>
        <v>0</v>
      </c>
      <c r="P152" s="18">
        <f t="shared" si="53"/>
        <v>79.5</v>
      </c>
      <c r="Q152" s="18">
        <v>79.5</v>
      </c>
      <c r="R152" s="18">
        <f t="shared" si="53"/>
        <v>9.6</v>
      </c>
      <c r="S152" s="18">
        <v>9.6</v>
      </c>
      <c r="T152" s="18">
        <f t="shared" si="53"/>
        <v>19.899999999999999</v>
      </c>
      <c r="U152" s="18">
        <f t="shared" si="53"/>
        <v>19.899999999999999</v>
      </c>
      <c r="V152" s="18">
        <f t="shared" si="53"/>
        <v>0</v>
      </c>
      <c r="W152" s="18">
        <f t="shared" si="53"/>
        <v>0</v>
      </c>
      <c r="X152" s="18">
        <f t="shared" si="53"/>
        <v>0</v>
      </c>
      <c r="Y152" s="18">
        <f t="shared" si="53"/>
        <v>0</v>
      </c>
      <c r="Z152" s="18">
        <f t="shared" si="53"/>
        <v>0</v>
      </c>
      <c r="AA152" s="18">
        <f t="shared" si="53"/>
        <v>0</v>
      </c>
      <c r="AB152" s="18">
        <f t="shared" si="53"/>
        <v>0</v>
      </c>
      <c r="AC152" s="18">
        <f t="shared" si="53"/>
        <v>0</v>
      </c>
      <c r="AD152" s="18">
        <f t="shared" si="53"/>
        <v>0</v>
      </c>
      <c r="AE152" s="18">
        <f t="shared" si="53"/>
        <v>-0.1</v>
      </c>
      <c r="AF152" s="17"/>
    </row>
    <row r="153" spans="1:33" s="1" customFormat="1" x14ac:dyDescent="0.25">
      <c r="A153" s="12" t="s">
        <v>23</v>
      </c>
      <c r="B153" s="13">
        <f>H153+J153+L153+N153+P153+R153+T153+V153+X153+Z153+AB153+AD153</f>
        <v>0</v>
      </c>
      <c r="C153" s="14">
        <f>H153+J153+L153+N153+P153+R153+T153+V153+X153+Z153</f>
        <v>0</v>
      </c>
      <c r="D153" s="14">
        <v>0</v>
      </c>
      <c r="E153" s="14">
        <f>I153+K153+M153+O153+Q153+S153+U153+W153+Y153+AA153+AC153+AE153</f>
        <v>0</v>
      </c>
      <c r="F153" s="13">
        <v>0</v>
      </c>
      <c r="G153" s="13">
        <v>0</v>
      </c>
      <c r="H153" s="14">
        <v>0</v>
      </c>
      <c r="I153" s="14">
        <v>0</v>
      </c>
      <c r="J153" s="14">
        <v>0</v>
      </c>
      <c r="K153" s="14">
        <v>0</v>
      </c>
      <c r="L153" s="14">
        <v>0</v>
      </c>
      <c r="M153" s="14">
        <v>0</v>
      </c>
      <c r="N153" s="14">
        <v>0</v>
      </c>
      <c r="O153" s="14">
        <v>0</v>
      </c>
      <c r="P153" s="14">
        <v>0</v>
      </c>
      <c r="Q153" s="14">
        <v>0</v>
      </c>
      <c r="R153" s="14">
        <v>0</v>
      </c>
      <c r="S153" s="14">
        <v>0</v>
      </c>
      <c r="T153" s="14">
        <v>0</v>
      </c>
      <c r="U153" s="14">
        <v>0</v>
      </c>
      <c r="V153" s="14">
        <v>0</v>
      </c>
      <c r="W153" s="14">
        <v>0</v>
      </c>
      <c r="X153" s="14">
        <v>0</v>
      </c>
      <c r="Y153" s="14">
        <v>0</v>
      </c>
      <c r="Z153" s="14">
        <v>0</v>
      </c>
      <c r="AA153" s="14">
        <v>0</v>
      </c>
      <c r="AB153" s="14">
        <v>0</v>
      </c>
      <c r="AC153" s="14">
        <v>0</v>
      </c>
      <c r="AD153" s="14">
        <v>0</v>
      </c>
      <c r="AE153" s="69">
        <v>0</v>
      </c>
      <c r="AF153" s="17"/>
    </row>
    <row r="154" spans="1:33" s="1" customFormat="1" x14ac:dyDescent="0.25">
      <c r="A154" s="12" t="s">
        <v>22</v>
      </c>
      <c r="B154" s="13">
        <f>H154+J154+L154+N154+P154+R154+T154+V154+X154+Z154+AB154+AD154</f>
        <v>0</v>
      </c>
      <c r="C154" s="14">
        <f>H154+J154+L154+N154+P154+R154+T154+V154+X154+Z154</f>
        <v>0</v>
      </c>
      <c r="D154" s="14">
        <v>0</v>
      </c>
      <c r="E154" s="14">
        <f>I154+K154+M154+O154+Q154+S154+U154+W154+Y154+AA154+AC154+AE154</f>
        <v>0</v>
      </c>
      <c r="F154" s="13">
        <v>0</v>
      </c>
      <c r="G154" s="13">
        <v>0</v>
      </c>
      <c r="H154" s="14">
        <v>0</v>
      </c>
      <c r="I154" s="14">
        <v>0</v>
      </c>
      <c r="J154" s="14">
        <v>0</v>
      </c>
      <c r="K154" s="14">
        <v>0</v>
      </c>
      <c r="L154" s="14">
        <v>0</v>
      </c>
      <c r="M154" s="14">
        <v>0</v>
      </c>
      <c r="N154" s="14">
        <v>0</v>
      </c>
      <c r="O154" s="14">
        <v>0</v>
      </c>
      <c r="P154" s="14">
        <v>0</v>
      </c>
      <c r="Q154" s="14">
        <v>0</v>
      </c>
      <c r="R154" s="14">
        <v>0</v>
      </c>
      <c r="S154" s="14">
        <v>0</v>
      </c>
      <c r="T154" s="14">
        <v>0</v>
      </c>
      <c r="U154" s="14">
        <v>0</v>
      </c>
      <c r="V154" s="14">
        <v>0</v>
      </c>
      <c r="W154" s="14">
        <v>0</v>
      </c>
      <c r="X154" s="14">
        <v>0</v>
      </c>
      <c r="Y154" s="14">
        <v>0</v>
      </c>
      <c r="Z154" s="14">
        <v>0</v>
      </c>
      <c r="AA154" s="14">
        <v>0</v>
      </c>
      <c r="AB154" s="14">
        <v>0</v>
      </c>
      <c r="AC154" s="14">
        <v>0</v>
      </c>
      <c r="AD154" s="14">
        <v>0</v>
      </c>
      <c r="AE154" s="69">
        <v>0</v>
      </c>
      <c r="AF154" s="17"/>
    </row>
    <row r="155" spans="1:33" s="1" customFormat="1" x14ac:dyDescent="0.25">
      <c r="A155" s="12" t="s">
        <v>21</v>
      </c>
      <c r="B155" s="13">
        <f>H155+J155+L155+N155+P155+R155+T155+V155+X155+Z155+AB155+AD155</f>
        <v>109</v>
      </c>
      <c r="C155" s="14">
        <f>H155+J155+L155+N155+P155+R155+T155+V155+X155+Z155+AB155+AD155</f>
        <v>109</v>
      </c>
      <c r="D155" s="14">
        <f>I155+K155+M155+O155+Q155+S155+U155+W155+Y155+AA155+AC155</f>
        <v>109</v>
      </c>
      <c r="E155" s="14">
        <f>I155+K155+M155+O155+Q155+S155+U155+W155+Y155+AA155+AC155+AE155</f>
        <v>108.9</v>
      </c>
      <c r="F155" s="13">
        <f>E155/B155*100</f>
        <v>99.908256880733944</v>
      </c>
      <c r="G155" s="13">
        <f>E155/C155*100</f>
        <v>99.908256880733944</v>
      </c>
      <c r="H155" s="14">
        <v>0</v>
      </c>
      <c r="I155" s="14">
        <v>0</v>
      </c>
      <c r="J155" s="14">
        <v>0</v>
      </c>
      <c r="K155" s="14">
        <v>0</v>
      </c>
      <c r="L155" s="14">
        <v>0</v>
      </c>
      <c r="M155" s="14">
        <v>0</v>
      </c>
      <c r="N155" s="14">
        <v>0</v>
      </c>
      <c r="O155" s="14">
        <v>0</v>
      </c>
      <c r="P155" s="14">
        <v>79.5</v>
      </c>
      <c r="Q155" s="14">
        <v>79.5</v>
      </c>
      <c r="R155" s="14">
        <v>9.6</v>
      </c>
      <c r="S155" s="14">
        <v>9.6</v>
      </c>
      <c r="T155" s="14">
        <v>19.899999999999999</v>
      </c>
      <c r="U155" s="14">
        <v>19.899999999999999</v>
      </c>
      <c r="V155" s="14">
        <v>0</v>
      </c>
      <c r="W155" s="14">
        <v>0</v>
      </c>
      <c r="X155" s="14">
        <v>0</v>
      </c>
      <c r="Y155" s="14">
        <v>0</v>
      </c>
      <c r="Z155" s="14">
        <v>0</v>
      </c>
      <c r="AA155" s="14">
        <v>0</v>
      </c>
      <c r="AB155" s="14">
        <v>0</v>
      </c>
      <c r="AC155" s="14">
        <v>0</v>
      </c>
      <c r="AD155" s="14">
        <v>0</v>
      </c>
      <c r="AE155" s="69">
        <v>-0.1</v>
      </c>
      <c r="AF155" s="17"/>
    </row>
    <row r="156" spans="1:33" s="1" customFormat="1" x14ac:dyDescent="0.25">
      <c r="A156" s="12" t="s">
        <v>24</v>
      </c>
      <c r="B156" s="13">
        <f>H156+J156+L156+N156+P156+R156+T156+V156+X156+Z156+AB156+AD156</f>
        <v>0</v>
      </c>
      <c r="C156" s="14">
        <f>H156+J156+L156+N156+P156+R156+T156+V156+X156+Z156</f>
        <v>0</v>
      </c>
      <c r="D156" s="14">
        <v>0</v>
      </c>
      <c r="E156" s="14">
        <f>I156+K156+M156+O156+Q156+S156+U156+W156+Y156+AA156+AC156+AE156</f>
        <v>0</v>
      </c>
      <c r="F156" s="13">
        <v>0</v>
      </c>
      <c r="G156" s="13">
        <v>0</v>
      </c>
      <c r="H156" s="14">
        <v>0</v>
      </c>
      <c r="I156" s="14">
        <v>0</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69">
        <v>0</v>
      </c>
      <c r="AF156" s="17"/>
    </row>
    <row r="157" spans="1:33" s="1" customFormat="1" ht="33.75" customHeight="1" x14ac:dyDescent="0.25">
      <c r="A157" s="135" t="s">
        <v>76</v>
      </c>
      <c r="B157" s="136">
        <f t="shared" ref="B157:AE157" si="54">B158</f>
        <v>160</v>
      </c>
      <c r="C157" s="136">
        <f t="shared" si="54"/>
        <v>160</v>
      </c>
      <c r="D157" s="136">
        <f t="shared" si="54"/>
        <v>160</v>
      </c>
      <c r="E157" s="136">
        <f t="shared" si="54"/>
        <v>160</v>
      </c>
      <c r="F157" s="136">
        <f>E157/B157*100</f>
        <v>100</v>
      </c>
      <c r="G157" s="136">
        <f>E157/C157*100</f>
        <v>100</v>
      </c>
      <c r="H157" s="136">
        <f t="shared" si="54"/>
        <v>0</v>
      </c>
      <c r="I157" s="136">
        <f t="shared" si="54"/>
        <v>0</v>
      </c>
      <c r="J157" s="136">
        <f t="shared" si="54"/>
        <v>0</v>
      </c>
      <c r="K157" s="136">
        <f t="shared" si="54"/>
        <v>0</v>
      </c>
      <c r="L157" s="136">
        <f t="shared" si="54"/>
        <v>160</v>
      </c>
      <c r="M157" s="136">
        <f t="shared" si="54"/>
        <v>160</v>
      </c>
      <c r="N157" s="136">
        <f t="shared" si="54"/>
        <v>0</v>
      </c>
      <c r="O157" s="136">
        <f t="shared" si="54"/>
        <v>0</v>
      </c>
      <c r="P157" s="136">
        <f t="shared" si="54"/>
        <v>0</v>
      </c>
      <c r="Q157" s="136">
        <f t="shared" si="54"/>
        <v>0</v>
      </c>
      <c r="R157" s="136">
        <f t="shared" si="54"/>
        <v>0</v>
      </c>
      <c r="S157" s="136">
        <f t="shared" si="54"/>
        <v>0</v>
      </c>
      <c r="T157" s="136">
        <f t="shared" si="54"/>
        <v>0</v>
      </c>
      <c r="U157" s="136">
        <f t="shared" si="54"/>
        <v>0</v>
      </c>
      <c r="V157" s="136">
        <f t="shared" si="54"/>
        <v>0</v>
      </c>
      <c r="W157" s="136">
        <f t="shared" si="54"/>
        <v>0</v>
      </c>
      <c r="X157" s="136">
        <f t="shared" si="54"/>
        <v>0</v>
      </c>
      <c r="Y157" s="136">
        <f t="shared" si="54"/>
        <v>0</v>
      </c>
      <c r="Z157" s="136">
        <f t="shared" si="54"/>
        <v>0</v>
      </c>
      <c r="AA157" s="136">
        <f t="shared" si="54"/>
        <v>0</v>
      </c>
      <c r="AB157" s="136">
        <f t="shared" si="54"/>
        <v>0</v>
      </c>
      <c r="AC157" s="136">
        <f t="shared" si="54"/>
        <v>0</v>
      </c>
      <c r="AD157" s="136">
        <f t="shared" si="54"/>
        <v>0</v>
      </c>
      <c r="AE157" s="136">
        <f t="shared" si="54"/>
        <v>0</v>
      </c>
      <c r="AF157" s="153" t="s">
        <v>136</v>
      </c>
      <c r="AG157" s="74">
        <f>AD157+AB157+Z157+X157+V157+T157+R157+P157+N157+L157+J157+H157</f>
        <v>160</v>
      </c>
    </row>
    <row r="158" spans="1:33" s="1" customFormat="1" x14ac:dyDescent="0.25">
      <c r="A158" s="50" t="s">
        <v>27</v>
      </c>
      <c r="B158" s="18">
        <f>B159+B160+B161+B162</f>
        <v>160</v>
      </c>
      <c r="C158" s="18">
        <f>C159+C160+C161+C162</f>
        <v>160</v>
      </c>
      <c r="D158" s="18">
        <f>D159+D160+D161+D162</f>
        <v>160</v>
      </c>
      <c r="E158" s="18">
        <f>E159+E160+E161+E162</f>
        <v>160</v>
      </c>
      <c r="F158" s="18">
        <f>E158/B158*100</f>
        <v>100</v>
      </c>
      <c r="G158" s="18">
        <f>E158/C158*100</f>
        <v>100</v>
      </c>
      <c r="H158" s="18">
        <f>H159+H160+H161+H162</f>
        <v>0</v>
      </c>
      <c r="I158" s="18">
        <f t="shared" ref="I158:AE158" si="55">I159+I160+I161+I162</f>
        <v>0</v>
      </c>
      <c r="J158" s="18">
        <f t="shared" si="55"/>
        <v>0</v>
      </c>
      <c r="K158" s="18">
        <f t="shared" si="55"/>
        <v>0</v>
      </c>
      <c r="L158" s="18">
        <f t="shared" si="55"/>
        <v>160</v>
      </c>
      <c r="M158" s="18">
        <f t="shared" si="55"/>
        <v>160</v>
      </c>
      <c r="N158" s="18">
        <f t="shared" si="55"/>
        <v>0</v>
      </c>
      <c r="O158" s="18">
        <f t="shared" si="55"/>
        <v>0</v>
      </c>
      <c r="P158" s="18">
        <f t="shared" si="55"/>
        <v>0</v>
      </c>
      <c r="Q158" s="18">
        <f t="shared" si="55"/>
        <v>0</v>
      </c>
      <c r="R158" s="18">
        <f t="shared" si="55"/>
        <v>0</v>
      </c>
      <c r="S158" s="18">
        <f t="shared" si="55"/>
        <v>0</v>
      </c>
      <c r="T158" s="18">
        <f t="shared" si="55"/>
        <v>0</v>
      </c>
      <c r="U158" s="13">
        <f t="shared" si="55"/>
        <v>0</v>
      </c>
      <c r="V158" s="18">
        <f t="shared" si="55"/>
        <v>0</v>
      </c>
      <c r="W158" s="18">
        <f t="shared" si="55"/>
        <v>0</v>
      </c>
      <c r="X158" s="18">
        <f t="shared" si="55"/>
        <v>0</v>
      </c>
      <c r="Y158" s="18">
        <f t="shared" si="55"/>
        <v>0</v>
      </c>
      <c r="Z158" s="18">
        <f t="shared" si="55"/>
        <v>0</v>
      </c>
      <c r="AA158" s="18">
        <f t="shared" si="55"/>
        <v>0</v>
      </c>
      <c r="AB158" s="18">
        <f t="shared" si="55"/>
        <v>0</v>
      </c>
      <c r="AC158" s="18">
        <f t="shared" si="55"/>
        <v>0</v>
      </c>
      <c r="AD158" s="18">
        <f t="shared" si="55"/>
        <v>0</v>
      </c>
      <c r="AE158" s="18">
        <f t="shared" si="55"/>
        <v>0</v>
      </c>
      <c r="AF158" s="162"/>
    </row>
    <row r="159" spans="1:33" s="1" customFormat="1" x14ac:dyDescent="0.25">
      <c r="A159" s="12" t="s">
        <v>23</v>
      </c>
      <c r="B159" s="13">
        <f>H159+J159+L159+N159+P159+R159+T159+V159+X159+Z159+AB159+AD159</f>
        <v>0</v>
      </c>
      <c r="C159" s="14">
        <f>H159+J159+L159+N159+P159+R159+T159+V159+X159+Z159</f>
        <v>0</v>
      </c>
      <c r="D159" s="14">
        <v>0</v>
      </c>
      <c r="E159" s="14">
        <f>I159+K159+M159+O159+Q159+S159+U159+W159+Y159+AA159+AC159+AE159</f>
        <v>0</v>
      </c>
      <c r="F159" s="20">
        <v>0</v>
      </c>
      <c r="G159" s="13">
        <v>0</v>
      </c>
      <c r="H159" s="14">
        <v>0</v>
      </c>
      <c r="I159" s="14">
        <v>0</v>
      </c>
      <c r="J159" s="14">
        <v>0</v>
      </c>
      <c r="K159" s="14">
        <v>0</v>
      </c>
      <c r="L159" s="14">
        <v>0</v>
      </c>
      <c r="M159" s="14">
        <v>0</v>
      </c>
      <c r="N159" s="14">
        <v>0</v>
      </c>
      <c r="O159" s="14">
        <v>0</v>
      </c>
      <c r="P159" s="14">
        <v>0</v>
      </c>
      <c r="Q159" s="14">
        <v>0</v>
      </c>
      <c r="R159" s="14">
        <v>0</v>
      </c>
      <c r="S159" s="14">
        <v>0</v>
      </c>
      <c r="T159" s="14">
        <v>0</v>
      </c>
      <c r="U159" s="14">
        <v>0</v>
      </c>
      <c r="V159" s="14">
        <v>0</v>
      </c>
      <c r="W159" s="14">
        <v>0</v>
      </c>
      <c r="X159" s="14">
        <v>0</v>
      </c>
      <c r="Y159" s="14">
        <v>0</v>
      </c>
      <c r="Z159" s="14">
        <v>0</v>
      </c>
      <c r="AA159" s="14">
        <v>0</v>
      </c>
      <c r="AB159" s="14">
        <v>0</v>
      </c>
      <c r="AC159" s="69">
        <v>0</v>
      </c>
      <c r="AD159" s="14">
        <v>0</v>
      </c>
      <c r="AE159" s="73">
        <v>0</v>
      </c>
      <c r="AF159" s="162"/>
    </row>
    <row r="160" spans="1:33" s="1" customFormat="1" x14ac:dyDescent="0.25">
      <c r="A160" s="12" t="s">
        <v>22</v>
      </c>
      <c r="B160" s="13">
        <f>H160+J160+L160+N160+P160+R160+T160+V160+X160+Z160+AB160+AD160</f>
        <v>0</v>
      </c>
      <c r="C160" s="14">
        <f>H160+J160+L160+N160+P160+R160+T160+V160+X160+Z160</f>
        <v>0</v>
      </c>
      <c r="D160" s="14">
        <v>0</v>
      </c>
      <c r="E160" s="14">
        <f>I160+K160+M160+O160+Q160+S160+U160+W160+Y160+AA160+AC160+AE160</f>
        <v>0</v>
      </c>
      <c r="F160" s="20">
        <v>0</v>
      </c>
      <c r="G160" s="13">
        <v>0</v>
      </c>
      <c r="H160" s="14">
        <v>0</v>
      </c>
      <c r="I160" s="14">
        <v>0</v>
      </c>
      <c r="J160" s="14">
        <v>0</v>
      </c>
      <c r="K160" s="14">
        <v>0</v>
      </c>
      <c r="L160" s="14">
        <v>0</v>
      </c>
      <c r="M160" s="14">
        <v>0</v>
      </c>
      <c r="N160" s="14">
        <v>0</v>
      </c>
      <c r="O160" s="14">
        <v>0</v>
      </c>
      <c r="P160" s="14">
        <v>0</v>
      </c>
      <c r="Q160" s="14">
        <v>0</v>
      </c>
      <c r="R160" s="14">
        <v>0</v>
      </c>
      <c r="S160" s="14">
        <v>0</v>
      </c>
      <c r="T160" s="14">
        <v>0</v>
      </c>
      <c r="U160" s="14">
        <v>0</v>
      </c>
      <c r="V160" s="14">
        <v>0</v>
      </c>
      <c r="W160" s="14">
        <v>0</v>
      </c>
      <c r="X160" s="14">
        <v>0</v>
      </c>
      <c r="Y160" s="14">
        <v>0</v>
      </c>
      <c r="Z160" s="14">
        <v>0</v>
      </c>
      <c r="AA160" s="14">
        <v>0</v>
      </c>
      <c r="AB160" s="14">
        <v>0</v>
      </c>
      <c r="AC160" s="69">
        <v>0</v>
      </c>
      <c r="AD160" s="14">
        <v>0</v>
      </c>
      <c r="AE160" s="73">
        <v>0</v>
      </c>
      <c r="AF160" s="162"/>
    </row>
    <row r="161" spans="1:42" s="1" customFormat="1" x14ac:dyDescent="0.25">
      <c r="A161" s="12" t="s">
        <v>21</v>
      </c>
      <c r="B161" s="13">
        <f>H161+J161+L161+N161+P161+R161+T161+V161+X161+Z161+AB161+AD161</f>
        <v>160</v>
      </c>
      <c r="C161" s="14">
        <f>H161+J161+L161+N161+P161+R161+T161+V161+X161+Z161+AB161</f>
        <v>160</v>
      </c>
      <c r="D161" s="14">
        <f>I161+K161+M161+O161+Q161+S161+U161+W161+Y161+AA161+AC161</f>
        <v>160</v>
      </c>
      <c r="E161" s="14">
        <f>I161+K161+M161+O161+Q161+S161+U161+W161+Y161+AA161+AC161+AE161</f>
        <v>160</v>
      </c>
      <c r="F161" s="24">
        <f>E161/B161*100</f>
        <v>100</v>
      </c>
      <c r="G161" s="24">
        <f>E161/C161*100</f>
        <v>100</v>
      </c>
      <c r="H161" s="14">
        <v>0</v>
      </c>
      <c r="I161" s="14">
        <v>0</v>
      </c>
      <c r="J161" s="14">
        <v>0</v>
      </c>
      <c r="K161" s="14">
        <v>0</v>
      </c>
      <c r="L161" s="14">
        <v>160</v>
      </c>
      <c r="M161" s="14">
        <v>160</v>
      </c>
      <c r="N161" s="14">
        <v>0</v>
      </c>
      <c r="O161" s="14">
        <v>0</v>
      </c>
      <c r="P161" s="14">
        <v>0</v>
      </c>
      <c r="Q161" s="14">
        <v>0</v>
      </c>
      <c r="R161" s="14">
        <v>0</v>
      </c>
      <c r="S161" s="14">
        <v>0</v>
      </c>
      <c r="T161" s="14">
        <v>0</v>
      </c>
      <c r="U161" s="14">
        <v>0</v>
      </c>
      <c r="V161" s="14">
        <v>0</v>
      </c>
      <c r="W161" s="14">
        <v>0</v>
      </c>
      <c r="X161" s="14">
        <v>0</v>
      </c>
      <c r="Y161" s="14">
        <v>0</v>
      </c>
      <c r="Z161" s="14">
        <v>0</v>
      </c>
      <c r="AA161" s="14">
        <v>0</v>
      </c>
      <c r="AB161" s="14">
        <v>0</v>
      </c>
      <c r="AC161" s="69">
        <v>0</v>
      </c>
      <c r="AD161" s="14">
        <v>0</v>
      </c>
      <c r="AE161" s="73">
        <v>0</v>
      </c>
      <c r="AF161" s="162"/>
    </row>
    <row r="162" spans="1:42" s="1" customFormat="1" ht="18.75" customHeight="1" x14ac:dyDescent="0.25">
      <c r="A162" s="12" t="s">
        <v>24</v>
      </c>
      <c r="B162" s="13">
        <f>H162+J162+L162+N162+P162+R162+T162+V162+X162+Z162+AB162+AD162</f>
        <v>0</v>
      </c>
      <c r="C162" s="14">
        <f>H162+J162+L162+N162+P162+R162+T162+V162+X162+Z162</f>
        <v>0</v>
      </c>
      <c r="D162" s="14">
        <v>0</v>
      </c>
      <c r="E162" s="14">
        <f>I162+K162+M162+O162+Q162+S162+U162+W162+Y162+AA162+AC162+AE162</f>
        <v>0</v>
      </c>
      <c r="F162" s="20">
        <v>0</v>
      </c>
      <c r="G162" s="13">
        <v>0</v>
      </c>
      <c r="H162" s="14">
        <v>0</v>
      </c>
      <c r="I162" s="14">
        <v>0</v>
      </c>
      <c r="J162" s="14">
        <v>0</v>
      </c>
      <c r="K162" s="14">
        <v>0</v>
      </c>
      <c r="L162" s="14">
        <v>0</v>
      </c>
      <c r="M162" s="14">
        <v>0</v>
      </c>
      <c r="N162" s="14">
        <v>0</v>
      </c>
      <c r="O162" s="14">
        <v>0</v>
      </c>
      <c r="P162" s="14">
        <v>0</v>
      </c>
      <c r="Q162" s="14">
        <v>0</v>
      </c>
      <c r="R162" s="14">
        <v>0</v>
      </c>
      <c r="S162" s="14">
        <v>0</v>
      </c>
      <c r="T162" s="14">
        <v>0</v>
      </c>
      <c r="U162" s="14">
        <v>0</v>
      </c>
      <c r="V162" s="14">
        <v>0</v>
      </c>
      <c r="W162" s="14">
        <v>0</v>
      </c>
      <c r="X162" s="14">
        <v>0</v>
      </c>
      <c r="Y162" s="14">
        <v>0</v>
      </c>
      <c r="Z162" s="14">
        <v>0</v>
      </c>
      <c r="AA162" s="14">
        <v>0</v>
      </c>
      <c r="AB162" s="14">
        <v>0</v>
      </c>
      <c r="AC162" s="69">
        <v>0</v>
      </c>
      <c r="AD162" s="14">
        <v>0</v>
      </c>
      <c r="AE162" s="73">
        <v>0</v>
      </c>
      <c r="AF162" s="163"/>
    </row>
    <row r="163" spans="1:42" s="1" customFormat="1" ht="72" customHeight="1" x14ac:dyDescent="0.25">
      <c r="A163" s="133" t="s">
        <v>45</v>
      </c>
      <c r="B163" s="134">
        <f>B164</f>
        <v>9748.1</v>
      </c>
      <c r="C163" s="134">
        <f t="shared" ref="C163:AE163" si="56">C164</f>
        <v>9748.1</v>
      </c>
      <c r="D163" s="134">
        <f>D164</f>
        <v>9668.5845399999998</v>
      </c>
      <c r="E163" s="134">
        <f t="shared" si="56"/>
        <v>9668.5845399999998</v>
      </c>
      <c r="F163" s="134">
        <f t="shared" si="56"/>
        <v>99.184297863173327</v>
      </c>
      <c r="G163" s="134">
        <f t="shared" si="56"/>
        <v>99.184297863173327</v>
      </c>
      <c r="H163" s="134">
        <f t="shared" si="56"/>
        <v>1745.893</v>
      </c>
      <c r="I163" s="134">
        <f t="shared" si="56"/>
        <v>460.18436000000003</v>
      </c>
      <c r="J163" s="134">
        <f t="shared" si="56"/>
        <v>2162.9648199999997</v>
      </c>
      <c r="K163" s="134">
        <f t="shared" si="56"/>
        <v>1558.2142399999998</v>
      </c>
      <c r="L163" s="134">
        <f t="shared" si="56"/>
        <v>142.97902999999999</v>
      </c>
      <c r="M163" s="134">
        <f t="shared" si="56"/>
        <v>414.10809</v>
      </c>
      <c r="N163" s="134">
        <f t="shared" si="56"/>
        <v>524.46355000000005</v>
      </c>
      <c r="O163" s="134">
        <f t="shared" si="56"/>
        <v>732.54422999999997</v>
      </c>
      <c r="P163" s="134">
        <f t="shared" si="56"/>
        <v>454.17574999999999</v>
      </c>
      <c r="Q163" s="134">
        <f t="shared" si="56"/>
        <v>1054.3603599999999</v>
      </c>
      <c r="R163" s="134">
        <f t="shared" si="56"/>
        <v>765.5598</v>
      </c>
      <c r="S163" s="134">
        <f t="shared" si="56"/>
        <v>847.43444</v>
      </c>
      <c r="T163" s="134">
        <f t="shared" si="56"/>
        <v>1072.78196</v>
      </c>
      <c r="U163" s="134">
        <f t="shared" si="56"/>
        <v>1103.10266</v>
      </c>
      <c r="V163" s="134">
        <f t="shared" si="56"/>
        <v>412.73308999999995</v>
      </c>
      <c r="W163" s="134">
        <f t="shared" si="56"/>
        <v>376.71270000000004</v>
      </c>
      <c r="X163" s="134">
        <f t="shared" si="56"/>
        <v>371.59827999999999</v>
      </c>
      <c r="Y163" s="134">
        <f t="shared" si="56"/>
        <v>363.84388000000001</v>
      </c>
      <c r="Z163" s="134">
        <f t="shared" si="56"/>
        <v>1275.11833</v>
      </c>
      <c r="AA163" s="134">
        <f t="shared" si="56"/>
        <v>1119.8385800000001</v>
      </c>
      <c r="AB163" s="134">
        <f t="shared" si="56"/>
        <v>305.00056999999998</v>
      </c>
      <c r="AC163" s="134">
        <f t="shared" si="56"/>
        <v>502.33673999999996</v>
      </c>
      <c r="AD163" s="134">
        <f t="shared" si="56"/>
        <v>514.82268999999997</v>
      </c>
      <c r="AE163" s="134">
        <f t="shared" si="56"/>
        <v>1135.8995400000001</v>
      </c>
      <c r="AF163" s="134"/>
    </row>
    <row r="164" spans="1:42" s="1" customFormat="1" ht="31.5" customHeight="1" x14ac:dyDescent="0.25">
      <c r="A164" s="45" t="s">
        <v>46</v>
      </c>
      <c r="B164" s="15">
        <f>B166+B172</f>
        <v>9748.1</v>
      </c>
      <c r="C164" s="15">
        <f>C166+C172</f>
        <v>9748.1</v>
      </c>
      <c r="D164" s="15">
        <f>D166+D172</f>
        <v>9668.5845399999998</v>
      </c>
      <c r="E164" s="15">
        <f>E166+E172</f>
        <v>9668.5845399999998</v>
      </c>
      <c r="F164" s="15">
        <f>E164/B164*100</f>
        <v>99.184297863173327</v>
      </c>
      <c r="G164" s="15">
        <f>E164/C164*100</f>
        <v>99.184297863173327</v>
      </c>
      <c r="H164" s="15">
        <f t="shared" ref="H164:AE164" si="57">H166+H172</f>
        <v>1745.893</v>
      </c>
      <c r="I164" s="15">
        <f t="shared" si="57"/>
        <v>460.18436000000003</v>
      </c>
      <c r="J164" s="15">
        <f t="shared" si="57"/>
        <v>2162.9648199999997</v>
      </c>
      <c r="K164" s="15">
        <f t="shared" si="57"/>
        <v>1558.2142399999998</v>
      </c>
      <c r="L164" s="15">
        <f t="shared" si="57"/>
        <v>142.97902999999999</v>
      </c>
      <c r="M164" s="15">
        <f t="shared" si="57"/>
        <v>414.10809</v>
      </c>
      <c r="N164" s="15">
        <f t="shared" si="57"/>
        <v>524.46355000000005</v>
      </c>
      <c r="O164" s="15">
        <f t="shared" si="57"/>
        <v>732.54422999999997</v>
      </c>
      <c r="P164" s="15">
        <f t="shared" si="57"/>
        <v>454.17574999999999</v>
      </c>
      <c r="Q164" s="15">
        <f t="shared" si="57"/>
        <v>1054.3603599999999</v>
      </c>
      <c r="R164" s="15">
        <f t="shared" si="57"/>
        <v>765.5598</v>
      </c>
      <c r="S164" s="15">
        <f t="shared" si="57"/>
        <v>847.43444</v>
      </c>
      <c r="T164" s="15">
        <f t="shared" si="57"/>
        <v>1072.78196</v>
      </c>
      <c r="U164" s="15">
        <f t="shared" si="57"/>
        <v>1103.10266</v>
      </c>
      <c r="V164" s="15">
        <f t="shared" si="57"/>
        <v>412.73308999999995</v>
      </c>
      <c r="W164" s="15">
        <f t="shared" si="57"/>
        <v>376.71270000000004</v>
      </c>
      <c r="X164" s="15">
        <f t="shared" si="57"/>
        <v>371.59827999999999</v>
      </c>
      <c r="Y164" s="15">
        <f t="shared" si="57"/>
        <v>363.84388000000001</v>
      </c>
      <c r="Z164" s="15">
        <f t="shared" si="57"/>
        <v>1275.11833</v>
      </c>
      <c r="AA164" s="15">
        <f t="shared" si="57"/>
        <v>1119.8385800000001</v>
      </c>
      <c r="AB164" s="15">
        <f t="shared" si="57"/>
        <v>305.00056999999998</v>
      </c>
      <c r="AC164" s="15">
        <f t="shared" si="57"/>
        <v>502.33673999999996</v>
      </c>
      <c r="AD164" s="15">
        <f t="shared" si="57"/>
        <v>514.82268999999997</v>
      </c>
      <c r="AE164" s="15">
        <f t="shared" si="57"/>
        <v>1135.8995400000001</v>
      </c>
      <c r="AF164" s="15"/>
      <c r="AG164" s="74">
        <f>AD164+AB164+Z164+X164+V164+T164+R164+P164+N164+L164+J164+H164</f>
        <v>9748.0908700000018</v>
      </c>
      <c r="AH164" s="129">
        <f>AG164-B164</f>
        <v>-9.1299999985494651E-3</v>
      </c>
    </row>
    <row r="165" spans="1:42" s="1" customFormat="1" x14ac:dyDescent="0.25">
      <c r="A165" s="12" t="s">
        <v>20</v>
      </c>
      <c r="B165" s="13"/>
      <c r="C165" s="14"/>
      <c r="D165" s="14"/>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6"/>
      <c r="AF165" s="17"/>
    </row>
    <row r="166" spans="1:42" s="1" customFormat="1" ht="51.75" customHeight="1" x14ac:dyDescent="0.25">
      <c r="A166" s="135" t="s">
        <v>47</v>
      </c>
      <c r="B166" s="136">
        <f t="shared" ref="B166:AE166" si="58">B167</f>
        <v>7002.9</v>
      </c>
      <c r="C166" s="136">
        <f>C167</f>
        <v>7002.9</v>
      </c>
      <c r="D166" s="136">
        <f>D167</f>
        <v>7000.75</v>
      </c>
      <c r="E166" s="136">
        <f t="shared" si="58"/>
        <v>7000.75</v>
      </c>
      <c r="F166" s="136">
        <f>E166/B166*100</f>
        <v>99.969298433506125</v>
      </c>
      <c r="G166" s="136">
        <f>E166/C166*100</f>
        <v>99.969298433506125</v>
      </c>
      <c r="H166" s="136">
        <f t="shared" si="58"/>
        <v>1264.239</v>
      </c>
      <c r="I166" s="136">
        <f t="shared" si="58"/>
        <v>31.85163</v>
      </c>
      <c r="J166" s="136">
        <f t="shared" si="58"/>
        <v>1952.2738199999999</v>
      </c>
      <c r="K166" s="136">
        <f t="shared" si="58"/>
        <v>1296.3086999999998</v>
      </c>
      <c r="L166" s="136">
        <f t="shared" si="58"/>
        <v>61.414029999999997</v>
      </c>
      <c r="M166" s="136">
        <f t="shared" si="58"/>
        <v>331.07983000000002</v>
      </c>
      <c r="N166" s="136">
        <f t="shared" si="58"/>
        <v>347.38330000000002</v>
      </c>
      <c r="O166" s="136">
        <f t="shared" si="58"/>
        <v>554.85910999999999</v>
      </c>
      <c r="P166" s="136">
        <f t="shared" si="58"/>
        <v>225.63</v>
      </c>
      <c r="Q166" s="136">
        <f t="shared" si="58"/>
        <v>826.13</v>
      </c>
      <c r="R166" s="136">
        <f t="shared" si="58"/>
        <v>348.31464</v>
      </c>
      <c r="S166" s="136">
        <f t="shared" si="58"/>
        <v>429.83907999999997</v>
      </c>
      <c r="T166" s="136">
        <f t="shared" si="58"/>
        <v>703.70596</v>
      </c>
      <c r="U166" s="136">
        <f t="shared" si="58"/>
        <v>826.54237000000001</v>
      </c>
      <c r="V166" s="136">
        <f t="shared" si="58"/>
        <v>313.73924999999997</v>
      </c>
      <c r="W166" s="136">
        <f t="shared" si="58"/>
        <v>305.87017000000003</v>
      </c>
      <c r="X166" s="136">
        <f t="shared" si="58"/>
        <v>358.86428000000001</v>
      </c>
      <c r="Y166" s="136">
        <f t="shared" si="58"/>
        <v>289.72345000000001</v>
      </c>
      <c r="Z166" s="136">
        <f t="shared" si="58"/>
        <v>748.03633000000002</v>
      </c>
      <c r="AA166" s="136">
        <f t="shared" si="58"/>
        <v>876.14589000000001</v>
      </c>
      <c r="AB166" s="136">
        <f t="shared" si="58"/>
        <v>190.76956999999999</v>
      </c>
      <c r="AC166" s="136">
        <f t="shared" si="58"/>
        <v>340.71508</v>
      </c>
      <c r="AD166" s="136">
        <f t="shared" si="58"/>
        <v>488.52069</v>
      </c>
      <c r="AE166" s="136">
        <f t="shared" si="58"/>
        <v>891.67997000000003</v>
      </c>
      <c r="AF166" s="77"/>
      <c r="AG166" s="74">
        <f>AD166+AB166+Z166+X166+V166+T166+R166+P166+N166+L166+J166+H166</f>
        <v>7002.8908699999993</v>
      </c>
      <c r="AH166" s="35"/>
      <c r="AI166" s="35"/>
      <c r="AJ166" s="35"/>
      <c r="AK166" s="35"/>
      <c r="AL166" s="35"/>
      <c r="AM166" s="35"/>
      <c r="AN166" s="35"/>
      <c r="AO166" s="35"/>
      <c r="AP166" s="35"/>
    </row>
    <row r="167" spans="1:42" s="5" customFormat="1" x14ac:dyDescent="0.25">
      <c r="A167" s="21" t="s">
        <v>27</v>
      </c>
      <c r="B167" s="121">
        <f>B168+B169+B170+B171</f>
        <v>7002.9</v>
      </c>
      <c r="C167" s="19">
        <f>C168+C169+C170+C171</f>
        <v>7002.9</v>
      </c>
      <c r="D167" s="19">
        <f>D168+D169+D170+D171</f>
        <v>7000.75</v>
      </c>
      <c r="E167" s="121">
        <f>E168+E169+E170+E171</f>
        <v>7000.75</v>
      </c>
      <c r="F167" s="121">
        <f>E167/B167*100</f>
        <v>99.969298433506125</v>
      </c>
      <c r="G167" s="121">
        <f>E167/C167*100</f>
        <v>99.969298433506125</v>
      </c>
      <c r="H167" s="121">
        <f>H168+H169+H170+H171</f>
        <v>1264.239</v>
      </c>
      <c r="I167" s="121">
        <f t="shared" ref="I167:AE167" si="59">I168+I169+I170+I171</f>
        <v>31.85163</v>
      </c>
      <c r="J167" s="121">
        <f t="shared" si="59"/>
        <v>1952.2738199999999</v>
      </c>
      <c r="K167" s="121">
        <f>K168+K169+K170+K171</f>
        <v>1296.3086999999998</v>
      </c>
      <c r="L167" s="121">
        <f t="shared" si="59"/>
        <v>61.414029999999997</v>
      </c>
      <c r="M167" s="121">
        <f t="shared" si="59"/>
        <v>331.07983000000002</v>
      </c>
      <c r="N167" s="121">
        <f t="shared" si="59"/>
        <v>347.38330000000002</v>
      </c>
      <c r="O167" s="121">
        <f t="shared" si="59"/>
        <v>554.85910999999999</v>
      </c>
      <c r="P167" s="121">
        <v>225.63</v>
      </c>
      <c r="Q167" s="121">
        <v>826.13</v>
      </c>
      <c r="R167" s="121">
        <f t="shared" si="59"/>
        <v>348.31464</v>
      </c>
      <c r="S167" s="121">
        <f t="shared" si="59"/>
        <v>429.83907999999997</v>
      </c>
      <c r="T167" s="121">
        <f t="shared" si="59"/>
        <v>703.70596</v>
      </c>
      <c r="U167" s="19">
        <f t="shared" si="59"/>
        <v>826.54237000000001</v>
      </c>
      <c r="V167" s="19">
        <f t="shared" si="59"/>
        <v>313.73924999999997</v>
      </c>
      <c r="W167" s="19">
        <f t="shared" si="59"/>
        <v>305.87017000000003</v>
      </c>
      <c r="X167" s="121">
        <f t="shared" si="59"/>
        <v>358.86428000000001</v>
      </c>
      <c r="Y167" s="121">
        <f t="shared" si="59"/>
        <v>289.72345000000001</v>
      </c>
      <c r="Z167" s="121">
        <f t="shared" si="59"/>
        <v>748.03633000000002</v>
      </c>
      <c r="AA167" s="121">
        <f t="shared" si="59"/>
        <v>876.14589000000001</v>
      </c>
      <c r="AB167" s="121">
        <f t="shared" si="59"/>
        <v>190.76956999999999</v>
      </c>
      <c r="AC167" s="121">
        <f>AC168+AC169</f>
        <v>340.71508</v>
      </c>
      <c r="AD167" s="121">
        <f t="shared" si="59"/>
        <v>488.52069</v>
      </c>
      <c r="AE167" s="121">
        <f t="shared" si="59"/>
        <v>891.67997000000003</v>
      </c>
      <c r="AG167" s="74">
        <f t="shared" ref="AG167:AG171" si="60">AD167+AB167+Z167+X167+V167+T167+R167+P167+N167+L167+J167+H167</f>
        <v>7002.8908699999993</v>
      </c>
      <c r="AH167" s="36"/>
      <c r="AI167" s="36"/>
      <c r="AJ167" s="36"/>
      <c r="AK167" s="36"/>
      <c r="AL167" s="36"/>
      <c r="AM167" s="36"/>
      <c r="AN167" s="36"/>
      <c r="AO167" s="36"/>
      <c r="AP167" s="36"/>
    </row>
    <row r="168" spans="1:42" s="53" customFormat="1" x14ac:dyDescent="0.25">
      <c r="A168" s="26" t="s">
        <v>23</v>
      </c>
      <c r="B168" s="23">
        <f>H168+J168+L168+N168+P168+R168+T168+V168+X168+Z168+AB168+AD168</f>
        <v>4315.3999999999996</v>
      </c>
      <c r="C168" s="72">
        <f>H168+J168+L168+N168+P168+R168+T168+V168+X168+Z168+AB168+AD168</f>
        <v>4315.3999999999996</v>
      </c>
      <c r="D168" s="72">
        <v>4315.3999999999996</v>
      </c>
      <c r="E168" s="72">
        <f>I168+K168+M168+O168+Q168+S168+U168+W168+Y168+AA168+AC168+AE168</f>
        <v>4315.4000000000005</v>
      </c>
      <c r="F168" s="23">
        <f>E168/B168*100</f>
        <v>100.00000000000003</v>
      </c>
      <c r="G168" s="23">
        <f>E168/C168*100</f>
        <v>100.00000000000003</v>
      </c>
      <c r="H168" s="122">
        <v>1028.239</v>
      </c>
      <c r="I168" s="122">
        <v>0</v>
      </c>
      <c r="J168" s="122">
        <v>369.88882000000001</v>
      </c>
      <c r="K168" s="122">
        <v>0.20680999999999999</v>
      </c>
      <c r="L168" s="122">
        <v>61.407029999999999</v>
      </c>
      <c r="M168" s="122">
        <v>215.54313999999999</v>
      </c>
      <c r="N168" s="122">
        <v>347.33730000000003</v>
      </c>
      <c r="O168" s="122">
        <v>468.29905000000002</v>
      </c>
      <c r="P168" s="122">
        <v>225.54212999999999</v>
      </c>
      <c r="Q168" s="122">
        <v>644.57957999999996</v>
      </c>
      <c r="R168" s="122">
        <v>348.26463999999999</v>
      </c>
      <c r="S168" s="122">
        <v>356.80248999999998</v>
      </c>
      <c r="T168" s="122">
        <v>703.63396</v>
      </c>
      <c r="U168" s="72">
        <v>826.54237000000001</v>
      </c>
      <c r="V168" s="72">
        <v>244.55324999999999</v>
      </c>
      <c r="W168" s="72">
        <v>236.41917000000001</v>
      </c>
      <c r="X168" s="122">
        <v>177.61228</v>
      </c>
      <c r="Y168" s="122">
        <v>137.41907</v>
      </c>
      <c r="Z168" s="122">
        <v>551.32833000000005</v>
      </c>
      <c r="AA168" s="122">
        <v>723.91672000000005</v>
      </c>
      <c r="AB168" s="122">
        <v>20.062570000000001</v>
      </c>
      <c r="AC168" s="82">
        <v>200.45846</v>
      </c>
      <c r="AD168" s="122">
        <v>237.53068999999999</v>
      </c>
      <c r="AE168" s="122">
        <v>505.21314000000001</v>
      </c>
      <c r="AG168" s="74">
        <f t="shared" si="60"/>
        <v>4315.3999999999996</v>
      </c>
      <c r="AH168" s="81"/>
      <c r="AI168" s="52"/>
      <c r="AJ168" s="52"/>
      <c r="AK168" s="52"/>
      <c r="AL168" s="52"/>
      <c r="AM168" s="52"/>
      <c r="AN168" s="52"/>
      <c r="AO168" s="52"/>
      <c r="AP168" s="52"/>
    </row>
    <row r="169" spans="1:42" s="53" customFormat="1" x14ac:dyDescent="0.25">
      <c r="A169" s="26" t="s">
        <v>22</v>
      </c>
      <c r="B169" s="23">
        <v>2687.5</v>
      </c>
      <c r="C169" s="72">
        <v>2687.5</v>
      </c>
      <c r="D169" s="72">
        <f>I169+K169+M169+O169+Q169+S169+U169+W169+Y169+AA169+AC169+AE169</f>
        <v>2685.35</v>
      </c>
      <c r="E169" s="122">
        <f>I169+K169+M169+O169+Q169+S169+U169+W169+Y169+AA169+AC169+AE169</f>
        <v>2685.35</v>
      </c>
      <c r="F169" s="23">
        <f>E169/B169*100</f>
        <v>99.92</v>
      </c>
      <c r="G169" s="23">
        <f>E169/C169*100</f>
        <v>99.92</v>
      </c>
      <c r="H169" s="122">
        <v>236</v>
      </c>
      <c r="I169" s="122">
        <v>31.85163</v>
      </c>
      <c r="J169" s="122">
        <v>1582.385</v>
      </c>
      <c r="K169" s="122">
        <v>1296.1018899999999</v>
      </c>
      <c r="L169" s="122">
        <v>7.0000000000000001E-3</v>
      </c>
      <c r="M169" s="122">
        <v>115.53668999999999</v>
      </c>
      <c r="N169" s="122">
        <v>4.5999999999999999E-2</v>
      </c>
      <c r="O169" s="122">
        <v>86.560059999999993</v>
      </c>
      <c r="P169" s="122">
        <v>9.7000000000000003E-2</v>
      </c>
      <c r="Q169" s="122">
        <v>181.55513999999999</v>
      </c>
      <c r="R169" s="122">
        <v>0.05</v>
      </c>
      <c r="S169" s="122">
        <v>73.036590000000004</v>
      </c>
      <c r="T169" s="122">
        <v>7.1999999999999995E-2</v>
      </c>
      <c r="U169" s="72">
        <v>0</v>
      </c>
      <c r="V169" s="72">
        <v>69.186000000000007</v>
      </c>
      <c r="W169" s="72">
        <v>69.450999999999993</v>
      </c>
      <c r="X169" s="122">
        <v>181.25200000000001</v>
      </c>
      <c r="Y169" s="122">
        <v>152.30438000000001</v>
      </c>
      <c r="Z169" s="122">
        <v>196.708</v>
      </c>
      <c r="AA169" s="122">
        <v>152.22917000000001</v>
      </c>
      <c r="AB169" s="122">
        <v>170.70699999999999</v>
      </c>
      <c r="AC169" s="122">
        <v>140.25662</v>
      </c>
      <c r="AD169" s="122">
        <v>250.99</v>
      </c>
      <c r="AE169" s="122">
        <v>386.46683000000002</v>
      </c>
      <c r="AF169" s="51"/>
      <c r="AG169" s="74">
        <f t="shared" si="60"/>
        <v>2687.5</v>
      </c>
      <c r="AH169" s="52"/>
      <c r="AI169" s="52"/>
      <c r="AJ169" s="52"/>
      <c r="AK169" s="52"/>
      <c r="AL169" s="52"/>
      <c r="AM169" s="52"/>
      <c r="AN169" s="52"/>
      <c r="AO169" s="52"/>
      <c r="AP169" s="52"/>
    </row>
    <row r="170" spans="1:42" s="53" customFormat="1" x14ac:dyDescent="0.25">
      <c r="A170" s="26" t="s">
        <v>21</v>
      </c>
      <c r="B170" s="23">
        <f>H170+J170+L170+N170+P170+R170+T170+V170+X170+Z170+AB170+AD170</f>
        <v>0</v>
      </c>
      <c r="C170" s="72">
        <f>H170+J170+L170+N170+P170+R170+T170+V170+X170+Z170</f>
        <v>0</v>
      </c>
      <c r="D170" s="72">
        <v>0</v>
      </c>
      <c r="E170" s="122">
        <f>I170+K170+M170+O170+Q170+S170+U170+W170+Y170+AA170+AC170+AE170</f>
        <v>0</v>
      </c>
      <c r="F170" s="23">
        <v>0</v>
      </c>
      <c r="G170" s="23">
        <v>0</v>
      </c>
      <c r="H170" s="122">
        <v>0</v>
      </c>
      <c r="I170" s="122">
        <v>0</v>
      </c>
      <c r="J170" s="122">
        <v>0</v>
      </c>
      <c r="K170" s="122">
        <v>0</v>
      </c>
      <c r="L170" s="122">
        <v>0</v>
      </c>
      <c r="M170" s="122">
        <v>0</v>
      </c>
      <c r="N170" s="122">
        <v>0</v>
      </c>
      <c r="O170" s="122">
        <v>0</v>
      </c>
      <c r="P170" s="122">
        <v>0</v>
      </c>
      <c r="Q170" s="122">
        <v>0</v>
      </c>
      <c r="R170" s="122">
        <v>0</v>
      </c>
      <c r="S170" s="122">
        <v>0</v>
      </c>
      <c r="T170" s="122">
        <v>0</v>
      </c>
      <c r="U170" s="72">
        <v>0</v>
      </c>
      <c r="V170" s="72">
        <v>0</v>
      </c>
      <c r="W170" s="72">
        <v>0</v>
      </c>
      <c r="X170" s="122">
        <v>0</v>
      </c>
      <c r="Y170" s="122">
        <v>0</v>
      </c>
      <c r="Z170" s="122">
        <v>0</v>
      </c>
      <c r="AA170" s="122">
        <v>0</v>
      </c>
      <c r="AB170" s="122">
        <v>0</v>
      </c>
      <c r="AC170" s="122">
        <v>0</v>
      </c>
      <c r="AD170" s="122">
        <v>0</v>
      </c>
      <c r="AE170" s="122">
        <v>0</v>
      </c>
      <c r="AF170" s="51"/>
      <c r="AG170" s="74">
        <f t="shared" si="60"/>
        <v>0</v>
      </c>
      <c r="AH170" s="52"/>
      <c r="AI170" s="52"/>
      <c r="AJ170" s="52"/>
      <c r="AK170" s="52"/>
      <c r="AL170" s="52"/>
      <c r="AM170" s="52"/>
      <c r="AN170" s="52"/>
      <c r="AO170" s="52"/>
      <c r="AP170" s="52"/>
    </row>
    <row r="171" spans="1:42" s="53" customFormat="1" ht="18" customHeight="1" x14ac:dyDescent="0.25">
      <c r="A171" s="26" t="s">
        <v>24</v>
      </c>
      <c r="B171" s="23">
        <f>H171+J171+L171+N171+P171+R171+T171+V171+X171+Z171+AB171+AD171</f>
        <v>0</v>
      </c>
      <c r="C171" s="72">
        <f>H171+J171+L171+N171+P171+R171+T171+V171+X171+Z171</f>
        <v>0</v>
      </c>
      <c r="D171" s="72">
        <v>0</v>
      </c>
      <c r="E171" s="122">
        <f>I171+K171+M171+O171+Q171+S171+U171+W171+Y171+AA171+AC171+AE171</f>
        <v>0</v>
      </c>
      <c r="F171" s="23">
        <v>0</v>
      </c>
      <c r="G171" s="23">
        <v>0</v>
      </c>
      <c r="H171" s="122">
        <v>0</v>
      </c>
      <c r="I171" s="122">
        <v>0</v>
      </c>
      <c r="J171" s="122">
        <v>0</v>
      </c>
      <c r="K171" s="122">
        <v>0</v>
      </c>
      <c r="L171" s="122">
        <v>0</v>
      </c>
      <c r="M171" s="122">
        <v>0</v>
      </c>
      <c r="N171" s="122">
        <v>0</v>
      </c>
      <c r="O171" s="122">
        <v>0</v>
      </c>
      <c r="P171" s="122">
        <v>0</v>
      </c>
      <c r="Q171" s="122">
        <v>0</v>
      </c>
      <c r="R171" s="122">
        <v>0</v>
      </c>
      <c r="S171" s="122">
        <v>0</v>
      </c>
      <c r="T171" s="122">
        <v>0</v>
      </c>
      <c r="U171" s="72">
        <v>0</v>
      </c>
      <c r="V171" s="72">
        <v>0</v>
      </c>
      <c r="W171" s="72">
        <v>0</v>
      </c>
      <c r="X171" s="122">
        <v>0</v>
      </c>
      <c r="Y171" s="122">
        <v>0</v>
      </c>
      <c r="Z171" s="122">
        <v>0</v>
      </c>
      <c r="AA171" s="122">
        <v>0</v>
      </c>
      <c r="AB171" s="122">
        <v>0</v>
      </c>
      <c r="AC171" s="122">
        <v>0</v>
      </c>
      <c r="AD171" s="122">
        <v>0</v>
      </c>
      <c r="AE171" s="122">
        <v>0</v>
      </c>
      <c r="AF171" s="51"/>
      <c r="AG171" s="74">
        <f t="shared" si="60"/>
        <v>0</v>
      </c>
      <c r="AH171" s="52"/>
      <c r="AI171" s="52"/>
      <c r="AJ171" s="52"/>
      <c r="AK171" s="52"/>
      <c r="AL171" s="52"/>
      <c r="AM171" s="52"/>
      <c r="AN171" s="52"/>
      <c r="AO171" s="52"/>
      <c r="AP171" s="52"/>
    </row>
    <row r="172" spans="1:42" s="1" customFormat="1" ht="71.25" customHeight="1" x14ac:dyDescent="0.25">
      <c r="A172" s="135" t="s">
        <v>48</v>
      </c>
      <c r="B172" s="136">
        <f t="shared" ref="B172:AE172" si="61">B173</f>
        <v>2745.2000000000003</v>
      </c>
      <c r="C172" s="136">
        <f t="shared" si="61"/>
        <v>2745.2000000000003</v>
      </c>
      <c r="D172" s="136">
        <f t="shared" si="61"/>
        <v>2667.8345399999998</v>
      </c>
      <c r="E172" s="136">
        <f t="shared" si="61"/>
        <v>2667.8345399999998</v>
      </c>
      <c r="F172" s="136">
        <f>E172/B172*100</f>
        <v>97.181791490601768</v>
      </c>
      <c r="G172" s="136">
        <f>E172/C172*100</f>
        <v>97.181791490601768</v>
      </c>
      <c r="H172" s="136">
        <f t="shared" si="61"/>
        <v>481.654</v>
      </c>
      <c r="I172" s="136">
        <f t="shared" si="61"/>
        <v>428.33273000000003</v>
      </c>
      <c r="J172" s="136">
        <f t="shared" si="61"/>
        <v>210.691</v>
      </c>
      <c r="K172" s="136">
        <f t="shared" si="61"/>
        <v>261.90553999999997</v>
      </c>
      <c r="L172" s="136">
        <f t="shared" si="61"/>
        <v>81.564999999999998</v>
      </c>
      <c r="M172" s="136">
        <f t="shared" si="61"/>
        <v>83.028260000000003</v>
      </c>
      <c r="N172" s="136">
        <f t="shared" si="61"/>
        <v>177.08025000000001</v>
      </c>
      <c r="O172" s="136">
        <f t="shared" si="61"/>
        <v>177.68512000000001</v>
      </c>
      <c r="P172" s="136">
        <f t="shared" si="61"/>
        <v>228.54575</v>
      </c>
      <c r="Q172" s="136">
        <f t="shared" si="61"/>
        <v>228.23035999999999</v>
      </c>
      <c r="R172" s="136">
        <f t="shared" si="61"/>
        <v>417.24516</v>
      </c>
      <c r="S172" s="136">
        <f t="shared" si="61"/>
        <v>417.59536000000003</v>
      </c>
      <c r="T172" s="136">
        <f t="shared" si="61"/>
        <v>369.07600000000002</v>
      </c>
      <c r="U172" s="136">
        <f t="shared" si="61"/>
        <v>276.56029000000001</v>
      </c>
      <c r="V172" s="136">
        <f t="shared" si="61"/>
        <v>98.993840000000006</v>
      </c>
      <c r="W172" s="136">
        <f t="shared" si="61"/>
        <v>70.842529999999996</v>
      </c>
      <c r="X172" s="136">
        <f t="shared" si="61"/>
        <v>12.734</v>
      </c>
      <c r="Y172" s="136">
        <f t="shared" si="61"/>
        <v>74.120429999999999</v>
      </c>
      <c r="Z172" s="136">
        <f t="shared" si="61"/>
        <v>527.08199999999999</v>
      </c>
      <c r="AA172" s="136">
        <f t="shared" si="61"/>
        <v>243.69269</v>
      </c>
      <c r="AB172" s="136">
        <f t="shared" si="61"/>
        <v>114.23099999999999</v>
      </c>
      <c r="AC172" s="136">
        <f t="shared" si="61"/>
        <v>161.62165999999999</v>
      </c>
      <c r="AD172" s="136">
        <f t="shared" si="61"/>
        <v>26.302</v>
      </c>
      <c r="AE172" s="136">
        <f t="shared" si="61"/>
        <v>244.21957</v>
      </c>
      <c r="AF172" s="76" t="s">
        <v>140</v>
      </c>
      <c r="AG172" s="35"/>
      <c r="AH172" s="35"/>
      <c r="AI172" s="35"/>
      <c r="AJ172" s="35"/>
      <c r="AK172" s="35"/>
      <c r="AL172" s="35"/>
      <c r="AM172" s="35"/>
      <c r="AN172" s="35"/>
      <c r="AO172" s="35"/>
      <c r="AP172" s="35"/>
    </row>
    <row r="173" spans="1:42" s="5" customFormat="1" x14ac:dyDescent="0.25">
      <c r="A173" s="21" t="s">
        <v>27</v>
      </c>
      <c r="B173" s="22">
        <f>B174+B175+B176+B177</f>
        <v>2745.2000000000003</v>
      </c>
      <c r="C173" s="18">
        <f>C174+C175+C176+C177</f>
        <v>2745.2000000000003</v>
      </c>
      <c r="D173" s="18">
        <f>D174+D175+D176+D177</f>
        <v>2667.8345399999998</v>
      </c>
      <c r="E173" s="22">
        <f>E174+E175+E176+E177</f>
        <v>2667.8345399999998</v>
      </c>
      <c r="F173" s="13">
        <f>E173/B173*100</f>
        <v>97.181791490601768</v>
      </c>
      <c r="G173" s="13">
        <f>E173/C173*100</f>
        <v>97.181791490601768</v>
      </c>
      <c r="H173" s="22">
        <f>H174+H175+H176+H177</f>
        <v>481.654</v>
      </c>
      <c r="I173" s="22">
        <f t="shared" ref="I173:AE173" si="62">I174+I175+I176+I177</f>
        <v>428.33273000000003</v>
      </c>
      <c r="J173" s="22">
        <f t="shared" si="62"/>
        <v>210.691</v>
      </c>
      <c r="K173" s="22">
        <f t="shared" si="62"/>
        <v>261.90553999999997</v>
      </c>
      <c r="L173" s="22">
        <f>L174+L175+L176+L177</f>
        <v>81.564999999999998</v>
      </c>
      <c r="M173" s="22">
        <f t="shared" si="62"/>
        <v>83.028260000000003</v>
      </c>
      <c r="N173" s="22">
        <f t="shared" si="62"/>
        <v>177.08025000000001</v>
      </c>
      <c r="O173" s="22">
        <f t="shared" si="62"/>
        <v>177.68512000000001</v>
      </c>
      <c r="P173" s="22">
        <f t="shared" si="62"/>
        <v>228.54575</v>
      </c>
      <c r="Q173" s="22">
        <f t="shared" si="62"/>
        <v>228.23035999999999</v>
      </c>
      <c r="R173" s="22">
        <f t="shared" si="62"/>
        <v>417.24516</v>
      </c>
      <c r="S173" s="22">
        <f t="shared" si="62"/>
        <v>417.59536000000003</v>
      </c>
      <c r="T173" s="22">
        <f t="shared" si="62"/>
        <v>369.07600000000002</v>
      </c>
      <c r="U173" s="18">
        <f t="shared" si="62"/>
        <v>276.56029000000001</v>
      </c>
      <c r="V173" s="18">
        <f t="shared" si="62"/>
        <v>98.993840000000006</v>
      </c>
      <c r="W173" s="18">
        <f t="shared" si="62"/>
        <v>70.842529999999996</v>
      </c>
      <c r="X173" s="22">
        <f t="shared" si="62"/>
        <v>12.734</v>
      </c>
      <c r="Y173" s="22">
        <f t="shared" si="62"/>
        <v>74.120429999999999</v>
      </c>
      <c r="Z173" s="22">
        <f t="shared" si="62"/>
        <v>527.08199999999999</v>
      </c>
      <c r="AA173" s="22">
        <f t="shared" si="62"/>
        <v>243.69269</v>
      </c>
      <c r="AB173" s="22">
        <f t="shared" si="62"/>
        <v>114.23099999999999</v>
      </c>
      <c r="AC173" s="22">
        <f t="shared" si="62"/>
        <v>161.62165999999999</v>
      </c>
      <c r="AD173" s="22">
        <f t="shared" si="62"/>
        <v>26.302</v>
      </c>
      <c r="AE173" s="22">
        <f t="shared" si="62"/>
        <v>244.21957</v>
      </c>
      <c r="AF173" s="25"/>
      <c r="AG173" s="36"/>
      <c r="AH173" s="36"/>
      <c r="AI173" s="36"/>
      <c r="AJ173" s="36"/>
      <c r="AK173" s="36"/>
      <c r="AL173" s="36"/>
      <c r="AM173" s="36"/>
      <c r="AN173" s="36"/>
      <c r="AO173" s="36"/>
      <c r="AP173" s="36"/>
    </row>
    <row r="174" spans="1:42" s="5" customFormat="1" x14ac:dyDescent="0.25">
      <c r="A174" s="26" t="s">
        <v>23</v>
      </c>
      <c r="B174" s="24">
        <f>H174+J174+L174+N174+P174+R174+T174+V174+X174+Z174+AB174+AD174</f>
        <v>0</v>
      </c>
      <c r="C174" s="14">
        <f>H174+J174+L174+N174+P174+R174+T174+V174+X174+Z174</f>
        <v>0</v>
      </c>
      <c r="D174" s="14">
        <v>0</v>
      </c>
      <c r="E174" s="27">
        <f>I174+K174+M174+O174+Q174+S174+U174+W174+Y174+AA174+AC174+AE174</f>
        <v>0</v>
      </c>
      <c r="F174" s="23">
        <v>0</v>
      </c>
      <c r="G174" s="24">
        <v>0</v>
      </c>
      <c r="H174" s="27">
        <v>0</v>
      </c>
      <c r="I174" s="27">
        <v>0</v>
      </c>
      <c r="J174" s="27">
        <v>0</v>
      </c>
      <c r="K174" s="27">
        <v>0</v>
      </c>
      <c r="L174" s="27">
        <v>0</v>
      </c>
      <c r="M174" s="27">
        <v>0</v>
      </c>
      <c r="N174" s="27">
        <v>0</v>
      </c>
      <c r="O174" s="27">
        <v>0</v>
      </c>
      <c r="P174" s="27">
        <v>0</v>
      </c>
      <c r="Q174" s="27">
        <v>0</v>
      </c>
      <c r="R174" s="27">
        <v>0</v>
      </c>
      <c r="S174" s="28">
        <v>0</v>
      </c>
      <c r="T174" s="27">
        <v>0</v>
      </c>
      <c r="U174" s="14">
        <v>0</v>
      </c>
      <c r="V174" s="14">
        <v>0</v>
      </c>
      <c r="W174" s="14">
        <v>0</v>
      </c>
      <c r="X174" s="27">
        <v>0</v>
      </c>
      <c r="Y174" s="27">
        <v>0</v>
      </c>
      <c r="Z174" s="27">
        <v>0</v>
      </c>
      <c r="AA174" s="28">
        <v>0</v>
      </c>
      <c r="AB174" s="27">
        <v>0</v>
      </c>
      <c r="AC174" s="27">
        <v>0</v>
      </c>
      <c r="AD174" s="27">
        <v>0</v>
      </c>
      <c r="AE174" s="114">
        <v>0</v>
      </c>
      <c r="AF174" s="25"/>
      <c r="AG174" s="36"/>
      <c r="AH174" s="36"/>
      <c r="AI174" s="36"/>
      <c r="AJ174" s="36"/>
      <c r="AK174" s="36"/>
      <c r="AL174" s="36"/>
      <c r="AM174" s="36"/>
      <c r="AN174" s="36"/>
      <c r="AO174" s="36"/>
      <c r="AP174" s="36"/>
    </row>
    <row r="175" spans="1:42" s="5" customFormat="1" x14ac:dyDescent="0.25">
      <c r="A175" s="26" t="s">
        <v>22</v>
      </c>
      <c r="B175" s="24">
        <f>H175+J175+L175+N175+P175+R175+T175+V175+X175+Z175+AB175+AD175</f>
        <v>0</v>
      </c>
      <c r="C175" s="14">
        <f>H175+J175+L175+N175+P175+R175+T175+V175+X175+Z175</f>
        <v>0</v>
      </c>
      <c r="D175" s="14">
        <v>0</v>
      </c>
      <c r="E175" s="27">
        <f>I175+K175+M175+O175+Q175+S175+U175+W175+Y175+AA175+AC175+AE175</f>
        <v>0</v>
      </c>
      <c r="F175" s="23">
        <v>0</v>
      </c>
      <c r="G175" s="24">
        <v>0</v>
      </c>
      <c r="H175" s="27">
        <v>0</v>
      </c>
      <c r="I175" s="27">
        <v>0</v>
      </c>
      <c r="J175" s="27">
        <v>0</v>
      </c>
      <c r="K175" s="27">
        <v>0</v>
      </c>
      <c r="L175" s="27">
        <v>0</v>
      </c>
      <c r="M175" s="27">
        <v>0</v>
      </c>
      <c r="N175" s="27">
        <v>0</v>
      </c>
      <c r="O175" s="27">
        <v>0</v>
      </c>
      <c r="P175" s="27">
        <v>0</v>
      </c>
      <c r="Q175" s="27">
        <v>0</v>
      </c>
      <c r="R175" s="27">
        <v>0</v>
      </c>
      <c r="S175" s="27">
        <v>0</v>
      </c>
      <c r="T175" s="27">
        <v>0</v>
      </c>
      <c r="U175" s="14">
        <v>0</v>
      </c>
      <c r="V175" s="14">
        <v>0</v>
      </c>
      <c r="W175" s="14">
        <v>0</v>
      </c>
      <c r="X175" s="27">
        <v>0</v>
      </c>
      <c r="Y175" s="27">
        <v>0</v>
      </c>
      <c r="Z175" s="27">
        <v>0</v>
      </c>
      <c r="AA175" s="28">
        <v>0</v>
      </c>
      <c r="AB175" s="27">
        <v>0</v>
      </c>
      <c r="AC175" s="27">
        <v>0</v>
      </c>
      <c r="AD175" s="27">
        <v>0</v>
      </c>
      <c r="AE175" s="114">
        <v>0</v>
      </c>
      <c r="AF175" s="25"/>
      <c r="AG175" s="36"/>
      <c r="AH175" s="36"/>
      <c r="AI175" s="36"/>
      <c r="AJ175" s="36"/>
      <c r="AK175" s="36"/>
      <c r="AL175" s="36"/>
      <c r="AM175" s="36"/>
      <c r="AN175" s="36"/>
      <c r="AO175" s="36"/>
      <c r="AP175" s="36"/>
    </row>
    <row r="176" spans="1:42" s="5" customFormat="1" x14ac:dyDescent="0.25">
      <c r="A176" s="26" t="s">
        <v>21</v>
      </c>
      <c r="B176" s="13">
        <f>H176+J176+L176+N176+P176+R176+T176+V176+X176+Z176+AB176+AD176</f>
        <v>2745.2000000000003</v>
      </c>
      <c r="C176" s="14">
        <f>H176+J176+L176+N176+P176+R176+T176+V176+X176+Z176+AB176+AD176</f>
        <v>2745.2000000000003</v>
      </c>
      <c r="D176" s="14">
        <f>E176</f>
        <v>2667.8345399999998</v>
      </c>
      <c r="E176" s="27">
        <f>I176+K176+M176+O176+Q176+S176+U176+W176+Y176+AA176+AC176+AE176</f>
        <v>2667.8345399999998</v>
      </c>
      <c r="F176" s="23">
        <f>E176/B176*100</f>
        <v>97.181791490601768</v>
      </c>
      <c r="G176" s="24">
        <f>E176/C176*100</f>
        <v>97.181791490601768</v>
      </c>
      <c r="H176" s="27">
        <v>481.654</v>
      </c>
      <c r="I176" s="27">
        <v>428.33273000000003</v>
      </c>
      <c r="J176" s="27">
        <v>210.691</v>
      </c>
      <c r="K176" s="27">
        <v>261.90553999999997</v>
      </c>
      <c r="L176" s="27">
        <v>81.564999999999998</v>
      </c>
      <c r="M176" s="27">
        <v>83.028260000000003</v>
      </c>
      <c r="N176" s="27">
        <v>177.08025000000001</v>
      </c>
      <c r="O176" s="27">
        <v>177.68512000000001</v>
      </c>
      <c r="P176" s="27">
        <v>228.54575</v>
      </c>
      <c r="Q176" s="27">
        <v>228.23035999999999</v>
      </c>
      <c r="R176" s="27">
        <v>417.24516</v>
      </c>
      <c r="S176" s="27">
        <v>417.59536000000003</v>
      </c>
      <c r="T176" s="14">
        <v>369.07600000000002</v>
      </c>
      <c r="U176" s="14">
        <v>276.56029000000001</v>
      </c>
      <c r="V176" s="14">
        <v>98.993840000000006</v>
      </c>
      <c r="W176" s="14">
        <v>70.842529999999996</v>
      </c>
      <c r="X176" s="27">
        <v>12.734</v>
      </c>
      <c r="Y176" s="27">
        <v>74.120429999999999</v>
      </c>
      <c r="Z176" s="27">
        <v>527.08199999999999</v>
      </c>
      <c r="AA176" s="27">
        <v>243.69269</v>
      </c>
      <c r="AB176" s="27">
        <v>114.23099999999999</v>
      </c>
      <c r="AC176" s="27">
        <v>161.62165999999999</v>
      </c>
      <c r="AD176" s="27">
        <v>26.302</v>
      </c>
      <c r="AE176" s="114">
        <v>244.21957</v>
      </c>
      <c r="AF176" s="25"/>
      <c r="AG176" s="36"/>
      <c r="AH176" s="36"/>
      <c r="AI176" s="36"/>
      <c r="AJ176" s="36"/>
      <c r="AK176" s="36"/>
      <c r="AL176" s="36"/>
      <c r="AM176" s="36"/>
      <c r="AN176" s="36"/>
      <c r="AO176" s="36"/>
      <c r="AP176" s="36"/>
    </row>
    <row r="177" spans="1:42" s="5" customFormat="1" x14ac:dyDescent="0.25">
      <c r="A177" s="26" t="s">
        <v>24</v>
      </c>
      <c r="B177" s="24">
        <f>H177+J177+L177+N177+P177+R177+T177+V177+X177+Z177+AB177+AD177</f>
        <v>0</v>
      </c>
      <c r="C177" s="14">
        <f>H177+J177+L177+N177+P177+R177+T177+V177+X177+Z177</f>
        <v>0</v>
      </c>
      <c r="D177" s="14">
        <v>0</v>
      </c>
      <c r="E177" s="27">
        <f>I177+K177+M177+O177+Q177+S177+U177+W177+Y177+AA177+AC177+AE177</f>
        <v>0</v>
      </c>
      <c r="F177" s="23">
        <v>0</v>
      </c>
      <c r="G177" s="24">
        <v>0</v>
      </c>
      <c r="H177" s="27">
        <v>0</v>
      </c>
      <c r="I177" s="27">
        <v>0</v>
      </c>
      <c r="J177" s="27">
        <v>0</v>
      </c>
      <c r="K177" s="27">
        <v>0</v>
      </c>
      <c r="L177" s="27">
        <v>0</v>
      </c>
      <c r="M177" s="27">
        <v>0</v>
      </c>
      <c r="N177" s="27">
        <v>0</v>
      </c>
      <c r="O177" s="27">
        <v>0</v>
      </c>
      <c r="P177" s="27">
        <v>0</v>
      </c>
      <c r="Q177" s="27">
        <v>0</v>
      </c>
      <c r="R177" s="27">
        <v>0</v>
      </c>
      <c r="S177" s="27">
        <v>0</v>
      </c>
      <c r="T177" s="27">
        <v>0</v>
      </c>
      <c r="U177" s="14">
        <v>0</v>
      </c>
      <c r="V177" s="14">
        <v>0</v>
      </c>
      <c r="W177" s="14">
        <v>0</v>
      </c>
      <c r="X177" s="27">
        <v>0</v>
      </c>
      <c r="Y177" s="27">
        <v>0</v>
      </c>
      <c r="Z177" s="27">
        <v>0</v>
      </c>
      <c r="AA177" s="28">
        <v>0</v>
      </c>
      <c r="AB177" s="27">
        <v>0</v>
      </c>
      <c r="AC177" s="27">
        <v>0</v>
      </c>
      <c r="AD177" s="27">
        <v>0</v>
      </c>
      <c r="AE177" s="114">
        <v>0</v>
      </c>
      <c r="AF177" s="25"/>
    </row>
    <row r="178" spans="1:42" s="48" customFormat="1" ht="23.25" customHeight="1" x14ac:dyDescent="0.25">
      <c r="A178" s="75" t="s">
        <v>25</v>
      </c>
      <c r="B178" s="113">
        <f>B179+B180+B181+B182</f>
        <v>23851.29652</v>
      </c>
      <c r="C178" s="113">
        <f>C6+C110+C163</f>
        <v>23851.29652</v>
      </c>
      <c r="D178" s="113">
        <f>D6+D110+D163</f>
        <v>23573.915690000002</v>
      </c>
      <c r="E178" s="113">
        <f>E6+E110+E163</f>
        <v>23573.815689999999</v>
      </c>
      <c r="F178" s="113">
        <f>E178/B178*100</f>
        <v>98.836621607687761</v>
      </c>
      <c r="G178" s="113">
        <f>E178/C178*100</f>
        <v>98.836621607687761</v>
      </c>
      <c r="H178" s="113">
        <f t="shared" ref="H178:AE178" si="63">H6+H110+H163</f>
        <v>2414.80872</v>
      </c>
      <c r="I178" s="113">
        <f t="shared" si="63"/>
        <v>1032.4844000000001</v>
      </c>
      <c r="J178" s="113">
        <f t="shared" si="63"/>
        <v>2544.8911999999996</v>
      </c>
      <c r="K178" s="113">
        <f t="shared" si="63"/>
        <v>1926.1621999999998</v>
      </c>
      <c r="L178" s="113">
        <f t="shared" si="63"/>
        <v>942.47469000000001</v>
      </c>
      <c r="M178" s="113">
        <f t="shared" si="63"/>
        <v>989.39315000000011</v>
      </c>
      <c r="N178" s="113">
        <f t="shared" si="63"/>
        <v>1211.2596000000003</v>
      </c>
      <c r="O178" s="113">
        <f t="shared" si="63"/>
        <v>1495.58016</v>
      </c>
      <c r="P178" s="113">
        <f t="shared" si="63"/>
        <v>1468.7462399999999</v>
      </c>
      <c r="Q178" s="113">
        <f t="shared" si="63"/>
        <v>1903.48036</v>
      </c>
      <c r="R178" s="113">
        <f t="shared" si="63"/>
        <v>1873.7446500000001</v>
      </c>
      <c r="S178" s="113">
        <f t="shared" si="63"/>
        <v>1195.5539100000001</v>
      </c>
      <c r="T178" s="113">
        <f t="shared" si="63"/>
        <v>1799.9352599999997</v>
      </c>
      <c r="U178" s="113">
        <f t="shared" si="63"/>
        <v>2658.6920300000002</v>
      </c>
      <c r="V178" s="113">
        <f t="shared" si="63"/>
        <v>660.81072999999992</v>
      </c>
      <c r="W178" s="113">
        <f t="shared" si="63"/>
        <v>605.22019999999998</v>
      </c>
      <c r="X178" s="113">
        <f t="shared" si="63"/>
        <v>520.65382999999997</v>
      </c>
      <c r="Y178" s="113">
        <f t="shared" si="63"/>
        <v>468.66424000000001</v>
      </c>
      <c r="Z178" s="113">
        <f t="shared" si="63"/>
        <v>2193.7470400000002</v>
      </c>
      <c r="AA178" s="113">
        <f t="shared" ca="1" si="63"/>
        <v>1671.86274</v>
      </c>
      <c r="AB178" s="113">
        <f t="shared" si="63"/>
        <v>949.06444999999985</v>
      </c>
      <c r="AC178" s="113">
        <f t="shared" si="63"/>
        <v>889.28302999999994</v>
      </c>
      <c r="AD178" s="113">
        <f t="shared" si="63"/>
        <v>7271.1509799999994</v>
      </c>
      <c r="AE178" s="113">
        <f t="shared" si="63"/>
        <v>8749.6256300000005</v>
      </c>
      <c r="AF178" s="17"/>
      <c r="AG178" s="74">
        <f>AD178+AB178+Z178+X178+V178+T178+R178+P178+N178+L178+J178+H178</f>
        <v>23851.287389999998</v>
      </c>
      <c r="AH178" s="74">
        <f>B178-AG178</f>
        <v>9.1300000021874439E-3</v>
      </c>
      <c r="AI178" s="47"/>
      <c r="AJ178" s="47"/>
      <c r="AK178" s="47"/>
      <c r="AL178" s="47"/>
      <c r="AM178" s="47"/>
      <c r="AN178" s="47"/>
      <c r="AO178" s="47"/>
      <c r="AP178" s="47"/>
    </row>
    <row r="179" spans="1:42" s="1" customFormat="1" x14ac:dyDescent="0.25">
      <c r="A179" s="12" t="s">
        <v>23</v>
      </c>
      <c r="B179" s="29">
        <f>B11+B17+B25+B31+B37+B45+B51+B57+B63+B76+B82+B88+B94+B100+B115+B121+B127+B133+B141+B147+B153+B159+B168+B174+B70</f>
        <v>4321.5</v>
      </c>
      <c r="C179" s="29">
        <f t="shared" ref="C179:E179" si="64">C11+C17+C25+C31+C37+C45+C51+C57+C63+C76+C82+C88+C94+C100+C115+C121+C127+C133+C141+C147+C153+C159+C168+C174+C70</f>
        <v>4321.5</v>
      </c>
      <c r="D179" s="29">
        <f t="shared" si="64"/>
        <v>4321.5</v>
      </c>
      <c r="E179" s="29">
        <f t="shared" si="64"/>
        <v>4321.5000000000009</v>
      </c>
      <c r="F179" s="24">
        <f>E179/B179*100</f>
        <v>100.00000000000003</v>
      </c>
      <c r="G179" s="24">
        <f>E179/C179*100</f>
        <v>100.00000000000003</v>
      </c>
      <c r="H179" s="29">
        <f t="shared" ref="H179:AE179" si="65">H11+H17+H25+H31+H37+H45+H51+H57+H63+H76+H82+H88+H94+H100+H115+H121+H127+H133+H141+H147+H153+H159+H168+H174+H70</f>
        <v>1028.239</v>
      </c>
      <c r="I179" s="29">
        <f t="shared" si="65"/>
        <v>0</v>
      </c>
      <c r="J179" s="29">
        <f t="shared" si="65"/>
        <v>369.88882000000001</v>
      </c>
      <c r="K179" s="29">
        <f t="shared" si="65"/>
        <v>0.20680999999999999</v>
      </c>
      <c r="L179" s="29">
        <f t="shared" si="65"/>
        <v>61.407029999999999</v>
      </c>
      <c r="M179" s="29">
        <f t="shared" si="65"/>
        <v>215.54313999999999</v>
      </c>
      <c r="N179" s="29">
        <f t="shared" si="65"/>
        <v>347.33730000000003</v>
      </c>
      <c r="O179" s="29">
        <f t="shared" si="65"/>
        <v>468.29905000000002</v>
      </c>
      <c r="P179" s="29">
        <f t="shared" si="65"/>
        <v>225.54212999999999</v>
      </c>
      <c r="Q179" s="29">
        <f t="shared" si="65"/>
        <v>644.57957999999996</v>
      </c>
      <c r="R179" s="29">
        <f t="shared" si="65"/>
        <v>348.26463999999999</v>
      </c>
      <c r="S179" s="29">
        <f t="shared" si="65"/>
        <v>356.80248999999998</v>
      </c>
      <c r="T179" s="29">
        <f t="shared" si="65"/>
        <v>703.63396</v>
      </c>
      <c r="U179" s="29">
        <f t="shared" si="65"/>
        <v>826.54237000000001</v>
      </c>
      <c r="V179" s="29">
        <f t="shared" si="65"/>
        <v>244.55324999999999</v>
      </c>
      <c r="W179" s="29">
        <f t="shared" si="65"/>
        <v>236.41917000000001</v>
      </c>
      <c r="X179" s="29">
        <f t="shared" si="65"/>
        <v>177.61228</v>
      </c>
      <c r="Y179" s="29">
        <f t="shared" si="65"/>
        <v>137.41907</v>
      </c>
      <c r="Z179" s="29">
        <f t="shared" si="65"/>
        <v>557.42833000000007</v>
      </c>
      <c r="AA179" s="29">
        <f t="shared" si="65"/>
        <v>723.91672000000005</v>
      </c>
      <c r="AB179" s="29">
        <f t="shared" si="65"/>
        <v>20.062570000000001</v>
      </c>
      <c r="AC179" s="29">
        <f t="shared" si="65"/>
        <v>206.55846</v>
      </c>
      <c r="AD179" s="29">
        <f t="shared" si="65"/>
        <v>237.53068999999999</v>
      </c>
      <c r="AE179" s="29">
        <f t="shared" si="65"/>
        <v>505.21314000000001</v>
      </c>
      <c r="AF179" s="17"/>
    </row>
    <row r="180" spans="1:42" s="1" customFormat="1" x14ac:dyDescent="0.25">
      <c r="A180" s="12" t="s">
        <v>22</v>
      </c>
      <c r="B180" s="29">
        <f>B12+B18+B26+B32+B38+B46+B52+B58+B64+B77+B83+B89+B95+B101+B116+B122+B128+B134+B142+B148+B154+B160+B169+B175+B71</f>
        <v>12103.8</v>
      </c>
      <c r="C180" s="29">
        <f t="shared" ref="C180:E180" si="66">C12+C18+C26+C32+C38+C46+C52+C58+C64+C77+C83+C89+C95+C101+C116+C122+C128+C134+C142+C148+C154+C160+C169+C175+C71</f>
        <v>12103.8</v>
      </c>
      <c r="D180" s="29">
        <f t="shared" si="66"/>
        <v>12017.730390000001</v>
      </c>
      <c r="E180" s="29">
        <f t="shared" si="66"/>
        <v>12017.730390000001</v>
      </c>
      <c r="F180" s="24">
        <f>E180/B180*100</f>
        <v>99.288904228424144</v>
      </c>
      <c r="G180" s="24">
        <f>E180/C180*100</f>
        <v>99.288904228424144</v>
      </c>
      <c r="H180" s="29">
        <f t="shared" ref="H180:AE180" si="67">H12+H18+H26+H32+H38+H46+H52+H58+H64+H77+H83+H89+H95+H101+H116+H122+H128+H134+H142+H148+H154+H160+H169+H175+H71</f>
        <v>879.03399999999999</v>
      </c>
      <c r="I180" s="29">
        <f t="shared" si="67"/>
        <v>578.27166999999997</v>
      </c>
      <c r="J180" s="29">
        <f t="shared" si="67"/>
        <v>1871.0599</v>
      </c>
      <c r="K180" s="29">
        <f t="shared" si="67"/>
        <v>1598.1818499999999</v>
      </c>
      <c r="L180" s="29">
        <f t="shared" si="67"/>
        <v>136.36118000000002</v>
      </c>
      <c r="M180" s="29">
        <f t="shared" si="67"/>
        <v>238.14375000000001</v>
      </c>
      <c r="N180" s="29">
        <f t="shared" si="67"/>
        <v>332.15057000000002</v>
      </c>
      <c r="O180" s="29">
        <f t="shared" si="67"/>
        <v>405.26585</v>
      </c>
      <c r="P180" s="29">
        <f t="shared" si="67"/>
        <v>489.10900999999996</v>
      </c>
      <c r="Q180" s="29">
        <f t="shared" si="67"/>
        <v>669.78336999999999</v>
      </c>
      <c r="R180" s="29">
        <f t="shared" si="67"/>
        <v>837.35137000000009</v>
      </c>
      <c r="S180" s="29">
        <f t="shared" si="67"/>
        <v>190.35606000000001</v>
      </c>
      <c r="T180" s="29">
        <f t="shared" si="67"/>
        <v>580.49181999999996</v>
      </c>
      <c r="U180" s="29">
        <f t="shared" si="67"/>
        <v>1222.2943700000001</v>
      </c>
      <c r="V180" s="29">
        <f t="shared" si="67"/>
        <v>193.76215999999999</v>
      </c>
      <c r="W180" s="29">
        <f t="shared" si="67"/>
        <v>193.7705</v>
      </c>
      <c r="X180" s="29">
        <f t="shared" si="67"/>
        <v>297.65907000000004</v>
      </c>
      <c r="Y180" s="29">
        <f t="shared" si="67"/>
        <v>226.29473999999999</v>
      </c>
      <c r="Z180" s="29">
        <f t="shared" si="67"/>
        <v>727.84523000000002</v>
      </c>
      <c r="AA180" s="29">
        <f t="shared" si="67"/>
        <v>419.51601999999997</v>
      </c>
      <c r="AB180" s="29">
        <f t="shared" si="67"/>
        <v>277.18740000000003</v>
      </c>
      <c r="AC180" s="29">
        <f t="shared" si="67"/>
        <v>252.71290999999999</v>
      </c>
      <c r="AD180" s="29">
        <f t="shared" si="67"/>
        <v>5481.7882900000004</v>
      </c>
      <c r="AE180" s="29">
        <f t="shared" si="67"/>
        <v>6023.1392999999998</v>
      </c>
      <c r="AF180" s="17"/>
    </row>
    <row r="181" spans="1:42" s="1" customFormat="1" x14ac:dyDescent="0.25">
      <c r="A181" s="12" t="s">
        <v>21</v>
      </c>
      <c r="B181" s="29">
        <f>B13+B19+B27+B33+B39+B47+B53+B59+B65+B78+B84+B90+B96+B102+B117+B123+B129+B135+B143+B149+B155+B161+B170+B176+B72+B108</f>
        <v>7425.9965200000006</v>
      </c>
      <c r="C181" s="29">
        <f t="shared" ref="C181:E181" si="68">C13+C19+C27+C33+C39+C47+C53+C59+C65+C78+C84+C90+C96+C102+C117+C123+C129+C135+C143+C149+C155+C161+C170+C176+C72+C108</f>
        <v>7425.9965200000006</v>
      </c>
      <c r="D181" s="29">
        <f t="shared" si="68"/>
        <v>7234.6853000000001</v>
      </c>
      <c r="E181" s="29">
        <f t="shared" si="68"/>
        <v>7234.5852999999997</v>
      </c>
      <c r="F181" s="24">
        <f>E181/B181*100</f>
        <v>97.422417052250381</v>
      </c>
      <c r="G181" s="24">
        <f>E181/C181*100</f>
        <v>97.422417052250381</v>
      </c>
      <c r="H181" s="29">
        <f t="shared" ref="H181:AE181" si="69">H13+H19+H27+H33+H39+H47+H53+H59+H65+H78+H84+H90+H96+H102+H117+H123+H129+H135+H143+H149+H155+H161+H170+H176+H72+H108</f>
        <v>507.53571999999997</v>
      </c>
      <c r="I181" s="29">
        <f t="shared" si="69"/>
        <v>454.21273000000002</v>
      </c>
      <c r="J181" s="29">
        <f t="shared" si="69"/>
        <v>303.94247999999999</v>
      </c>
      <c r="K181" s="29">
        <f t="shared" si="69"/>
        <v>327.77353999999997</v>
      </c>
      <c r="L181" s="29">
        <f t="shared" si="69"/>
        <v>744.70648000000006</v>
      </c>
      <c r="M181" s="29">
        <f t="shared" si="69"/>
        <v>535.70625999999993</v>
      </c>
      <c r="N181" s="29">
        <f t="shared" si="69"/>
        <v>531.77172999999993</v>
      </c>
      <c r="O181" s="29">
        <f t="shared" si="69"/>
        <v>615.01526000000001</v>
      </c>
      <c r="P181" s="29">
        <f t="shared" si="69"/>
        <v>754.10423000000003</v>
      </c>
      <c r="Q181" s="29">
        <f t="shared" si="69"/>
        <v>589.13036000000011</v>
      </c>
      <c r="R181" s="29">
        <f t="shared" si="69"/>
        <v>688.1286399999999</v>
      </c>
      <c r="S181" s="29">
        <f t="shared" si="69"/>
        <v>648.39535999999998</v>
      </c>
      <c r="T181" s="29">
        <f t="shared" si="69"/>
        <v>515.80948000000001</v>
      </c>
      <c r="U181" s="29">
        <f t="shared" si="69"/>
        <v>609.85528999999997</v>
      </c>
      <c r="V181" s="29">
        <f t="shared" si="69"/>
        <v>222.49531999999999</v>
      </c>
      <c r="W181" s="29">
        <f t="shared" si="69"/>
        <v>175.03053</v>
      </c>
      <c r="X181" s="29">
        <f t="shared" si="69"/>
        <v>45.382480000000001</v>
      </c>
      <c r="Y181" s="29">
        <f t="shared" si="69"/>
        <v>104.95043000000001</v>
      </c>
      <c r="Z181" s="29">
        <f t="shared" si="69"/>
        <v>908.47348</v>
      </c>
      <c r="AA181" s="29">
        <f t="shared" si="69"/>
        <v>523.23068999999998</v>
      </c>
      <c r="AB181" s="29">
        <f t="shared" si="69"/>
        <v>651.81448</v>
      </c>
      <c r="AC181" s="29">
        <f t="shared" si="69"/>
        <v>430.01166000000001</v>
      </c>
      <c r="AD181" s="29">
        <f t="shared" si="69"/>
        <v>1551.8319999999999</v>
      </c>
      <c r="AE181" s="29">
        <f t="shared" si="69"/>
        <v>2221.2731899999999</v>
      </c>
      <c r="AF181" s="17"/>
    </row>
    <row r="182" spans="1:42" s="1" customFormat="1" x14ac:dyDescent="0.25">
      <c r="A182" s="12" t="s">
        <v>24</v>
      </c>
      <c r="B182" s="29">
        <f>B14+B20+B28+B34+B40+B48+B54+B60+B66+B79+B85+B91+B97+B103+B118+B124+B130+B136+B144+B150+B156+B162+B171+B177+B73</f>
        <v>0</v>
      </c>
      <c r="C182" s="29">
        <f t="shared" ref="C182:E182" si="70">C14+C20+C28+C34+C40+C48+C54+C60+C66+C79+C85+C91+C97+C103+C118+C124+C130+C136+C144+C150+C156+C162+C171+C177+C73</f>
        <v>0</v>
      </c>
      <c r="D182" s="29">
        <f t="shared" si="70"/>
        <v>0</v>
      </c>
      <c r="E182" s="29">
        <f t="shared" si="70"/>
        <v>0</v>
      </c>
      <c r="F182" s="24"/>
      <c r="G182" s="24"/>
      <c r="H182" s="29">
        <f t="shared" ref="H182:AE182" si="71">H14+H20+H28+H34+H40+H48+H54+H60+H66+H79+H85+H91+H97+H103+H118+H124+H130+H136+H144+H150+H156+H162+H171+H177+H73</f>
        <v>0</v>
      </c>
      <c r="I182" s="29">
        <f t="shared" si="71"/>
        <v>0</v>
      </c>
      <c r="J182" s="29">
        <f t="shared" si="71"/>
        <v>0</v>
      </c>
      <c r="K182" s="29">
        <f t="shared" si="71"/>
        <v>0</v>
      </c>
      <c r="L182" s="29">
        <f t="shared" si="71"/>
        <v>0</v>
      </c>
      <c r="M182" s="29">
        <f t="shared" si="71"/>
        <v>0</v>
      </c>
      <c r="N182" s="29">
        <f t="shared" si="71"/>
        <v>0</v>
      </c>
      <c r="O182" s="29">
        <f t="shared" si="71"/>
        <v>0</v>
      </c>
      <c r="P182" s="29">
        <f t="shared" si="71"/>
        <v>0</v>
      </c>
      <c r="Q182" s="29">
        <f t="shared" si="71"/>
        <v>0</v>
      </c>
      <c r="R182" s="29">
        <f t="shared" si="71"/>
        <v>0</v>
      </c>
      <c r="S182" s="29">
        <f t="shared" si="71"/>
        <v>0</v>
      </c>
      <c r="T182" s="29">
        <f t="shared" si="71"/>
        <v>0</v>
      </c>
      <c r="U182" s="29">
        <f t="shared" si="71"/>
        <v>0</v>
      </c>
      <c r="V182" s="29">
        <f t="shared" si="71"/>
        <v>0</v>
      </c>
      <c r="W182" s="29">
        <f t="shared" si="71"/>
        <v>0</v>
      </c>
      <c r="X182" s="29">
        <f t="shared" si="71"/>
        <v>0</v>
      </c>
      <c r="Y182" s="29">
        <f t="shared" si="71"/>
        <v>0</v>
      </c>
      <c r="Z182" s="29">
        <f t="shared" si="71"/>
        <v>0</v>
      </c>
      <c r="AA182" s="29">
        <f t="shared" si="71"/>
        <v>0</v>
      </c>
      <c r="AB182" s="29">
        <f t="shared" si="71"/>
        <v>0</v>
      </c>
      <c r="AC182" s="29">
        <f t="shared" si="71"/>
        <v>0</v>
      </c>
      <c r="AD182" s="29">
        <f t="shared" si="71"/>
        <v>0</v>
      </c>
      <c r="AE182" s="29">
        <f t="shared" si="71"/>
        <v>0</v>
      </c>
      <c r="AF182" s="17"/>
    </row>
    <row r="183" spans="1:42" x14ac:dyDescent="0.25">
      <c r="B183" s="34"/>
      <c r="C183" s="34"/>
    </row>
    <row r="184" spans="1:42" ht="29.25" customHeight="1" x14ac:dyDescent="0.25">
      <c r="A184" s="58" t="s">
        <v>66</v>
      </c>
      <c r="B184" s="157" t="s">
        <v>49</v>
      </c>
      <c r="C184" s="157"/>
      <c r="D184" s="157"/>
      <c r="E184" s="157"/>
      <c r="F184" s="59"/>
      <c r="G184" s="39"/>
      <c r="H184" s="39"/>
      <c r="I184" s="39"/>
      <c r="K184" s="58"/>
      <c r="L184" s="64"/>
      <c r="M184" s="64"/>
      <c r="N184" s="40"/>
      <c r="O184" s="40"/>
      <c r="P184" s="8"/>
      <c r="Q184" s="8"/>
      <c r="R184" s="8"/>
      <c r="S184" s="8"/>
      <c r="T184" s="8"/>
      <c r="U184" s="30"/>
      <c r="V184" s="30"/>
      <c r="W184" s="30"/>
      <c r="X184" s="30"/>
      <c r="Y184" s="30"/>
      <c r="Z184" s="30"/>
      <c r="AA184" s="30"/>
      <c r="AB184" s="30"/>
      <c r="AC184" s="8"/>
      <c r="AD184" s="8"/>
      <c r="AE184" s="8"/>
      <c r="AF184" s="8"/>
      <c r="AG184" s="8"/>
    </row>
    <row r="185" spans="1:42" x14ac:dyDescent="0.25">
      <c r="A185" s="38"/>
      <c r="B185" s="61"/>
      <c r="C185" s="70"/>
      <c r="D185" s="66"/>
      <c r="E185" s="65"/>
      <c r="F185" s="8"/>
      <c r="G185" s="8"/>
      <c r="H185" s="8"/>
      <c r="I185" s="8"/>
      <c r="J185" s="8"/>
      <c r="K185" s="8"/>
      <c r="N185" s="37"/>
      <c r="O185" s="8"/>
      <c r="P185" s="8"/>
      <c r="Q185" s="8"/>
      <c r="R185" s="8"/>
      <c r="S185" s="8"/>
      <c r="T185" s="8"/>
      <c r="U185" s="30"/>
      <c r="V185" s="30"/>
      <c r="W185" s="30"/>
      <c r="X185" s="30"/>
      <c r="Y185" s="30"/>
      <c r="Z185" s="30"/>
      <c r="AA185" s="30"/>
      <c r="AB185" s="30"/>
      <c r="AC185" s="8"/>
      <c r="AD185" s="8"/>
      <c r="AE185" s="8"/>
      <c r="AF185" s="8"/>
      <c r="AG185" s="8"/>
    </row>
    <row r="186" spans="1:42" ht="30" customHeight="1" x14ac:dyDescent="0.25">
      <c r="A186" s="57" t="s">
        <v>67</v>
      </c>
      <c r="B186" s="63"/>
      <c r="C186" s="63"/>
      <c r="D186" s="62"/>
      <c r="E186" s="144"/>
      <c r="F186" s="56"/>
      <c r="J186" s="60"/>
      <c r="K186" s="8"/>
      <c r="N186" s="8"/>
      <c r="T186" s="30"/>
      <c r="U186" s="30"/>
      <c r="V186" s="30"/>
      <c r="W186" s="30"/>
      <c r="X186" s="30"/>
      <c r="Y186" s="30"/>
      <c r="Z186" s="30"/>
      <c r="AA186" s="30"/>
      <c r="AB186" s="30"/>
      <c r="AC186" s="8"/>
      <c r="AD186" s="8"/>
      <c r="AE186" s="8"/>
      <c r="AF186" s="8"/>
      <c r="AG186" s="8"/>
    </row>
    <row r="187" spans="1:42" x14ac:dyDescent="0.25">
      <c r="B187" s="34"/>
      <c r="E187" s="145"/>
      <c r="K187" s="8"/>
      <c r="L187" s="8"/>
      <c r="M187" s="8"/>
      <c r="N187" s="8"/>
      <c r="T187" s="30"/>
      <c r="U187" s="30"/>
      <c r="V187" s="30"/>
      <c r="W187" s="30"/>
      <c r="X187" s="30"/>
      <c r="Y187" s="30"/>
      <c r="Z187" s="30"/>
      <c r="AA187" s="30"/>
      <c r="AB187" s="30"/>
      <c r="AC187" s="8"/>
      <c r="AD187" s="8"/>
      <c r="AE187" s="8"/>
      <c r="AF187" s="8"/>
      <c r="AG187" s="8"/>
    </row>
    <row r="188" spans="1:42" x14ac:dyDescent="0.25">
      <c r="T188" s="32"/>
      <c r="X188" s="32"/>
      <c r="Y188" s="32"/>
      <c r="Z188" s="32"/>
      <c r="AA188" s="32"/>
      <c r="AB188" s="32"/>
    </row>
    <row r="189" spans="1:42" x14ac:dyDescent="0.25">
      <c r="B189" s="33"/>
      <c r="J189" s="34"/>
      <c r="T189" s="32"/>
      <c r="X189" s="32"/>
      <c r="Y189" s="32"/>
      <c r="Z189" s="32"/>
      <c r="AA189" s="32"/>
      <c r="AB189" s="32"/>
    </row>
  </sheetData>
  <mergeCells count="24">
    <mergeCell ref="AB2:AC2"/>
    <mergeCell ref="AF2:AF3"/>
    <mergeCell ref="AF9:AF14"/>
    <mergeCell ref="R2:S2"/>
    <mergeCell ref="N2:O2"/>
    <mergeCell ref="T2:U2"/>
    <mergeCell ref="V2:W2"/>
    <mergeCell ref="X2:Y2"/>
    <mergeCell ref="AF131:AF136"/>
    <mergeCell ref="Z2:AA2"/>
    <mergeCell ref="B184:E184"/>
    <mergeCell ref="A2:A3"/>
    <mergeCell ref="B2:B3"/>
    <mergeCell ref="C2:C3"/>
    <mergeCell ref="D2:D3"/>
    <mergeCell ref="E2:E3"/>
    <mergeCell ref="AF157:AF162"/>
    <mergeCell ref="P2:Q2"/>
    <mergeCell ref="F2:G2"/>
    <mergeCell ref="H2:I2"/>
    <mergeCell ref="J2:K2"/>
    <mergeCell ref="L2:M2"/>
    <mergeCell ref="AD2:AE2"/>
    <mergeCell ref="AF145:AF150"/>
  </mergeCells>
  <phoneticPr fontId="15" type="noConversion"/>
  <dataValidations count="1">
    <dataValidation allowBlank="1" sqref="AF80"/>
  </dataValidations>
  <printOptions horizontalCentered="1"/>
  <pageMargins left="0" right="0" top="0" bottom="0" header="0" footer="0"/>
  <pageSetup paperSize="9" scale="45" fitToHeight="0" orientation="landscape" r:id="rId1"/>
  <rowBreaks count="5" manualBreakCount="5">
    <brk id="40" max="31" man="1"/>
    <brk id="66" max="31" man="1"/>
    <brk id="97" max="31" man="1"/>
    <brk id="130" max="31" man="1"/>
    <brk id="171" max="31" man="1"/>
  </rowBreaks>
  <colBreaks count="1" manualBreakCount="1">
    <brk id="22" max="18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opLeftCell="A7" zoomScale="66" zoomScaleNormal="66" workbookViewId="0">
      <selection activeCell="R17" sqref="R17"/>
    </sheetView>
  </sheetViews>
  <sheetFormatPr defaultRowHeight="15" x14ac:dyDescent="0.25"/>
  <cols>
    <col min="1" max="1" width="7" customWidth="1"/>
    <col min="2" max="2" width="52" customWidth="1"/>
    <col min="18" max="18" width="42" customWidth="1"/>
    <col min="20" max="21" width="9.85546875" bestFit="1" customWidth="1"/>
  </cols>
  <sheetData>
    <row r="1" spans="1:21" ht="18.75" x14ac:dyDescent="0.25">
      <c r="A1" s="176" t="s">
        <v>80</v>
      </c>
      <c r="B1" s="176"/>
      <c r="C1" s="176"/>
      <c r="D1" s="176"/>
      <c r="E1" s="176"/>
      <c r="F1" s="176"/>
      <c r="G1" s="176"/>
      <c r="H1" s="176"/>
      <c r="I1" s="176"/>
      <c r="J1" s="176"/>
      <c r="K1" s="176"/>
      <c r="L1" s="176"/>
      <c r="M1" s="176"/>
      <c r="N1" s="176"/>
      <c r="O1" s="176"/>
      <c r="P1" s="176"/>
      <c r="Q1" s="176"/>
      <c r="R1" s="176"/>
    </row>
    <row r="2" spans="1:21" ht="18.75" x14ac:dyDescent="0.25">
      <c r="A2" s="176" t="s">
        <v>81</v>
      </c>
      <c r="B2" s="177"/>
      <c r="C2" s="177"/>
      <c r="D2" s="177"/>
      <c r="E2" s="177"/>
      <c r="F2" s="177"/>
      <c r="G2" s="177"/>
      <c r="H2" s="177"/>
      <c r="I2" s="177"/>
      <c r="J2" s="177"/>
      <c r="K2" s="177"/>
      <c r="L2" s="177"/>
      <c r="M2" s="177"/>
      <c r="N2" s="177"/>
      <c r="O2" s="177"/>
      <c r="P2" s="177"/>
      <c r="Q2" s="177"/>
      <c r="R2" s="177"/>
    </row>
    <row r="3" spans="1:21" ht="18.75" x14ac:dyDescent="0.25">
      <c r="A3" s="176" t="s">
        <v>106</v>
      </c>
      <c r="B3" s="177"/>
      <c r="C3" s="177"/>
      <c r="D3" s="177"/>
      <c r="E3" s="177"/>
      <c r="F3" s="177"/>
      <c r="G3" s="177"/>
      <c r="H3" s="177"/>
      <c r="I3" s="177"/>
      <c r="J3" s="177"/>
      <c r="K3" s="177"/>
      <c r="L3" s="177"/>
      <c r="M3" s="177"/>
      <c r="N3" s="177"/>
      <c r="O3" s="177"/>
      <c r="P3" s="177"/>
      <c r="Q3" s="177"/>
      <c r="R3" s="177"/>
    </row>
    <row r="4" spans="1:21" ht="15.75" x14ac:dyDescent="0.25">
      <c r="A4" s="178" t="s">
        <v>82</v>
      </c>
      <c r="B4" s="178" t="s">
        <v>83</v>
      </c>
      <c r="C4" s="178" t="s">
        <v>84</v>
      </c>
      <c r="D4" s="178" t="s">
        <v>85</v>
      </c>
      <c r="E4" s="178" t="s">
        <v>86</v>
      </c>
      <c r="F4" s="180" t="s">
        <v>87</v>
      </c>
      <c r="G4" s="181"/>
      <c r="H4" s="181"/>
      <c r="I4" s="181"/>
      <c r="J4" s="181"/>
      <c r="K4" s="181"/>
      <c r="L4" s="181"/>
      <c r="M4" s="181"/>
      <c r="N4" s="181"/>
      <c r="O4" s="181"/>
      <c r="P4" s="181"/>
      <c r="Q4" s="182"/>
      <c r="R4" s="83"/>
    </row>
    <row r="5" spans="1:21" ht="127.5" customHeight="1" x14ac:dyDescent="0.25">
      <c r="A5" s="179"/>
      <c r="B5" s="179"/>
      <c r="C5" s="179"/>
      <c r="D5" s="179"/>
      <c r="E5" s="179"/>
      <c r="F5" s="84" t="s">
        <v>3</v>
      </c>
      <c r="G5" s="84" t="s">
        <v>4</v>
      </c>
      <c r="H5" s="84" t="s">
        <v>5</v>
      </c>
      <c r="I5" s="84" t="s">
        <v>6</v>
      </c>
      <c r="J5" s="84" t="s">
        <v>7</v>
      </c>
      <c r="K5" s="84" t="s">
        <v>8</v>
      </c>
      <c r="L5" s="84" t="s">
        <v>9</v>
      </c>
      <c r="M5" s="84" t="s">
        <v>10</v>
      </c>
      <c r="N5" s="84" t="s">
        <v>11</v>
      </c>
      <c r="O5" s="84" t="s">
        <v>12</v>
      </c>
      <c r="P5" s="85" t="s">
        <v>13</v>
      </c>
      <c r="Q5" s="85" t="s">
        <v>14</v>
      </c>
      <c r="R5" s="86" t="s">
        <v>88</v>
      </c>
    </row>
    <row r="6" spans="1:21" ht="15.75" x14ac:dyDescent="0.25">
      <c r="A6" s="183" t="s">
        <v>89</v>
      </c>
      <c r="B6" s="184"/>
      <c r="C6" s="184"/>
      <c r="D6" s="184"/>
      <c r="E6" s="184"/>
      <c r="F6" s="184"/>
      <c r="G6" s="184"/>
      <c r="H6" s="184"/>
      <c r="I6" s="184"/>
      <c r="J6" s="184"/>
      <c r="K6" s="184"/>
      <c r="L6" s="184"/>
      <c r="M6" s="184"/>
      <c r="N6" s="184"/>
      <c r="O6" s="184"/>
      <c r="P6" s="184"/>
      <c r="Q6" s="185"/>
      <c r="R6" s="87"/>
    </row>
    <row r="7" spans="1:21" ht="115.5" customHeight="1" x14ac:dyDescent="0.25">
      <c r="A7" s="88" t="s">
        <v>90</v>
      </c>
      <c r="B7" s="128" t="s">
        <v>111</v>
      </c>
      <c r="C7" s="89" t="s">
        <v>91</v>
      </c>
      <c r="D7" s="90">
        <v>6</v>
      </c>
      <c r="E7" s="90">
        <v>9.5</v>
      </c>
      <c r="F7" s="91">
        <v>0</v>
      </c>
      <c r="G7" s="91">
        <v>0</v>
      </c>
      <c r="H7" s="91">
        <v>1</v>
      </c>
      <c r="I7" s="91">
        <v>2</v>
      </c>
      <c r="J7" s="91">
        <v>3.3</v>
      </c>
      <c r="K7" s="91">
        <v>3.3</v>
      </c>
      <c r="L7" s="91">
        <v>2.8</v>
      </c>
      <c r="M7" s="91">
        <v>2.5</v>
      </c>
      <c r="N7" s="91">
        <v>2.4</v>
      </c>
      <c r="O7" s="91">
        <v>2.2000000000000002</v>
      </c>
      <c r="P7" s="93">
        <v>5.7</v>
      </c>
      <c r="Q7" s="93">
        <v>6</v>
      </c>
      <c r="R7" s="126" t="s">
        <v>112</v>
      </c>
    </row>
    <row r="8" spans="1:21" ht="87" customHeight="1" x14ac:dyDescent="0.25">
      <c r="A8" s="92" t="s">
        <v>92</v>
      </c>
      <c r="B8" s="108" t="s">
        <v>107</v>
      </c>
      <c r="C8" s="89" t="s">
        <v>91</v>
      </c>
      <c r="D8" s="93">
        <v>10.5</v>
      </c>
      <c r="E8" s="93">
        <v>35</v>
      </c>
      <c r="F8" s="91">
        <v>26</v>
      </c>
      <c r="G8" s="91">
        <v>44.9</v>
      </c>
      <c r="H8" s="91">
        <v>39</v>
      </c>
      <c r="I8" s="91">
        <v>37.799999999999997</v>
      </c>
      <c r="J8" s="91">
        <v>37.9</v>
      </c>
      <c r="K8" s="91">
        <v>34.6</v>
      </c>
      <c r="L8" s="91">
        <v>32.200000000000003</v>
      </c>
      <c r="M8" s="91">
        <v>37.4</v>
      </c>
      <c r="N8" s="91">
        <v>35.6</v>
      </c>
      <c r="O8" s="93">
        <v>34.299999999999997</v>
      </c>
      <c r="P8" s="94">
        <v>33.299999999999997</v>
      </c>
      <c r="Q8" s="93">
        <v>34.1</v>
      </c>
      <c r="R8" s="147" t="s">
        <v>113</v>
      </c>
    </row>
    <row r="9" spans="1:21" ht="105.75" customHeight="1" x14ac:dyDescent="0.25">
      <c r="A9" s="92" t="s">
        <v>93</v>
      </c>
      <c r="B9" s="128" t="s">
        <v>94</v>
      </c>
      <c r="C9" s="89" t="s">
        <v>91</v>
      </c>
      <c r="D9" s="95">
        <v>50</v>
      </c>
      <c r="E9" s="95">
        <v>52</v>
      </c>
      <c r="F9" s="91">
        <v>15</v>
      </c>
      <c r="G9" s="91">
        <v>20</v>
      </c>
      <c r="H9" s="91">
        <v>25</v>
      </c>
      <c r="I9" s="91">
        <v>30</v>
      </c>
      <c r="J9" s="91">
        <v>32</v>
      </c>
      <c r="K9" s="91">
        <v>32</v>
      </c>
      <c r="L9" s="91">
        <v>32</v>
      </c>
      <c r="M9" s="91">
        <v>32</v>
      </c>
      <c r="N9" s="91">
        <v>38</v>
      </c>
      <c r="O9" s="91">
        <v>40</v>
      </c>
      <c r="P9" s="93">
        <v>48</v>
      </c>
      <c r="Q9" s="93">
        <v>52</v>
      </c>
      <c r="R9" s="147" t="s">
        <v>131</v>
      </c>
    </row>
    <row r="10" spans="1:21" ht="92.25" customHeight="1" x14ac:dyDescent="0.25">
      <c r="A10" s="92" t="s">
        <v>95</v>
      </c>
      <c r="B10" s="109" t="s">
        <v>98</v>
      </c>
      <c r="C10" s="89" t="s">
        <v>91</v>
      </c>
      <c r="D10" s="96">
        <v>0</v>
      </c>
      <c r="E10" s="96">
        <v>65</v>
      </c>
      <c r="F10" s="91">
        <v>0</v>
      </c>
      <c r="G10" s="91">
        <v>0</v>
      </c>
      <c r="H10" s="91">
        <v>0</v>
      </c>
      <c r="I10" s="91">
        <v>13</v>
      </c>
      <c r="J10" s="91">
        <v>13</v>
      </c>
      <c r="K10" s="91">
        <v>13</v>
      </c>
      <c r="L10" s="91">
        <v>19.96</v>
      </c>
      <c r="M10" s="91">
        <v>22.92</v>
      </c>
      <c r="N10" s="91">
        <v>32.81</v>
      </c>
      <c r="O10" s="91">
        <v>59.42</v>
      </c>
      <c r="P10" s="93">
        <v>66.08</v>
      </c>
      <c r="Q10" s="93">
        <v>67.62</v>
      </c>
      <c r="R10" s="126" t="s">
        <v>117</v>
      </c>
    </row>
    <row r="11" spans="1:21" ht="36.75" customHeight="1" x14ac:dyDescent="0.25">
      <c r="A11" s="88" t="s">
        <v>97</v>
      </c>
      <c r="B11" s="109" t="s">
        <v>99</v>
      </c>
      <c r="C11" s="89" t="s">
        <v>96</v>
      </c>
      <c r="D11" s="110">
        <v>2348</v>
      </c>
      <c r="E11" s="111">
        <v>2350</v>
      </c>
      <c r="F11" s="112">
        <v>132</v>
      </c>
      <c r="G11" s="112">
        <v>290</v>
      </c>
      <c r="H11" s="93">
        <v>438</v>
      </c>
      <c r="I11" s="93">
        <v>630</v>
      </c>
      <c r="J11" s="93">
        <v>823</v>
      </c>
      <c r="K11" s="93">
        <v>997</v>
      </c>
      <c r="L11" s="93">
        <v>1213</v>
      </c>
      <c r="M11" s="93">
        <v>1420</v>
      </c>
      <c r="N11" s="93">
        <v>1603</v>
      </c>
      <c r="O11" s="93">
        <v>1816</v>
      </c>
      <c r="P11" s="93">
        <v>2000</v>
      </c>
      <c r="Q11" s="93">
        <v>2197</v>
      </c>
      <c r="R11" s="126" t="s">
        <v>133</v>
      </c>
    </row>
    <row r="12" spans="1:21" ht="16.5" x14ac:dyDescent="0.25">
      <c r="A12" s="186" t="s">
        <v>100</v>
      </c>
      <c r="B12" s="187"/>
      <c r="C12" s="187"/>
      <c r="D12" s="187"/>
      <c r="E12" s="187"/>
      <c r="F12" s="187"/>
      <c r="G12" s="187"/>
      <c r="H12" s="187"/>
      <c r="I12" s="187"/>
      <c r="J12" s="187"/>
      <c r="K12" s="187"/>
      <c r="L12" s="187"/>
      <c r="M12" s="187"/>
      <c r="N12" s="187"/>
      <c r="O12" s="187"/>
      <c r="P12" s="187"/>
      <c r="Q12" s="188"/>
      <c r="R12" s="97"/>
    </row>
    <row r="13" spans="1:21" ht="49.5" x14ac:dyDescent="0.25">
      <c r="A13" s="92" t="s">
        <v>90</v>
      </c>
      <c r="B13" s="98" t="s">
        <v>101</v>
      </c>
      <c r="C13" s="89" t="s">
        <v>91</v>
      </c>
      <c r="D13" s="90">
        <v>15.6</v>
      </c>
      <c r="E13" s="90">
        <v>13</v>
      </c>
      <c r="F13" s="91">
        <v>12.2</v>
      </c>
      <c r="G13" s="91">
        <v>11.4</v>
      </c>
      <c r="H13" s="91">
        <v>13</v>
      </c>
      <c r="I13" s="91">
        <v>11.5</v>
      </c>
      <c r="J13" s="91">
        <v>11</v>
      </c>
      <c r="K13" s="91">
        <v>11.6</v>
      </c>
      <c r="L13" s="91">
        <v>12.3</v>
      </c>
      <c r="M13" s="91">
        <v>12.7</v>
      </c>
      <c r="N13" s="91">
        <v>14.5</v>
      </c>
      <c r="O13" s="91">
        <v>13.6</v>
      </c>
      <c r="P13" s="93">
        <v>13.8</v>
      </c>
      <c r="Q13" s="93">
        <v>14.5</v>
      </c>
      <c r="R13" s="147" t="s">
        <v>114</v>
      </c>
    </row>
    <row r="14" spans="1:21" ht="51" customHeight="1" x14ac:dyDescent="0.25">
      <c r="A14" s="92" t="s">
        <v>92</v>
      </c>
      <c r="B14" s="98" t="s">
        <v>102</v>
      </c>
      <c r="C14" s="89" t="s">
        <v>91</v>
      </c>
      <c r="D14" s="90">
        <v>60</v>
      </c>
      <c r="E14" s="90">
        <v>57.5</v>
      </c>
      <c r="F14" s="91">
        <v>8.1999999999999993</v>
      </c>
      <c r="G14" s="91">
        <v>17.5</v>
      </c>
      <c r="H14" s="91">
        <v>25.3</v>
      </c>
      <c r="I14" s="91">
        <v>32.700000000000003</v>
      </c>
      <c r="J14" s="91">
        <v>41.8</v>
      </c>
      <c r="K14" s="91">
        <v>50.7</v>
      </c>
      <c r="L14" s="91">
        <v>59.7</v>
      </c>
      <c r="M14" s="91">
        <v>66.7</v>
      </c>
      <c r="N14" s="91">
        <v>74.099999999999994</v>
      </c>
      <c r="O14" s="91">
        <v>86</v>
      </c>
      <c r="P14" s="93">
        <v>91.6</v>
      </c>
      <c r="Q14" s="93">
        <v>97.6</v>
      </c>
      <c r="R14" s="126" t="s">
        <v>115</v>
      </c>
    </row>
    <row r="15" spans="1:21" ht="74.25" customHeight="1" x14ac:dyDescent="0.25">
      <c r="A15" s="99" t="s">
        <v>93</v>
      </c>
      <c r="B15" s="98" t="s">
        <v>108</v>
      </c>
      <c r="C15" s="89" t="s">
        <v>91</v>
      </c>
      <c r="D15" s="96" t="s">
        <v>103</v>
      </c>
      <c r="E15" s="96">
        <v>45</v>
      </c>
      <c r="F15" s="93">
        <v>31.8</v>
      </c>
      <c r="G15" s="93">
        <v>36</v>
      </c>
      <c r="H15" s="93">
        <v>37.5</v>
      </c>
      <c r="I15" s="93">
        <v>37.5</v>
      </c>
      <c r="J15" s="93">
        <v>45.1</v>
      </c>
      <c r="K15" s="93">
        <v>40.9</v>
      </c>
      <c r="L15" s="93">
        <v>40.700000000000003</v>
      </c>
      <c r="M15" s="93">
        <v>42.8</v>
      </c>
      <c r="N15" s="93">
        <v>43.2</v>
      </c>
      <c r="O15" s="93">
        <v>42.9</v>
      </c>
      <c r="P15" s="93">
        <v>42.7</v>
      </c>
      <c r="Q15" s="93">
        <v>44.3</v>
      </c>
      <c r="R15" s="126" t="s">
        <v>116</v>
      </c>
      <c r="S15" s="124"/>
      <c r="T15" s="125"/>
    </row>
    <row r="16" spans="1:21" ht="88.5" customHeight="1" x14ac:dyDescent="0.25">
      <c r="A16" s="99" t="s">
        <v>95</v>
      </c>
      <c r="B16" s="98" t="s">
        <v>104</v>
      </c>
      <c r="C16" s="89" t="s">
        <v>91</v>
      </c>
      <c r="D16" s="96">
        <v>0</v>
      </c>
      <c r="E16" s="96">
        <v>70</v>
      </c>
      <c r="F16" s="93">
        <v>11.4</v>
      </c>
      <c r="G16" s="93">
        <v>47.5</v>
      </c>
      <c r="H16" s="93">
        <v>52</v>
      </c>
      <c r="I16" s="93">
        <v>55.2</v>
      </c>
      <c r="J16" s="93">
        <v>57.5</v>
      </c>
      <c r="K16" s="93">
        <v>10</v>
      </c>
      <c r="L16" s="93">
        <v>10</v>
      </c>
      <c r="M16" s="93">
        <v>10</v>
      </c>
      <c r="N16" s="93">
        <v>56.8</v>
      </c>
      <c r="O16" s="93">
        <v>68.400000000000006</v>
      </c>
      <c r="P16" s="93">
        <v>70.5</v>
      </c>
      <c r="Q16" s="93">
        <v>77.099999999999994</v>
      </c>
      <c r="R16" s="126" t="s">
        <v>105</v>
      </c>
      <c r="S16" s="124"/>
      <c r="T16" s="123"/>
      <c r="U16" s="123"/>
    </row>
    <row r="17" spans="1:18" ht="108" customHeight="1" x14ac:dyDescent="0.25">
      <c r="A17" s="99" t="s">
        <v>97</v>
      </c>
      <c r="B17" s="127" t="s">
        <v>109</v>
      </c>
      <c r="C17" s="89" t="s">
        <v>96</v>
      </c>
      <c r="D17" s="91">
        <v>271</v>
      </c>
      <c r="E17" s="100">
        <v>200</v>
      </c>
      <c r="F17" s="91">
        <v>0</v>
      </c>
      <c r="G17" s="91">
        <v>0</v>
      </c>
      <c r="H17" s="93">
        <v>0</v>
      </c>
      <c r="I17" s="93">
        <v>0</v>
      </c>
      <c r="J17" s="93">
        <v>0</v>
      </c>
      <c r="K17" s="93">
        <v>0</v>
      </c>
      <c r="L17" s="93">
        <v>0</v>
      </c>
      <c r="M17" s="93">
        <v>0</v>
      </c>
      <c r="N17" s="93">
        <v>0</v>
      </c>
      <c r="O17" s="93">
        <v>195.2</v>
      </c>
      <c r="P17" s="93">
        <v>0</v>
      </c>
      <c r="Q17" s="93">
        <v>199.5</v>
      </c>
      <c r="R17" s="147" t="s">
        <v>132</v>
      </c>
    </row>
    <row r="18" spans="1:18" x14ac:dyDescent="0.25">
      <c r="A18" s="101"/>
      <c r="B18" s="102"/>
      <c r="C18" s="101"/>
      <c r="D18" s="101"/>
      <c r="E18" s="101"/>
      <c r="F18" s="101"/>
      <c r="G18" s="101"/>
      <c r="H18" s="103"/>
      <c r="I18" s="103"/>
      <c r="J18" s="103"/>
      <c r="K18" s="103"/>
      <c r="L18" s="103"/>
      <c r="M18" s="103"/>
      <c r="N18" s="103"/>
      <c r="O18" s="103"/>
      <c r="P18" s="101"/>
      <c r="Q18" s="101"/>
      <c r="R18" s="101"/>
    </row>
    <row r="19" spans="1:18" x14ac:dyDescent="0.25">
      <c r="A19" s="101"/>
      <c r="B19" s="104"/>
      <c r="C19" s="101"/>
      <c r="D19" s="101"/>
      <c r="E19" s="101"/>
      <c r="F19" s="101"/>
      <c r="G19" s="101"/>
      <c r="H19" s="103"/>
      <c r="I19" s="103"/>
      <c r="J19" s="103"/>
      <c r="K19" s="103"/>
      <c r="L19" s="103"/>
      <c r="M19" s="103"/>
      <c r="N19" s="103"/>
      <c r="O19" s="103"/>
      <c r="P19" s="101"/>
      <c r="Q19" s="101"/>
      <c r="R19" s="101"/>
    </row>
    <row r="20" spans="1:18" ht="73.5" customHeight="1" x14ac:dyDescent="0.25">
      <c r="A20" s="105"/>
      <c r="B20" s="174" t="s">
        <v>110</v>
      </c>
      <c r="C20" s="175"/>
      <c r="D20" s="175"/>
      <c r="E20" s="175"/>
      <c r="F20" s="101"/>
      <c r="G20" s="101"/>
      <c r="H20" s="172"/>
      <c r="I20" s="173"/>
      <c r="J20" s="173"/>
      <c r="K20" s="173"/>
      <c r="L20" s="173"/>
      <c r="M20" s="173"/>
      <c r="N20" s="173"/>
      <c r="O20" s="173"/>
      <c r="P20" s="101"/>
      <c r="Q20" s="101"/>
      <c r="R20" s="101"/>
    </row>
    <row r="21" spans="1:18" ht="28.5" customHeight="1" x14ac:dyDescent="0.25">
      <c r="A21" s="105"/>
      <c r="B21" s="175"/>
      <c r="C21" s="175"/>
      <c r="D21" s="175"/>
      <c r="E21" s="175"/>
      <c r="F21" s="101"/>
      <c r="G21" s="101"/>
      <c r="H21" s="103"/>
      <c r="I21" s="106"/>
      <c r="J21" s="106"/>
      <c r="K21" s="106"/>
      <c r="L21" s="106"/>
      <c r="M21" s="106"/>
      <c r="N21" s="106"/>
      <c r="O21" s="106"/>
      <c r="P21" s="101"/>
      <c r="Q21" s="101"/>
      <c r="R21" s="101"/>
    </row>
    <row r="22" spans="1:18" ht="15.75" x14ac:dyDescent="0.25">
      <c r="A22" s="105"/>
      <c r="B22" s="107"/>
      <c r="C22" s="101"/>
      <c r="D22" s="101"/>
      <c r="E22" s="101"/>
      <c r="F22" s="101"/>
      <c r="G22" s="101"/>
      <c r="H22" s="103"/>
      <c r="I22" s="103"/>
      <c r="J22" s="103"/>
      <c r="K22" s="103"/>
      <c r="L22" s="103"/>
      <c r="M22" s="103"/>
      <c r="N22" s="103"/>
      <c r="O22" s="103"/>
      <c r="P22" s="101"/>
      <c r="Q22" s="101"/>
      <c r="R22" s="101"/>
    </row>
  </sheetData>
  <mergeCells count="13">
    <mergeCell ref="H20:O20"/>
    <mergeCell ref="B20:E21"/>
    <mergeCell ref="A1:R1"/>
    <mergeCell ref="A2:R2"/>
    <mergeCell ref="A3:R3"/>
    <mergeCell ref="A4:A5"/>
    <mergeCell ref="B4:B5"/>
    <mergeCell ref="C4:C5"/>
    <mergeCell ref="D4:D5"/>
    <mergeCell ref="E4:E5"/>
    <mergeCell ref="F4:Q4"/>
    <mergeCell ref="A6:Q6"/>
    <mergeCell ref="A12:Q12"/>
  </mergeCells>
  <phoneticPr fontId="15" type="noConversion"/>
  <printOptions horizontalCentered="1" verticalCentered="1"/>
  <pageMargins left="0" right="0" top="0" bottom="0" header="0" footer="0"/>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Лист1</vt:lpstr>
      <vt:lpstr>декабрь</vt:lpstr>
      <vt:lpstr>Показатели</vt:lpstr>
      <vt:lpstr>декабрь!Заголовки_для_печати</vt:lpstr>
      <vt:lpstr>декабрь!Область_печати</vt:lpstr>
      <vt:lpstr>Лист1!Область_печати</vt:lpstr>
      <vt:lpstr>Показатели!Область_печати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Сысоева Оксана Петровна</dc:creator>
  <cp:lastModifiedBy>Ясинская Анна Николаевна</cp:lastModifiedBy>
  <cp:lastPrinted>2016-02-25T06:15:09Z</cp:lastPrinted>
  <dcterms:created xsi:type="dcterms:W3CDTF">2014-03-05T08:55:50Z</dcterms:created>
  <dcterms:modified xsi:type="dcterms:W3CDTF">2016-03-10T04:29:28Z</dcterms:modified>
</cp:coreProperties>
</file>