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'Лист1'!$A$1:$AF$57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C51" authorId="0">
      <text>
        <r>
          <rPr>
            <sz val="16"/>
            <rFont val="Tahoma"/>
            <family val="2"/>
          </rPr>
          <t xml:space="preserve">формулы (+май)
</t>
        </r>
      </text>
    </comment>
    <comment ref="P51" authorId="0">
      <text>
        <r>
          <rPr>
            <sz val="14"/>
            <rFont val="Tahoma"/>
            <family val="2"/>
          </rPr>
          <t xml:space="preserve">в местный бюджет подтянут окружной(50,43)
</t>
        </r>
      </text>
    </comment>
    <comment ref="B49" authorId="0">
      <text>
        <r>
          <rPr>
            <b/>
            <sz val="14"/>
            <rFont val="Tahoma"/>
            <family val="2"/>
          </rPr>
          <t xml:space="preserve">39 413,69
</t>
        </r>
      </text>
    </comment>
  </commentList>
</comments>
</file>

<file path=xl/sharedStrings.xml><?xml version="1.0" encoding="utf-8"?>
<sst xmlns="http://schemas.openxmlformats.org/spreadsheetml/2006/main" count="109" uniqueCount="53">
  <si>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</si>
  <si>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</si>
  <si>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</si>
  <si>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</si>
  <si>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</si>
  <si>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</si>
  <si>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</si>
  <si>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</si>
  <si>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</si>
  <si>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</si>
  <si>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</si>
  <si>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</si>
  <si>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</si>
  <si>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</si>
  <si>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</si>
  <si>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</si>
  <si>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</si>
  <si>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</si>
  <si>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</si>
  <si>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</si>
  <si>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</si>
  <si>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</si>
  <si>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</si>
  <si>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</si>
  <si>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</si>
  <si>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</si>
  <si>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</si>
  <si>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</si>
  <si>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</si>
  <si>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</si>
  <si>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</si>
  <si>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</si>
  <si>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</si>
  <si>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</si>
  <si>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</si>
  <si>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</si>
  <si>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</si>
  <si>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Александрович8(34667)9-38-61</t>
  </si>
  <si>
    <t>3.1.Содержание отдела по делам гражданской обороны и чрезвычайных ситуаций Администрации города Когалыма (1-4)</t>
  </si>
  <si>
    <t>1.4. Обеспечение функционирования и развитие радиотрансляционной сети озвучания улиц города Когалыма (4)</t>
  </si>
  <si>
    <t>План на 2018 год</t>
  </si>
  <si>
    <t>\</t>
  </si>
  <si>
    <t xml:space="preserve">Отклонение образовалась, в результате оплаты  наличия листов нетрудоспособности  в 2017 году.  </t>
  </si>
  <si>
    <t xml:space="preserve"> Сложилась экономия в результате оплаты коммунальных услуг, услуг связи и  проезду в отпуск и обратно.</t>
  </si>
  <si>
    <t>Заключен муниципальный контракт от 17.04.2018 №0187300013718000078 с ИП Остапенко Н.В. Цена контракта 160 600,00 рублей Срок исполнения с 19.06.2018 по 07.08.2018 г.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</si>
  <si>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01.07.2018 года</t>
  </si>
  <si>
    <t>План на 01.07.2018</t>
  </si>
  <si>
    <t>Профинансировано на на 01.07.2018</t>
  </si>
  <si>
    <t>Кассовый расход на 01.07.2018</t>
  </si>
  <si>
    <t xml:space="preserve">В результате проведения электронного аукциона заключен  муниципальный контракт №0187300013718000011 от 05.03.2018 на сумму 968,47 тысяч рублей. На отчетную дату работы выполнены и оплачены в полном объеме. </t>
  </si>
  <si>
    <t>Начальник отдела по делам ГО и ЧС __________В.М. Пантелеев</t>
  </si>
  <si>
    <t>Зарплата за июнь будет выплачена 06 июля</t>
  </si>
  <si>
    <t xml:space="preserve">   Прошел электронный аукцион на оказание услуг по трансляцтю видеороликов социальной направленности. Муниципальный контракт на стадии заключения.      Прошел электронный аукцион на поставку печатной тематической продукции. Муниципальный контракт на стадии заключения.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</si>
</sst>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8" fillId="0" borderId="13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wrapText="1"/>
    </xf>
    <xf numFmtId="0" fontId="2" fillId="35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9" fillId="0" borderId="0" xfId="0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horizontal="center" vertical="center" wrapText="1"/>
      <protection/>
    </xf>
    <xf numFmtId="4" fontId="50" fillId="32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justify" vertical="center" wrapText="1"/>
    </xf>
    <xf numFmtId="4" fontId="49" fillId="0" borderId="0" xfId="0" applyNumberFormat="1" applyFont="1" applyFill="1" applyBorder="1" applyAlignment="1">
      <alignment horizontal="justify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4" fontId="2" fillId="35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5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"/>
  <sheetViews>
    <sheetView tabSelected="1" zoomScale="50" zoomScaleNormal="50" zoomScaleSheetLayoutView="50" zoomScalePageLayoutView="0" workbookViewId="0" topLeftCell="A1">
      <pane xSplit="7" ySplit="3" topLeftCell="R2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23" sqref="AF23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140625" style="0" bestFit="1" customWidth="1"/>
    <col min="13" max="13" width="14.421875" style="0" bestFit="1" customWidth="1"/>
    <col min="14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14.28125" style="0" customWidth="1"/>
    <col min="36" max="36" width="13.57421875" style="0" customWidth="1"/>
  </cols>
  <sheetData>
    <row r="1" spans="1:32" s="8" customFormat="1" ht="45.75" customHeight="1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</row>
    <row r="2" spans="1:32" s="8" customFormat="1" ht="27" customHeight="1">
      <c r="A2" s="68" t="s">
        <v>8</v>
      </c>
      <c r="B2" s="69" t="s">
        <v>40</v>
      </c>
      <c r="C2" s="69" t="s">
        <v>46</v>
      </c>
      <c r="D2" s="69" t="s">
        <v>47</v>
      </c>
      <c r="E2" s="69" t="s">
        <v>48</v>
      </c>
      <c r="F2" s="74" t="s">
        <v>9</v>
      </c>
      <c r="G2" s="74"/>
      <c r="H2" s="74" t="s">
        <v>10</v>
      </c>
      <c r="I2" s="74"/>
      <c r="J2" s="74" t="s">
        <v>11</v>
      </c>
      <c r="K2" s="74"/>
      <c r="L2" s="74" t="s">
        <v>12</v>
      </c>
      <c r="M2" s="74"/>
      <c r="N2" s="74" t="s">
        <v>13</v>
      </c>
      <c r="O2" s="74"/>
      <c r="P2" s="74" t="s">
        <v>14</v>
      </c>
      <c r="Q2" s="74"/>
      <c r="R2" s="74" t="s">
        <v>15</v>
      </c>
      <c r="S2" s="74"/>
      <c r="T2" s="74" t="s">
        <v>16</v>
      </c>
      <c r="U2" s="74"/>
      <c r="V2" s="74" t="s">
        <v>17</v>
      </c>
      <c r="W2" s="74"/>
      <c r="X2" s="74" t="s">
        <v>18</v>
      </c>
      <c r="Y2" s="74"/>
      <c r="Z2" s="74" t="s">
        <v>19</v>
      </c>
      <c r="AA2" s="74"/>
      <c r="AB2" s="74" t="s">
        <v>20</v>
      </c>
      <c r="AC2" s="74"/>
      <c r="AD2" s="74" t="s">
        <v>21</v>
      </c>
      <c r="AE2" s="74"/>
      <c r="AF2" s="68" t="s">
        <v>22</v>
      </c>
    </row>
    <row r="3" spans="1:35" s="8" customFormat="1" ht="86.25" customHeight="1">
      <c r="A3" s="68"/>
      <c r="B3" s="70"/>
      <c r="C3" s="70"/>
      <c r="D3" s="70"/>
      <c r="E3" s="70"/>
      <c r="F3" s="9" t="s">
        <v>23</v>
      </c>
      <c r="G3" s="9" t="s">
        <v>24</v>
      </c>
      <c r="H3" s="10" t="s">
        <v>25</v>
      </c>
      <c r="I3" s="10" t="s">
        <v>26</v>
      </c>
      <c r="J3" s="10" t="s">
        <v>25</v>
      </c>
      <c r="K3" s="10" t="s">
        <v>26</v>
      </c>
      <c r="L3" s="10" t="s">
        <v>25</v>
      </c>
      <c r="M3" s="10" t="s">
        <v>26</v>
      </c>
      <c r="N3" s="10" t="s">
        <v>25</v>
      </c>
      <c r="O3" s="10" t="s">
        <v>26</v>
      </c>
      <c r="P3" s="10" t="s">
        <v>25</v>
      </c>
      <c r="Q3" s="10" t="s">
        <v>26</v>
      </c>
      <c r="R3" s="10" t="s">
        <v>25</v>
      </c>
      <c r="S3" s="10" t="s">
        <v>26</v>
      </c>
      <c r="T3" s="10" t="s">
        <v>25</v>
      </c>
      <c r="U3" s="10" t="s">
        <v>26</v>
      </c>
      <c r="V3" s="10" t="s">
        <v>25</v>
      </c>
      <c r="W3" s="10" t="s">
        <v>26</v>
      </c>
      <c r="X3" s="10" t="s">
        <v>25</v>
      </c>
      <c r="Y3" s="10" t="s">
        <v>26</v>
      </c>
      <c r="Z3" s="10" t="s">
        <v>25</v>
      </c>
      <c r="AA3" s="10" t="s">
        <v>26</v>
      </c>
      <c r="AB3" s="10" t="s">
        <v>25</v>
      </c>
      <c r="AC3" s="10" t="s">
        <v>26</v>
      </c>
      <c r="AD3" s="10" t="s">
        <v>25</v>
      </c>
      <c r="AE3" s="10" t="s">
        <v>26</v>
      </c>
      <c r="AF3" s="68"/>
      <c r="AG3" s="11" t="s">
        <v>33</v>
      </c>
      <c r="AH3" s="11" t="s">
        <v>34</v>
      </c>
      <c r="AI3" s="11" t="s">
        <v>35</v>
      </c>
    </row>
    <row r="4" spans="1:35" s="8" customFormat="1" ht="99.75" customHeight="1">
      <c r="A4" s="35" t="s">
        <v>0</v>
      </c>
      <c r="B4" s="36">
        <f>B5+B11+B17+B23</f>
        <v>31902.890999999996</v>
      </c>
      <c r="C4" s="36">
        <f>C5+C11+C17</f>
        <v>16067.185</v>
      </c>
      <c r="D4" s="36">
        <f>E4</f>
        <v>14821.024000000001</v>
      </c>
      <c r="E4" s="36">
        <f>E5+E11+E17</f>
        <v>14821.024000000001</v>
      </c>
      <c r="F4" s="36">
        <f>E4/B4*100</f>
        <v>46.456680054481595</v>
      </c>
      <c r="G4" s="36">
        <f>E4/C4*100</f>
        <v>92.24406142084007</v>
      </c>
      <c r="H4" s="36">
        <f aca="true" t="shared" si="0" ref="H4:O4">H5+H11+H17</f>
        <v>2237.059</v>
      </c>
      <c r="I4" s="36">
        <f t="shared" si="0"/>
        <v>1731.8580000000002</v>
      </c>
      <c r="J4" s="36">
        <f t="shared" si="0"/>
        <v>2747.885</v>
      </c>
      <c r="K4" s="36">
        <f t="shared" si="0"/>
        <v>2507.48</v>
      </c>
      <c r="L4" s="36">
        <f t="shared" si="0"/>
        <v>2601.854</v>
      </c>
      <c r="M4" s="36">
        <f t="shared" si="0"/>
        <v>2601.1400000000003</v>
      </c>
      <c r="N4" s="36">
        <f t="shared" si="0"/>
        <v>3017.9210000000003</v>
      </c>
      <c r="O4" s="36">
        <f t="shared" si="0"/>
        <v>2788.039</v>
      </c>
      <c r="P4" s="36">
        <f>P5+P11+P17+P23</f>
        <v>3638.353</v>
      </c>
      <c r="Q4" s="36">
        <f aca="true" t="shared" si="1" ref="Q4:AE4">Q5+Q11+Q17</f>
        <v>2811.1420000000003</v>
      </c>
      <c r="R4" s="36">
        <f>R5+R11+R17</f>
        <v>2792.6130000000003</v>
      </c>
      <c r="S4" s="36">
        <f t="shared" si="1"/>
        <v>2381.3650000000002</v>
      </c>
      <c r="T4" s="36">
        <f t="shared" si="1"/>
        <v>2978.123</v>
      </c>
      <c r="U4" s="36">
        <f t="shared" si="1"/>
        <v>0</v>
      </c>
      <c r="V4" s="36">
        <f t="shared" si="1"/>
        <v>2425.409</v>
      </c>
      <c r="W4" s="36">
        <f t="shared" si="1"/>
        <v>0</v>
      </c>
      <c r="X4" s="36">
        <f t="shared" si="1"/>
        <v>2386.322</v>
      </c>
      <c r="Y4" s="36">
        <f t="shared" si="1"/>
        <v>0</v>
      </c>
      <c r="Z4" s="36">
        <f t="shared" si="1"/>
        <v>2722.2870000000003</v>
      </c>
      <c r="AA4" s="36">
        <f t="shared" si="1"/>
        <v>0</v>
      </c>
      <c r="AB4" s="36">
        <f t="shared" si="1"/>
        <v>2325.7219999999998</v>
      </c>
      <c r="AC4" s="36">
        <f t="shared" si="1"/>
        <v>0</v>
      </c>
      <c r="AD4" s="36">
        <f t="shared" si="1"/>
        <v>2029.3429999999998</v>
      </c>
      <c r="AE4" s="36">
        <f t="shared" si="1"/>
        <v>0</v>
      </c>
      <c r="AF4" s="37"/>
      <c r="AG4" s="19">
        <f>H4+J4+L4+N4+P4+R4+T4+V4+X4+Z4+AB4+AD4</f>
        <v>31902.891000000003</v>
      </c>
      <c r="AH4" s="19">
        <f>H4+J4+L4+N4+P4+R4+T4</f>
        <v>20013.808</v>
      </c>
      <c r="AI4" s="19">
        <f>C4-E4</f>
        <v>1246.1609999999982</v>
      </c>
    </row>
    <row r="5" spans="1:35" s="8" customFormat="1" ht="337.5" customHeight="1">
      <c r="A5" s="16" t="s">
        <v>30</v>
      </c>
      <c r="B5" s="17">
        <f aca="true" t="shared" si="2" ref="B5:G5">B6</f>
        <v>25348.692</v>
      </c>
      <c r="C5" s="17">
        <f t="shared" si="2"/>
        <v>13255.824999999999</v>
      </c>
      <c r="D5" s="17">
        <f t="shared" si="2"/>
        <v>12033.955</v>
      </c>
      <c r="E5" s="17">
        <f>E6</f>
        <v>12033.955</v>
      </c>
      <c r="F5" s="18">
        <f t="shared" si="2"/>
        <v>47.473672408816995</v>
      </c>
      <c r="G5" s="18">
        <f t="shared" si="2"/>
        <v>90.78239189186641</v>
      </c>
      <c r="H5" s="17">
        <f aca="true" t="shared" si="3" ref="H5:AE5">H6</f>
        <v>1784.967</v>
      </c>
      <c r="I5" s="17">
        <f t="shared" si="3"/>
        <v>1290.247</v>
      </c>
      <c r="J5" s="17">
        <f t="shared" si="3"/>
        <v>2295.795</v>
      </c>
      <c r="K5" s="17">
        <f t="shared" si="3"/>
        <v>2067.533</v>
      </c>
      <c r="L5" s="17">
        <f t="shared" si="3"/>
        <v>2149.763</v>
      </c>
      <c r="M5" s="17">
        <f t="shared" si="3"/>
        <v>2161.193</v>
      </c>
      <c r="N5" s="17">
        <f t="shared" si="3"/>
        <v>2467.016</v>
      </c>
      <c r="O5" s="17">
        <f t="shared" si="3"/>
        <v>2202.369</v>
      </c>
      <c r="P5" s="52">
        <f t="shared" si="3"/>
        <v>2217.762</v>
      </c>
      <c r="Q5" s="17">
        <f t="shared" si="3"/>
        <v>2371.195</v>
      </c>
      <c r="R5" s="17">
        <f t="shared" si="3"/>
        <v>2340.5220000000004</v>
      </c>
      <c r="S5" s="17">
        <f t="shared" si="3"/>
        <v>1941.4180000000001</v>
      </c>
      <c r="T5" s="17">
        <f t="shared" si="3"/>
        <v>2526.032</v>
      </c>
      <c r="U5" s="17">
        <f t="shared" si="3"/>
        <v>0</v>
      </c>
      <c r="V5" s="17">
        <f t="shared" si="3"/>
        <v>1893.018</v>
      </c>
      <c r="W5" s="17">
        <f t="shared" si="3"/>
        <v>0</v>
      </c>
      <c r="X5" s="17">
        <f t="shared" si="3"/>
        <v>1853.93</v>
      </c>
      <c r="Y5" s="17">
        <f t="shared" si="3"/>
        <v>0</v>
      </c>
      <c r="Z5" s="17">
        <f t="shared" si="3"/>
        <v>2270.195</v>
      </c>
      <c r="AA5" s="17">
        <f t="shared" si="3"/>
        <v>0</v>
      </c>
      <c r="AB5" s="17">
        <f t="shared" si="3"/>
        <v>1873.6299999999999</v>
      </c>
      <c r="AC5" s="17">
        <f t="shared" si="3"/>
        <v>0</v>
      </c>
      <c r="AD5" s="17">
        <f t="shared" si="3"/>
        <v>1676.062</v>
      </c>
      <c r="AE5" s="17">
        <f t="shared" si="3"/>
        <v>0</v>
      </c>
      <c r="AF5" s="43" t="s">
        <v>43</v>
      </c>
      <c r="AG5" s="19">
        <f aca="true" t="shared" si="4" ref="AG5:AG53">H5+J5+L5+N5+P5+R5+T5+V5+X5+Z5+AB5+AD5</f>
        <v>25348.692000000003</v>
      </c>
      <c r="AH5" s="19">
        <f aca="true" t="shared" si="5" ref="AH5:AH53">H5+J5+L5+N5+P5+R5+T5</f>
        <v>15781.857</v>
      </c>
      <c r="AI5" s="19">
        <f aca="true" t="shared" si="6" ref="AI5:AI53">C5-E5</f>
        <v>1221.869999999999</v>
      </c>
    </row>
    <row r="6" spans="1:35" s="8" customFormat="1" ht="18.75">
      <c r="A6" s="20" t="s">
        <v>1</v>
      </c>
      <c r="B6" s="21">
        <f>B7+B8+B9+B10</f>
        <v>25348.692</v>
      </c>
      <c r="C6" s="21">
        <f>C7+C8+C9+C10</f>
        <v>13255.824999999999</v>
      </c>
      <c r="D6" s="21">
        <f>D7+D8+D9+D10</f>
        <v>12033.955</v>
      </c>
      <c r="E6" s="21">
        <f>E7+E8+E9+E10</f>
        <v>12033.955</v>
      </c>
      <c r="F6" s="14">
        <f>E6/B6*100</f>
        <v>47.473672408816995</v>
      </c>
      <c r="G6" s="14">
        <f>E6/C6*100</f>
        <v>90.78239189186641</v>
      </c>
      <c r="H6" s="21">
        <f aca="true" t="shared" si="7" ref="H6:O6">H8</f>
        <v>1784.967</v>
      </c>
      <c r="I6" s="21">
        <f t="shared" si="7"/>
        <v>1290.247</v>
      </c>
      <c r="J6" s="21">
        <f t="shared" si="7"/>
        <v>2295.795</v>
      </c>
      <c r="K6" s="21">
        <f t="shared" si="7"/>
        <v>2067.533</v>
      </c>
      <c r="L6" s="21">
        <f t="shared" si="7"/>
        <v>2149.763</v>
      </c>
      <c r="M6" s="21">
        <f t="shared" si="7"/>
        <v>2161.193</v>
      </c>
      <c r="N6" s="21">
        <f t="shared" si="7"/>
        <v>2467.016</v>
      </c>
      <c r="O6" s="21">
        <f t="shared" si="7"/>
        <v>2202.369</v>
      </c>
      <c r="P6" s="51">
        <f aca="true" t="shared" si="8" ref="P6:AE6">P7+P8</f>
        <v>2217.762</v>
      </c>
      <c r="Q6" s="21">
        <f t="shared" si="8"/>
        <v>2371.195</v>
      </c>
      <c r="R6" s="21">
        <f t="shared" si="8"/>
        <v>2340.5220000000004</v>
      </c>
      <c r="S6" s="21">
        <f t="shared" si="8"/>
        <v>1941.4180000000001</v>
      </c>
      <c r="T6" s="21">
        <f t="shared" si="8"/>
        <v>2526.032</v>
      </c>
      <c r="U6" s="21">
        <f t="shared" si="8"/>
        <v>0</v>
      </c>
      <c r="V6" s="21">
        <f t="shared" si="8"/>
        <v>1893.018</v>
      </c>
      <c r="W6" s="21">
        <f t="shared" si="8"/>
        <v>0</v>
      </c>
      <c r="X6" s="21">
        <f t="shared" si="8"/>
        <v>1853.93</v>
      </c>
      <c r="Y6" s="21">
        <f t="shared" si="8"/>
        <v>0</v>
      </c>
      <c r="Z6" s="21">
        <f t="shared" si="8"/>
        <v>2270.195</v>
      </c>
      <c r="AA6" s="21">
        <f t="shared" si="8"/>
        <v>0</v>
      </c>
      <c r="AB6" s="21">
        <f t="shared" si="8"/>
        <v>1873.6299999999999</v>
      </c>
      <c r="AC6" s="21">
        <f t="shared" si="8"/>
        <v>0</v>
      </c>
      <c r="AD6" s="21">
        <f t="shared" si="8"/>
        <v>1676.062</v>
      </c>
      <c r="AE6" s="21">
        <f t="shared" si="8"/>
        <v>0</v>
      </c>
      <c r="AF6" s="26"/>
      <c r="AG6" s="19">
        <f t="shared" si="4"/>
        <v>25348.692000000003</v>
      </c>
      <c r="AH6" s="19">
        <f t="shared" si="5"/>
        <v>15781.857</v>
      </c>
      <c r="AI6" s="19">
        <f t="shared" si="6"/>
        <v>1221.869999999999</v>
      </c>
    </row>
    <row r="7" spans="1:35" s="8" customFormat="1" ht="18.75">
      <c r="A7" s="23" t="s">
        <v>2</v>
      </c>
      <c r="B7" s="21">
        <f>P7+R7+T7+V7+X7+Z7+AB7+AD7</f>
        <v>403.399</v>
      </c>
      <c r="C7" s="14">
        <f>P7+R7</f>
        <v>100.85</v>
      </c>
      <c r="D7" s="15">
        <f>E7</f>
        <v>48.034</v>
      </c>
      <c r="E7" s="14">
        <f>S7</f>
        <v>48.034</v>
      </c>
      <c r="F7" s="14">
        <f>E7/B7*100</f>
        <v>11.907317568957781</v>
      </c>
      <c r="G7" s="14">
        <f>E7/C7*100</f>
        <v>47.62915220624691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50.425</v>
      </c>
      <c r="Q7" s="14">
        <v>0</v>
      </c>
      <c r="R7" s="14">
        <v>50.425</v>
      </c>
      <c r="S7" s="14">
        <v>48.034</v>
      </c>
      <c r="T7" s="14">
        <v>50.425</v>
      </c>
      <c r="U7" s="14"/>
      <c r="V7" s="14">
        <v>50.425</v>
      </c>
      <c r="W7" s="14"/>
      <c r="X7" s="14">
        <v>50.425</v>
      </c>
      <c r="Y7" s="14"/>
      <c r="Z7" s="14">
        <v>50.425</v>
      </c>
      <c r="AA7" s="14"/>
      <c r="AB7" s="14">
        <v>50.425</v>
      </c>
      <c r="AC7" s="14"/>
      <c r="AD7" s="14">
        <v>50.424</v>
      </c>
      <c r="AE7" s="14"/>
      <c r="AF7" s="26" t="s">
        <v>51</v>
      </c>
      <c r="AG7" s="19">
        <f t="shared" si="4"/>
        <v>403.399</v>
      </c>
      <c r="AH7" s="19">
        <f t="shared" si="5"/>
        <v>151.27499999999998</v>
      </c>
      <c r="AI7" s="19">
        <f t="shared" si="6"/>
        <v>52.815999999999995</v>
      </c>
    </row>
    <row r="8" spans="1:35" s="8" customFormat="1" ht="18.75">
      <c r="A8" s="23" t="s">
        <v>3</v>
      </c>
      <c r="B8" s="14">
        <f>H8+J8+L8+N8+P8+R8+T8+V8+X8+Z8+AB8+AD8</f>
        <v>24945.292999999998</v>
      </c>
      <c r="C8" s="14">
        <f>H8+J8+L8+N8+P8+R8</f>
        <v>13154.974999999999</v>
      </c>
      <c r="D8" s="14">
        <f>E8</f>
        <v>11985.921</v>
      </c>
      <c r="E8" s="14">
        <f>I8+K8+M8+O8+Q8+S8</f>
        <v>11985.921</v>
      </c>
      <c r="F8" s="14">
        <f>E8/B8*100</f>
        <v>48.04882828997038</v>
      </c>
      <c r="G8" s="14">
        <f>E8/C8*100</f>
        <v>91.11321762299055</v>
      </c>
      <c r="H8" s="14">
        <v>1784.967</v>
      </c>
      <c r="I8" s="14">
        <v>1290.247</v>
      </c>
      <c r="J8" s="14">
        <v>2295.795</v>
      </c>
      <c r="K8" s="14">
        <v>2067.533</v>
      </c>
      <c r="L8" s="14">
        <v>2149.763</v>
      </c>
      <c r="M8" s="14">
        <v>2161.193</v>
      </c>
      <c r="N8" s="14">
        <v>2467.016</v>
      </c>
      <c r="O8" s="14">
        <v>2202.369</v>
      </c>
      <c r="P8" s="14">
        <v>2167.337</v>
      </c>
      <c r="Q8" s="14">
        <v>2371.195</v>
      </c>
      <c r="R8" s="14">
        <v>2290.097</v>
      </c>
      <c r="S8" s="14">
        <v>1893.384</v>
      </c>
      <c r="T8" s="15">
        <v>2475.607</v>
      </c>
      <c r="U8" s="14"/>
      <c r="V8" s="14">
        <v>1842.593</v>
      </c>
      <c r="W8" s="14"/>
      <c r="X8" s="15">
        <v>1803.505</v>
      </c>
      <c r="Y8" s="14"/>
      <c r="Z8" s="15">
        <v>2219.77</v>
      </c>
      <c r="AA8" s="14"/>
      <c r="AB8" s="15">
        <v>1823.205</v>
      </c>
      <c r="AC8" s="14"/>
      <c r="AD8" s="15">
        <v>1625.638</v>
      </c>
      <c r="AE8" s="14"/>
      <c r="AF8" s="26"/>
      <c r="AG8" s="19">
        <f t="shared" si="4"/>
        <v>24945.292999999998</v>
      </c>
      <c r="AH8" s="19">
        <f t="shared" si="5"/>
        <v>15630.581999999999</v>
      </c>
      <c r="AI8" s="19">
        <f t="shared" si="6"/>
        <v>1169.0539999999983</v>
      </c>
    </row>
    <row r="9" spans="1:35" s="8" customFormat="1" ht="18.75">
      <c r="A9" s="23" t="s">
        <v>4</v>
      </c>
      <c r="B9" s="21"/>
      <c r="C9" s="14"/>
      <c r="D9" s="14"/>
      <c r="E9" s="14"/>
      <c r="F9" s="14"/>
      <c r="G9" s="2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6"/>
      <c r="AG9" s="19">
        <f t="shared" si="4"/>
        <v>0</v>
      </c>
      <c r="AH9" s="19">
        <f t="shared" si="5"/>
        <v>0</v>
      </c>
      <c r="AI9" s="19">
        <f t="shared" si="6"/>
        <v>0</v>
      </c>
    </row>
    <row r="10" spans="1:35" s="8" customFormat="1" ht="18.75">
      <c r="A10" s="23" t="s">
        <v>5</v>
      </c>
      <c r="B10" s="21"/>
      <c r="C10" s="14"/>
      <c r="D10" s="14"/>
      <c r="E10" s="14"/>
      <c r="F10" s="14"/>
      <c r="G10" s="2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6"/>
      <c r="AG10" s="19">
        <f t="shared" si="4"/>
        <v>0</v>
      </c>
      <c r="AH10" s="19">
        <f t="shared" si="5"/>
        <v>0</v>
      </c>
      <c r="AI10" s="19">
        <f t="shared" si="6"/>
        <v>0</v>
      </c>
    </row>
    <row r="11" spans="1:35" s="8" customFormat="1" ht="208.5" customHeight="1">
      <c r="A11" s="16" t="s">
        <v>28</v>
      </c>
      <c r="B11" s="17">
        <f aca="true" t="shared" si="9" ref="B11:G11">B12</f>
        <v>160.6</v>
      </c>
      <c r="C11" s="17">
        <f t="shared" si="9"/>
        <v>0</v>
      </c>
      <c r="D11" s="17">
        <f t="shared" si="9"/>
        <v>0</v>
      </c>
      <c r="E11" s="17">
        <f>E12</f>
        <v>0</v>
      </c>
      <c r="F11" s="18">
        <f t="shared" si="9"/>
        <v>0</v>
      </c>
      <c r="G11" s="18">
        <f t="shared" si="9"/>
        <v>0</v>
      </c>
      <c r="H11" s="17">
        <f aca="true" t="shared" si="10" ref="H11:AE11">H12</f>
        <v>0</v>
      </c>
      <c r="I11" s="17">
        <f t="shared" si="10"/>
        <v>0</v>
      </c>
      <c r="J11" s="17">
        <f t="shared" si="10"/>
        <v>0</v>
      </c>
      <c r="K11" s="17">
        <f t="shared" si="10"/>
        <v>0</v>
      </c>
      <c r="L11" s="17">
        <f t="shared" si="10"/>
        <v>0</v>
      </c>
      <c r="M11" s="17">
        <f t="shared" si="10"/>
        <v>0</v>
      </c>
      <c r="N11" s="17">
        <f t="shared" si="10"/>
        <v>0</v>
      </c>
      <c r="O11" s="17">
        <f t="shared" si="10"/>
        <v>0</v>
      </c>
      <c r="P11" s="17">
        <f t="shared" si="10"/>
        <v>0</v>
      </c>
      <c r="Q11" s="17">
        <f t="shared" si="10"/>
        <v>0</v>
      </c>
      <c r="R11" s="17">
        <f t="shared" si="10"/>
        <v>0</v>
      </c>
      <c r="S11" s="17">
        <f t="shared" si="10"/>
        <v>0</v>
      </c>
      <c r="T11" s="17">
        <f t="shared" si="10"/>
        <v>0</v>
      </c>
      <c r="U11" s="17">
        <f t="shared" si="10"/>
        <v>0</v>
      </c>
      <c r="V11" s="17">
        <f t="shared" si="10"/>
        <v>80.3</v>
      </c>
      <c r="W11" s="17">
        <f t="shared" si="10"/>
        <v>0</v>
      </c>
      <c r="X11" s="17">
        <f t="shared" si="10"/>
        <v>80.3</v>
      </c>
      <c r="Y11" s="17">
        <f t="shared" si="10"/>
        <v>0</v>
      </c>
      <c r="Z11" s="17">
        <f t="shared" si="10"/>
        <v>0</v>
      </c>
      <c r="AA11" s="17">
        <f t="shared" si="10"/>
        <v>0</v>
      </c>
      <c r="AB11" s="17">
        <f t="shared" si="10"/>
        <v>0</v>
      </c>
      <c r="AC11" s="17">
        <f t="shared" si="10"/>
        <v>0</v>
      </c>
      <c r="AD11" s="17">
        <f t="shared" si="10"/>
        <v>0</v>
      </c>
      <c r="AE11" s="17">
        <f t="shared" si="10"/>
        <v>0</v>
      </c>
      <c r="AF11" s="16" t="s">
        <v>44</v>
      </c>
      <c r="AG11" s="19">
        <f t="shared" si="4"/>
        <v>160.6</v>
      </c>
      <c r="AH11" s="19">
        <f t="shared" si="5"/>
        <v>0</v>
      </c>
      <c r="AI11" s="19">
        <f t="shared" si="6"/>
        <v>0</v>
      </c>
    </row>
    <row r="12" spans="1:35" s="8" customFormat="1" ht="22.5" customHeight="1">
      <c r="A12" s="20" t="s">
        <v>1</v>
      </c>
      <c r="B12" s="21">
        <f aca="true" t="shared" si="11" ref="B12:G12">B14</f>
        <v>160.6</v>
      </c>
      <c r="C12" s="21">
        <f t="shared" si="11"/>
        <v>0</v>
      </c>
      <c r="D12" s="21">
        <f t="shared" si="11"/>
        <v>0</v>
      </c>
      <c r="E12" s="21">
        <f t="shared" si="11"/>
        <v>0</v>
      </c>
      <c r="F12" s="14">
        <f t="shared" si="11"/>
        <v>0</v>
      </c>
      <c r="G12" s="14">
        <f t="shared" si="11"/>
        <v>0</v>
      </c>
      <c r="H12" s="21">
        <f aca="true" t="shared" si="12" ref="H12:AE12">H14</f>
        <v>0</v>
      </c>
      <c r="I12" s="21">
        <f t="shared" si="12"/>
        <v>0</v>
      </c>
      <c r="J12" s="21">
        <f t="shared" si="12"/>
        <v>0</v>
      </c>
      <c r="K12" s="21">
        <f t="shared" si="12"/>
        <v>0</v>
      </c>
      <c r="L12" s="21">
        <f t="shared" si="12"/>
        <v>0</v>
      </c>
      <c r="M12" s="21">
        <f t="shared" si="12"/>
        <v>0</v>
      </c>
      <c r="N12" s="21">
        <f t="shared" si="12"/>
        <v>0</v>
      </c>
      <c r="O12" s="21">
        <f t="shared" si="12"/>
        <v>0</v>
      </c>
      <c r="P12" s="21">
        <f t="shared" si="12"/>
        <v>0</v>
      </c>
      <c r="Q12" s="21">
        <f t="shared" si="12"/>
        <v>0</v>
      </c>
      <c r="R12" s="21">
        <f t="shared" si="12"/>
        <v>0</v>
      </c>
      <c r="S12" s="21">
        <f t="shared" si="12"/>
        <v>0</v>
      </c>
      <c r="T12" s="21">
        <f t="shared" si="12"/>
        <v>0</v>
      </c>
      <c r="U12" s="21">
        <f t="shared" si="12"/>
        <v>0</v>
      </c>
      <c r="V12" s="21">
        <f t="shared" si="12"/>
        <v>80.3</v>
      </c>
      <c r="W12" s="21">
        <f t="shared" si="12"/>
        <v>0</v>
      </c>
      <c r="X12" s="21">
        <f t="shared" si="12"/>
        <v>80.3</v>
      </c>
      <c r="Y12" s="21">
        <f t="shared" si="12"/>
        <v>0</v>
      </c>
      <c r="Z12" s="21">
        <f t="shared" si="12"/>
        <v>0</v>
      </c>
      <c r="AA12" s="21">
        <f t="shared" si="12"/>
        <v>0</v>
      </c>
      <c r="AB12" s="21">
        <f t="shared" si="12"/>
        <v>0</v>
      </c>
      <c r="AC12" s="21">
        <f t="shared" si="12"/>
        <v>0</v>
      </c>
      <c r="AD12" s="21">
        <f t="shared" si="12"/>
        <v>0</v>
      </c>
      <c r="AE12" s="21">
        <f t="shared" si="12"/>
        <v>0</v>
      </c>
      <c r="AF12" s="22"/>
      <c r="AG12" s="19">
        <f t="shared" si="4"/>
        <v>160.6</v>
      </c>
      <c r="AH12" s="19">
        <f t="shared" si="5"/>
        <v>0</v>
      </c>
      <c r="AI12" s="19">
        <f t="shared" si="6"/>
        <v>0</v>
      </c>
    </row>
    <row r="13" spans="1:35" s="8" customFormat="1" ht="18.75">
      <c r="A13" s="23" t="s">
        <v>2</v>
      </c>
      <c r="B13" s="21"/>
      <c r="C13" s="14"/>
      <c r="D13" s="14"/>
      <c r="E13" s="14"/>
      <c r="F13" s="14"/>
      <c r="G13" s="1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"/>
      <c r="AG13" s="19">
        <f t="shared" si="4"/>
        <v>0</v>
      </c>
      <c r="AH13" s="19">
        <f t="shared" si="5"/>
        <v>0</v>
      </c>
      <c r="AI13" s="19">
        <f t="shared" si="6"/>
        <v>0</v>
      </c>
    </row>
    <row r="14" spans="1:35" s="8" customFormat="1" ht="18.75">
      <c r="A14" s="26" t="s">
        <v>3</v>
      </c>
      <c r="B14" s="21">
        <f>H14+J14+L14+N14+P14+R14+T14+V14+X14+Z14+AB14+AD14</f>
        <v>160.6</v>
      </c>
      <c r="C14" s="14">
        <f>H14+J14</f>
        <v>0</v>
      </c>
      <c r="D14" s="14">
        <f>E14</f>
        <v>0</v>
      </c>
      <c r="E14" s="14">
        <f>I14+K14+M14+O14+Q14+S14+U14+W14+Y14</f>
        <v>0</v>
      </c>
      <c r="F14" s="14">
        <f>E14/B14*100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/>
      <c r="V14" s="14">
        <v>80.3</v>
      </c>
      <c r="W14" s="14"/>
      <c r="X14" s="14">
        <v>80.3</v>
      </c>
      <c r="Y14" s="14"/>
      <c r="Z14" s="14">
        <v>0</v>
      </c>
      <c r="AA14" s="14"/>
      <c r="AB14" s="14">
        <v>0</v>
      </c>
      <c r="AC14" s="14"/>
      <c r="AD14" s="14">
        <v>0</v>
      </c>
      <c r="AE14" s="14"/>
      <c r="AG14" s="19">
        <f t="shared" si="4"/>
        <v>160.6</v>
      </c>
      <c r="AH14" s="19">
        <f t="shared" si="5"/>
        <v>0</v>
      </c>
      <c r="AI14" s="19">
        <f t="shared" si="6"/>
        <v>0</v>
      </c>
    </row>
    <row r="15" spans="1:35" s="8" customFormat="1" ht="18.75">
      <c r="A15" s="23" t="s">
        <v>4</v>
      </c>
      <c r="B15" s="21"/>
      <c r="C15" s="14"/>
      <c r="D15" s="14"/>
      <c r="E15" s="14"/>
      <c r="F15" s="14"/>
      <c r="G15" s="2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5"/>
      <c r="AF15" s="22"/>
      <c r="AG15" s="19">
        <f t="shared" si="4"/>
        <v>0</v>
      </c>
      <c r="AH15" s="19">
        <f t="shared" si="5"/>
        <v>0</v>
      </c>
      <c r="AI15" s="19">
        <f t="shared" si="6"/>
        <v>0</v>
      </c>
    </row>
    <row r="16" spans="1:35" s="8" customFormat="1" ht="18.75">
      <c r="A16" s="23" t="s">
        <v>5</v>
      </c>
      <c r="B16" s="21"/>
      <c r="C16" s="14"/>
      <c r="D16" s="14"/>
      <c r="E16" s="14"/>
      <c r="F16" s="14"/>
      <c r="G16" s="2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5"/>
      <c r="AF16" s="22"/>
      <c r="AG16" s="19">
        <f t="shared" si="4"/>
        <v>0</v>
      </c>
      <c r="AH16" s="19">
        <f t="shared" si="5"/>
        <v>0</v>
      </c>
      <c r="AI16" s="19">
        <f t="shared" si="6"/>
        <v>0</v>
      </c>
    </row>
    <row r="17" spans="1:35" s="8" customFormat="1" ht="105" customHeight="1">
      <c r="A17" s="16" t="s">
        <v>31</v>
      </c>
      <c r="B17" s="17">
        <f aca="true" t="shared" si="13" ref="B17:G17">B18</f>
        <v>5425.098999999999</v>
      </c>
      <c r="C17" s="17">
        <f t="shared" si="13"/>
        <v>2811.36</v>
      </c>
      <c r="D17" s="17">
        <f t="shared" si="13"/>
        <v>2787.0690000000004</v>
      </c>
      <c r="E17" s="17">
        <f t="shared" si="13"/>
        <v>2787.0690000000004</v>
      </c>
      <c r="F17" s="18">
        <f t="shared" si="13"/>
        <v>51.37360626967362</v>
      </c>
      <c r="G17" s="18">
        <f t="shared" si="13"/>
        <v>99.13596977975074</v>
      </c>
      <c r="H17" s="17">
        <f aca="true" t="shared" si="14" ref="H17:AE17">H18</f>
        <v>452.092</v>
      </c>
      <c r="I17" s="17">
        <f t="shared" si="14"/>
        <v>441.611</v>
      </c>
      <c r="J17" s="17">
        <f t="shared" si="14"/>
        <v>452.09</v>
      </c>
      <c r="K17" s="17">
        <f t="shared" si="14"/>
        <v>439.947</v>
      </c>
      <c r="L17" s="17">
        <f t="shared" si="14"/>
        <v>452.091</v>
      </c>
      <c r="M17" s="17">
        <f t="shared" si="14"/>
        <v>439.947</v>
      </c>
      <c r="N17" s="17">
        <f t="shared" si="14"/>
        <v>550.905</v>
      </c>
      <c r="O17" s="17">
        <f t="shared" si="14"/>
        <v>585.67</v>
      </c>
      <c r="P17" s="17">
        <f t="shared" si="14"/>
        <v>452.091</v>
      </c>
      <c r="Q17" s="17">
        <f t="shared" si="14"/>
        <v>439.947</v>
      </c>
      <c r="R17" s="17">
        <f t="shared" si="14"/>
        <v>452.091</v>
      </c>
      <c r="S17" s="17">
        <f t="shared" si="14"/>
        <v>439.947</v>
      </c>
      <c r="T17" s="17">
        <f t="shared" si="14"/>
        <v>452.091</v>
      </c>
      <c r="U17" s="17">
        <f t="shared" si="14"/>
        <v>0</v>
      </c>
      <c r="V17" s="17">
        <f t="shared" si="14"/>
        <v>452.091</v>
      </c>
      <c r="W17" s="17">
        <f t="shared" si="14"/>
        <v>0</v>
      </c>
      <c r="X17" s="17">
        <f t="shared" si="14"/>
        <v>452.092</v>
      </c>
      <c r="Y17" s="17">
        <f t="shared" si="14"/>
        <v>0</v>
      </c>
      <c r="Z17" s="17">
        <f t="shared" si="14"/>
        <v>452.092</v>
      </c>
      <c r="AA17" s="17">
        <f t="shared" si="14"/>
        <v>0</v>
      </c>
      <c r="AB17" s="17">
        <f t="shared" si="14"/>
        <v>452.092</v>
      </c>
      <c r="AC17" s="17">
        <f t="shared" si="14"/>
        <v>0</v>
      </c>
      <c r="AD17" s="17">
        <f t="shared" si="14"/>
        <v>353.281</v>
      </c>
      <c r="AE17" s="17">
        <f t="shared" si="14"/>
        <v>0</v>
      </c>
      <c r="AF17" s="44"/>
      <c r="AG17" s="19">
        <f t="shared" si="4"/>
        <v>5425.098999999999</v>
      </c>
      <c r="AH17" s="19">
        <f t="shared" si="5"/>
        <v>3263.451</v>
      </c>
      <c r="AI17" s="19">
        <f t="shared" si="6"/>
        <v>24.290999999999713</v>
      </c>
    </row>
    <row r="18" spans="1:35" s="8" customFormat="1" ht="18.75" customHeight="1">
      <c r="A18" s="20" t="s">
        <v>1</v>
      </c>
      <c r="B18" s="21">
        <f aca="true" t="shared" si="15" ref="B18:G18">B20</f>
        <v>5425.098999999999</v>
      </c>
      <c r="C18" s="21">
        <f t="shared" si="15"/>
        <v>2811.36</v>
      </c>
      <c r="D18" s="21">
        <f>D20</f>
        <v>2787.0690000000004</v>
      </c>
      <c r="E18" s="21">
        <f t="shared" si="15"/>
        <v>2787.0690000000004</v>
      </c>
      <c r="F18" s="14">
        <f t="shared" si="15"/>
        <v>51.37360626967362</v>
      </c>
      <c r="G18" s="14">
        <f t="shared" si="15"/>
        <v>99.13596977975074</v>
      </c>
      <c r="H18" s="21">
        <f aca="true" t="shared" si="16" ref="H18:AE18">H20</f>
        <v>452.092</v>
      </c>
      <c r="I18" s="21">
        <f t="shared" si="16"/>
        <v>441.611</v>
      </c>
      <c r="J18" s="21">
        <f t="shared" si="16"/>
        <v>452.09</v>
      </c>
      <c r="K18" s="21">
        <f t="shared" si="16"/>
        <v>439.947</v>
      </c>
      <c r="L18" s="21">
        <f t="shared" si="16"/>
        <v>452.091</v>
      </c>
      <c r="M18" s="21">
        <f t="shared" si="16"/>
        <v>439.947</v>
      </c>
      <c r="N18" s="21">
        <f t="shared" si="16"/>
        <v>550.905</v>
      </c>
      <c r="O18" s="21">
        <f t="shared" si="16"/>
        <v>585.67</v>
      </c>
      <c r="P18" s="21">
        <f t="shared" si="16"/>
        <v>452.091</v>
      </c>
      <c r="Q18" s="21">
        <f t="shared" si="16"/>
        <v>439.947</v>
      </c>
      <c r="R18" s="21">
        <f t="shared" si="16"/>
        <v>452.091</v>
      </c>
      <c r="S18" s="21">
        <f t="shared" si="16"/>
        <v>439.947</v>
      </c>
      <c r="T18" s="21">
        <f t="shared" si="16"/>
        <v>452.091</v>
      </c>
      <c r="U18" s="21">
        <f t="shared" si="16"/>
        <v>0</v>
      </c>
      <c r="V18" s="21">
        <f t="shared" si="16"/>
        <v>452.091</v>
      </c>
      <c r="W18" s="21">
        <f t="shared" si="16"/>
        <v>0</v>
      </c>
      <c r="X18" s="21">
        <f t="shared" si="16"/>
        <v>452.092</v>
      </c>
      <c r="Y18" s="21">
        <f t="shared" si="16"/>
        <v>0</v>
      </c>
      <c r="Z18" s="21">
        <f t="shared" si="16"/>
        <v>452.092</v>
      </c>
      <c r="AA18" s="21">
        <f t="shared" si="16"/>
        <v>0</v>
      </c>
      <c r="AB18" s="21">
        <f t="shared" si="16"/>
        <v>452.092</v>
      </c>
      <c r="AC18" s="21">
        <f t="shared" si="16"/>
        <v>0</v>
      </c>
      <c r="AD18" s="21">
        <f t="shared" si="16"/>
        <v>353.281</v>
      </c>
      <c r="AE18" s="21">
        <f t="shared" si="16"/>
        <v>0</v>
      </c>
      <c r="AF18" s="71"/>
      <c r="AG18" s="19">
        <f t="shared" si="4"/>
        <v>5425.098999999999</v>
      </c>
      <c r="AH18" s="19">
        <f t="shared" si="5"/>
        <v>3263.451</v>
      </c>
      <c r="AI18" s="19">
        <f t="shared" si="6"/>
        <v>24.290999999999713</v>
      </c>
    </row>
    <row r="19" spans="1:35" s="8" customFormat="1" ht="18.75">
      <c r="A19" s="23" t="s">
        <v>2</v>
      </c>
      <c r="B19" s="21"/>
      <c r="C19" s="14"/>
      <c r="D19" s="14"/>
      <c r="E19" s="14"/>
      <c r="F19" s="14"/>
      <c r="G19" s="1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72"/>
      <c r="AG19" s="19">
        <f t="shared" si="4"/>
        <v>0</v>
      </c>
      <c r="AH19" s="19">
        <f t="shared" si="5"/>
        <v>0</v>
      </c>
      <c r="AI19" s="19">
        <f t="shared" si="6"/>
        <v>0</v>
      </c>
    </row>
    <row r="20" spans="1:35" s="8" customFormat="1" ht="21" customHeight="1">
      <c r="A20" s="26" t="s">
        <v>3</v>
      </c>
      <c r="B20" s="21">
        <f>H20+J20+L20+N20+P20+R20+T20+V20+X20+Z20+AB20+AD20</f>
        <v>5425.098999999999</v>
      </c>
      <c r="C20" s="15">
        <f>H20+J20+L20+N20+P20+R20</f>
        <v>2811.36</v>
      </c>
      <c r="D20" s="14">
        <f>E20</f>
        <v>2787.0690000000004</v>
      </c>
      <c r="E20" s="15">
        <f>I20+K20+M20+O20+Q20+S20+U20+W20+Y20+AA20+AC20+AE20</f>
        <v>2787.0690000000004</v>
      </c>
      <c r="F20" s="14">
        <f>E20/B20*100</f>
        <v>51.37360626967362</v>
      </c>
      <c r="G20" s="14">
        <f>E20/C20*100</f>
        <v>99.13596977975074</v>
      </c>
      <c r="H20" s="14">
        <v>452.092</v>
      </c>
      <c r="I20" s="14">
        <v>441.611</v>
      </c>
      <c r="J20" s="14">
        <v>452.09</v>
      </c>
      <c r="K20" s="14">
        <v>439.947</v>
      </c>
      <c r="L20" s="14">
        <v>452.091</v>
      </c>
      <c r="M20" s="14">
        <v>439.947</v>
      </c>
      <c r="N20" s="14">
        <v>550.905</v>
      </c>
      <c r="O20" s="14">
        <v>585.67</v>
      </c>
      <c r="P20" s="14">
        <v>452.091</v>
      </c>
      <c r="Q20" s="14">
        <v>439.947</v>
      </c>
      <c r="R20" s="14">
        <v>452.091</v>
      </c>
      <c r="S20" s="14">
        <v>439.947</v>
      </c>
      <c r="T20" s="14">
        <v>452.091</v>
      </c>
      <c r="U20" s="14"/>
      <c r="V20" s="14">
        <v>452.091</v>
      </c>
      <c r="W20" s="14"/>
      <c r="X20" s="14">
        <v>452.092</v>
      </c>
      <c r="Y20" s="14"/>
      <c r="Z20" s="14">
        <v>452.092</v>
      </c>
      <c r="AA20" s="14"/>
      <c r="AB20" s="14">
        <v>452.092</v>
      </c>
      <c r="AC20" s="14"/>
      <c r="AD20" s="14">
        <v>353.281</v>
      </c>
      <c r="AE20" s="14"/>
      <c r="AF20" s="72"/>
      <c r="AG20" s="19">
        <f t="shared" si="4"/>
        <v>5425.098999999999</v>
      </c>
      <c r="AH20" s="19">
        <f t="shared" si="5"/>
        <v>3263.451</v>
      </c>
      <c r="AI20" s="19">
        <f t="shared" si="6"/>
        <v>24.290999999999713</v>
      </c>
    </row>
    <row r="21" spans="1:35" s="8" customFormat="1" ht="18.75">
      <c r="A21" s="23" t="s">
        <v>4</v>
      </c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5"/>
      <c r="AF21" s="72"/>
      <c r="AG21" s="19">
        <f t="shared" si="4"/>
        <v>0</v>
      </c>
      <c r="AH21" s="19">
        <f t="shared" si="5"/>
        <v>0</v>
      </c>
      <c r="AI21" s="19">
        <f t="shared" si="6"/>
        <v>0</v>
      </c>
    </row>
    <row r="22" spans="1:35" s="8" customFormat="1" ht="18.75">
      <c r="A22" s="23" t="s">
        <v>5</v>
      </c>
      <c r="B22" s="21"/>
      <c r="C22" s="14"/>
      <c r="D22" s="14"/>
      <c r="E22" s="14"/>
      <c r="F22" s="14"/>
      <c r="G22" s="2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5"/>
      <c r="AF22" s="73"/>
      <c r="AG22" s="19">
        <f t="shared" si="4"/>
        <v>0</v>
      </c>
      <c r="AH22" s="19">
        <f t="shared" si="5"/>
        <v>0</v>
      </c>
      <c r="AI22" s="19">
        <f t="shared" si="6"/>
        <v>0</v>
      </c>
    </row>
    <row r="23" spans="1:35" s="8" customFormat="1" ht="147" customHeight="1">
      <c r="A23" s="16" t="s">
        <v>39</v>
      </c>
      <c r="B23" s="17">
        <f aca="true" t="shared" si="17" ref="B23:G23">B24</f>
        <v>968.5</v>
      </c>
      <c r="C23" s="17">
        <f t="shared" si="17"/>
        <v>968.5</v>
      </c>
      <c r="D23" s="17">
        <f t="shared" si="17"/>
        <v>968.47</v>
      </c>
      <c r="E23" s="17">
        <f t="shared" si="17"/>
        <v>968.47</v>
      </c>
      <c r="F23" s="18">
        <f t="shared" si="17"/>
        <v>99.99690242643263</v>
      </c>
      <c r="G23" s="18">
        <f t="shared" si="17"/>
        <v>99.99690242643263</v>
      </c>
      <c r="H23" s="17">
        <f aca="true" t="shared" si="18" ref="H23:AE23">H24</f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17">
        <f t="shared" si="18"/>
        <v>968.5</v>
      </c>
      <c r="Q23" s="17">
        <f t="shared" si="18"/>
        <v>968.47</v>
      </c>
      <c r="R23" s="17">
        <f t="shared" si="18"/>
        <v>0</v>
      </c>
      <c r="S23" s="17">
        <f t="shared" si="18"/>
        <v>0</v>
      </c>
      <c r="T23" s="17">
        <f t="shared" si="18"/>
        <v>0</v>
      </c>
      <c r="U23" s="17">
        <f t="shared" si="18"/>
        <v>0</v>
      </c>
      <c r="V23" s="17">
        <f t="shared" si="18"/>
        <v>0</v>
      </c>
      <c r="W23" s="17">
        <f t="shared" si="18"/>
        <v>0</v>
      </c>
      <c r="X23" s="17">
        <f t="shared" si="18"/>
        <v>0</v>
      </c>
      <c r="Y23" s="17">
        <f t="shared" si="18"/>
        <v>0</v>
      </c>
      <c r="Z23" s="17">
        <f t="shared" si="18"/>
        <v>0</v>
      </c>
      <c r="AA23" s="17">
        <f t="shared" si="18"/>
        <v>0</v>
      </c>
      <c r="AB23" s="17">
        <f t="shared" si="18"/>
        <v>0</v>
      </c>
      <c r="AC23" s="17">
        <f t="shared" si="18"/>
        <v>0</v>
      </c>
      <c r="AD23" s="17">
        <f t="shared" si="18"/>
        <v>0</v>
      </c>
      <c r="AE23" s="17">
        <f t="shared" si="18"/>
        <v>0</v>
      </c>
      <c r="AF23" s="28" t="s">
        <v>49</v>
      </c>
      <c r="AG23" s="19">
        <f t="shared" si="4"/>
        <v>968.5</v>
      </c>
      <c r="AH23" s="19">
        <f t="shared" si="5"/>
        <v>968.5</v>
      </c>
      <c r="AI23" s="19">
        <f t="shared" si="6"/>
        <v>0.029999999999972715</v>
      </c>
    </row>
    <row r="24" spans="1:35" s="8" customFormat="1" ht="24" customHeight="1">
      <c r="A24" s="20" t="s">
        <v>1</v>
      </c>
      <c r="B24" s="21">
        <f>B26</f>
        <v>968.5</v>
      </c>
      <c r="C24" s="14">
        <f>C26</f>
        <v>968.5</v>
      </c>
      <c r="D24" s="14">
        <f>D26</f>
        <v>968.47</v>
      </c>
      <c r="E24" s="14">
        <f>E26</f>
        <v>968.47</v>
      </c>
      <c r="F24" s="14">
        <f>F26</f>
        <v>99.99690242643263</v>
      </c>
      <c r="G24" s="14">
        <f>E24/C24*100</f>
        <v>99.99690242643263</v>
      </c>
      <c r="H24" s="14">
        <f aca="true" t="shared" si="19" ref="H24:AE24">H26</f>
        <v>0</v>
      </c>
      <c r="I24" s="14">
        <f t="shared" si="19"/>
        <v>0</v>
      </c>
      <c r="J24" s="14">
        <f t="shared" si="19"/>
        <v>0</v>
      </c>
      <c r="K24" s="14">
        <f t="shared" si="19"/>
        <v>0</v>
      </c>
      <c r="L24" s="14">
        <f t="shared" si="19"/>
        <v>0</v>
      </c>
      <c r="M24" s="14">
        <f t="shared" si="19"/>
        <v>0</v>
      </c>
      <c r="N24" s="14">
        <f t="shared" si="19"/>
        <v>0</v>
      </c>
      <c r="O24" s="14">
        <f t="shared" si="19"/>
        <v>0</v>
      </c>
      <c r="P24" s="14">
        <f t="shared" si="19"/>
        <v>968.5</v>
      </c>
      <c r="Q24" s="14">
        <f t="shared" si="19"/>
        <v>968.47</v>
      </c>
      <c r="R24" s="14">
        <f t="shared" si="19"/>
        <v>0</v>
      </c>
      <c r="S24" s="14">
        <f t="shared" si="19"/>
        <v>0</v>
      </c>
      <c r="T24" s="14">
        <f t="shared" si="19"/>
        <v>0</v>
      </c>
      <c r="U24" s="14">
        <f t="shared" si="19"/>
        <v>0</v>
      </c>
      <c r="V24" s="14">
        <f t="shared" si="19"/>
        <v>0</v>
      </c>
      <c r="W24" s="14">
        <f t="shared" si="19"/>
        <v>0</v>
      </c>
      <c r="X24" s="14">
        <f t="shared" si="19"/>
        <v>0</v>
      </c>
      <c r="Y24" s="14">
        <f t="shared" si="19"/>
        <v>0</v>
      </c>
      <c r="Z24" s="14">
        <f t="shared" si="19"/>
        <v>0</v>
      </c>
      <c r="AA24" s="14">
        <f t="shared" si="19"/>
        <v>0</v>
      </c>
      <c r="AB24" s="14">
        <f t="shared" si="19"/>
        <v>0</v>
      </c>
      <c r="AC24" s="14">
        <f t="shared" si="19"/>
        <v>0</v>
      </c>
      <c r="AD24" s="14">
        <f t="shared" si="19"/>
        <v>0</v>
      </c>
      <c r="AE24" s="25">
        <f t="shared" si="19"/>
        <v>0</v>
      </c>
      <c r="AF24" s="65"/>
      <c r="AG24" s="19">
        <f t="shared" si="4"/>
        <v>968.5</v>
      </c>
      <c r="AH24" s="19">
        <f t="shared" si="5"/>
        <v>968.5</v>
      </c>
      <c r="AI24" s="19">
        <f t="shared" si="6"/>
        <v>0.029999999999972715</v>
      </c>
    </row>
    <row r="25" spans="1:35" s="8" customFormat="1" ht="22.5" customHeight="1">
      <c r="A25" s="23" t="s">
        <v>2</v>
      </c>
      <c r="B25" s="21"/>
      <c r="C25" s="14"/>
      <c r="D25" s="14"/>
      <c r="E25" s="14"/>
      <c r="F25" s="14"/>
      <c r="G25" s="2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5"/>
      <c r="AF25" s="66"/>
      <c r="AG25" s="19">
        <f t="shared" si="4"/>
        <v>0</v>
      </c>
      <c r="AH25" s="19">
        <f t="shared" si="5"/>
        <v>0</v>
      </c>
      <c r="AI25" s="19">
        <f t="shared" si="6"/>
        <v>0</v>
      </c>
    </row>
    <row r="26" spans="1:35" s="8" customFormat="1" ht="21" customHeight="1">
      <c r="A26" s="23" t="s">
        <v>3</v>
      </c>
      <c r="B26" s="21">
        <f>P26</f>
        <v>968.5</v>
      </c>
      <c r="C26" s="14">
        <f>P26</f>
        <v>968.5</v>
      </c>
      <c r="D26" s="14">
        <f>E26</f>
        <v>968.47</v>
      </c>
      <c r="E26" s="14">
        <f>Q26</f>
        <v>968.47</v>
      </c>
      <c r="F26" s="14">
        <f>E26/B26*100</f>
        <v>99.99690242643263</v>
      </c>
      <c r="G26" s="14">
        <f>E26/C26*100</f>
        <v>99.99690242643263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968.5</v>
      </c>
      <c r="Q26" s="14">
        <v>968.47</v>
      </c>
      <c r="R26" s="14">
        <v>0</v>
      </c>
      <c r="S26" s="14">
        <v>0</v>
      </c>
      <c r="T26" s="14">
        <v>0</v>
      </c>
      <c r="U26" s="14"/>
      <c r="V26" s="14">
        <v>0</v>
      </c>
      <c r="W26" s="14"/>
      <c r="X26" s="14">
        <v>0</v>
      </c>
      <c r="Y26" s="14"/>
      <c r="Z26" s="14">
        <v>0</v>
      </c>
      <c r="AA26" s="14"/>
      <c r="AB26" s="14">
        <v>0</v>
      </c>
      <c r="AC26" s="14"/>
      <c r="AD26" s="14">
        <v>0</v>
      </c>
      <c r="AE26" s="25"/>
      <c r="AF26" s="66"/>
      <c r="AG26" s="19">
        <f t="shared" si="4"/>
        <v>968.5</v>
      </c>
      <c r="AH26" s="19">
        <f t="shared" si="5"/>
        <v>968.5</v>
      </c>
      <c r="AI26" s="19">
        <f t="shared" si="6"/>
        <v>0.029999999999972715</v>
      </c>
    </row>
    <row r="27" spans="1:35" s="8" customFormat="1" ht="21" customHeight="1">
      <c r="A27" s="23" t="s">
        <v>4</v>
      </c>
      <c r="B27" s="21"/>
      <c r="C27" s="14"/>
      <c r="D27" s="14"/>
      <c r="E27" s="14"/>
      <c r="F27" s="14"/>
      <c r="G27" s="2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5"/>
      <c r="AF27" s="66"/>
      <c r="AG27" s="19">
        <f t="shared" si="4"/>
        <v>0</v>
      </c>
      <c r="AH27" s="19">
        <f t="shared" si="5"/>
        <v>0</v>
      </c>
      <c r="AI27" s="19">
        <f t="shared" si="6"/>
        <v>0</v>
      </c>
    </row>
    <row r="28" spans="1:35" s="8" customFormat="1" ht="22.5" customHeight="1">
      <c r="A28" s="23" t="s">
        <v>5</v>
      </c>
      <c r="B28" s="21"/>
      <c r="C28" s="14"/>
      <c r="D28" s="14"/>
      <c r="E28" s="14"/>
      <c r="F28" s="14"/>
      <c r="G28" s="2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5"/>
      <c r="AF28" s="67"/>
      <c r="AG28" s="19">
        <f t="shared" si="4"/>
        <v>0</v>
      </c>
      <c r="AH28" s="19">
        <f t="shared" si="5"/>
        <v>0</v>
      </c>
      <c r="AI28" s="19">
        <f t="shared" si="6"/>
        <v>0</v>
      </c>
    </row>
    <row r="29" spans="1:35" s="8" customFormat="1" ht="37.5">
      <c r="A29" s="31" t="s">
        <v>6</v>
      </c>
      <c r="B29" s="32">
        <f>B30+B36</f>
        <v>408.80000000000007</v>
      </c>
      <c r="C29" s="32">
        <f>C30+C36</f>
        <v>14.29</v>
      </c>
      <c r="D29" s="32">
        <f>D30+D36</f>
        <v>0</v>
      </c>
      <c r="E29" s="32">
        <f>E30+E36</f>
        <v>0</v>
      </c>
      <c r="F29" s="32">
        <f>E29/B29*100</f>
        <v>0</v>
      </c>
      <c r="G29" s="32">
        <v>0</v>
      </c>
      <c r="H29" s="32">
        <f aca="true" t="shared" si="20" ref="H29:AE29">H30+H36</f>
        <v>0</v>
      </c>
      <c r="I29" s="32">
        <f t="shared" si="20"/>
        <v>0</v>
      </c>
      <c r="J29" s="32">
        <f t="shared" si="20"/>
        <v>0</v>
      </c>
      <c r="K29" s="32">
        <f t="shared" si="20"/>
        <v>0</v>
      </c>
      <c r="L29" s="32">
        <f t="shared" si="20"/>
        <v>0</v>
      </c>
      <c r="M29" s="32">
        <f t="shared" si="20"/>
        <v>0</v>
      </c>
      <c r="N29" s="32">
        <f t="shared" si="20"/>
        <v>0</v>
      </c>
      <c r="O29" s="32">
        <f t="shared" si="20"/>
        <v>0</v>
      </c>
      <c r="P29" s="32">
        <f t="shared" si="20"/>
        <v>0</v>
      </c>
      <c r="Q29" s="32">
        <f t="shared" si="20"/>
        <v>0</v>
      </c>
      <c r="R29" s="32">
        <f t="shared" si="20"/>
        <v>14.29</v>
      </c>
      <c r="S29" s="32">
        <f t="shared" si="20"/>
        <v>0</v>
      </c>
      <c r="T29" s="32">
        <f t="shared" si="20"/>
        <v>214.285</v>
      </c>
      <c r="U29" s="32">
        <f t="shared" si="20"/>
        <v>0</v>
      </c>
      <c r="V29" s="32">
        <f t="shared" si="20"/>
        <v>14.285</v>
      </c>
      <c r="W29" s="32">
        <f t="shared" si="20"/>
        <v>0</v>
      </c>
      <c r="X29" s="32">
        <f t="shared" si="20"/>
        <v>14.285</v>
      </c>
      <c r="Y29" s="32">
        <f t="shared" si="20"/>
        <v>0</v>
      </c>
      <c r="Z29" s="32">
        <f t="shared" si="20"/>
        <v>14.285</v>
      </c>
      <c r="AA29" s="32">
        <f t="shared" si="20"/>
        <v>0</v>
      </c>
      <c r="AB29" s="32">
        <f t="shared" si="20"/>
        <v>123.085</v>
      </c>
      <c r="AC29" s="32">
        <f t="shared" si="20"/>
        <v>0</v>
      </c>
      <c r="AD29" s="32">
        <f t="shared" si="20"/>
        <v>14.285</v>
      </c>
      <c r="AE29" s="32">
        <f t="shared" si="20"/>
        <v>0</v>
      </c>
      <c r="AF29" s="34"/>
      <c r="AG29" s="19">
        <f t="shared" si="4"/>
        <v>408.8</v>
      </c>
      <c r="AH29" s="19">
        <f t="shared" si="5"/>
        <v>228.575</v>
      </c>
      <c r="AI29" s="19">
        <f t="shared" si="6"/>
        <v>14.29</v>
      </c>
    </row>
    <row r="30" spans="1:35" s="8" customFormat="1" ht="217.5" customHeight="1">
      <c r="A30" s="16" t="s">
        <v>29</v>
      </c>
      <c r="B30" s="17">
        <f aca="true" t="shared" si="21" ref="B30:G30">B31</f>
        <v>300.00000000000006</v>
      </c>
      <c r="C30" s="17">
        <f>C31</f>
        <v>14.29</v>
      </c>
      <c r="D30" s="17">
        <f t="shared" si="21"/>
        <v>0</v>
      </c>
      <c r="E30" s="17">
        <f>E31</f>
        <v>0</v>
      </c>
      <c r="F30" s="18">
        <f t="shared" si="21"/>
        <v>0</v>
      </c>
      <c r="G30" s="18">
        <f t="shared" si="21"/>
        <v>0</v>
      </c>
      <c r="H30" s="17">
        <f aca="true" t="shared" si="22" ref="H30:AE30">H31</f>
        <v>0</v>
      </c>
      <c r="I30" s="17">
        <f t="shared" si="22"/>
        <v>0</v>
      </c>
      <c r="J30" s="17">
        <f t="shared" si="22"/>
        <v>0</v>
      </c>
      <c r="K30" s="17">
        <f t="shared" si="22"/>
        <v>0</v>
      </c>
      <c r="L30" s="17">
        <f t="shared" si="22"/>
        <v>0</v>
      </c>
      <c r="M30" s="17">
        <f t="shared" si="22"/>
        <v>0</v>
      </c>
      <c r="N30" s="17">
        <f t="shared" si="22"/>
        <v>0</v>
      </c>
      <c r="O30" s="17">
        <f t="shared" si="22"/>
        <v>0</v>
      </c>
      <c r="P30" s="17">
        <f t="shared" si="22"/>
        <v>0</v>
      </c>
      <c r="Q30" s="17">
        <f t="shared" si="22"/>
        <v>0</v>
      </c>
      <c r="R30" s="17">
        <f t="shared" si="22"/>
        <v>14.29</v>
      </c>
      <c r="S30" s="17">
        <f t="shared" si="22"/>
        <v>0</v>
      </c>
      <c r="T30" s="17">
        <f t="shared" si="22"/>
        <v>214.285</v>
      </c>
      <c r="U30" s="17">
        <f t="shared" si="22"/>
        <v>0</v>
      </c>
      <c r="V30" s="17">
        <f t="shared" si="22"/>
        <v>14.285</v>
      </c>
      <c r="W30" s="17">
        <f t="shared" si="22"/>
        <v>0</v>
      </c>
      <c r="X30" s="17">
        <f t="shared" si="22"/>
        <v>14.285</v>
      </c>
      <c r="Y30" s="17">
        <f t="shared" si="22"/>
        <v>0</v>
      </c>
      <c r="Z30" s="17">
        <f t="shared" si="22"/>
        <v>14.285</v>
      </c>
      <c r="AA30" s="17">
        <f t="shared" si="22"/>
        <v>0</v>
      </c>
      <c r="AB30" s="17">
        <f t="shared" si="22"/>
        <v>14.285</v>
      </c>
      <c r="AC30" s="17">
        <f t="shared" si="22"/>
        <v>0</v>
      </c>
      <c r="AD30" s="17">
        <f t="shared" si="22"/>
        <v>14.285</v>
      </c>
      <c r="AE30" s="17">
        <f t="shared" si="22"/>
        <v>0</v>
      </c>
      <c r="AF30" s="64" t="s">
        <v>52</v>
      </c>
      <c r="AG30" s="19">
        <f t="shared" si="4"/>
        <v>300.00000000000006</v>
      </c>
      <c r="AH30" s="19">
        <f t="shared" si="5"/>
        <v>228.575</v>
      </c>
      <c r="AI30" s="19">
        <f t="shared" si="6"/>
        <v>14.29</v>
      </c>
    </row>
    <row r="31" spans="1:35" s="8" customFormat="1" ht="18.75">
      <c r="A31" s="20" t="s">
        <v>1</v>
      </c>
      <c r="B31" s="21">
        <f>B33</f>
        <v>300.00000000000006</v>
      </c>
      <c r="C31" s="21">
        <f>C33</f>
        <v>14.29</v>
      </c>
      <c r="D31" s="21">
        <f>D33</f>
        <v>0</v>
      </c>
      <c r="E31" s="21">
        <f>E33</f>
        <v>0</v>
      </c>
      <c r="F31" s="14">
        <f>F33</f>
        <v>0</v>
      </c>
      <c r="G31" s="14">
        <v>0</v>
      </c>
      <c r="H31" s="21">
        <f aca="true" t="shared" si="23" ref="H31:AE31">H33</f>
        <v>0</v>
      </c>
      <c r="I31" s="21">
        <f t="shared" si="23"/>
        <v>0</v>
      </c>
      <c r="J31" s="21">
        <f t="shared" si="23"/>
        <v>0</v>
      </c>
      <c r="K31" s="21">
        <f t="shared" si="23"/>
        <v>0</v>
      </c>
      <c r="L31" s="21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21">
        <f t="shared" si="23"/>
        <v>0</v>
      </c>
      <c r="R31" s="21">
        <f t="shared" si="23"/>
        <v>14.29</v>
      </c>
      <c r="S31" s="21">
        <f t="shared" si="23"/>
        <v>0</v>
      </c>
      <c r="T31" s="21">
        <f t="shared" si="23"/>
        <v>214.285</v>
      </c>
      <c r="U31" s="21">
        <f t="shared" si="23"/>
        <v>0</v>
      </c>
      <c r="V31" s="21">
        <f t="shared" si="23"/>
        <v>14.285</v>
      </c>
      <c r="W31" s="21">
        <f t="shared" si="23"/>
        <v>0</v>
      </c>
      <c r="X31" s="21">
        <f t="shared" si="23"/>
        <v>14.285</v>
      </c>
      <c r="Y31" s="21">
        <f t="shared" si="23"/>
        <v>0</v>
      </c>
      <c r="Z31" s="21">
        <f t="shared" si="23"/>
        <v>14.285</v>
      </c>
      <c r="AA31" s="21">
        <f t="shared" si="23"/>
        <v>0</v>
      </c>
      <c r="AB31" s="21">
        <f t="shared" si="23"/>
        <v>14.285</v>
      </c>
      <c r="AC31" s="21">
        <f t="shared" si="23"/>
        <v>0</v>
      </c>
      <c r="AD31" s="21">
        <f t="shared" si="23"/>
        <v>14.285</v>
      </c>
      <c r="AE31" s="21">
        <f t="shared" si="23"/>
        <v>0</v>
      </c>
      <c r="AF31" s="22"/>
      <c r="AG31" s="19">
        <f t="shared" si="4"/>
        <v>300.00000000000006</v>
      </c>
      <c r="AH31" s="19">
        <f t="shared" si="5"/>
        <v>228.575</v>
      </c>
      <c r="AI31" s="19">
        <f t="shared" si="6"/>
        <v>14.29</v>
      </c>
    </row>
    <row r="32" spans="1:35" s="8" customFormat="1" ht="18.75">
      <c r="A32" s="23" t="s">
        <v>2</v>
      </c>
      <c r="B32" s="21"/>
      <c r="C32" s="14"/>
      <c r="D32" s="14"/>
      <c r="E32" s="14"/>
      <c r="F32" s="14"/>
      <c r="G32" s="1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2"/>
      <c r="AG32" s="19">
        <f t="shared" si="4"/>
        <v>0</v>
      </c>
      <c r="AH32" s="19">
        <f t="shared" si="5"/>
        <v>0</v>
      </c>
      <c r="AI32" s="19">
        <f t="shared" si="6"/>
        <v>0</v>
      </c>
    </row>
    <row r="33" spans="1:35" s="8" customFormat="1" ht="18.75">
      <c r="A33" s="23" t="s">
        <v>3</v>
      </c>
      <c r="B33" s="21">
        <f>H33+J33+L33+N33+P33+R33+T33+V33+X33+Z33+AB33+AD33</f>
        <v>300.00000000000006</v>
      </c>
      <c r="C33" s="14">
        <f>R33</f>
        <v>14.29</v>
      </c>
      <c r="D33" s="14">
        <f>I33</f>
        <v>0</v>
      </c>
      <c r="E33" s="15">
        <f>D33</f>
        <v>0</v>
      </c>
      <c r="F33" s="14">
        <f>E33/B33*100</f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14.29</v>
      </c>
      <c r="S33" s="14">
        <v>0</v>
      </c>
      <c r="T33" s="14">
        <v>214.285</v>
      </c>
      <c r="U33" s="15"/>
      <c r="V33" s="14">
        <v>14.285</v>
      </c>
      <c r="W33" s="14"/>
      <c r="X33" s="14">
        <v>14.285</v>
      </c>
      <c r="Y33" s="14"/>
      <c r="Z33" s="14">
        <v>14.285</v>
      </c>
      <c r="AA33" s="14"/>
      <c r="AB33" s="14">
        <v>14.285</v>
      </c>
      <c r="AC33" s="14"/>
      <c r="AD33" s="14">
        <v>14.285</v>
      </c>
      <c r="AE33" s="14"/>
      <c r="AF33" s="22"/>
      <c r="AG33" s="19">
        <f t="shared" si="4"/>
        <v>300.00000000000006</v>
      </c>
      <c r="AH33" s="19">
        <f t="shared" si="5"/>
        <v>228.575</v>
      </c>
      <c r="AI33" s="19">
        <f t="shared" si="6"/>
        <v>14.29</v>
      </c>
    </row>
    <row r="34" spans="1:35" s="8" customFormat="1" ht="18.75">
      <c r="A34" s="23" t="s">
        <v>4</v>
      </c>
      <c r="B34" s="21"/>
      <c r="C34" s="14"/>
      <c r="D34" s="14"/>
      <c r="E34" s="14"/>
      <c r="F34" s="14"/>
      <c r="G34" s="2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25"/>
      <c r="AF34" s="22"/>
      <c r="AG34" s="19">
        <f t="shared" si="4"/>
        <v>0</v>
      </c>
      <c r="AH34" s="19">
        <f t="shared" si="5"/>
        <v>0</v>
      </c>
      <c r="AI34" s="19">
        <f t="shared" si="6"/>
        <v>0</v>
      </c>
    </row>
    <row r="35" spans="1:35" s="8" customFormat="1" ht="18.75">
      <c r="A35" s="23" t="s">
        <v>5</v>
      </c>
      <c r="B35" s="21"/>
      <c r="C35" s="14"/>
      <c r="D35" s="14"/>
      <c r="E35" s="14"/>
      <c r="F35" s="14"/>
      <c r="G35" s="2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5"/>
      <c r="AF35" s="22"/>
      <c r="AG35" s="19">
        <f t="shared" si="4"/>
        <v>0</v>
      </c>
      <c r="AH35" s="19">
        <f t="shared" si="5"/>
        <v>0</v>
      </c>
      <c r="AI35" s="19">
        <f t="shared" si="6"/>
        <v>0</v>
      </c>
    </row>
    <row r="36" spans="1:35" s="8" customFormat="1" ht="123.75" customHeight="1">
      <c r="A36" s="28" t="s">
        <v>32</v>
      </c>
      <c r="B36" s="17">
        <f aca="true" t="shared" si="24" ref="B36:G36">B37</f>
        <v>108.8</v>
      </c>
      <c r="C36" s="17">
        <f>C37</f>
        <v>0</v>
      </c>
      <c r="D36" s="17">
        <f t="shared" si="24"/>
        <v>0</v>
      </c>
      <c r="E36" s="17">
        <f t="shared" si="24"/>
        <v>0</v>
      </c>
      <c r="F36" s="18">
        <f t="shared" si="24"/>
        <v>0</v>
      </c>
      <c r="G36" s="18">
        <f t="shared" si="24"/>
        <v>0</v>
      </c>
      <c r="H36" s="17">
        <v>0</v>
      </c>
      <c r="I36" s="17">
        <f aca="true" t="shared" si="25" ref="I36:AE36">I37</f>
        <v>0</v>
      </c>
      <c r="J36" s="17">
        <f t="shared" si="25"/>
        <v>0</v>
      </c>
      <c r="K36" s="17">
        <f t="shared" si="25"/>
        <v>0</v>
      </c>
      <c r="L36" s="17">
        <f t="shared" si="25"/>
        <v>0</v>
      </c>
      <c r="M36" s="17">
        <f t="shared" si="25"/>
        <v>0</v>
      </c>
      <c r="N36" s="17">
        <f t="shared" si="25"/>
        <v>0</v>
      </c>
      <c r="O36" s="17">
        <f t="shared" si="25"/>
        <v>0</v>
      </c>
      <c r="P36" s="17">
        <f t="shared" si="25"/>
        <v>0</v>
      </c>
      <c r="Q36" s="17">
        <f t="shared" si="25"/>
        <v>0</v>
      </c>
      <c r="R36" s="17">
        <f t="shared" si="25"/>
        <v>0</v>
      </c>
      <c r="S36" s="17">
        <f t="shared" si="25"/>
        <v>0</v>
      </c>
      <c r="T36" s="17">
        <f t="shared" si="25"/>
        <v>0</v>
      </c>
      <c r="U36" s="17">
        <f t="shared" si="25"/>
        <v>0</v>
      </c>
      <c r="V36" s="17">
        <f t="shared" si="25"/>
        <v>0</v>
      </c>
      <c r="W36" s="17">
        <f t="shared" si="25"/>
        <v>0</v>
      </c>
      <c r="X36" s="17">
        <f t="shared" si="25"/>
        <v>0</v>
      </c>
      <c r="Y36" s="17">
        <f t="shared" si="25"/>
        <v>0</v>
      </c>
      <c r="Z36" s="17">
        <f t="shared" si="25"/>
        <v>0</v>
      </c>
      <c r="AA36" s="17">
        <f t="shared" si="25"/>
        <v>0</v>
      </c>
      <c r="AB36" s="17">
        <f t="shared" si="25"/>
        <v>108.8</v>
      </c>
      <c r="AC36" s="17">
        <f t="shared" si="25"/>
        <v>0</v>
      </c>
      <c r="AD36" s="17">
        <f t="shared" si="25"/>
        <v>0</v>
      </c>
      <c r="AE36" s="17">
        <f t="shared" si="25"/>
        <v>0</v>
      </c>
      <c r="AF36" s="16"/>
      <c r="AG36" s="19">
        <f t="shared" si="4"/>
        <v>108.8</v>
      </c>
      <c r="AH36" s="19">
        <f t="shared" si="5"/>
        <v>0</v>
      </c>
      <c r="AI36" s="19">
        <f t="shared" si="6"/>
        <v>0</v>
      </c>
    </row>
    <row r="37" spans="1:35" s="8" customFormat="1" ht="18.75">
      <c r="A37" s="20" t="s">
        <v>1</v>
      </c>
      <c r="B37" s="21">
        <f>B39</f>
        <v>108.8</v>
      </c>
      <c r="C37" s="21">
        <f>C39</f>
        <v>0</v>
      </c>
      <c r="D37" s="21">
        <f>D39</f>
        <v>0</v>
      </c>
      <c r="E37" s="21">
        <f>E39</f>
        <v>0</v>
      </c>
      <c r="F37" s="14">
        <f>F39</f>
        <v>0</v>
      </c>
      <c r="G37" s="14">
        <v>0</v>
      </c>
      <c r="H37" s="21">
        <f aca="true" t="shared" si="26" ref="H37:AE37">H39</f>
        <v>0</v>
      </c>
      <c r="I37" s="21">
        <f t="shared" si="26"/>
        <v>0</v>
      </c>
      <c r="J37" s="21">
        <f t="shared" si="26"/>
        <v>0</v>
      </c>
      <c r="K37" s="21">
        <f t="shared" si="26"/>
        <v>0</v>
      </c>
      <c r="L37" s="21">
        <f t="shared" si="26"/>
        <v>0</v>
      </c>
      <c r="M37" s="21">
        <f t="shared" si="26"/>
        <v>0</v>
      </c>
      <c r="N37" s="21">
        <f t="shared" si="26"/>
        <v>0</v>
      </c>
      <c r="O37" s="21">
        <f t="shared" si="26"/>
        <v>0</v>
      </c>
      <c r="P37" s="21">
        <f t="shared" si="26"/>
        <v>0</v>
      </c>
      <c r="Q37" s="21">
        <f t="shared" si="26"/>
        <v>0</v>
      </c>
      <c r="R37" s="21">
        <f t="shared" si="26"/>
        <v>0</v>
      </c>
      <c r="S37" s="21">
        <f t="shared" si="26"/>
        <v>0</v>
      </c>
      <c r="T37" s="21">
        <f t="shared" si="26"/>
        <v>0</v>
      </c>
      <c r="U37" s="21">
        <f t="shared" si="26"/>
        <v>0</v>
      </c>
      <c r="V37" s="21">
        <f t="shared" si="26"/>
        <v>0</v>
      </c>
      <c r="W37" s="21">
        <f t="shared" si="26"/>
        <v>0</v>
      </c>
      <c r="X37" s="21">
        <f t="shared" si="26"/>
        <v>0</v>
      </c>
      <c r="Y37" s="21">
        <f t="shared" si="26"/>
        <v>0</v>
      </c>
      <c r="Z37" s="21">
        <f t="shared" si="26"/>
        <v>0</v>
      </c>
      <c r="AA37" s="21">
        <f t="shared" si="26"/>
        <v>0</v>
      </c>
      <c r="AB37" s="21">
        <f t="shared" si="26"/>
        <v>108.8</v>
      </c>
      <c r="AC37" s="21">
        <f t="shared" si="26"/>
        <v>0</v>
      </c>
      <c r="AD37" s="21">
        <f t="shared" si="26"/>
        <v>0</v>
      </c>
      <c r="AE37" s="21">
        <f t="shared" si="26"/>
        <v>0</v>
      </c>
      <c r="AF37" s="22"/>
      <c r="AG37" s="19">
        <f t="shared" si="4"/>
        <v>108.8</v>
      </c>
      <c r="AH37" s="19">
        <f t="shared" si="5"/>
        <v>0</v>
      </c>
      <c r="AI37" s="19">
        <f t="shared" si="6"/>
        <v>0</v>
      </c>
    </row>
    <row r="38" spans="1:193" s="8" customFormat="1" ht="18.75">
      <c r="A38" s="23" t="s">
        <v>2</v>
      </c>
      <c r="B38" s="21"/>
      <c r="C38" s="14"/>
      <c r="D38" s="14"/>
      <c r="E38" s="14"/>
      <c r="F38" s="14"/>
      <c r="G38" s="27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30"/>
      <c r="AG38" s="19">
        <f t="shared" si="4"/>
        <v>0</v>
      </c>
      <c r="AH38" s="19">
        <f t="shared" si="5"/>
        <v>0</v>
      </c>
      <c r="AI38" s="19">
        <f t="shared" si="6"/>
        <v>0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</row>
    <row r="39" spans="1:193" s="8" customFormat="1" ht="18.75">
      <c r="A39" s="23" t="s">
        <v>3</v>
      </c>
      <c r="B39" s="21">
        <f>H39+J39+L39+N39+P39+R39+T39+V39+X39+Z39+AB39+AD39</f>
        <v>108.8</v>
      </c>
      <c r="C39" s="14">
        <f>H39</f>
        <v>0</v>
      </c>
      <c r="D39" s="14">
        <f>I39</f>
        <v>0</v>
      </c>
      <c r="E39" s="14">
        <f>D39</f>
        <v>0</v>
      </c>
      <c r="F39" s="14">
        <f>E39/B39*100</f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/>
      <c r="V39" s="14">
        <v>0</v>
      </c>
      <c r="W39" s="14"/>
      <c r="X39" s="14">
        <v>0</v>
      </c>
      <c r="Y39" s="14"/>
      <c r="Z39" s="14">
        <v>0</v>
      </c>
      <c r="AA39" s="14"/>
      <c r="AB39" s="14">
        <v>108.8</v>
      </c>
      <c r="AC39" s="14"/>
      <c r="AD39" s="14">
        <v>0</v>
      </c>
      <c r="AE39" s="14"/>
      <c r="AF39" s="30"/>
      <c r="AG39" s="19">
        <f t="shared" si="4"/>
        <v>108.8</v>
      </c>
      <c r="AH39" s="19">
        <f t="shared" si="5"/>
        <v>0</v>
      </c>
      <c r="AI39" s="19">
        <f t="shared" si="6"/>
        <v>0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</row>
    <row r="40" spans="1:193" s="8" customFormat="1" ht="18.75">
      <c r="A40" s="23" t="s">
        <v>4</v>
      </c>
      <c r="B40" s="21"/>
      <c r="C40" s="14"/>
      <c r="D40" s="14"/>
      <c r="E40" s="14"/>
      <c r="F40" s="14"/>
      <c r="G40" s="27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5"/>
      <c r="AF40" s="30"/>
      <c r="AG40" s="19">
        <f t="shared" si="4"/>
        <v>0</v>
      </c>
      <c r="AH40" s="19">
        <f t="shared" si="5"/>
        <v>0</v>
      </c>
      <c r="AI40" s="19">
        <f t="shared" si="6"/>
        <v>0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</row>
    <row r="41" spans="1:193" s="8" customFormat="1" ht="18.75">
      <c r="A41" s="23" t="s">
        <v>5</v>
      </c>
      <c r="B41" s="21"/>
      <c r="C41" s="14"/>
      <c r="D41" s="14"/>
      <c r="E41" s="14"/>
      <c r="F41" s="14"/>
      <c r="G41" s="2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5"/>
      <c r="AF41" s="30"/>
      <c r="AG41" s="19">
        <f t="shared" si="4"/>
        <v>0</v>
      </c>
      <c r="AH41" s="19">
        <f t="shared" si="5"/>
        <v>0</v>
      </c>
      <c r="AI41" s="19">
        <f t="shared" si="6"/>
        <v>0</v>
      </c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</row>
    <row r="42" spans="1:253" s="8" customFormat="1" ht="78" customHeight="1">
      <c r="A42" s="31" t="s">
        <v>27</v>
      </c>
      <c r="B42" s="32">
        <f aca="true" t="shared" si="27" ref="B42:G43">B43</f>
        <v>6692.298999999998</v>
      </c>
      <c r="C42" s="33">
        <f t="shared" si="27"/>
        <v>3905.2569999999996</v>
      </c>
      <c r="D42" s="33">
        <f t="shared" si="27"/>
        <v>3534.978</v>
      </c>
      <c r="E42" s="33">
        <f t="shared" si="27"/>
        <v>3534.978</v>
      </c>
      <c r="F42" s="33">
        <f t="shared" si="27"/>
        <v>52.82157895216578</v>
      </c>
      <c r="G42" s="33">
        <f t="shared" si="27"/>
        <v>90.51844731345466</v>
      </c>
      <c r="H42" s="33">
        <f aca="true" t="shared" si="28" ref="H42:Q43">H43</f>
        <v>1581.028</v>
      </c>
      <c r="I42" s="33">
        <f t="shared" si="28"/>
        <v>1397.929</v>
      </c>
      <c r="J42" s="33">
        <f t="shared" si="28"/>
        <v>621.863</v>
      </c>
      <c r="K42" s="33">
        <f t="shared" si="28"/>
        <v>663.487</v>
      </c>
      <c r="L42" s="33">
        <f t="shared" si="28"/>
        <v>101.393</v>
      </c>
      <c r="M42" s="33">
        <f t="shared" si="28"/>
        <v>220.853</v>
      </c>
      <c r="N42" s="33">
        <f t="shared" si="28"/>
        <v>645.238</v>
      </c>
      <c r="O42" s="33">
        <f t="shared" si="28"/>
        <v>471.838</v>
      </c>
      <c r="P42" s="33">
        <f t="shared" si="28"/>
        <v>514.93</v>
      </c>
      <c r="Q42" s="33">
        <f t="shared" si="28"/>
        <v>331.017</v>
      </c>
      <c r="R42" s="33">
        <f aca="true" t="shared" si="29" ref="R42:AA43">R43</f>
        <v>440.805</v>
      </c>
      <c r="S42" s="33">
        <f t="shared" si="29"/>
        <v>449.854</v>
      </c>
      <c r="T42" s="33">
        <f t="shared" si="29"/>
        <v>806.069</v>
      </c>
      <c r="U42" s="33">
        <f t="shared" si="29"/>
        <v>0</v>
      </c>
      <c r="V42" s="33">
        <f t="shared" si="29"/>
        <v>452.875</v>
      </c>
      <c r="W42" s="33">
        <f t="shared" si="29"/>
        <v>0</v>
      </c>
      <c r="X42" s="33">
        <f t="shared" si="29"/>
        <v>320.239</v>
      </c>
      <c r="Y42" s="33">
        <f t="shared" si="29"/>
        <v>0</v>
      </c>
      <c r="Z42" s="33">
        <f t="shared" si="29"/>
        <v>502.697</v>
      </c>
      <c r="AA42" s="33">
        <f t="shared" si="29"/>
        <v>0</v>
      </c>
      <c r="AB42" s="33">
        <f aca="true" t="shared" si="30" ref="AB42:AE43">AB43</f>
        <v>180.087</v>
      </c>
      <c r="AC42" s="33">
        <f t="shared" si="30"/>
        <v>0</v>
      </c>
      <c r="AD42" s="33">
        <f t="shared" si="30"/>
        <v>525.075</v>
      </c>
      <c r="AE42" s="33">
        <f t="shared" si="30"/>
        <v>0</v>
      </c>
      <c r="AF42" s="34"/>
      <c r="AG42" s="19">
        <f t="shared" si="4"/>
        <v>6692.298999999998</v>
      </c>
      <c r="AH42" s="19">
        <f t="shared" si="5"/>
        <v>4711.325999999999</v>
      </c>
      <c r="AI42" s="19">
        <f t="shared" si="6"/>
        <v>370.27899999999954</v>
      </c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35" s="8" customFormat="1" ht="85.5" customHeight="1">
      <c r="A43" s="16" t="s">
        <v>38</v>
      </c>
      <c r="B43" s="17">
        <f t="shared" si="27"/>
        <v>6692.298999999998</v>
      </c>
      <c r="C43" s="17">
        <f>C44</f>
        <v>3905.2569999999996</v>
      </c>
      <c r="D43" s="17">
        <f t="shared" si="27"/>
        <v>3534.978</v>
      </c>
      <c r="E43" s="17">
        <f>E44</f>
        <v>3534.978</v>
      </c>
      <c r="F43" s="18">
        <f t="shared" si="27"/>
        <v>52.82157895216578</v>
      </c>
      <c r="G43" s="18">
        <f t="shared" si="27"/>
        <v>90.51844731345466</v>
      </c>
      <c r="H43" s="17">
        <f t="shared" si="28"/>
        <v>1581.028</v>
      </c>
      <c r="I43" s="17">
        <f t="shared" si="28"/>
        <v>1397.929</v>
      </c>
      <c r="J43" s="17">
        <f t="shared" si="28"/>
        <v>621.863</v>
      </c>
      <c r="K43" s="17">
        <f t="shared" si="28"/>
        <v>663.487</v>
      </c>
      <c r="L43" s="17">
        <f t="shared" si="28"/>
        <v>101.393</v>
      </c>
      <c r="M43" s="17">
        <f t="shared" si="28"/>
        <v>220.853</v>
      </c>
      <c r="N43" s="17">
        <f t="shared" si="28"/>
        <v>645.238</v>
      </c>
      <c r="O43" s="17">
        <f t="shared" si="28"/>
        <v>471.838</v>
      </c>
      <c r="P43" s="17">
        <f t="shared" si="28"/>
        <v>514.93</v>
      </c>
      <c r="Q43" s="17">
        <f t="shared" si="28"/>
        <v>331.017</v>
      </c>
      <c r="R43" s="17">
        <f t="shared" si="29"/>
        <v>440.805</v>
      </c>
      <c r="S43" s="17">
        <f t="shared" si="29"/>
        <v>449.854</v>
      </c>
      <c r="T43" s="17">
        <f t="shared" si="29"/>
        <v>806.069</v>
      </c>
      <c r="U43" s="17">
        <f t="shared" si="29"/>
        <v>0</v>
      </c>
      <c r="V43" s="17">
        <f t="shared" si="29"/>
        <v>452.875</v>
      </c>
      <c r="W43" s="17">
        <f t="shared" si="29"/>
        <v>0</v>
      </c>
      <c r="X43" s="17">
        <f t="shared" si="29"/>
        <v>320.239</v>
      </c>
      <c r="Y43" s="17">
        <f t="shared" si="29"/>
        <v>0</v>
      </c>
      <c r="Z43" s="17">
        <f t="shared" si="29"/>
        <v>502.697</v>
      </c>
      <c r="AA43" s="17">
        <f t="shared" si="29"/>
        <v>0</v>
      </c>
      <c r="AB43" s="17">
        <f t="shared" si="30"/>
        <v>180.087</v>
      </c>
      <c r="AC43" s="17">
        <f t="shared" si="30"/>
        <v>0</v>
      </c>
      <c r="AD43" s="17">
        <f t="shared" si="30"/>
        <v>525.075</v>
      </c>
      <c r="AE43" s="17">
        <f t="shared" si="30"/>
        <v>0</v>
      </c>
      <c r="AF43" s="43" t="s">
        <v>42</v>
      </c>
      <c r="AG43" s="19">
        <f t="shared" si="4"/>
        <v>6692.298999999998</v>
      </c>
      <c r="AH43" s="19">
        <f t="shared" si="5"/>
        <v>4711.325999999999</v>
      </c>
      <c r="AI43" s="19">
        <f t="shared" si="6"/>
        <v>370.27899999999954</v>
      </c>
    </row>
    <row r="44" spans="1:35" s="8" customFormat="1" ht="20.25" customHeight="1">
      <c r="A44" s="20" t="s">
        <v>1</v>
      </c>
      <c r="B44" s="21">
        <f aca="true" t="shared" si="31" ref="B44:G44">B46</f>
        <v>6692.298999999998</v>
      </c>
      <c r="C44" s="21">
        <f>C46</f>
        <v>3905.2569999999996</v>
      </c>
      <c r="D44" s="21">
        <f t="shared" si="31"/>
        <v>3534.978</v>
      </c>
      <c r="E44" s="21">
        <f t="shared" si="31"/>
        <v>3534.978</v>
      </c>
      <c r="F44" s="14">
        <f t="shared" si="31"/>
        <v>52.82157895216578</v>
      </c>
      <c r="G44" s="14">
        <f t="shared" si="31"/>
        <v>90.51844731345466</v>
      </c>
      <c r="H44" s="21">
        <f aca="true" t="shared" si="32" ref="H44:AE44">H46</f>
        <v>1581.028</v>
      </c>
      <c r="I44" s="21">
        <f t="shared" si="32"/>
        <v>1397.929</v>
      </c>
      <c r="J44" s="21">
        <f t="shared" si="32"/>
        <v>621.863</v>
      </c>
      <c r="K44" s="21">
        <f t="shared" si="32"/>
        <v>663.487</v>
      </c>
      <c r="L44" s="21">
        <f t="shared" si="32"/>
        <v>101.393</v>
      </c>
      <c r="M44" s="21">
        <f t="shared" si="32"/>
        <v>220.853</v>
      </c>
      <c r="N44" s="21">
        <f t="shared" si="32"/>
        <v>645.238</v>
      </c>
      <c r="O44" s="21">
        <f t="shared" si="32"/>
        <v>471.838</v>
      </c>
      <c r="P44" s="21">
        <f t="shared" si="32"/>
        <v>514.93</v>
      </c>
      <c r="Q44" s="21">
        <f t="shared" si="32"/>
        <v>331.017</v>
      </c>
      <c r="R44" s="21">
        <f t="shared" si="32"/>
        <v>440.805</v>
      </c>
      <c r="S44" s="21">
        <f t="shared" si="32"/>
        <v>449.854</v>
      </c>
      <c r="T44" s="21">
        <f t="shared" si="32"/>
        <v>806.069</v>
      </c>
      <c r="U44" s="21">
        <f t="shared" si="32"/>
        <v>0</v>
      </c>
      <c r="V44" s="21">
        <f t="shared" si="32"/>
        <v>452.875</v>
      </c>
      <c r="W44" s="21">
        <f t="shared" si="32"/>
        <v>0</v>
      </c>
      <c r="X44" s="21">
        <f t="shared" si="32"/>
        <v>320.239</v>
      </c>
      <c r="Y44" s="21">
        <f t="shared" si="32"/>
        <v>0</v>
      </c>
      <c r="Z44" s="21">
        <f t="shared" si="32"/>
        <v>502.697</v>
      </c>
      <c r="AA44" s="21">
        <f t="shared" si="32"/>
        <v>0</v>
      </c>
      <c r="AB44" s="21">
        <f t="shared" si="32"/>
        <v>180.087</v>
      </c>
      <c r="AC44" s="21">
        <f t="shared" si="32"/>
        <v>0</v>
      </c>
      <c r="AD44" s="21">
        <f t="shared" si="32"/>
        <v>525.075</v>
      </c>
      <c r="AE44" s="21">
        <f t="shared" si="32"/>
        <v>0</v>
      </c>
      <c r="AF44" s="22"/>
      <c r="AG44" s="19">
        <f t="shared" si="4"/>
        <v>6692.298999999998</v>
      </c>
      <c r="AH44" s="19">
        <f t="shared" si="5"/>
        <v>4711.325999999999</v>
      </c>
      <c r="AI44" s="19">
        <f t="shared" si="6"/>
        <v>370.27899999999954</v>
      </c>
    </row>
    <row r="45" spans="1:35" s="8" customFormat="1" ht="18.75">
      <c r="A45" s="23" t="s">
        <v>2</v>
      </c>
      <c r="B45" s="21"/>
      <c r="C45" s="14"/>
      <c r="D45" s="14"/>
      <c r="E45" s="14"/>
      <c r="F45" s="14"/>
      <c r="G45" s="1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2"/>
      <c r="AG45" s="19">
        <f t="shared" si="4"/>
        <v>0</v>
      </c>
      <c r="AH45" s="19">
        <f t="shared" si="5"/>
        <v>0</v>
      </c>
      <c r="AI45" s="19">
        <f t="shared" si="6"/>
        <v>0</v>
      </c>
    </row>
    <row r="46" spans="1:35" s="8" customFormat="1" ht="23.25" customHeight="1">
      <c r="A46" s="26" t="s">
        <v>3</v>
      </c>
      <c r="B46" s="21">
        <f>H46+J46+L46+N46+P46+R46+T46+V46+X46+Z46+AB46+AD46</f>
        <v>6692.298999999998</v>
      </c>
      <c r="C46" s="15">
        <f>H46+J46+L46+N46+P46+R46</f>
        <v>3905.2569999999996</v>
      </c>
      <c r="D46" s="14">
        <f>E46</f>
        <v>3534.978</v>
      </c>
      <c r="E46" s="14">
        <f>I46+K46+M46+O46+Q46+S46+U46+W46+Y46+AA46+AC46+AE46</f>
        <v>3534.978</v>
      </c>
      <c r="F46" s="14">
        <f>E46/B46*100</f>
        <v>52.82157895216578</v>
      </c>
      <c r="G46" s="14">
        <f>E46*100/C46</f>
        <v>90.51844731345466</v>
      </c>
      <c r="H46" s="14">
        <v>1581.028</v>
      </c>
      <c r="I46" s="14">
        <v>1397.929</v>
      </c>
      <c r="J46" s="14">
        <v>621.863</v>
      </c>
      <c r="K46" s="14">
        <v>663.487</v>
      </c>
      <c r="L46" s="14">
        <v>101.393</v>
      </c>
      <c r="M46" s="14">
        <v>220.853</v>
      </c>
      <c r="N46" s="14">
        <v>645.238</v>
      </c>
      <c r="O46" s="14">
        <v>471.838</v>
      </c>
      <c r="P46" s="14">
        <v>514.93</v>
      </c>
      <c r="Q46" s="14">
        <v>331.017</v>
      </c>
      <c r="R46" s="15">
        <v>440.805</v>
      </c>
      <c r="S46" s="14">
        <v>449.854</v>
      </c>
      <c r="T46" s="14">
        <v>806.069</v>
      </c>
      <c r="U46" s="15"/>
      <c r="V46" s="14">
        <v>452.875</v>
      </c>
      <c r="W46" s="14"/>
      <c r="X46" s="14">
        <v>320.239</v>
      </c>
      <c r="Y46" s="14"/>
      <c r="Z46" s="14">
        <v>502.697</v>
      </c>
      <c r="AA46" s="14"/>
      <c r="AB46" s="15">
        <v>180.087</v>
      </c>
      <c r="AC46" s="14"/>
      <c r="AD46" s="15">
        <v>525.075</v>
      </c>
      <c r="AE46" s="14"/>
      <c r="AF46" s="22"/>
      <c r="AG46" s="19">
        <f t="shared" si="4"/>
        <v>6692.298999999998</v>
      </c>
      <c r="AH46" s="19">
        <f t="shared" si="5"/>
        <v>4711.325999999999</v>
      </c>
      <c r="AI46" s="19">
        <f t="shared" si="6"/>
        <v>370.27899999999954</v>
      </c>
    </row>
    <row r="47" spans="1:35" s="8" customFormat="1" ht="18.75">
      <c r="A47" s="23" t="s">
        <v>4</v>
      </c>
      <c r="B47" s="21"/>
      <c r="C47" s="14"/>
      <c r="D47" s="14"/>
      <c r="E47" s="14"/>
      <c r="F47" s="14"/>
      <c r="G47" s="2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25"/>
      <c r="AF47" s="22"/>
      <c r="AG47" s="19">
        <f t="shared" si="4"/>
        <v>0</v>
      </c>
      <c r="AH47" s="19">
        <f t="shared" si="5"/>
        <v>0</v>
      </c>
      <c r="AI47" s="19">
        <f t="shared" si="6"/>
        <v>0</v>
      </c>
    </row>
    <row r="48" spans="1:35" s="8" customFormat="1" ht="18.75">
      <c r="A48" s="23" t="s">
        <v>5</v>
      </c>
      <c r="B48" s="21"/>
      <c r="C48" s="14"/>
      <c r="D48" s="14"/>
      <c r="E48" s="14"/>
      <c r="F48" s="14"/>
      <c r="G48" s="27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25"/>
      <c r="AF48" s="22"/>
      <c r="AG48" s="19">
        <f t="shared" si="4"/>
        <v>0</v>
      </c>
      <c r="AH48" s="19">
        <f t="shared" si="5"/>
        <v>0</v>
      </c>
      <c r="AI48" s="19">
        <f t="shared" si="6"/>
        <v>0</v>
      </c>
    </row>
    <row r="49" spans="1:36" s="8" customFormat="1" ht="18.75">
      <c r="A49" s="61" t="s">
        <v>7</v>
      </c>
      <c r="B49" s="62">
        <f>B50+B51+B52+B53</f>
        <v>39003.99</v>
      </c>
      <c r="C49" s="62">
        <f>C50+C51+C52+C53</f>
        <v>20955.232</v>
      </c>
      <c r="D49" s="59">
        <f>D50+D51+D52+D53</f>
        <v>18404.036</v>
      </c>
      <c r="E49" s="59">
        <f>E50+E51+E52+E53</f>
        <v>18404.036</v>
      </c>
      <c r="F49" s="63">
        <f>E49/B49*100</f>
        <v>47.18500850810391</v>
      </c>
      <c r="G49" s="63">
        <f>E49/C49*100</f>
        <v>87.82549389097673</v>
      </c>
      <c r="H49" s="59">
        <f aca="true" t="shared" si="33" ref="H49:Q49">H51</f>
        <v>3818.0870000000004</v>
      </c>
      <c r="I49" s="59">
        <f t="shared" si="33"/>
        <v>3129.7870000000003</v>
      </c>
      <c r="J49" s="59">
        <f t="shared" si="33"/>
        <v>3369.7480000000005</v>
      </c>
      <c r="K49" s="59">
        <f t="shared" si="33"/>
        <v>3170.967</v>
      </c>
      <c r="L49" s="59">
        <f t="shared" si="33"/>
        <v>2703.247</v>
      </c>
      <c r="M49" s="59">
        <f t="shared" si="33"/>
        <v>2821.9930000000004</v>
      </c>
      <c r="N49" s="59">
        <f t="shared" si="33"/>
        <v>3663.1590000000006</v>
      </c>
      <c r="O49" s="59">
        <f t="shared" si="33"/>
        <v>3259.8770000000004</v>
      </c>
      <c r="P49" s="59">
        <f>P50+P51</f>
        <v>4153.283</v>
      </c>
      <c r="Q49" s="59">
        <f t="shared" si="33"/>
        <v>3142.159</v>
      </c>
      <c r="R49" s="59">
        <f aca="true" t="shared" si="34" ref="R49:AB49">R50+R51</f>
        <v>3247.7080000000005</v>
      </c>
      <c r="S49" s="59">
        <f t="shared" si="34"/>
        <v>2879.253</v>
      </c>
      <c r="T49" s="59">
        <f t="shared" si="34"/>
        <v>3998.477</v>
      </c>
      <c r="U49" s="59">
        <f t="shared" si="34"/>
        <v>0</v>
      </c>
      <c r="V49" s="59">
        <f t="shared" si="34"/>
        <v>2892.5690000000004</v>
      </c>
      <c r="W49" s="59">
        <f t="shared" si="34"/>
        <v>0</v>
      </c>
      <c r="X49" s="59">
        <f t="shared" si="34"/>
        <v>2720.8460000000005</v>
      </c>
      <c r="Y49" s="59">
        <f t="shared" si="34"/>
        <v>0</v>
      </c>
      <c r="Z49" s="59">
        <f t="shared" si="34"/>
        <v>3239.2690000000002</v>
      </c>
      <c r="AA49" s="59">
        <f t="shared" si="34"/>
        <v>0</v>
      </c>
      <c r="AB49" s="59">
        <f t="shared" si="34"/>
        <v>2628.8940000000002</v>
      </c>
      <c r="AC49" s="59">
        <f>AC51+AC50</f>
        <v>0</v>
      </c>
      <c r="AD49" s="59">
        <f>AD50+AD51</f>
        <v>2568.703</v>
      </c>
      <c r="AE49" s="59">
        <f>AE50+AE51</f>
        <v>0</v>
      </c>
      <c r="AF49" s="39"/>
      <c r="AG49" s="19">
        <f>H49+J49+L49+N49+P49+R49+T49+V49+X49+Z49+AB49+AD49</f>
        <v>39003.990000000005</v>
      </c>
      <c r="AH49" s="19">
        <f>H49+J49+L49+N49+P49+R49+T49+V49</f>
        <v>27846.278000000002</v>
      </c>
      <c r="AI49" s="19">
        <f>C49-E49</f>
        <v>2551.196</v>
      </c>
      <c r="AJ49" s="40">
        <f>I49+K49+M49+O49+Q49+S49+U49+W49</f>
        <v>18404.036</v>
      </c>
    </row>
    <row r="50" spans="1:36" s="8" customFormat="1" ht="18.75">
      <c r="A50" s="38" t="s">
        <v>2</v>
      </c>
      <c r="B50" s="41">
        <f>P50+R50+T50+V50+X50+Z50+AB50+AD50</f>
        <v>403.399</v>
      </c>
      <c r="C50" s="41">
        <f>P50+R50</f>
        <v>100.85</v>
      </c>
      <c r="D50" s="41">
        <f>E50</f>
        <v>48.034</v>
      </c>
      <c r="E50" s="41">
        <f>Q50+S50+U50+W50+Y50+AA50+AC50+AE50</f>
        <v>48.034</v>
      </c>
      <c r="F50" s="42">
        <f>E50/B50*100</f>
        <v>11.907317568957781</v>
      </c>
      <c r="G50" s="42">
        <f>E50*100/C50</f>
        <v>47.6291522062469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f>P7</f>
        <v>50.425</v>
      </c>
      <c r="Q50" s="41">
        <f>Q7</f>
        <v>0</v>
      </c>
      <c r="R50" s="41">
        <f>R7</f>
        <v>50.425</v>
      </c>
      <c r="S50" s="41">
        <f>S7</f>
        <v>48.034</v>
      </c>
      <c r="T50" s="41">
        <f>T7</f>
        <v>50.425</v>
      </c>
      <c r="U50" s="41"/>
      <c r="V50" s="41">
        <f>V7</f>
        <v>50.425</v>
      </c>
      <c r="W50" s="41"/>
      <c r="X50" s="41">
        <f>X7</f>
        <v>50.425</v>
      </c>
      <c r="Y50" s="41"/>
      <c r="Z50" s="41">
        <f>Z7</f>
        <v>50.425</v>
      </c>
      <c r="AA50" s="41"/>
      <c r="AB50" s="41">
        <f>AB7</f>
        <v>50.425</v>
      </c>
      <c r="AC50" s="41"/>
      <c r="AD50" s="41">
        <f>AD7</f>
        <v>50.424</v>
      </c>
      <c r="AE50" s="41"/>
      <c r="AF50" s="39"/>
      <c r="AG50" s="19">
        <f t="shared" si="4"/>
        <v>403.399</v>
      </c>
      <c r="AH50" s="19">
        <f t="shared" si="5"/>
        <v>151.27499999999998</v>
      </c>
      <c r="AI50" s="19">
        <f t="shared" si="6"/>
        <v>52.815999999999995</v>
      </c>
      <c r="AJ50" s="40">
        <f>I50+K50+M50+O50+Q50+S50+U50+W50</f>
        <v>48.034</v>
      </c>
    </row>
    <row r="51" spans="1:36" s="8" customFormat="1" ht="18.75">
      <c r="A51" s="38" t="s">
        <v>3</v>
      </c>
      <c r="B51" s="41">
        <f>H51+J51+L51+N51+P51+R51+T51+V51+X51+Z51+AB51+AD51</f>
        <v>38600.591</v>
      </c>
      <c r="C51" s="60">
        <f>H51+J51+L51+N51+P51+R51</f>
        <v>20854.382</v>
      </c>
      <c r="D51" s="41">
        <f>E51</f>
        <v>18356.002</v>
      </c>
      <c r="E51" s="41">
        <f>I51+K51+M51+O51+Q51+S51</f>
        <v>18356.002</v>
      </c>
      <c r="F51" s="42">
        <f>E51/B51*100</f>
        <v>47.55368123767846</v>
      </c>
      <c r="G51" s="42">
        <f>E51*100/C51</f>
        <v>88.01987994657429</v>
      </c>
      <c r="H51" s="41">
        <f>H42+H29+H4</f>
        <v>3818.0870000000004</v>
      </c>
      <c r="I51" s="41">
        <f aca="true" t="shared" si="35" ref="I51:AE51">I42+I29+I4</f>
        <v>3129.7870000000003</v>
      </c>
      <c r="J51" s="41">
        <f t="shared" si="35"/>
        <v>3369.7480000000005</v>
      </c>
      <c r="K51" s="41">
        <f t="shared" si="35"/>
        <v>3170.967</v>
      </c>
      <c r="L51" s="41">
        <f t="shared" si="35"/>
        <v>2703.247</v>
      </c>
      <c r="M51" s="41">
        <f t="shared" si="35"/>
        <v>2821.9930000000004</v>
      </c>
      <c r="N51" s="41">
        <f t="shared" si="35"/>
        <v>3663.1590000000006</v>
      </c>
      <c r="O51" s="41">
        <f t="shared" si="35"/>
        <v>3259.8770000000004</v>
      </c>
      <c r="P51" s="60">
        <f>P42+P29+P23+P17+P11+P8</f>
        <v>4102.858</v>
      </c>
      <c r="Q51" s="41">
        <f t="shared" si="35"/>
        <v>3142.159</v>
      </c>
      <c r="R51" s="60">
        <f>R42+R29+R23+R17+R11+R8</f>
        <v>3197.2830000000004</v>
      </c>
      <c r="S51" s="41">
        <f t="shared" si="35"/>
        <v>2831.219</v>
      </c>
      <c r="T51" s="60">
        <f>T42+T29+T23+T17+T11+T8</f>
        <v>3948.0519999999997</v>
      </c>
      <c r="U51" s="41">
        <f t="shared" si="35"/>
        <v>0</v>
      </c>
      <c r="V51" s="60">
        <f>V42+V29+V23+V17+V11+V8</f>
        <v>2842.1440000000002</v>
      </c>
      <c r="W51" s="41">
        <f t="shared" si="35"/>
        <v>0</v>
      </c>
      <c r="X51" s="60">
        <f>X42+X29+X23+X17+X11+X8</f>
        <v>2670.4210000000003</v>
      </c>
      <c r="Y51" s="41">
        <f t="shared" si="35"/>
        <v>0</v>
      </c>
      <c r="Z51" s="60">
        <f>Z42+Z29+Z23+Z17+Z11+Z8</f>
        <v>3188.844</v>
      </c>
      <c r="AA51" s="41">
        <f t="shared" si="35"/>
        <v>0</v>
      </c>
      <c r="AB51" s="60">
        <f>AB42+AB29+AB23+AB17+AB11+AB8</f>
        <v>2578.469</v>
      </c>
      <c r="AC51" s="41">
        <f t="shared" si="35"/>
        <v>0</v>
      </c>
      <c r="AD51" s="60">
        <f>AD42+AD29+AD17+AD11+AD8</f>
        <v>2518.279</v>
      </c>
      <c r="AE51" s="41">
        <f t="shared" si="35"/>
        <v>0</v>
      </c>
      <c r="AF51" s="39"/>
      <c r="AG51" s="19">
        <f t="shared" si="4"/>
        <v>38600.591</v>
      </c>
      <c r="AH51" s="19">
        <f t="shared" si="5"/>
        <v>24802.434</v>
      </c>
      <c r="AI51" s="19">
        <f t="shared" si="6"/>
        <v>2498.380000000001</v>
      </c>
      <c r="AJ51" s="40">
        <f>I51+K51+M51+O51+Q51+S51+U51+W51</f>
        <v>18356.002</v>
      </c>
    </row>
    <row r="52" spans="1:36" s="8" customFormat="1" ht="18.75">
      <c r="A52" s="38" t="s">
        <v>4</v>
      </c>
      <c r="B52" s="41">
        <f>H52+J52+L52+N52+P52+R52+T52+V52+X52+Z52+AB52+AD52</f>
        <v>0</v>
      </c>
      <c r="C52" s="41">
        <f>H52+J52</f>
        <v>0</v>
      </c>
      <c r="D52" s="41">
        <f>E52</f>
        <v>0</v>
      </c>
      <c r="E52" s="41">
        <f>I52+K52</f>
        <v>0</v>
      </c>
      <c r="F52" s="42">
        <v>0</v>
      </c>
      <c r="G52" s="42">
        <v>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9"/>
      <c r="AG52" s="19">
        <f t="shared" si="4"/>
        <v>0</v>
      </c>
      <c r="AH52" s="19">
        <f t="shared" si="5"/>
        <v>0</v>
      </c>
      <c r="AI52" s="19">
        <f t="shared" si="6"/>
        <v>0</v>
      </c>
      <c r="AJ52" s="40">
        <f>I52+K52+M52+O52+Q52+S52+U52+W52</f>
        <v>0</v>
      </c>
    </row>
    <row r="53" spans="1:36" s="8" customFormat="1" ht="18.75">
      <c r="A53" s="38" t="s">
        <v>5</v>
      </c>
      <c r="B53" s="41">
        <v>0</v>
      </c>
      <c r="C53" s="41">
        <f>L53+X53</f>
        <v>0</v>
      </c>
      <c r="D53" s="41">
        <f>E53</f>
        <v>0</v>
      </c>
      <c r="E53" s="41">
        <f>S53+Y53</f>
        <v>0</v>
      </c>
      <c r="F53" s="42">
        <v>0</v>
      </c>
      <c r="G53" s="42">
        <v>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 t="s">
        <v>41</v>
      </c>
      <c r="AA53" s="41"/>
      <c r="AB53" s="41"/>
      <c r="AC53" s="41"/>
      <c r="AD53" s="41"/>
      <c r="AE53" s="41"/>
      <c r="AF53" s="39"/>
      <c r="AG53" s="19" t="e">
        <f t="shared" si="4"/>
        <v>#VALUE!</v>
      </c>
      <c r="AH53" s="19">
        <f t="shared" si="5"/>
        <v>0</v>
      </c>
      <c r="AI53" s="19">
        <f t="shared" si="6"/>
        <v>0</v>
      </c>
      <c r="AJ53" s="40">
        <f>I53+K53+M53+O53+Q53+S53+U53+W53</f>
        <v>0</v>
      </c>
    </row>
    <row r="54" spans="1:35" s="58" customFormat="1" ht="18.75">
      <c r="A54" s="54"/>
      <c r="B54" s="55"/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"/>
      <c r="AF54" s="5"/>
      <c r="AI54" s="58" t="s">
        <v>36</v>
      </c>
    </row>
    <row r="55" spans="1:32" s="8" customFormat="1" ht="18.75">
      <c r="A55" s="77" t="s">
        <v>50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  <c r="AF55" s="5"/>
    </row>
    <row r="56" spans="1:32" s="8" customFormat="1" ht="18.75">
      <c r="A56" s="77" t="s">
        <v>37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  <c r="AF56" s="5"/>
    </row>
    <row r="57" spans="1:32" s="45" customFormat="1" ht="0.75" customHeight="1">
      <c r="A57" s="46"/>
      <c r="B57" s="5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/>
      <c r="AF57" s="49"/>
    </row>
    <row r="58" spans="1:33" s="45" customFormat="1" ht="18.75">
      <c r="A58" s="46"/>
      <c r="B58" s="50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2" s="45" customFormat="1" ht="18.75">
      <c r="A59" s="53"/>
      <c r="B59" s="50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/>
      <c r="AF59" s="49"/>
    </row>
    <row r="60" spans="1:32" s="45" customFormat="1" ht="18.75">
      <c r="A60" s="46"/>
      <c r="B60" s="50"/>
      <c r="C60" s="50"/>
      <c r="D60" s="50"/>
      <c r="E60" s="50"/>
      <c r="F60" s="47"/>
      <c r="G60" s="4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49"/>
    </row>
    <row r="61" spans="1:32" s="45" customFormat="1" ht="18.75">
      <c r="A61" s="46"/>
      <c r="B61" s="50"/>
      <c r="C61" s="50"/>
      <c r="D61" s="50"/>
      <c r="E61" s="50"/>
      <c r="F61" s="47"/>
      <c r="G61" s="4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49"/>
    </row>
    <row r="62" spans="1:32" ht="18.75">
      <c r="A62" s="1"/>
      <c r="B62" s="2"/>
      <c r="C62" s="2"/>
      <c r="D62" s="2"/>
      <c r="E62" s="2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5"/>
    </row>
    <row r="63" spans="1:32" ht="18.75">
      <c r="A63" s="6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5"/>
    </row>
    <row r="64" spans="1:32" ht="18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5"/>
    </row>
    <row r="65" spans="1:31" ht="18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</sheetData>
  <sheetProtection selectLockedCells="1" selectUnlockedCells="1"/>
  <mergeCells count="24">
    <mergeCell ref="A56:K56"/>
    <mergeCell ref="A55:K55"/>
    <mergeCell ref="Z2:AA2"/>
    <mergeCell ref="J2:K2"/>
    <mergeCell ref="H2:I2"/>
    <mergeCell ref="AB2:AC2"/>
    <mergeCell ref="D2:D3"/>
    <mergeCell ref="L2:M2"/>
    <mergeCell ref="P2:Q2"/>
    <mergeCell ref="F2:G2"/>
    <mergeCell ref="A1:Q1"/>
    <mergeCell ref="N2:O2"/>
    <mergeCell ref="R2:S2"/>
    <mergeCell ref="T2:U2"/>
    <mergeCell ref="AF2:AF3"/>
    <mergeCell ref="X2:Y2"/>
    <mergeCell ref="V2:W2"/>
    <mergeCell ref="AF24:AF28"/>
    <mergeCell ref="A2:A3"/>
    <mergeCell ref="B2:B3"/>
    <mergeCell ref="C2:C3"/>
    <mergeCell ref="E2:E3"/>
    <mergeCell ref="AF18:AF22"/>
    <mergeCell ref="AD2:AE2"/>
  </mergeCells>
  <printOptions horizontalCentered="1" verticalCentered="1"/>
  <pageMargins left="0" right="0" top="0" bottom="0" header="0" footer="0"/>
  <pageSetup fitToHeight="0" fitToWidth="2" horizontalDpi="600" verticalDpi="600" orientation="landscape" paperSize="9" scale="42" r:id="rId3"/>
  <rowBreaks count="1" manualBreakCount="1">
    <brk id="22" max="31" man="1"/>
  </rowBreaks>
  <colBreaks count="2" manualBreakCount="2">
    <brk id="17" max="68" man="1"/>
    <brk id="32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2018-07-05T04:18:01Z</cp:lastPrinted>
  <dcterms:created xsi:type="dcterms:W3CDTF">2014-04-01T10:42:26Z</dcterms:created>
  <dcterms:modified xsi:type="dcterms:W3CDTF">2018-07-05T04:23:31Z</dcterms:modified>
  <cp:category/>
  <cp:version/>
  <cp:contentType/>
  <cp:contentStatus/>
</cp:coreProperties>
</file>