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firstSheet="1" activeTab="2"/>
  </bookViews>
  <sheets>
    <sheet name="Титульный лист" sheetId="1" r:id="rId1"/>
    <sheet name="2015 год" sheetId="2" r:id="rId2"/>
    <sheet name="сентябрь" sheetId="3" r:id="rId3"/>
  </sheets>
  <definedNames>
    <definedName name="_xlnm.Print_Titles" localSheetId="1">'2015 год'!$A:$A,'2015 год'!$5:$7</definedName>
    <definedName name="_xlnm.Print_Titles" localSheetId="2">'сентябрь'!$A:$A,'сентябрь'!$5:$7</definedName>
  </definedNames>
  <calcPr fullCalcOnLoad="1"/>
</workbook>
</file>

<file path=xl/sharedStrings.xml><?xml version="1.0" encoding="utf-8"?>
<sst xmlns="http://schemas.openxmlformats.org/spreadsheetml/2006/main" count="253" uniqueCount="82">
  <si>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</si>
  <si>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</si>
  <si>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</si>
  <si>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</si>
  <si>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</si>
  <si>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</si>
  <si>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</si>
  <si>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</si>
  <si>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</si>
  <si>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</si>
  <si>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</si>
  <si>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</si>
  <si>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</si>
  <si>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</si>
  <si>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</si>
  <si>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</si>
  <si>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</si>
  <si>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</si>
  <si>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</si>
  <si>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</si>
  <si>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</si>
  <si>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</si>
  <si>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</si>
  <si>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</si>
  <si>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</si>
  <si>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</si>
  <si>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</si>
  <si>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Подпрограмма 1. "Автомобильный транспорт"</t>
  </si>
  <si>
    <t>Подпрограмма 2. "Дорожное хозяйство"</t>
  </si>
  <si>
    <t>Задача 1 Организация предоставления транспортных услуг населению и организация транспортного обслуживания населения в городе Когалыме</t>
  </si>
  <si>
    <t>Задача 1 Организация по строительству (реконструкции), капитальному ремонту и ремонту автомобильных дорог общего пользования местного значения в границах города Когалыма</t>
  </si>
  <si>
    <t>Итого по задаче 2</t>
  </si>
  <si>
    <t>Задача 2 Организация дорожной деятельности в отношении автомобильных дорог местного значения в границах города Когалыма</t>
  </si>
  <si>
    <t>Итого по задаче 1</t>
  </si>
  <si>
    <t>Итого по подпрограмме 2</t>
  </si>
  <si>
    <t>Всего по программе, в том числе</t>
  </si>
  <si>
    <t>Л.Г.Низамова</t>
  </si>
  <si>
    <t>Согласовано</t>
  </si>
  <si>
    <t>Администрации города Когалыма</t>
  </si>
  <si>
    <t xml:space="preserve">"Отдел развития жилищно-коммунального хозяйства
 Администрации города Когалыма" </t>
  </si>
  <si>
    <t>привлечённые средства</t>
  </si>
  <si>
    <t xml:space="preserve">1.3. Проектирование и строительство кольцевых развязок, строительство памятника покорителям Западной Сибири </t>
  </si>
  <si>
    <t>Профинансировано (АО)</t>
  </si>
  <si>
    <t>1.2. Реконструкция участка автомобильной дороги по улице Дружбы народов со строительством кольцевых развязок (в том числе ПИР)</t>
  </si>
  <si>
    <t>Исполнитель Шмытова Е.Ю. тел.  93-790</t>
  </si>
  <si>
    <t>Итого по (задаче) подпрограмме 1</t>
  </si>
  <si>
    <t>Муниципальная программа "Развитие транспортной системы города Когалыма на 2014-2017 годы"</t>
  </si>
  <si>
    <t>План на 2015 год</t>
  </si>
  <si>
    <t>Ответственный исполнитель</t>
  </si>
  <si>
    <t>Соисполнители мероприятий программы:</t>
  </si>
  <si>
    <t>МКУ "УЖКХ города Когалыма" *</t>
  </si>
  <si>
    <t>МКУ "УКС города Когалыма" **</t>
  </si>
  <si>
    <t>МБУ "Коммунспецавтотехника" ***</t>
  </si>
  <si>
    <t>2.1. Содержание и ремонт автомобильных дорог местного значения в границах города Когалыма, в том числе нанесение и восстановление дорожной разметки на проезжей части улиц города (***)</t>
  </si>
  <si>
    <t>2.2. Техническое обслуживание электрооборудования светофорных объектов (*)</t>
  </si>
  <si>
    <t>2.3. Организация обеспечения электроэнергией светофорных объектов (*)</t>
  </si>
  <si>
    <t>2.4. Установка, перенос и модернизация светофорных объектов (*)</t>
  </si>
  <si>
    <t>1.Капитальный ремонт дорог (**)</t>
  </si>
  <si>
    <t>1.1.Перевозка пассажиров автомобильным транспортом общего пользования по городским маршрутам (*)</t>
  </si>
  <si>
    <t>"Развитие транспортной системы города Когалыма 
на 2014-2017 годы"</t>
  </si>
  <si>
    <t>на 2015 год</t>
  </si>
  <si>
    <t>2014 год</t>
  </si>
  <si>
    <t>Заместитель главы</t>
  </si>
  <si>
    <t>_______________П.А.Ращупкин</t>
  </si>
  <si>
    <t>1.1. Капитальный ремонт дорог (**)</t>
  </si>
  <si>
    <t>1.2. Реконструкция участка автомобильной дороги по улице Дружбы народов со строительством кольцевых развязок (в том числе ПИР) (**)</t>
  </si>
  <si>
    <t>1.3. Проектирование развязки Восточной (проспект Нефтяников, улица Ноябрьская) (**)</t>
  </si>
  <si>
    <t>1.4. Проектирование кольцевой транспортной развязки на пересечении улицы Степана Повха - улицы Сибирская - проспект Шмидта (**)</t>
  </si>
  <si>
    <t>Начальник ОРЖКХ</t>
  </si>
  <si>
    <t>1.5. Ремонт, в том числе капитальный автомобильных дорог, реконструкция  и строительство кольцевых транспортных развязок в городе Когалыме (**)</t>
  </si>
  <si>
    <t>Согласно выставленным счетам-фактурам фактический тариф за электроэнергию ниже планируемого по смете.</t>
  </si>
  <si>
    <t xml:space="preserve">На средства по Соглашению о Сотрудничестве между Правительствм ХМАО-Югры и ОАО "НК "ЛУКОЙЛ" на отчётную дату выполнены и оплачены работы по проектированию реконструкции объекта.
Функции заказчика по контракту переданы 23.12.2014, цена контракта 3800,00 тыс.руб., срок завершения работ 20.04.2015. Работы выполнены в полном объеме и оплачены.
</t>
  </si>
  <si>
    <t>1.6. Лабораторные исследования асфальтобетонного покрытия</t>
  </si>
  <si>
    <t xml:space="preserve">Профинансировано </t>
  </si>
  <si>
    <t>Выполнены следующие работы:
Модернизация СО на перекрестках улиц Ленинградская-Прибалтийская, Сибирская-Бакинская, Восточная промзона (Повховское шоссе-Центральная) - 3 шт.
Обустройство СО - ул.Градостроителей, 10 (магазин "Север"), ул.Градостроителей,2 (кольцо) - 2шт.</t>
  </si>
  <si>
    <t>На отчётную дату заключён муниципальный контракт №9/1/2015 от 24.07.2015 на оказание услуг по лабораторным исследованиям асфальтобетонного покрытия (вырубка керна, включая отбор керноотборником). Работы выполнены, оплата проведена в полном объёме.</t>
  </si>
  <si>
    <t xml:space="preserve">В результате проведения электронных аукционов заключено 2  муниципальных контракта
1) 28.04.2015 на сумму 81891,58 тыс.руб., сроки выполнения работ с 01.06.2015 по 03.08.2015.Работы по контракту выполнены.Фактическая стоимость выполненных работ составила 81147,00 тыс.руб., т.к. в процессе выполнения работ было выявлено, что часть работ выполнять не требуется, в связи с чем контракт рассторгнут 27.08.2015.
2) 21.08.2015 на сумму 411,52 тыс.руб., срок окончания выполнения работ 31.08.2015. Работы выполнены.
Оплата по п.1 и п.2 проведена не в полном объёме, т.к. из бюджета ХМАО-Югры недофинансированы сумма по п.1. - 4 руб., по п.2 - 5 руб..
На отчётную дату заключено дополнительное соглашение на получение 9 руб., 30.09.2015 в округ направлена заявка на финансирование. Оплата будет проведена по факту поступления денежных средств из округа.
На экономию средст в сумме 744,6 тыс.руб, после подписания дополнительного соглашения к Соглашению о предоставлении в 2015 году субсидии из бюджета ХМАО-Югры от 10.03.2015 №8,  размещён электронный аукцион на ремонт участка автомобильной дороги по ул.Широкой, контракт не заключен, по причине отсутсвия заявок. Повторное проведение аукциона назначено на 09.10.2015.
</t>
  </si>
  <si>
    <t>На средства по Соглашению о Сотрудничестве между Правительством ХМАО-Югры и ОАО "НК "ЛУКОЙЛ" выполнены и оплачены проектно-изыскательские работы на реконструкцию объекта. Функции заказчика по контракту  переданы 19.06.2014, сумма контракта 11357,23 тыс.руб., срок окончания выполнения работ 31.05.2015. Работы выполнены и оплачены в полном объёме.
 На средства бюджета города Когалыма заключены  следующие муниципальные контракты
1.  от 28.07.2015 №12/2015  на сумму 60,2 тыс.руб. - оказание услуг производства съемочных работ по объекту, срок выполнения работ по 15.11.2015, ведется выполнение работ;
2.  от 28.07.2015 №11/2015  на сумму 99,8 тыс.руб. - оказание услуг по оформлению тех.плана по объекту, срок выполнения работ по 15.11.2015, ведется выполнение работ;
3. 388,40 тыс.руб. - оформление технических планов. Фактическая стоимость составила - 144,20 тыс.руб.
В сумме 244,20 тыс.руб. сложилась экономия. С главой Администрации города Когалыма согласовано перераспределить ее на оформление технических плано на объект Кольцевая транспортная развязка на пересечении ул.Ст.Повха-ул.Сибирская-пр.Шмидта.
Сетевой график за август в части данных контрактов не исполнен в связи с длительностью согласования схемы расположения газопровода с эксдлуатирующей организацией.</t>
  </si>
  <si>
    <t>На средства по Соглашению о Сотрудничестве между Правительствм ХМАО-Югры и ОАО "НК "ЛУКОЙЛ" на отчётную дату выполнены и оплачены работы по проектированию строительства объекта.
Функции заказчика по контракту переданы 23.12.2014, цена контракта 3614,00 тыс.руб., срок завершения работ 20.04.2015. Работы выполнены, оплата проведена в полном объёме.
Средства бюджета города выделены на изготовление технических планов. Фактическая стоимость работ составила 435,20 тыс.руб., контракты будут заключены после перераспределения дополнительного объема финансирования.</t>
  </si>
  <si>
    <t>Согласно дополнительному соглашению №5 к Соглашению о Сотрудничестве между Правительством ХМАО-Югры и ОАО "НК "ЛУКОЙЛ" распределены следующим образом:
1) Реконструкция участка автомобильной дороги по улице Др.Народов со строительством кольцевых развязок (строительно-монтажные работы) - 60 000 тыс.руб. По данному мероприятию функции Зказчика по контракту переданы МУ "УКС г.Когалыма" 01.06.2015. Срок выполнения работ до 25.12.2015. Ведется выполнение работ. Согласно дополнительному соглашению №6 к Соглашению между Правительством  ХМАО-Югры и ПАО "НК "ЛУКОЙЛ" от 25.10.2013, объем финансирования по данному объекту увеличен на 15 832,00 тыс.руб.
2) Строительство кольцевой транспортной развязки на пересечении улицы Ст.Повха - ул. Сибирская - пр. Шмидта - 40 000,00 тыс.руб. По данному мероприятию функции Зказчика по контракту переданы МУ "УКС г.Когалыма" 01.06.2015. Срок выполнения работ до 01.09.2015. Работы выполнены, оплата проведена на сумму поступившего финансирования.</t>
  </si>
  <si>
    <t>Выполнение работ по нанесению пешеходной разметке холодным пластиком со светоотражающими  элементами</t>
  </si>
  <si>
    <t xml:space="preserve">
В связи со сложившимися погодными условиями и техническими характеристикам ипо нанесению разметки, руководством МБУ "КСАТ" принято решение о переносе даты проведения запроса котировок на октябрь 2015 года с исполнением обязательств по контьракту в 2016 год.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</si>
</sst>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#,##0.0"/>
    <numFmt numFmtId="168" formatCode="#,##0.00_ ;[Red]\-#,##0.00\ "/>
    <numFmt numFmtId="169" formatCode="0.0%"/>
    <numFmt numFmtId="170" formatCode="0.0"/>
    <numFmt numFmtId="171" formatCode="#,##0_р_."/>
    <numFmt numFmtId="172" formatCode="#,##0.0_р_."/>
    <numFmt numFmtId="173" formatCode="#,##0.00_р_."/>
    <numFmt numFmtId="174" formatCode="_(* #,##0.000_);_(* \(#,##0.000\);_(* &quot;-&quot;??_);_(@_)"/>
    <numFmt numFmtId="175" formatCode="_(* #,##0.0_);_(* \(#,##0.0\);_(* &quot;-&quot;??_);_(@_)"/>
    <numFmt numFmtId="17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165" fontId="3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165" fontId="2" fillId="10" borderId="10" xfId="0" applyNumberFormat="1" applyFont="1" applyFill="1" applyBorder="1" applyAlignment="1" applyProtection="1">
      <alignment horizontal="right" vertical="center"/>
      <protection/>
    </xf>
    <xf numFmtId="4" fontId="2" fillId="10" borderId="10" xfId="0" applyNumberFormat="1" applyFon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3" fillId="0" borderId="0" xfId="0" applyNumberFormat="1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65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3" sqref="A13:I13"/>
    </sheetView>
  </sheetViews>
  <sheetFormatPr defaultColWidth="9.140625" defaultRowHeight="12.75"/>
  <cols>
    <col min="1" max="5" width="9.140625" style="9" customWidth="1"/>
    <col min="6" max="6" width="8.8515625" style="9" customWidth="1"/>
    <col min="7" max="8" width="9.140625" style="9" customWidth="1"/>
    <col min="9" max="9" width="18.421875" style="9" customWidth="1"/>
    <col min="10" max="16384" width="9.140625" style="9" customWidth="1"/>
  </cols>
  <sheetData>
    <row r="1" spans="1:9" ht="18.75">
      <c r="A1" s="12"/>
      <c r="B1" s="12"/>
      <c r="G1" s="53" t="s">
        <v>37</v>
      </c>
      <c r="H1" s="53"/>
      <c r="I1" s="53"/>
    </row>
    <row r="2" spans="7:9" ht="16.5">
      <c r="G2" s="55" t="s">
        <v>62</v>
      </c>
      <c r="H2" s="55"/>
      <c r="I2" s="55"/>
    </row>
    <row r="3" spans="7:9" ht="16.5">
      <c r="G3" s="55" t="s">
        <v>38</v>
      </c>
      <c r="H3" s="55"/>
      <c r="I3" s="55"/>
    </row>
    <row r="4" spans="7:9" ht="25.5" customHeight="1">
      <c r="G4" s="55" t="s">
        <v>63</v>
      </c>
      <c r="H4" s="55"/>
      <c r="I4" s="55"/>
    </row>
    <row r="5" ht="14.25" customHeight="1"/>
    <row r="12" spans="1:9" ht="20.25">
      <c r="A12" s="54"/>
      <c r="B12" s="54"/>
      <c r="C12" s="54"/>
      <c r="D12" s="54"/>
      <c r="E12" s="54"/>
      <c r="F12" s="54"/>
      <c r="G12" s="54"/>
      <c r="H12" s="54"/>
      <c r="I12" s="54"/>
    </row>
    <row r="13" spans="1:9" ht="51.75" customHeight="1">
      <c r="A13" s="56" t="s">
        <v>39</v>
      </c>
      <c r="B13" s="56"/>
      <c r="C13" s="56"/>
      <c r="D13" s="56"/>
      <c r="E13" s="56"/>
      <c r="F13" s="56"/>
      <c r="G13" s="56"/>
      <c r="H13" s="56"/>
      <c r="I13" s="56"/>
    </row>
    <row r="14" ht="22.5" customHeight="1"/>
    <row r="15" spans="1:9" ht="27" customHeight="1">
      <c r="A15" s="54" t="s">
        <v>24</v>
      </c>
      <c r="B15" s="54"/>
      <c r="C15" s="54"/>
      <c r="D15" s="54"/>
      <c r="E15" s="54"/>
      <c r="F15" s="54"/>
      <c r="G15" s="54"/>
      <c r="H15" s="54"/>
      <c r="I15" s="54"/>
    </row>
    <row r="16" spans="1:9" ht="27" customHeight="1">
      <c r="A16" s="54" t="s">
        <v>25</v>
      </c>
      <c r="B16" s="54"/>
      <c r="C16" s="54"/>
      <c r="D16" s="54"/>
      <c r="E16" s="54"/>
      <c r="F16" s="54"/>
      <c r="G16" s="54"/>
      <c r="H16" s="54"/>
      <c r="I16" s="54"/>
    </row>
    <row r="17" spans="1:9" ht="57.75" customHeight="1">
      <c r="A17" s="57" t="s">
        <v>59</v>
      </c>
      <c r="B17" s="57"/>
      <c r="C17" s="57"/>
      <c r="D17" s="57"/>
      <c r="E17" s="57"/>
      <c r="F17" s="57"/>
      <c r="G17" s="57"/>
      <c r="H17" s="57"/>
      <c r="I17" s="57"/>
    </row>
    <row r="20" spans="1:9" ht="20.25">
      <c r="A20" s="54" t="s">
        <v>60</v>
      </c>
      <c r="B20" s="54"/>
      <c r="C20" s="54"/>
      <c r="D20" s="54"/>
      <c r="E20" s="54"/>
      <c r="F20" s="54"/>
      <c r="G20" s="54"/>
      <c r="H20" s="54"/>
      <c r="I20" s="54"/>
    </row>
    <row r="44" spans="1:9" ht="16.5">
      <c r="A44" s="53" t="s">
        <v>26</v>
      </c>
      <c r="B44" s="53"/>
      <c r="C44" s="53"/>
      <c r="D44" s="53"/>
      <c r="E44" s="53"/>
      <c r="F44" s="53"/>
      <c r="G44" s="53"/>
      <c r="H44" s="53"/>
      <c r="I44" s="53"/>
    </row>
    <row r="45" spans="1:9" ht="16.5">
      <c r="A45" s="53" t="s">
        <v>61</v>
      </c>
      <c r="B45" s="53"/>
      <c r="C45" s="53"/>
      <c r="D45" s="53"/>
      <c r="E45" s="53"/>
      <c r="F45" s="53"/>
      <c r="G45" s="53"/>
      <c r="H45" s="53"/>
      <c r="I45" s="53"/>
    </row>
  </sheetData>
  <sheetProtection/>
  <mergeCells count="12">
    <mergeCell ref="A45:I45"/>
    <mergeCell ref="A12:I12"/>
    <mergeCell ref="A13:I13"/>
    <mergeCell ref="A15:I15"/>
    <mergeCell ref="A16:I16"/>
    <mergeCell ref="A17:I17"/>
    <mergeCell ref="A44:I44"/>
    <mergeCell ref="A20:I20"/>
    <mergeCell ref="G1:I1"/>
    <mergeCell ref="G2:I2"/>
    <mergeCell ref="G3:I3"/>
    <mergeCell ref="G4:I4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5"/>
  <sheetViews>
    <sheetView showGridLines="0" zoomScale="70" zoomScaleNormal="70" zoomScaleSheetLayoutView="75" zoomScalePageLayoutView="0" workbookViewId="0" topLeftCell="A1">
      <pane xSplit="5" ySplit="7" topLeftCell="H4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:A3"/>
    </sheetView>
  </sheetViews>
  <sheetFormatPr defaultColWidth="9.140625" defaultRowHeight="12.75"/>
  <cols>
    <col min="1" max="1" width="57.7109375" style="1" customWidth="1"/>
    <col min="2" max="2" width="15.140625" style="2" customWidth="1"/>
    <col min="3" max="3" width="17.28125" style="25" hidden="1" customWidth="1"/>
    <col min="4" max="4" width="12.421875" style="25" hidden="1" customWidth="1"/>
    <col min="5" max="5" width="14.8515625" style="3" hidden="1" customWidth="1"/>
    <col min="6" max="7" width="13.421875" style="3" hidden="1" customWidth="1"/>
    <col min="8" max="8" width="16.140625" style="1" customWidth="1"/>
    <col min="9" max="9" width="16.140625" style="1" hidden="1" customWidth="1"/>
    <col min="10" max="10" width="16.140625" style="1" customWidth="1"/>
    <col min="11" max="11" width="16.140625" style="1" hidden="1" customWidth="1"/>
    <col min="12" max="12" width="16.140625" style="1" customWidth="1"/>
    <col min="13" max="13" width="16.140625" style="1" hidden="1" customWidth="1"/>
    <col min="14" max="14" width="16.140625" style="1" customWidth="1"/>
    <col min="15" max="15" width="11.28125" style="1" hidden="1" customWidth="1"/>
    <col min="16" max="16" width="16.140625" style="1" customWidth="1"/>
    <col min="17" max="17" width="16.140625" style="1" hidden="1" customWidth="1"/>
    <col min="18" max="18" width="16.140625" style="1" customWidth="1"/>
    <col min="19" max="19" width="16.140625" style="1" hidden="1" customWidth="1"/>
    <col min="20" max="20" width="16.140625" style="3" customWidth="1"/>
    <col min="21" max="21" width="16.140625" style="3" hidden="1" customWidth="1"/>
    <col min="22" max="22" width="16.140625" style="3" customWidth="1"/>
    <col min="23" max="23" width="16.140625" style="3" hidden="1" customWidth="1"/>
    <col min="24" max="24" width="16.140625" style="3" customWidth="1"/>
    <col min="25" max="25" width="12.421875" style="3" hidden="1" customWidth="1"/>
    <col min="26" max="26" width="14.28125" style="3" customWidth="1"/>
    <col min="27" max="27" width="14.57421875" style="3" hidden="1" customWidth="1"/>
    <col min="28" max="28" width="16.140625" style="3" customWidth="1"/>
    <col min="29" max="29" width="13.28125" style="3" hidden="1" customWidth="1"/>
    <col min="30" max="30" width="16.140625" style="3" customWidth="1"/>
    <col min="31" max="31" width="12.8515625" style="3" hidden="1" customWidth="1"/>
    <col min="32" max="32" width="31.00390625" style="2" customWidth="1"/>
    <col min="33" max="16384" width="9.140625" style="1" customWidth="1"/>
  </cols>
  <sheetData>
    <row r="1" spans="1:8" ht="12.75" customHeight="1">
      <c r="A1" s="36"/>
      <c r="G1" s="58"/>
      <c r="H1" s="58"/>
    </row>
    <row r="2" spans="1:19" ht="40.5" customHeight="1">
      <c r="A2" s="66" t="s">
        <v>46</v>
      </c>
      <c r="O2" s="58"/>
      <c r="P2" s="58"/>
      <c r="Q2" s="58"/>
      <c r="R2" s="58"/>
      <c r="S2" s="58"/>
    </row>
    <row r="3" spans="1:19" ht="49.5" customHeight="1">
      <c r="A3" s="66"/>
      <c r="B3" s="24"/>
      <c r="C3" s="26"/>
      <c r="D3" s="26"/>
      <c r="E3" s="24"/>
      <c r="F3" s="24"/>
      <c r="G3" s="24"/>
      <c r="H3" s="24"/>
      <c r="I3" s="24"/>
      <c r="O3" s="59"/>
      <c r="P3" s="59"/>
      <c r="Q3" s="59"/>
      <c r="R3" s="59"/>
      <c r="S3" s="59"/>
    </row>
    <row r="4" spans="1:32" ht="18.75" customHeight="1">
      <c r="A4" s="13"/>
      <c r="B4" s="13"/>
      <c r="C4" s="27"/>
      <c r="D4" s="27"/>
      <c r="E4" s="13"/>
      <c r="F4" s="13"/>
      <c r="G4" s="13"/>
      <c r="H4" s="13"/>
      <c r="I4" s="13"/>
      <c r="J4" s="13"/>
      <c r="L4" s="13"/>
      <c r="M4" s="13"/>
      <c r="N4" s="13"/>
      <c r="O4" s="13"/>
      <c r="P4" s="13"/>
      <c r="Q4" s="13"/>
      <c r="R4" s="13"/>
      <c r="S4" s="14" t="s">
        <v>14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 t="s">
        <v>14</v>
      </c>
    </row>
    <row r="5" spans="1:32" s="5" customFormat="1" ht="18.75" customHeight="1">
      <c r="A5" s="60" t="s">
        <v>5</v>
      </c>
      <c r="B5" s="61" t="s">
        <v>47</v>
      </c>
      <c r="C5" s="61" t="s">
        <v>19</v>
      </c>
      <c r="D5" s="61" t="s">
        <v>42</v>
      </c>
      <c r="E5" s="61" t="s">
        <v>20</v>
      </c>
      <c r="F5" s="63" t="s">
        <v>15</v>
      </c>
      <c r="G5" s="63"/>
      <c r="H5" s="63" t="s">
        <v>0</v>
      </c>
      <c r="I5" s="63"/>
      <c r="J5" s="63" t="s">
        <v>1</v>
      </c>
      <c r="K5" s="63"/>
      <c r="L5" s="63" t="s">
        <v>2</v>
      </c>
      <c r="M5" s="63"/>
      <c r="N5" s="63" t="s">
        <v>3</v>
      </c>
      <c r="O5" s="63"/>
      <c r="P5" s="63" t="s">
        <v>4</v>
      </c>
      <c r="Q5" s="63"/>
      <c r="R5" s="63" t="s">
        <v>6</v>
      </c>
      <c r="S5" s="63"/>
      <c r="T5" s="63" t="s">
        <v>7</v>
      </c>
      <c r="U5" s="63"/>
      <c r="V5" s="63" t="s">
        <v>8</v>
      </c>
      <c r="W5" s="63"/>
      <c r="X5" s="63" t="s">
        <v>9</v>
      </c>
      <c r="Y5" s="63"/>
      <c r="Z5" s="63" t="s">
        <v>10</v>
      </c>
      <c r="AA5" s="63"/>
      <c r="AB5" s="63" t="s">
        <v>11</v>
      </c>
      <c r="AC5" s="63"/>
      <c r="AD5" s="63" t="s">
        <v>12</v>
      </c>
      <c r="AE5" s="63"/>
      <c r="AF5" s="72" t="s">
        <v>21</v>
      </c>
    </row>
    <row r="6" spans="1:32" s="5" customFormat="1" ht="75.75" customHeight="1">
      <c r="A6" s="60"/>
      <c r="B6" s="62"/>
      <c r="C6" s="62"/>
      <c r="D6" s="62"/>
      <c r="E6" s="62"/>
      <c r="F6" s="15" t="s">
        <v>17</v>
      </c>
      <c r="G6" s="15" t="s">
        <v>16</v>
      </c>
      <c r="H6" s="16" t="s">
        <v>13</v>
      </c>
      <c r="I6" s="16" t="s">
        <v>18</v>
      </c>
      <c r="J6" s="16" t="s">
        <v>13</v>
      </c>
      <c r="K6" s="16" t="s">
        <v>18</v>
      </c>
      <c r="L6" s="16" t="s">
        <v>13</v>
      </c>
      <c r="M6" s="16" t="s">
        <v>18</v>
      </c>
      <c r="N6" s="16" t="s">
        <v>13</v>
      </c>
      <c r="O6" s="16" t="s">
        <v>18</v>
      </c>
      <c r="P6" s="16" t="s">
        <v>13</v>
      </c>
      <c r="Q6" s="16" t="s">
        <v>18</v>
      </c>
      <c r="R6" s="16" t="s">
        <v>13</v>
      </c>
      <c r="S6" s="16" t="s">
        <v>18</v>
      </c>
      <c r="T6" s="16" t="s">
        <v>13</v>
      </c>
      <c r="U6" s="16" t="s">
        <v>18</v>
      </c>
      <c r="V6" s="16" t="s">
        <v>13</v>
      </c>
      <c r="W6" s="16" t="s">
        <v>18</v>
      </c>
      <c r="X6" s="16" t="s">
        <v>13</v>
      </c>
      <c r="Y6" s="16" t="s">
        <v>18</v>
      </c>
      <c r="Z6" s="16" t="s">
        <v>13</v>
      </c>
      <c r="AA6" s="16" t="s">
        <v>18</v>
      </c>
      <c r="AB6" s="16" t="s">
        <v>13</v>
      </c>
      <c r="AC6" s="16" t="s">
        <v>18</v>
      </c>
      <c r="AD6" s="16" t="s">
        <v>13</v>
      </c>
      <c r="AE6" s="16" t="s">
        <v>18</v>
      </c>
      <c r="AF6" s="72"/>
    </row>
    <row r="7" spans="1:32" s="6" customFormat="1" ht="18" customHeight="1">
      <c r="A7" s="17">
        <v>1</v>
      </c>
      <c r="B7" s="17">
        <v>2</v>
      </c>
      <c r="C7" s="28">
        <v>3</v>
      </c>
      <c r="D7" s="28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</row>
    <row r="8" spans="1:32" s="7" customFormat="1" ht="46.5" customHeight="1">
      <c r="A8" s="39" t="s">
        <v>46</v>
      </c>
      <c r="B8" s="41">
        <f>B59</f>
        <v>203007.7</v>
      </c>
      <c r="C8" s="41">
        <f>C59</f>
        <v>203007.7</v>
      </c>
      <c r="D8" s="41">
        <f>D59</f>
        <v>0</v>
      </c>
      <c r="E8" s="41">
        <f>E59</f>
        <v>4116</v>
      </c>
      <c r="F8" s="42">
        <f>E8/B8%</f>
        <v>2.0275093013713272</v>
      </c>
      <c r="G8" s="42">
        <f>E8/C8%</f>
        <v>2.0275093013713272</v>
      </c>
      <c r="H8" s="41">
        <f aca="true" t="shared" si="0" ref="H8:AE8">H59</f>
        <v>6716.25</v>
      </c>
      <c r="I8" s="41">
        <f t="shared" si="0"/>
        <v>0</v>
      </c>
      <c r="J8" s="41">
        <f t="shared" si="0"/>
        <v>10045.02</v>
      </c>
      <c r="K8" s="41">
        <f t="shared" si="0"/>
        <v>0</v>
      </c>
      <c r="L8" s="41">
        <f t="shared" si="0"/>
        <v>10356.42</v>
      </c>
      <c r="M8" s="41">
        <f t="shared" si="0"/>
        <v>0</v>
      </c>
      <c r="N8" s="41">
        <f t="shared" si="0"/>
        <v>11090.640000000001</v>
      </c>
      <c r="O8" s="41">
        <f t="shared" si="0"/>
        <v>0</v>
      </c>
      <c r="P8" s="41">
        <f t="shared" si="0"/>
        <v>11063.94</v>
      </c>
      <c r="Q8" s="41">
        <f t="shared" si="0"/>
        <v>0</v>
      </c>
      <c r="R8" s="41">
        <f t="shared" si="0"/>
        <v>8415.789999999999</v>
      </c>
      <c r="S8" s="41">
        <f t="shared" si="0"/>
        <v>0</v>
      </c>
      <c r="T8" s="41">
        <f t="shared" si="0"/>
        <v>8558.630000000001</v>
      </c>
      <c r="U8" s="41">
        <f t="shared" si="0"/>
        <v>0</v>
      </c>
      <c r="V8" s="41">
        <f t="shared" si="0"/>
        <v>32501.010000000002</v>
      </c>
      <c r="W8" s="41">
        <f t="shared" si="0"/>
        <v>0</v>
      </c>
      <c r="X8" s="41">
        <f t="shared" si="0"/>
        <v>69572.56999999999</v>
      </c>
      <c r="Y8" s="41">
        <f t="shared" si="0"/>
        <v>0</v>
      </c>
      <c r="Z8" s="41">
        <f t="shared" si="0"/>
        <v>11160.67</v>
      </c>
      <c r="AA8" s="41">
        <f t="shared" si="0"/>
        <v>0</v>
      </c>
      <c r="AB8" s="41">
        <f t="shared" si="0"/>
        <v>9348.210000000001</v>
      </c>
      <c r="AC8" s="41">
        <f t="shared" si="0"/>
        <v>0</v>
      </c>
      <c r="AD8" s="41">
        <f t="shared" si="0"/>
        <v>14178.55</v>
      </c>
      <c r="AE8" s="41">
        <f t="shared" si="0"/>
        <v>0</v>
      </c>
      <c r="AF8" s="40"/>
    </row>
    <row r="9" spans="1:32" s="8" customFormat="1" ht="21" customHeight="1">
      <c r="A9" s="22" t="s">
        <v>27</v>
      </c>
      <c r="B9" s="31">
        <f>B12</f>
        <v>22579.5</v>
      </c>
      <c r="C9" s="31">
        <f>C12</f>
        <v>22579.5</v>
      </c>
      <c r="D9" s="31">
        <f>D12</f>
        <v>0</v>
      </c>
      <c r="E9" s="31">
        <f>E12</f>
        <v>0</v>
      </c>
      <c r="F9" s="31">
        <f>E9/B9%</f>
        <v>0</v>
      </c>
      <c r="G9" s="31">
        <f>E9/C9%</f>
        <v>0</v>
      </c>
      <c r="H9" s="31">
        <f aca="true" t="shared" si="1" ref="H9:AE9">H12</f>
        <v>1563.41</v>
      </c>
      <c r="I9" s="31">
        <f t="shared" si="1"/>
        <v>0</v>
      </c>
      <c r="J9" s="31">
        <f t="shared" si="1"/>
        <v>1412.12</v>
      </c>
      <c r="K9" s="31">
        <f t="shared" si="1"/>
        <v>0</v>
      </c>
      <c r="L9" s="31">
        <f t="shared" si="1"/>
        <v>1563.41</v>
      </c>
      <c r="M9" s="31">
        <f t="shared" si="1"/>
        <v>0</v>
      </c>
      <c r="N9" s="31">
        <f t="shared" si="1"/>
        <v>1512.98</v>
      </c>
      <c r="O9" s="31">
        <f t="shared" si="1"/>
        <v>0</v>
      </c>
      <c r="P9" s="31">
        <f t="shared" si="1"/>
        <v>1744.6</v>
      </c>
      <c r="Q9" s="31">
        <f t="shared" si="1"/>
        <v>0</v>
      </c>
      <c r="R9" s="31">
        <f t="shared" si="1"/>
        <v>1308.82</v>
      </c>
      <c r="S9" s="31">
        <f t="shared" si="1"/>
        <v>0</v>
      </c>
      <c r="T9" s="31">
        <f t="shared" si="1"/>
        <v>1351.92</v>
      </c>
      <c r="U9" s="31">
        <f t="shared" si="1"/>
        <v>0</v>
      </c>
      <c r="V9" s="31">
        <f t="shared" si="1"/>
        <v>1350.17</v>
      </c>
      <c r="W9" s="31">
        <f t="shared" si="1"/>
        <v>0</v>
      </c>
      <c r="X9" s="31">
        <f t="shared" si="1"/>
        <v>1688.33</v>
      </c>
      <c r="Y9" s="31">
        <f t="shared" si="1"/>
        <v>0</v>
      </c>
      <c r="Z9" s="31">
        <f t="shared" si="1"/>
        <v>1645.24</v>
      </c>
      <c r="AA9" s="31">
        <f t="shared" si="1"/>
        <v>0</v>
      </c>
      <c r="AB9" s="31">
        <f t="shared" si="1"/>
        <v>1512.98</v>
      </c>
      <c r="AC9" s="31">
        <f t="shared" si="1"/>
        <v>0</v>
      </c>
      <c r="AD9" s="31">
        <f t="shared" si="1"/>
        <v>5925.52</v>
      </c>
      <c r="AE9" s="31">
        <f t="shared" si="1"/>
        <v>0</v>
      </c>
      <c r="AF9" s="18"/>
    </row>
    <row r="10" spans="1:32" s="8" customFormat="1" ht="70.5" customHeight="1">
      <c r="A10" s="22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18"/>
    </row>
    <row r="11" spans="1:32" s="8" customFormat="1" ht="31.5">
      <c r="A11" s="10" t="s">
        <v>58</v>
      </c>
      <c r="B11" s="32">
        <f>H11+J11+L11+N11+P11+R11+T11+V11+X11+Z11+AB11+AD11</f>
        <v>22579.5</v>
      </c>
      <c r="C11" s="33">
        <f>H11+J11+L11+N11+P11+R11+T11+V11+X11+Z11+AB11+AD11</f>
        <v>22579.5</v>
      </c>
      <c r="D11" s="33"/>
      <c r="E11" s="33">
        <f>I11+K11+M11+O11+Q11+S11+U11+W11+Y11+AA11+AC11+AE11</f>
        <v>0</v>
      </c>
      <c r="F11" s="31">
        <f>E11/B11%</f>
        <v>0</v>
      </c>
      <c r="G11" s="31">
        <f>E11/C11%</f>
        <v>0</v>
      </c>
      <c r="H11" s="32">
        <v>1563.41</v>
      </c>
      <c r="I11" s="32"/>
      <c r="J11" s="32">
        <v>1412.12</v>
      </c>
      <c r="K11" s="32"/>
      <c r="L11" s="32">
        <v>1563.41</v>
      </c>
      <c r="M11" s="32"/>
      <c r="N11" s="32">
        <v>1512.98</v>
      </c>
      <c r="O11" s="32"/>
      <c r="P11" s="32">
        <v>1744.6</v>
      </c>
      <c r="Q11" s="32"/>
      <c r="R11" s="32">
        <v>1308.82</v>
      </c>
      <c r="S11" s="32"/>
      <c r="T11" s="32">
        <v>1351.92</v>
      </c>
      <c r="U11" s="32"/>
      <c r="V11" s="32">
        <v>1350.17</v>
      </c>
      <c r="W11" s="32"/>
      <c r="X11" s="32">
        <v>1688.33</v>
      </c>
      <c r="Y11" s="32"/>
      <c r="Z11" s="32">
        <v>1645.24</v>
      </c>
      <c r="AA11" s="32"/>
      <c r="AB11" s="32">
        <v>1512.98</v>
      </c>
      <c r="AC11" s="32"/>
      <c r="AD11" s="32">
        <v>5925.52</v>
      </c>
      <c r="AE11" s="33"/>
      <c r="AF11" s="19"/>
    </row>
    <row r="12" spans="1:32" s="8" customFormat="1" ht="21" customHeight="1">
      <c r="A12" s="37" t="s">
        <v>45</v>
      </c>
      <c r="B12" s="31">
        <f>B11</f>
        <v>22579.5</v>
      </c>
      <c r="C12" s="21">
        <f>C11</f>
        <v>22579.5</v>
      </c>
      <c r="D12" s="21">
        <f>D11</f>
        <v>0</v>
      </c>
      <c r="E12" s="21">
        <f>E11</f>
        <v>0</v>
      </c>
      <c r="F12" s="31">
        <f>E12/B12%</f>
        <v>0</v>
      </c>
      <c r="G12" s="31">
        <f>E12/C12%</f>
        <v>0</v>
      </c>
      <c r="H12" s="49">
        <f aca="true" t="shared" si="2" ref="H12:AE12">H11</f>
        <v>1563.41</v>
      </c>
      <c r="I12" s="49">
        <f t="shared" si="2"/>
        <v>0</v>
      </c>
      <c r="J12" s="49">
        <f t="shared" si="2"/>
        <v>1412.12</v>
      </c>
      <c r="K12" s="49">
        <f t="shared" si="2"/>
        <v>0</v>
      </c>
      <c r="L12" s="49">
        <f t="shared" si="2"/>
        <v>1563.41</v>
      </c>
      <c r="M12" s="49">
        <f t="shared" si="2"/>
        <v>0</v>
      </c>
      <c r="N12" s="49">
        <f t="shared" si="2"/>
        <v>1512.98</v>
      </c>
      <c r="O12" s="49">
        <f t="shared" si="2"/>
        <v>0</v>
      </c>
      <c r="P12" s="49">
        <f t="shared" si="2"/>
        <v>1744.6</v>
      </c>
      <c r="Q12" s="49">
        <f t="shared" si="2"/>
        <v>0</v>
      </c>
      <c r="R12" s="49">
        <f t="shared" si="2"/>
        <v>1308.82</v>
      </c>
      <c r="S12" s="49">
        <f t="shared" si="2"/>
        <v>0</v>
      </c>
      <c r="T12" s="49">
        <f t="shared" si="2"/>
        <v>1351.92</v>
      </c>
      <c r="U12" s="49">
        <f t="shared" si="2"/>
        <v>0</v>
      </c>
      <c r="V12" s="49">
        <f t="shared" si="2"/>
        <v>1350.17</v>
      </c>
      <c r="W12" s="49">
        <f t="shared" si="2"/>
        <v>0</v>
      </c>
      <c r="X12" s="49">
        <f t="shared" si="2"/>
        <v>1688.33</v>
      </c>
      <c r="Y12" s="49">
        <f t="shared" si="2"/>
        <v>0</v>
      </c>
      <c r="Z12" s="49">
        <f t="shared" si="2"/>
        <v>1645.24</v>
      </c>
      <c r="AA12" s="49">
        <f t="shared" si="2"/>
        <v>0</v>
      </c>
      <c r="AB12" s="49">
        <f t="shared" si="2"/>
        <v>1512.98</v>
      </c>
      <c r="AC12" s="49">
        <f t="shared" si="2"/>
        <v>0</v>
      </c>
      <c r="AD12" s="49">
        <f t="shared" si="2"/>
        <v>5925.52</v>
      </c>
      <c r="AE12" s="21">
        <f t="shared" si="2"/>
        <v>0</v>
      </c>
      <c r="AF12" s="18"/>
    </row>
    <row r="13" spans="1:32" s="8" customFormat="1" ht="21" customHeight="1">
      <c r="A13" s="38" t="s">
        <v>22</v>
      </c>
      <c r="B13" s="32"/>
      <c r="C13" s="34"/>
      <c r="D13" s="34"/>
      <c r="E13" s="21"/>
      <c r="F13" s="31"/>
      <c r="G13" s="31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21"/>
      <c r="AF13" s="18"/>
    </row>
    <row r="14" spans="1:32" s="8" customFormat="1" ht="21" customHeight="1">
      <c r="A14" s="38" t="s">
        <v>23</v>
      </c>
      <c r="B14" s="32">
        <f>B12</f>
        <v>22579.5</v>
      </c>
      <c r="C14" s="34">
        <f>C12</f>
        <v>22579.5</v>
      </c>
      <c r="D14" s="34"/>
      <c r="E14" s="33">
        <f>I14+K14+M14+O14+Q14+S14+U14+W14+Y14+AA14+AC14+AE14</f>
        <v>0</v>
      </c>
      <c r="F14" s="31">
        <f>E14/B14%</f>
        <v>0</v>
      </c>
      <c r="G14" s="31">
        <f>E14/C14%</f>
        <v>0</v>
      </c>
      <c r="H14" s="32">
        <f>H12</f>
        <v>1563.41</v>
      </c>
      <c r="I14" s="32">
        <f>I12</f>
        <v>0</v>
      </c>
      <c r="J14" s="32">
        <f>J12</f>
        <v>1412.12</v>
      </c>
      <c r="K14" s="32">
        <f aca="true" t="shared" si="3" ref="K14:AE14">K12</f>
        <v>0</v>
      </c>
      <c r="L14" s="32">
        <f t="shared" si="3"/>
        <v>1563.41</v>
      </c>
      <c r="M14" s="32">
        <f t="shared" si="3"/>
        <v>0</v>
      </c>
      <c r="N14" s="32">
        <f t="shared" si="3"/>
        <v>1512.98</v>
      </c>
      <c r="O14" s="32">
        <f t="shared" si="3"/>
        <v>0</v>
      </c>
      <c r="P14" s="32">
        <f t="shared" si="3"/>
        <v>1744.6</v>
      </c>
      <c r="Q14" s="32">
        <f t="shared" si="3"/>
        <v>0</v>
      </c>
      <c r="R14" s="32">
        <f t="shared" si="3"/>
        <v>1308.82</v>
      </c>
      <c r="S14" s="32">
        <f t="shared" si="3"/>
        <v>0</v>
      </c>
      <c r="T14" s="32">
        <f t="shared" si="3"/>
        <v>1351.92</v>
      </c>
      <c r="U14" s="32">
        <f t="shared" si="3"/>
        <v>0</v>
      </c>
      <c r="V14" s="32">
        <f t="shared" si="3"/>
        <v>1350.17</v>
      </c>
      <c r="W14" s="32">
        <f t="shared" si="3"/>
        <v>0</v>
      </c>
      <c r="X14" s="32">
        <f t="shared" si="3"/>
        <v>1688.33</v>
      </c>
      <c r="Y14" s="32">
        <f t="shared" si="3"/>
        <v>0</v>
      </c>
      <c r="Z14" s="32">
        <f t="shared" si="3"/>
        <v>1645.24</v>
      </c>
      <c r="AA14" s="32">
        <f t="shared" si="3"/>
        <v>0</v>
      </c>
      <c r="AB14" s="32">
        <f t="shared" si="3"/>
        <v>1512.98</v>
      </c>
      <c r="AC14" s="32">
        <f t="shared" si="3"/>
        <v>0</v>
      </c>
      <c r="AD14" s="32">
        <f t="shared" si="3"/>
        <v>5925.52</v>
      </c>
      <c r="AE14" s="33">
        <f t="shared" si="3"/>
        <v>0</v>
      </c>
      <c r="AF14" s="18"/>
    </row>
    <row r="15" spans="1:32" s="8" customFormat="1" ht="21" customHeight="1">
      <c r="A15" s="38" t="s">
        <v>40</v>
      </c>
      <c r="B15" s="32"/>
      <c r="C15" s="34"/>
      <c r="D15" s="34"/>
      <c r="E15" s="33"/>
      <c r="F15" s="31"/>
      <c r="G15" s="31"/>
      <c r="H15" s="32"/>
      <c r="I15" s="32"/>
      <c r="J15" s="32"/>
      <c r="K15" s="49"/>
      <c r="L15" s="32"/>
      <c r="M15" s="49"/>
      <c r="N15" s="32"/>
      <c r="O15" s="49"/>
      <c r="P15" s="32"/>
      <c r="Q15" s="49"/>
      <c r="R15" s="32"/>
      <c r="S15" s="49"/>
      <c r="T15" s="32"/>
      <c r="U15" s="49"/>
      <c r="V15" s="32"/>
      <c r="W15" s="49"/>
      <c r="X15" s="32"/>
      <c r="Y15" s="49"/>
      <c r="Z15" s="32"/>
      <c r="AA15" s="49"/>
      <c r="AB15" s="32"/>
      <c r="AC15" s="49"/>
      <c r="AD15" s="32"/>
      <c r="AE15" s="21"/>
      <c r="AF15" s="18"/>
    </row>
    <row r="16" spans="1:32" s="8" customFormat="1" ht="21" customHeight="1">
      <c r="A16" s="22" t="s">
        <v>28</v>
      </c>
      <c r="B16" s="31">
        <f>B17+B34</f>
        <v>180428.2</v>
      </c>
      <c r="C16" s="31">
        <f>C17+C34</f>
        <v>180428.2</v>
      </c>
      <c r="D16" s="31">
        <f>D17+D34</f>
        <v>0</v>
      </c>
      <c r="E16" s="31">
        <f>E17+E34</f>
        <v>4116</v>
      </c>
      <c r="F16" s="31">
        <f>E16/B16%</f>
        <v>2.281239850533342</v>
      </c>
      <c r="G16" s="31">
        <f>E16/C16%</f>
        <v>2.281239850533342</v>
      </c>
      <c r="H16" s="31">
        <f aca="true" t="shared" si="4" ref="H16:AE16">H17+H34</f>
        <v>5152.84</v>
      </c>
      <c r="I16" s="31">
        <f t="shared" si="4"/>
        <v>0</v>
      </c>
      <c r="J16" s="31">
        <f t="shared" si="4"/>
        <v>8632.9</v>
      </c>
      <c r="K16" s="31">
        <f t="shared" si="4"/>
        <v>0</v>
      </c>
      <c r="L16" s="31">
        <f t="shared" si="4"/>
        <v>8793.01</v>
      </c>
      <c r="M16" s="31">
        <f t="shared" si="4"/>
        <v>0</v>
      </c>
      <c r="N16" s="31">
        <f t="shared" si="4"/>
        <v>9577.660000000002</v>
      </c>
      <c r="O16" s="31">
        <f t="shared" si="4"/>
        <v>0</v>
      </c>
      <c r="P16" s="31">
        <f t="shared" si="4"/>
        <v>9319.34</v>
      </c>
      <c r="Q16" s="31">
        <f t="shared" si="4"/>
        <v>0</v>
      </c>
      <c r="R16" s="31">
        <f t="shared" si="4"/>
        <v>7106.969999999999</v>
      </c>
      <c r="S16" s="31">
        <f t="shared" si="4"/>
        <v>0</v>
      </c>
      <c r="T16" s="31">
        <f t="shared" si="4"/>
        <v>7206.71</v>
      </c>
      <c r="U16" s="31">
        <f t="shared" si="4"/>
        <v>0</v>
      </c>
      <c r="V16" s="31">
        <f t="shared" si="4"/>
        <v>31150.84</v>
      </c>
      <c r="W16" s="31">
        <f t="shared" si="4"/>
        <v>0</v>
      </c>
      <c r="X16" s="31">
        <f t="shared" si="4"/>
        <v>67884.23999999999</v>
      </c>
      <c r="Y16" s="31">
        <f t="shared" si="4"/>
        <v>0</v>
      </c>
      <c r="Z16" s="31">
        <f t="shared" si="4"/>
        <v>9515.43</v>
      </c>
      <c r="AA16" s="31">
        <f t="shared" si="4"/>
        <v>0</v>
      </c>
      <c r="AB16" s="31">
        <f t="shared" si="4"/>
        <v>7835.2300000000005</v>
      </c>
      <c r="AC16" s="31">
        <f t="shared" si="4"/>
        <v>0</v>
      </c>
      <c r="AD16" s="31">
        <f t="shared" si="4"/>
        <v>8253.029999999999</v>
      </c>
      <c r="AE16" s="31">
        <f t="shared" si="4"/>
        <v>0</v>
      </c>
      <c r="AF16" s="18"/>
    </row>
    <row r="17" spans="1:32" s="8" customFormat="1" ht="69.75" customHeight="1">
      <c r="A17" s="22" t="s">
        <v>30</v>
      </c>
      <c r="B17" s="31">
        <f>B18+B22+B26</f>
        <v>82303.1</v>
      </c>
      <c r="C17" s="31">
        <f>C18+C22+C26</f>
        <v>82303.1</v>
      </c>
      <c r="D17" s="31">
        <f>D18+D22+D26</f>
        <v>0</v>
      </c>
      <c r="E17" s="31">
        <f>E18+E22+E26</f>
        <v>4116</v>
      </c>
      <c r="F17" s="31"/>
      <c r="G17" s="31"/>
      <c r="H17" s="31">
        <f aca="true" t="shared" si="5" ref="H17:AE17">H18+H22+H26</f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0</v>
      </c>
      <c r="Q17" s="31">
        <f t="shared" si="5"/>
        <v>0</v>
      </c>
      <c r="R17" s="31">
        <f t="shared" si="5"/>
        <v>0</v>
      </c>
      <c r="S17" s="31">
        <f t="shared" si="5"/>
        <v>0</v>
      </c>
      <c r="T17" s="31">
        <f t="shared" si="5"/>
        <v>0</v>
      </c>
      <c r="U17" s="31">
        <f t="shared" si="5"/>
        <v>0</v>
      </c>
      <c r="V17" s="31">
        <f t="shared" si="5"/>
        <v>24690.93</v>
      </c>
      <c r="W17" s="31">
        <f t="shared" si="5"/>
        <v>0</v>
      </c>
      <c r="X17" s="31">
        <f t="shared" si="5"/>
        <v>57612.17</v>
      </c>
      <c r="Y17" s="31">
        <f t="shared" si="5"/>
        <v>0</v>
      </c>
      <c r="Z17" s="31">
        <f t="shared" si="5"/>
        <v>0</v>
      </c>
      <c r="AA17" s="31">
        <f t="shared" si="5"/>
        <v>0</v>
      </c>
      <c r="AB17" s="31">
        <f t="shared" si="5"/>
        <v>0</v>
      </c>
      <c r="AC17" s="31">
        <f t="shared" si="5"/>
        <v>0</v>
      </c>
      <c r="AD17" s="31">
        <f t="shared" si="5"/>
        <v>0</v>
      </c>
      <c r="AE17" s="31">
        <f t="shared" si="5"/>
        <v>0</v>
      </c>
      <c r="AF17" s="18"/>
    </row>
    <row r="18" spans="1:32" s="8" customFormat="1" ht="33" customHeight="1">
      <c r="A18" s="10" t="s">
        <v>57</v>
      </c>
      <c r="B18" s="31">
        <f>B19+B20+B21</f>
        <v>82303.1</v>
      </c>
      <c r="C18" s="31">
        <f>C19+C20+C21</f>
        <v>82303.1</v>
      </c>
      <c r="D18" s="31">
        <f>D19+D20+D21</f>
        <v>0</v>
      </c>
      <c r="E18" s="31">
        <f>E19+E20+E21</f>
        <v>4116</v>
      </c>
      <c r="F18" s="31"/>
      <c r="G18" s="31"/>
      <c r="H18" s="31">
        <f aca="true" t="shared" si="6" ref="H18:AE18">H19+H20+H21</f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6"/>
        <v>0</v>
      </c>
      <c r="O18" s="31">
        <f t="shared" si="6"/>
        <v>0</v>
      </c>
      <c r="P18" s="31">
        <f t="shared" si="6"/>
        <v>0</v>
      </c>
      <c r="Q18" s="31">
        <f t="shared" si="6"/>
        <v>0</v>
      </c>
      <c r="R18" s="31">
        <f t="shared" si="6"/>
        <v>0</v>
      </c>
      <c r="S18" s="31">
        <f t="shared" si="6"/>
        <v>0</v>
      </c>
      <c r="T18" s="31">
        <f t="shared" si="6"/>
        <v>0</v>
      </c>
      <c r="U18" s="31">
        <f t="shared" si="6"/>
        <v>0</v>
      </c>
      <c r="V18" s="31">
        <f t="shared" si="6"/>
        <v>24690.93</v>
      </c>
      <c r="W18" s="31">
        <f t="shared" si="6"/>
        <v>0</v>
      </c>
      <c r="X18" s="31">
        <f t="shared" si="6"/>
        <v>57612.17</v>
      </c>
      <c r="Y18" s="31">
        <f t="shared" si="6"/>
        <v>0</v>
      </c>
      <c r="Z18" s="31">
        <f t="shared" si="6"/>
        <v>0</v>
      </c>
      <c r="AA18" s="31">
        <f t="shared" si="6"/>
        <v>0</v>
      </c>
      <c r="AB18" s="31">
        <f t="shared" si="6"/>
        <v>0</v>
      </c>
      <c r="AC18" s="31">
        <f t="shared" si="6"/>
        <v>0</v>
      </c>
      <c r="AD18" s="31">
        <f t="shared" si="6"/>
        <v>0</v>
      </c>
      <c r="AE18" s="31">
        <f t="shared" si="6"/>
        <v>0</v>
      </c>
      <c r="AF18" s="73"/>
    </row>
    <row r="19" spans="1:32" s="7" customFormat="1" ht="31.5" customHeight="1">
      <c r="A19" s="10" t="s">
        <v>22</v>
      </c>
      <c r="B19" s="32">
        <f>H19+J19+L19+N19+P19+R19+T19+V19+X19+Z19+AB19+AD19</f>
        <v>78187.1</v>
      </c>
      <c r="C19" s="32">
        <f>H19+J19+L19+N19+P19+R19+T19+V19+X19+Z19+AB19+AD19</f>
        <v>78187.1</v>
      </c>
      <c r="D19" s="32"/>
      <c r="E19" s="32">
        <f>I19+K19+M19+O19+Q19+S19+U19+W19+Y19+AA19+AC19+AE19</f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>
        <v>23456.13</v>
      </c>
      <c r="W19" s="32"/>
      <c r="X19" s="32">
        <v>54730.97</v>
      </c>
      <c r="Y19" s="32"/>
      <c r="Z19" s="32"/>
      <c r="AA19" s="32"/>
      <c r="AB19" s="32"/>
      <c r="AC19" s="32"/>
      <c r="AD19" s="32"/>
      <c r="AE19" s="32"/>
      <c r="AF19" s="74"/>
    </row>
    <row r="20" spans="1:32" s="7" customFormat="1" ht="33" customHeight="1">
      <c r="A20" s="10" t="s">
        <v>23</v>
      </c>
      <c r="B20" s="32">
        <f>H20+J20+L20+N20+P20+R20+T20+V20+X20+Z20+AB20+AD20</f>
        <v>4116</v>
      </c>
      <c r="C20" s="32">
        <f>H20+J20+L20+N20+P20+R20+T20+V20+X20+Z20+AB20+AD20</f>
        <v>4116</v>
      </c>
      <c r="D20" s="32"/>
      <c r="E20" s="32">
        <f>J20+L20+N20+P20+R20+T20+V20+X20</f>
        <v>4116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>
        <v>1234.8</v>
      </c>
      <c r="W20" s="32"/>
      <c r="X20" s="32">
        <v>2881.2</v>
      </c>
      <c r="Y20" s="32"/>
      <c r="Z20" s="32"/>
      <c r="AA20" s="32"/>
      <c r="AB20" s="32"/>
      <c r="AC20" s="32"/>
      <c r="AD20" s="32"/>
      <c r="AE20" s="32"/>
      <c r="AF20" s="74"/>
    </row>
    <row r="21" spans="1:32" s="7" customFormat="1" ht="42.75" customHeight="1">
      <c r="A21" s="10" t="s">
        <v>40</v>
      </c>
      <c r="B21" s="32">
        <f>H21+J21+L21+N21+P21+R21+T21+V21+X21+Z21+AB21+AD21</f>
        <v>0</v>
      </c>
      <c r="C21" s="32">
        <f>H21+J21+L21+N21+P21+R21+T21+V21+X21+Z21+AB21+AD21</f>
        <v>0</v>
      </c>
      <c r="D21" s="32"/>
      <c r="E21" s="32">
        <f>J21+L21+N21+P21+R21+T21+V21+X21</f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75"/>
    </row>
    <row r="22" spans="1:32" s="8" customFormat="1" ht="83.25" customHeight="1" hidden="1">
      <c r="A22" s="37" t="s">
        <v>43</v>
      </c>
      <c r="B22" s="31">
        <f>B23+B24+B25</f>
        <v>0</v>
      </c>
      <c r="C22" s="31">
        <f>C23+C24+C25</f>
        <v>0</v>
      </c>
      <c r="D22" s="31">
        <f>D23+D24+D25</f>
        <v>0</v>
      </c>
      <c r="E22" s="31">
        <f>E23+E24+E25</f>
        <v>0</v>
      </c>
      <c r="F22" s="31"/>
      <c r="G22" s="31"/>
      <c r="H22" s="31">
        <f aca="true" t="shared" si="7" ref="H22:AE22">H23+H24+H25</f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7"/>
        <v>0</v>
      </c>
      <c r="P22" s="31">
        <f t="shared" si="7"/>
        <v>0</v>
      </c>
      <c r="Q22" s="31">
        <f t="shared" si="7"/>
        <v>0</v>
      </c>
      <c r="R22" s="31">
        <f t="shared" si="7"/>
        <v>0</v>
      </c>
      <c r="S22" s="31">
        <f t="shared" si="7"/>
        <v>0</v>
      </c>
      <c r="T22" s="31">
        <f t="shared" si="7"/>
        <v>0</v>
      </c>
      <c r="U22" s="31">
        <f t="shared" si="7"/>
        <v>0</v>
      </c>
      <c r="V22" s="31">
        <f t="shared" si="7"/>
        <v>0</v>
      </c>
      <c r="W22" s="31">
        <f t="shared" si="7"/>
        <v>0</v>
      </c>
      <c r="X22" s="31">
        <f t="shared" si="7"/>
        <v>0</v>
      </c>
      <c r="Y22" s="31">
        <f t="shared" si="7"/>
        <v>0</v>
      </c>
      <c r="Z22" s="31">
        <f t="shared" si="7"/>
        <v>0</v>
      </c>
      <c r="AA22" s="31">
        <f t="shared" si="7"/>
        <v>0</v>
      </c>
      <c r="AB22" s="31">
        <f t="shared" si="7"/>
        <v>0</v>
      </c>
      <c r="AC22" s="31">
        <f t="shared" si="7"/>
        <v>0</v>
      </c>
      <c r="AD22" s="31">
        <f t="shared" si="7"/>
        <v>0</v>
      </c>
      <c r="AE22" s="31">
        <f t="shared" si="7"/>
        <v>0</v>
      </c>
      <c r="AF22" s="76"/>
    </row>
    <row r="23" spans="1:32" s="7" customFormat="1" ht="39" customHeight="1" hidden="1">
      <c r="A23" s="38" t="s">
        <v>22</v>
      </c>
      <c r="B23" s="32">
        <f>H23+J23+L23+N23+P23+R23+T23+V23+X23+Z23+AB23+AD23</f>
        <v>0</v>
      </c>
      <c r="C23" s="33">
        <f>H23+J23+L23+N23+P23+R23+T23+V23+X23+Z23+AB23+AD23</f>
        <v>0</v>
      </c>
      <c r="D23" s="33"/>
      <c r="E23" s="33">
        <f>I23+K23+M23+O23+Q23+S23+U23+W23+Y23+AA23+AC23+AE23</f>
        <v>0</v>
      </c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70"/>
    </row>
    <row r="24" spans="1:32" s="7" customFormat="1" ht="51.75" customHeight="1" hidden="1">
      <c r="A24" s="38" t="s">
        <v>23</v>
      </c>
      <c r="B24" s="32">
        <f>H24+J24+L24+N24+P24+R24+T24+V24+X24+Z24+AB24+AD24</f>
        <v>0</v>
      </c>
      <c r="C24" s="33">
        <f>H24+J24+L24+N24+P24+R24+T24+V24+X24+Z24+AB24+AD24</f>
        <v>0</v>
      </c>
      <c r="D24" s="33"/>
      <c r="E24" s="33">
        <f>I24+K24+M24+O24+Q24+S24+U24+W24+Y24+AA24+AC24+AE24</f>
        <v>0</v>
      </c>
      <c r="F24" s="32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70"/>
    </row>
    <row r="25" spans="1:32" s="7" customFormat="1" ht="45" customHeight="1" hidden="1">
      <c r="A25" s="38" t="s">
        <v>40</v>
      </c>
      <c r="B25" s="32">
        <f>H25+J25+L25+N25+P25+R25+T25+V25+X25+Z25+AB25+AD25</f>
        <v>0</v>
      </c>
      <c r="C25" s="33">
        <f>H25+J25+L25+N25+P25+R25+T25+V25+X25+Z25+AB25+AD25</f>
        <v>0</v>
      </c>
      <c r="D25" s="33"/>
      <c r="E25" s="33">
        <f>I25+K25+M25+O25+Q25+S25+U25+W25+Y25+AA25+AC25+AE25</f>
        <v>0</v>
      </c>
      <c r="F25" s="32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70"/>
    </row>
    <row r="26" spans="1:32" s="8" customFormat="1" ht="39.75" customHeight="1" hidden="1">
      <c r="A26" s="37" t="s">
        <v>41</v>
      </c>
      <c r="B26" s="31">
        <f>B27+B28+B29</f>
        <v>0</v>
      </c>
      <c r="C26" s="31">
        <f>C27+C28+C29</f>
        <v>0</v>
      </c>
      <c r="D26" s="31">
        <f>D27</f>
        <v>0</v>
      </c>
      <c r="E26" s="31">
        <f>E27+E28+E29</f>
        <v>0</v>
      </c>
      <c r="F26" s="31"/>
      <c r="G26" s="31"/>
      <c r="H26" s="31">
        <f aca="true" t="shared" si="8" ref="H26:AE26">H27+H28+H29</f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8"/>
        <v>0</v>
      </c>
      <c r="P26" s="31">
        <f t="shared" si="8"/>
        <v>0</v>
      </c>
      <c r="Q26" s="31">
        <f t="shared" si="8"/>
        <v>0</v>
      </c>
      <c r="R26" s="31">
        <f t="shared" si="8"/>
        <v>0</v>
      </c>
      <c r="S26" s="31">
        <f t="shared" si="8"/>
        <v>0</v>
      </c>
      <c r="T26" s="31">
        <f t="shared" si="8"/>
        <v>0</v>
      </c>
      <c r="U26" s="31">
        <f t="shared" si="8"/>
        <v>0</v>
      </c>
      <c r="V26" s="31">
        <f t="shared" si="8"/>
        <v>0</v>
      </c>
      <c r="W26" s="31">
        <f t="shared" si="8"/>
        <v>0</v>
      </c>
      <c r="X26" s="31">
        <f t="shared" si="8"/>
        <v>0</v>
      </c>
      <c r="Y26" s="31">
        <f t="shared" si="8"/>
        <v>0</v>
      </c>
      <c r="Z26" s="31">
        <f t="shared" si="8"/>
        <v>0</v>
      </c>
      <c r="AA26" s="31">
        <f t="shared" si="8"/>
        <v>0</v>
      </c>
      <c r="AB26" s="31">
        <f t="shared" si="8"/>
        <v>0</v>
      </c>
      <c r="AC26" s="31">
        <f t="shared" si="8"/>
        <v>0</v>
      </c>
      <c r="AD26" s="31">
        <f t="shared" si="8"/>
        <v>0</v>
      </c>
      <c r="AE26" s="31">
        <f t="shared" si="8"/>
        <v>0</v>
      </c>
      <c r="AF26" s="43"/>
    </row>
    <row r="27" spans="1:32" s="7" customFormat="1" ht="19.5" customHeight="1" hidden="1">
      <c r="A27" s="38" t="s">
        <v>22</v>
      </c>
      <c r="B27" s="32">
        <f>H27+J27+L27+N27+P27+R27+T27+V27+X27+Z27+AB27+AD27</f>
        <v>0</v>
      </c>
      <c r="C27" s="33">
        <f>H27+J27+L27+N27+P27+R27</f>
        <v>0</v>
      </c>
      <c r="D27" s="33"/>
      <c r="E27" s="33">
        <f>I27+K27+M27+O27+Q27+S27+U27+W27+Y27+AA27+AC27+AE27</f>
        <v>0</v>
      </c>
      <c r="F27" s="32"/>
      <c r="G27" s="32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43"/>
    </row>
    <row r="28" spans="1:32" s="7" customFormat="1" ht="19.5" customHeight="1" hidden="1">
      <c r="A28" s="38" t="s">
        <v>23</v>
      </c>
      <c r="B28" s="32">
        <f>H28+J28+L28+N28+P28+R28+T28+V28+X28+Z28+AB28+AD28</f>
        <v>0</v>
      </c>
      <c r="C28" s="33">
        <f>H28+J28+L28+N28+P28+R28</f>
        <v>0</v>
      </c>
      <c r="D28" s="33"/>
      <c r="E28" s="33">
        <f>I28+K28+M28+O28+Q28+S28+U28+W28+Y28+AA28+AC28+AE28</f>
        <v>0</v>
      </c>
      <c r="F28" s="32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43"/>
    </row>
    <row r="29" spans="1:32" s="7" customFormat="1" ht="28.5" customHeight="1" hidden="1">
      <c r="A29" s="38" t="s">
        <v>40</v>
      </c>
      <c r="B29" s="32">
        <f>H29+J29+L29+N29+P29+R29+T29+V29+X29+Z29+AB29+AD29</f>
        <v>0</v>
      </c>
      <c r="C29" s="33">
        <f>H29+J29+L29+N29+P29+R29</f>
        <v>0</v>
      </c>
      <c r="D29" s="33"/>
      <c r="E29" s="33">
        <f>I29+K29+M29+O29+Q29+S29+U29+W29+Y29+AA29+AC29+AE29</f>
        <v>0</v>
      </c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43"/>
    </row>
    <row r="30" spans="1:32" s="8" customFormat="1" ht="30" customHeight="1">
      <c r="A30" s="37" t="s">
        <v>33</v>
      </c>
      <c r="B30" s="31">
        <f>B26+B22+B18</f>
        <v>82303.1</v>
      </c>
      <c r="C30" s="31">
        <f>C31+C32+C33</f>
        <v>82303.1</v>
      </c>
      <c r="D30" s="31">
        <f>D31</f>
        <v>0</v>
      </c>
      <c r="E30" s="31">
        <f>E26+E22+E18</f>
        <v>4116</v>
      </c>
      <c r="F30" s="31"/>
      <c r="G30" s="31"/>
      <c r="H30" s="31">
        <f aca="true" t="shared" si="9" ref="H30:AE30">H26+H22+H18</f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9"/>
        <v>0</v>
      </c>
      <c r="P30" s="31">
        <f t="shared" si="9"/>
        <v>0</v>
      </c>
      <c r="Q30" s="31">
        <f t="shared" si="9"/>
        <v>0</v>
      </c>
      <c r="R30" s="31">
        <f t="shared" si="9"/>
        <v>0</v>
      </c>
      <c r="S30" s="31">
        <f t="shared" si="9"/>
        <v>0</v>
      </c>
      <c r="T30" s="31">
        <f t="shared" si="9"/>
        <v>0</v>
      </c>
      <c r="U30" s="31">
        <f t="shared" si="9"/>
        <v>0</v>
      </c>
      <c r="V30" s="31">
        <f t="shared" si="9"/>
        <v>24690.93</v>
      </c>
      <c r="W30" s="31">
        <f t="shared" si="9"/>
        <v>0</v>
      </c>
      <c r="X30" s="31">
        <f t="shared" si="9"/>
        <v>57612.17</v>
      </c>
      <c r="Y30" s="31">
        <f t="shared" si="9"/>
        <v>0</v>
      </c>
      <c r="Z30" s="31">
        <f t="shared" si="9"/>
        <v>0</v>
      </c>
      <c r="AA30" s="31">
        <f t="shared" si="9"/>
        <v>0</v>
      </c>
      <c r="AB30" s="31">
        <f t="shared" si="9"/>
        <v>0</v>
      </c>
      <c r="AC30" s="31">
        <f t="shared" si="9"/>
        <v>0</v>
      </c>
      <c r="AD30" s="31">
        <f t="shared" si="9"/>
        <v>0</v>
      </c>
      <c r="AE30" s="31">
        <f t="shared" si="9"/>
        <v>0</v>
      </c>
      <c r="AF30" s="46"/>
    </row>
    <row r="31" spans="1:32" s="7" customFormat="1" ht="21.75" customHeight="1">
      <c r="A31" s="38" t="s">
        <v>22</v>
      </c>
      <c r="B31" s="32">
        <f>B19+B23</f>
        <v>78187.1</v>
      </c>
      <c r="C31" s="32">
        <f>C19+C23+C27</f>
        <v>78187.1</v>
      </c>
      <c r="D31" s="32">
        <f>D19+D23+D27</f>
        <v>0</v>
      </c>
      <c r="E31" s="32">
        <f>E19+E23+E27</f>
        <v>0</v>
      </c>
      <c r="F31" s="31"/>
      <c r="G31" s="31"/>
      <c r="H31" s="32">
        <f aca="true" t="shared" si="10" ref="H31:AE31">H19+H23+H27</f>
        <v>0</v>
      </c>
      <c r="I31" s="32">
        <f t="shared" si="10"/>
        <v>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10"/>
        <v>0</v>
      </c>
      <c r="O31" s="32">
        <f t="shared" si="10"/>
        <v>0</v>
      </c>
      <c r="P31" s="32">
        <f t="shared" si="10"/>
        <v>0</v>
      </c>
      <c r="Q31" s="32">
        <f t="shared" si="10"/>
        <v>0</v>
      </c>
      <c r="R31" s="32">
        <f t="shared" si="10"/>
        <v>0</v>
      </c>
      <c r="S31" s="32">
        <f t="shared" si="10"/>
        <v>0</v>
      </c>
      <c r="T31" s="32">
        <f t="shared" si="10"/>
        <v>0</v>
      </c>
      <c r="U31" s="32">
        <f t="shared" si="10"/>
        <v>0</v>
      </c>
      <c r="V31" s="32">
        <f t="shared" si="10"/>
        <v>23456.13</v>
      </c>
      <c r="W31" s="32">
        <f t="shared" si="10"/>
        <v>0</v>
      </c>
      <c r="X31" s="32">
        <f t="shared" si="10"/>
        <v>54730.97</v>
      </c>
      <c r="Y31" s="32">
        <f t="shared" si="10"/>
        <v>0</v>
      </c>
      <c r="Z31" s="32">
        <f t="shared" si="10"/>
        <v>0</v>
      </c>
      <c r="AA31" s="32">
        <f t="shared" si="10"/>
        <v>0</v>
      </c>
      <c r="AB31" s="32">
        <f t="shared" si="10"/>
        <v>0</v>
      </c>
      <c r="AC31" s="32">
        <f t="shared" si="10"/>
        <v>0</v>
      </c>
      <c r="AD31" s="32">
        <f t="shared" si="10"/>
        <v>0</v>
      </c>
      <c r="AE31" s="32">
        <f t="shared" si="10"/>
        <v>0</v>
      </c>
      <c r="AF31" s="44"/>
    </row>
    <row r="32" spans="1:32" s="7" customFormat="1" ht="21.75" customHeight="1">
      <c r="A32" s="38" t="s">
        <v>23</v>
      </c>
      <c r="B32" s="32">
        <f>B20+B24</f>
        <v>4116</v>
      </c>
      <c r="C32" s="32">
        <f>C20+C24+C28</f>
        <v>4116</v>
      </c>
      <c r="D32" s="32"/>
      <c r="E32" s="32">
        <f>E20+E24+E28</f>
        <v>4116</v>
      </c>
      <c r="F32" s="31"/>
      <c r="G32" s="31"/>
      <c r="H32" s="32">
        <f aca="true" t="shared" si="11" ref="H32:AE32">H20+H24+H28</f>
        <v>0</v>
      </c>
      <c r="I32" s="32">
        <f t="shared" si="11"/>
        <v>0</v>
      </c>
      <c r="J32" s="32">
        <f t="shared" si="11"/>
        <v>0</v>
      </c>
      <c r="K32" s="32">
        <f t="shared" si="11"/>
        <v>0</v>
      </c>
      <c r="L32" s="32">
        <f t="shared" si="11"/>
        <v>0</v>
      </c>
      <c r="M32" s="32">
        <f t="shared" si="11"/>
        <v>0</v>
      </c>
      <c r="N32" s="32">
        <f t="shared" si="11"/>
        <v>0</v>
      </c>
      <c r="O32" s="32">
        <f t="shared" si="11"/>
        <v>0</v>
      </c>
      <c r="P32" s="32">
        <f t="shared" si="11"/>
        <v>0</v>
      </c>
      <c r="Q32" s="32">
        <f t="shared" si="11"/>
        <v>0</v>
      </c>
      <c r="R32" s="32">
        <f t="shared" si="11"/>
        <v>0</v>
      </c>
      <c r="S32" s="32">
        <f t="shared" si="11"/>
        <v>0</v>
      </c>
      <c r="T32" s="32">
        <f t="shared" si="11"/>
        <v>0</v>
      </c>
      <c r="U32" s="32">
        <f t="shared" si="11"/>
        <v>0</v>
      </c>
      <c r="V32" s="32">
        <f t="shared" si="11"/>
        <v>1234.8</v>
      </c>
      <c r="W32" s="32">
        <f t="shared" si="11"/>
        <v>0</v>
      </c>
      <c r="X32" s="32">
        <f t="shared" si="11"/>
        <v>2881.2</v>
      </c>
      <c r="Y32" s="32">
        <f t="shared" si="11"/>
        <v>0</v>
      </c>
      <c r="Z32" s="32">
        <f t="shared" si="11"/>
        <v>0</v>
      </c>
      <c r="AA32" s="32">
        <f t="shared" si="11"/>
        <v>0</v>
      </c>
      <c r="AB32" s="32">
        <f t="shared" si="11"/>
        <v>0</v>
      </c>
      <c r="AC32" s="32">
        <f t="shared" si="11"/>
        <v>0</v>
      </c>
      <c r="AD32" s="32">
        <f t="shared" si="11"/>
        <v>0</v>
      </c>
      <c r="AE32" s="32">
        <f t="shared" si="11"/>
        <v>0</v>
      </c>
      <c r="AF32" s="44"/>
    </row>
    <row r="33" spans="1:32" s="7" customFormat="1" ht="21.75" customHeight="1">
      <c r="A33" s="38" t="s">
        <v>40</v>
      </c>
      <c r="B33" s="32">
        <f>B21+B25</f>
        <v>0</v>
      </c>
      <c r="C33" s="32">
        <f>C21+C25+C29</f>
        <v>0</v>
      </c>
      <c r="D33" s="32"/>
      <c r="E33" s="32">
        <f>E21+E25+E29</f>
        <v>0</v>
      </c>
      <c r="F33" s="31"/>
      <c r="G33" s="31"/>
      <c r="H33" s="32">
        <f aca="true" t="shared" si="12" ref="H33:AE33">H21+H25+H29</f>
        <v>0</v>
      </c>
      <c r="I33" s="32">
        <f t="shared" si="12"/>
        <v>0</v>
      </c>
      <c r="J33" s="32">
        <f t="shared" si="12"/>
        <v>0</v>
      </c>
      <c r="K33" s="32">
        <f t="shared" si="12"/>
        <v>0</v>
      </c>
      <c r="L33" s="32">
        <f t="shared" si="12"/>
        <v>0</v>
      </c>
      <c r="M33" s="32">
        <f t="shared" si="12"/>
        <v>0</v>
      </c>
      <c r="N33" s="32">
        <f t="shared" si="12"/>
        <v>0</v>
      </c>
      <c r="O33" s="32">
        <f t="shared" si="12"/>
        <v>0</v>
      </c>
      <c r="P33" s="32">
        <f t="shared" si="12"/>
        <v>0</v>
      </c>
      <c r="Q33" s="32">
        <f t="shared" si="12"/>
        <v>0</v>
      </c>
      <c r="R33" s="32">
        <f t="shared" si="12"/>
        <v>0</v>
      </c>
      <c r="S33" s="32">
        <f t="shared" si="12"/>
        <v>0</v>
      </c>
      <c r="T33" s="32">
        <f t="shared" si="12"/>
        <v>0</v>
      </c>
      <c r="U33" s="32">
        <f t="shared" si="12"/>
        <v>0</v>
      </c>
      <c r="V33" s="32">
        <f t="shared" si="12"/>
        <v>0</v>
      </c>
      <c r="W33" s="32">
        <f t="shared" si="12"/>
        <v>0</v>
      </c>
      <c r="X33" s="32">
        <f t="shared" si="12"/>
        <v>0</v>
      </c>
      <c r="Y33" s="32">
        <f t="shared" si="12"/>
        <v>0</v>
      </c>
      <c r="Z33" s="32">
        <f t="shared" si="12"/>
        <v>0</v>
      </c>
      <c r="AA33" s="32">
        <f t="shared" si="12"/>
        <v>0</v>
      </c>
      <c r="AB33" s="32">
        <f t="shared" si="12"/>
        <v>0</v>
      </c>
      <c r="AC33" s="32">
        <f t="shared" si="12"/>
        <v>0</v>
      </c>
      <c r="AD33" s="32">
        <f t="shared" si="12"/>
        <v>0</v>
      </c>
      <c r="AE33" s="32">
        <f t="shared" si="12"/>
        <v>0</v>
      </c>
      <c r="AF33" s="45"/>
    </row>
    <row r="34" spans="1:32" s="8" customFormat="1" ht="51" customHeight="1">
      <c r="A34" s="22" t="s">
        <v>32</v>
      </c>
      <c r="B34" s="31">
        <f>B51</f>
        <v>98125.09999999999</v>
      </c>
      <c r="C34" s="31">
        <f>C51</f>
        <v>98125.09999999999</v>
      </c>
      <c r="D34" s="31"/>
      <c r="E34" s="31">
        <f>E51</f>
        <v>0</v>
      </c>
      <c r="F34" s="31">
        <f>E34/B34%</f>
        <v>0</v>
      </c>
      <c r="G34" s="31">
        <f>E34/C34%</f>
        <v>0</v>
      </c>
      <c r="H34" s="31">
        <f aca="true" t="shared" si="13" ref="H34:AE34">H51</f>
        <v>5152.84</v>
      </c>
      <c r="I34" s="31">
        <f t="shared" si="13"/>
        <v>0</v>
      </c>
      <c r="J34" s="31">
        <f t="shared" si="13"/>
        <v>8632.9</v>
      </c>
      <c r="K34" s="31">
        <f t="shared" si="13"/>
        <v>0</v>
      </c>
      <c r="L34" s="31">
        <f t="shared" si="13"/>
        <v>8793.01</v>
      </c>
      <c r="M34" s="31">
        <f t="shared" si="13"/>
        <v>0</v>
      </c>
      <c r="N34" s="31">
        <f t="shared" si="13"/>
        <v>9577.660000000002</v>
      </c>
      <c r="O34" s="31">
        <f t="shared" si="13"/>
        <v>0</v>
      </c>
      <c r="P34" s="31">
        <f t="shared" si="13"/>
        <v>9319.34</v>
      </c>
      <c r="Q34" s="31">
        <f t="shared" si="13"/>
        <v>0</v>
      </c>
      <c r="R34" s="31">
        <f t="shared" si="13"/>
        <v>7106.969999999999</v>
      </c>
      <c r="S34" s="31">
        <f t="shared" si="13"/>
        <v>0</v>
      </c>
      <c r="T34" s="31">
        <f t="shared" si="13"/>
        <v>7206.71</v>
      </c>
      <c r="U34" s="31">
        <f t="shared" si="13"/>
        <v>0</v>
      </c>
      <c r="V34" s="31">
        <f t="shared" si="13"/>
        <v>6459.91</v>
      </c>
      <c r="W34" s="31">
        <f t="shared" si="13"/>
        <v>0</v>
      </c>
      <c r="X34" s="31">
        <f t="shared" si="13"/>
        <v>10272.07</v>
      </c>
      <c r="Y34" s="31">
        <f t="shared" si="13"/>
        <v>0</v>
      </c>
      <c r="Z34" s="31">
        <f t="shared" si="13"/>
        <v>9515.43</v>
      </c>
      <c r="AA34" s="31">
        <f t="shared" si="13"/>
        <v>0</v>
      </c>
      <c r="AB34" s="31">
        <f t="shared" si="13"/>
        <v>7835.2300000000005</v>
      </c>
      <c r="AC34" s="31">
        <f t="shared" si="13"/>
        <v>0</v>
      </c>
      <c r="AD34" s="31">
        <f t="shared" si="13"/>
        <v>8253.029999999999</v>
      </c>
      <c r="AE34" s="31">
        <f t="shared" si="13"/>
        <v>0</v>
      </c>
      <c r="AF34" s="18"/>
    </row>
    <row r="35" spans="1:32" s="8" customFormat="1" ht="75" customHeight="1">
      <c r="A35" s="10" t="s">
        <v>53</v>
      </c>
      <c r="B35" s="32">
        <f>H35+J35+L35+N35+P35+R35+T35+V35+X35+Z35+AB35+AD35</f>
        <v>93918.09999999999</v>
      </c>
      <c r="C35" s="34">
        <f>H35+J35+L35+N35+P35+R35+T35+V35+X35+Z35+AB35+AD35</f>
        <v>93918.09999999999</v>
      </c>
      <c r="D35" s="34"/>
      <c r="E35" s="33">
        <f>I35+K35+M35+O35+Q35+S35+U35+W35+Y35+AA35+AC35+AE35</f>
        <v>0</v>
      </c>
      <c r="F35" s="31">
        <f>E35/B35%</f>
        <v>0</v>
      </c>
      <c r="G35" s="31">
        <f>E35/C35%</f>
        <v>0</v>
      </c>
      <c r="H35" s="32">
        <v>4912.37</v>
      </c>
      <c r="I35" s="32"/>
      <c r="J35" s="32">
        <v>8366.63</v>
      </c>
      <c r="K35" s="32"/>
      <c r="L35" s="32">
        <v>8527.93</v>
      </c>
      <c r="M35" s="32"/>
      <c r="N35" s="32">
        <v>9312.29</v>
      </c>
      <c r="O35" s="32"/>
      <c r="P35" s="32">
        <v>9053.23</v>
      </c>
      <c r="Q35" s="32"/>
      <c r="R35" s="32">
        <v>6840.69</v>
      </c>
      <c r="S35" s="32"/>
      <c r="T35" s="32">
        <v>6939.82</v>
      </c>
      <c r="U35" s="32"/>
      <c r="V35" s="32">
        <v>6192.32</v>
      </c>
      <c r="W35" s="32"/>
      <c r="X35" s="32">
        <v>8971.73</v>
      </c>
      <c r="Y35" s="32"/>
      <c r="Z35" s="32">
        <v>9247.84</v>
      </c>
      <c r="AA35" s="32"/>
      <c r="AB35" s="32">
        <v>7567.89</v>
      </c>
      <c r="AC35" s="32"/>
      <c r="AD35" s="32">
        <v>7985.36</v>
      </c>
      <c r="AE35" s="33"/>
      <c r="AF35" s="76"/>
    </row>
    <row r="36" spans="1:32" s="8" customFormat="1" ht="15.75">
      <c r="A36" s="10" t="s">
        <v>22</v>
      </c>
      <c r="B36" s="32"/>
      <c r="C36" s="34"/>
      <c r="D36" s="34"/>
      <c r="E36" s="33"/>
      <c r="F36" s="31"/>
      <c r="G36" s="31"/>
      <c r="H36" s="33"/>
      <c r="I36" s="33"/>
      <c r="J36" s="33"/>
      <c r="K36" s="33"/>
      <c r="L36" s="33"/>
      <c r="M36" s="33"/>
      <c r="N36" s="33"/>
      <c r="O36" s="35"/>
      <c r="P36" s="33"/>
      <c r="Q36" s="33"/>
      <c r="R36" s="33"/>
      <c r="S36" s="33"/>
      <c r="T36" s="33"/>
      <c r="U36" s="35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77"/>
    </row>
    <row r="37" spans="1:32" s="8" customFormat="1" ht="15.75">
      <c r="A37" s="10" t="s">
        <v>23</v>
      </c>
      <c r="B37" s="32">
        <f>B35</f>
        <v>93918.09999999999</v>
      </c>
      <c r="C37" s="32">
        <f>C35</f>
        <v>93918.09999999999</v>
      </c>
      <c r="D37" s="32"/>
      <c r="E37" s="32">
        <f>E35</f>
        <v>0</v>
      </c>
      <c r="F37" s="32">
        <f>E37/B37%</f>
        <v>0</v>
      </c>
      <c r="G37" s="32">
        <f>E37/C37%</f>
        <v>0</v>
      </c>
      <c r="H37" s="32">
        <f aca="true" t="shared" si="14" ref="H37:AE37">H35</f>
        <v>4912.37</v>
      </c>
      <c r="I37" s="32">
        <f t="shared" si="14"/>
        <v>0</v>
      </c>
      <c r="J37" s="32">
        <f t="shared" si="14"/>
        <v>8366.63</v>
      </c>
      <c r="K37" s="32">
        <f t="shared" si="14"/>
        <v>0</v>
      </c>
      <c r="L37" s="32">
        <f t="shared" si="14"/>
        <v>8527.93</v>
      </c>
      <c r="M37" s="32">
        <f t="shared" si="14"/>
        <v>0</v>
      </c>
      <c r="N37" s="32">
        <f t="shared" si="14"/>
        <v>9312.29</v>
      </c>
      <c r="O37" s="32">
        <f t="shared" si="14"/>
        <v>0</v>
      </c>
      <c r="P37" s="32">
        <f t="shared" si="14"/>
        <v>9053.23</v>
      </c>
      <c r="Q37" s="32">
        <f t="shared" si="14"/>
        <v>0</v>
      </c>
      <c r="R37" s="32">
        <f t="shared" si="14"/>
        <v>6840.69</v>
      </c>
      <c r="S37" s="32">
        <f t="shared" si="14"/>
        <v>0</v>
      </c>
      <c r="T37" s="32">
        <f t="shared" si="14"/>
        <v>6939.82</v>
      </c>
      <c r="U37" s="32">
        <f t="shared" si="14"/>
        <v>0</v>
      </c>
      <c r="V37" s="32">
        <f t="shared" si="14"/>
        <v>6192.32</v>
      </c>
      <c r="W37" s="32">
        <f t="shared" si="14"/>
        <v>0</v>
      </c>
      <c r="X37" s="32">
        <f t="shared" si="14"/>
        <v>8971.73</v>
      </c>
      <c r="Y37" s="32">
        <f t="shared" si="14"/>
        <v>0</v>
      </c>
      <c r="Z37" s="32">
        <f t="shared" si="14"/>
        <v>9247.84</v>
      </c>
      <c r="AA37" s="32">
        <f t="shared" si="14"/>
        <v>0</v>
      </c>
      <c r="AB37" s="32">
        <f t="shared" si="14"/>
        <v>7567.89</v>
      </c>
      <c r="AC37" s="32">
        <f t="shared" si="14"/>
        <v>0</v>
      </c>
      <c r="AD37" s="32">
        <f t="shared" si="14"/>
        <v>7985.36</v>
      </c>
      <c r="AE37" s="32">
        <f t="shared" si="14"/>
        <v>0</v>
      </c>
      <c r="AF37" s="77"/>
    </row>
    <row r="38" spans="1:32" s="8" customFormat="1" ht="15.75">
      <c r="A38" s="10" t="s">
        <v>40</v>
      </c>
      <c r="B38" s="32"/>
      <c r="C38" s="34"/>
      <c r="D38" s="34"/>
      <c r="E38" s="33"/>
      <c r="F38" s="31"/>
      <c r="G38" s="31"/>
      <c r="H38" s="33"/>
      <c r="I38" s="33"/>
      <c r="J38" s="33"/>
      <c r="K38" s="33"/>
      <c r="L38" s="33"/>
      <c r="M38" s="33"/>
      <c r="N38" s="33"/>
      <c r="O38" s="35"/>
      <c r="P38" s="33"/>
      <c r="Q38" s="33"/>
      <c r="R38" s="33"/>
      <c r="S38" s="33"/>
      <c r="T38" s="33"/>
      <c r="U38" s="35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78"/>
    </row>
    <row r="39" spans="1:32" s="8" customFormat="1" ht="31.5">
      <c r="A39" s="10" t="s">
        <v>54</v>
      </c>
      <c r="B39" s="32">
        <f>H39+J39+L39+N39+P39+R39+T39+V39+X39+Z39+AB39+AD39</f>
        <v>2957.6000000000004</v>
      </c>
      <c r="C39" s="34">
        <f>H39+J39+L39+N39+P39+R39+T39+V39+X39+Z39+AB39+AD39</f>
        <v>2957.6000000000004</v>
      </c>
      <c r="D39" s="34"/>
      <c r="E39" s="33">
        <f>I39+K39+M39+O39+Q39+S39+U39+W39+Y39+AA39+AC39+AE39</f>
        <v>0</v>
      </c>
      <c r="F39" s="31">
        <f>E39/B39%</f>
        <v>0</v>
      </c>
      <c r="G39" s="31">
        <f>E39/C39%</f>
        <v>0</v>
      </c>
      <c r="H39" s="32">
        <v>223.34</v>
      </c>
      <c r="I39" s="32"/>
      <c r="J39" s="32">
        <v>248.56</v>
      </c>
      <c r="K39" s="32"/>
      <c r="L39" s="32">
        <v>248.57</v>
      </c>
      <c r="M39" s="32"/>
      <c r="N39" s="32">
        <v>248.57</v>
      </c>
      <c r="O39" s="32"/>
      <c r="P39" s="32">
        <v>248.57</v>
      </c>
      <c r="Q39" s="32"/>
      <c r="R39" s="32">
        <v>248.57</v>
      </c>
      <c r="S39" s="32"/>
      <c r="T39" s="32">
        <v>248.57</v>
      </c>
      <c r="U39" s="32"/>
      <c r="V39" s="32">
        <v>248.57</v>
      </c>
      <c r="W39" s="32"/>
      <c r="X39" s="32">
        <v>248.57</v>
      </c>
      <c r="Y39" s="32"/>
      <c r="Z39" s="32">
        <v>248.57</v>
      </c>
      <c r="AA39" s="32"/>
      <c r="AB39" s="32">
        <v>248.57</v>
      </c>
      <c r="AC39" s="32"/>
      <c r="AD39" s="32">
        <v>248.57</v>
      </c>
      <c r="AE39" s="33"/>
      <c r="AF39" s="18"/>
    </row>
    <row r="40" spans="1:32" s="8" customFormat="1" ht="15.75">
      <c r="A40" s="10" t="s">
        <v>22</v>
      </c>
      <c r="B40" s="32"/>
      <c r="C40" s="34"/>
      <c r="D40" s="34"/>
      <c r="E40" s="33"/>
      <c r="F40" s="31"/>
      <c r="G40" s="31"/>
      <c r="H40" s="33"/>
      <c r="I40" s="33"/>
      <c r="J40" s="33"/>
      <c r="K40" s="33"/>
      <c r="L40" s="33"/>
      <c r="M40" s="33"/>
      <c r="N40" s="33"/>
      <c r="O40" s="35"/>
      <c r="P40" s="33"/>
      <c r="Q40" s="33"/>
      <c r="R40" s="33"/>
      <c r="S40" s="33"/>
      <c r="T40" s="33"/>
      <c r="U40" s="35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18"/>
    </row>
    <row r="41" spans="1:32" s="8" customFormat="1" ht="15.75">
      <c r="A41" s="10" t="s">
        <v>23</v>
      </c>
      <c r="B41" s="32">
        <f>B39</f>
        <v>2957.6000000000004</v>
      </c>
      <c r="C41" s="32">
        <f>C39</f>
        <v>2957.6000000000004</v>
      </c>
      <c r="D41" s="32"/>
      <c r="E41" s="32">
        <f>E39</f>
        <v>0</v>
      </c>
      <c r="F41" s="32">
        <f>E41/B41%</f>
        <v>0</v>
      </c>
      <c r="G41" s="32">
        <f>E41/C41%</f>
        <v>0</v>
      </c>
      <c r="H41" s="32">
        <f aca="true" t="shared" si="15" ref="H41:AE41">H39</f>
        <v>223.34</v>
      </c>
      <c r="I41" s="32">
        <f t="shared" si="15"/>
        <v>0</v>
      </c>
      <c r="J41" s="32">
        <f t="shared" si="15"/>
        <v>248.56</v>
      </c>
      <c r="K41" s="32">
        <f t="shared" si="15"/>
        <v>0</v>
      </c>
      <c r="L41" s="32">
        <f t="shared" si="15"/>
        <v>248.57</v>
      </c>
      <c r="M41" s="32">
        <f t="shared" si="15"/>
        <v>0</v>
      </c>
      <c r="N41" s="32">
        <f t="shared" si="15"/>
        <v>248.57</v>
      </c>
      <c r="O41" s="32">
        <f t="shared" si="15"/>
        <v>0</v>
      </c>
      <c r="P41" s="32">
        <f t="shared" si="15"/>
        <v>248.57</v>
      </c>
      <c r="Q41" s="32">
        <f t="shared" si="15"/>
        <v>0</v>
      </c>
      <c r="R41" s="32">
        <f t="shared" si="15"/>
        <v>248.57</v>
      </c>
      <c r="S41" s="32">
        <f t="shared" si="15"/>
        <v>0</v>
      </c>
      <c r="T41" s="32">
        <f t="shared" si="15"/>
        <v>248.57</v>
      </c>
      <c r="U41" s="32">
        <f t="shared" si="15"/>
        <v>0</v>
      </c>
      <c r="V41" s="32">
        <f t="shared" si="15"/>
        <v>248.57</v>
      </c>
      <c r="W41" s="32">
        <v>223.3</v>
      </c>
      <c r="X41" s="32">
        <f t="shared" si="15"/>
        <v>248.57</v>
      </c>
      <c r="Y41" s="32">
        <f t="shared" si="15"/>
        <v>0</v>
      </c>
      <c r="Z41" s="32">
        <f t="shared" si="15"/>
        <v>248.57</v>
      </c>
      <c r="AA41" s="32">
        <f t="shared" si="15"/>
        <v>0</v>
      </c>
      <c r="AB41" s="32">
        <f t="shared" si="15"/>
        <v>248.57</v>
      </c>
      <c r="AC41" s="32">
        <f t="shared" si="15"/>
        <v>0</v>
      </c>
      <c r="AD41" s="32">
        <f t="shared" si="15"/>
        <v>248.57</v>
      </c>
      <c r="AE41" s="32">
        <f t="shared" si="15"/>
        <v>0</v>
      </c>
      <c r="AF41" s="18"/>
    </row>
    <row r="42" spans="1:32" s="8" customFormat="1" ht="15.75">
      <c r="A42" s="10" t="s">
        <v>40</v>
      </c>
      <c r="B42" s="32"/>
      <c r="C42" s="34"/>
      <c r="D42" s="34"/>
      <c r="E42" s="33"/>
      <c r="F42" s="31"/>
      <c r="G42" s="31"/>
      <c r="H42" s="33"/>
      <c r="I42" s="33"/>
      <c r="J42" s="33"/>
      <c r="K42" s="33"/>
      <c r="L42" s="33"/>
      <c r="M42" s="33"/>
      <c r="N42" s="33"/>
      <c r="O42" s="35"/>
      <c r="P42" s="33"/>
      <c r="Q42" s="33"/>
      <c r="R42" s="33"/>
      <c r="S42" s="33"/>
      <c r="T42" s="33"/>
      <c r="U42" s="35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18"/>
    </row>
    <row r="43" spans="1:32" s="8" customFormat="1" ht="28.5" customHeight="1">
      <c r="A43" s="10" t="s">
        <v>55</v>
      </c>
      <c r="B43" s="32">
        <f>H43+J43+L43+N43+P43+R43+T43+V43+X43+Z43+AB43+AD43</f>
        <v>216.40000000000003</v>
      </c>
      <c r="C43" s="34">
        <f>H43+J43+L43+N43+P43+R43+T43+V43+X43+Z43+AB43+AD43</f>
        <v>216.40000000000003</v>
      </c>
      <c r="D43" s="34"/>
      <c r="E43" s="33">
        <f>I43+K43+M43+O43+Q43+S43+U43+W43+Y43+AA43+AC43+AE43</f>
        <v>0</v>
      </c>
      <c r="F43" s="31">
        <f>E43/B43%</f>
        <v>0</v>
      </c>
      <c r="G43" s="31">
        <f>E43/C43%</f>
        <v>0</v>
      </c>
      <c r="H43" s="32">
        <v>17.13</v>
      </c>
      <c r="I43" s="32"/>
      <c r="J43" s="32">
        <v>17.71</v>
      </c>
      <c r="K43" s="32"/>
      <c r="L43" s="32">
        <v>16.51</v>
      </c>
      <c r="M43" s="32"/>
      <c r="N43" s="32">
        <v>16.8</v>
      </c>
      <c r="O43" s="32"/>
      <c r="P43" s="32">
        <v>17.54</v>
      </c>
      <c r="Q43" s="32"/>
      <c r="R43" s="32">
        <v>17.71</v>
      </c>
      <c r="S43" s="32"/>
      <c r="T43" s="32">
        <v>18.32</v>
      </c>
      <c r="U43" s="32"/>
      <c r="V43" s="32">
        <v>19.02</v>
      </c>
      <c r="W43" s="32"/>
      <c r="X43" s="32">
        <v>18.77</v>
      </c>
      <c r="Y43" s="32"/>
      <c r="Z43" s="32">
        <v>19.02</v>
      </c>
      <c r="AA43" s="32"/>
      <c r="AB43" s="32">
        <v>18.77</v>
      </c>
      <c r="AC43" s="32"/>
      <c r="AD43" s="32">
        <v>19.1</v>
      </c>
      <c r="AE43" s="33"/>
      <c r="AF43" s="47"/>
    </row>
    <row r="44" spans="1:32" s="8" customFormat="1" ht="17.25" customHeight="1">
      <c r="A44" s="10" t="s">
        <v>22</v>
      </c>
      <c r="B44" s="32"/>
      <c r="C44" s="34"/>
      <c r="D44" s="34"/>
      <c r="E44" s="33"/>
      <c r="F44" s="31"/>
      <c r="G44" s="31"/>
      <c r="H44" s="33"/>
      <c r="I44" s="33"/>
      <c r="J44" s="33"/>
      <c r="K44" s="33"/>
      <c r="L44" s="33"/>
      <c r="M44" s="33"/>
      <c r="N44" s="33"/>
      <c r="O44" s="35"/>
      <c r="P44" s="33"/>
      <c r="Q44" s="33"/>
      <c r="R44" s="33"/>
      <c r="S44" s="33"/>
      <c r="T44" s="33"/>
      <c r="U44" s="35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0"/>
    </row>
    <row r="45" spans="1:32" s="8" customFormat="1" ht="17.25" customHeight="1">
      <c r="A45" s="10" t="s">
        <v>23</v>
      </c>
      <c r="B45" s="32">
        <f>B43</f>
        <v>216.40000000000003</v>
      </c>
      <c r="C45" s="32">
        <f>C43</f>
        <v>216.40000000000003</v>
      </c>
      <c r="D45" s="32">
        <f>D43</f>
        <v>0</v>
      </c>
      <c r="E45" s="32">
        <f>E43</f>
        <v>0</v>
      </c>
      <c r="F45" s="32">
        <f>E45/B45%</f>
        <v>0</v>
      </c>
      <c r="G45" s="32">
        <f>E45/C45%</f>
        <v>0</v>
      </c>
      <c r="H45" s="32">
        <f>H43</f>
        <v>17.13</v>
      </c>
      <c r="I45" s="32">
        <f aca="true" t="shared" si="16" ref="I45:AE45">I43</f>
        <v>0</v>
      </c>
      <c r="J45" s="32">
        <f t="shared" si="16"/>
        <v>17.71</v>
      </c>
      <c r="K45" s="32">
        <f t="shared" si="16"/>
        <v>0</v>
      </c>
      <c r="L45" s="32">
        <f t="shared" si="16"/>
        <v>16.51</v>
      </c>
      <c r="M45" s="32">
        <f t="shared" si="16"/>
        <v>0</v>
      </c>
      <c r="N45" s="32">
        <f t="shared" si="16"/>
        <v>16.8</v>
      </c>
      <c r="O45" s="32">
        <f t="shared" si="16"/>
        <v>0</v>
      </c>
      <c r="P45" s="32">
        <f t="shared" si="16"/>
        <v>17.54</v>
      </c>
      <c r="Q45" s="32">
        <f t="shared" si="16"/>
        <v>0</v>
      </c>
      <c r="R45" s="32">
        <f t="shared" si="16"/>
        <v>17.71</v>
      </c>
      <c r="S45" s="32">
        <f t="shared" si="16"/>
        <v>0</v>
      </c>
      <c r="T45" s="32">
        <f t="shared" si="16"/>
        <v>18.32</v>
      </c>
      <c r="U45" s="32">
        <f t="shared" si="16"/>
        <v>0</v>
      </c>
      <c r="V45" s="32">
        <f t="shared" si="16"/>
        <v>19.02</v>
      </c>
      <c r="W45" s="32">
        <f t="shared" si="16"/>
        <v>0</v>
      </c>
      <c r="X45" s="32">
        <f t="shared" si="16"/>
        <v>18.77</v>
      </c>
      <c r="Y45" s="32">
        <f t="shared" si="16"/>
        <v>0</v>
      </c>
      <c r="Z45" s="32">
        <f t="shared" si="16"/>
        <v>19.02</v>
      </c>
      <c r="AA45" s="32">
        <f t="shared" si="16"/>
        <v>0</v>
      </c>
      <c r="AB45" s="32">
        <f t="shared" si="16"/>
        <v>18.77</v>
      </c>
      <c r="AC45" s="32">
        <f t="shared" si="16"/>
        <v>0</v>
      </c>
      <c r="AD45" s="32">
        <f t="shared" si="16"/>
        <v>19.1</v>
      </c>
      <c r="AE45" s="32">
        <f t="shared" si="16"/>
        <v>0</v>
      </c>
      <c r="AF45" s="30"/>
    </row>
    <row r="46" spans="1:32" s="8" customFormat="1" ht="17.25" customHeight="1">
      <c r="A46" s="10" t="s">
        <v>40</v>
      </c>
      <c r="B46" s="32"/>
      <c r="C46" s="34"/>
      <c r="D46" s="34"/>
      <c r="E46" s="33"/>
      <c r="F46" s="31"/>
      <c r="G46" s="31"/>
      <c r="H46" s="33"/>
      <c r="I46" s="33"/>
      <c r="J46" s="33"/>
      <c r="K46" s="33"/>
      <c r="L46" s="33"/>
      <c r="M46" s="33"/>
      <c r="N46" s="33"/>
      <c r="O46" s="35"/>
      <c r="P46" s="33"/>
      <c r="Q46" s="33"/>
      <c r="R46" s="33"/>
      <c r="S46" s="33"/>
      <c r="T46" s="33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48"/>
    </row>
    <row r="47" spans="1:32" s="8" customFormat="1" ht="38.25" customHeight="1">
      <c r="A47" s="10" t="s">
        <v>56</v>
      </c>
      <c r="B47" s="32">
        <f>H47+J47+L47+N47+P47+R47+T47+V47+X47+Z47+AB47+AD47</f>
        <v>1033</v>
      </c>
      <c r="C47" s="34">
        <f>H47+J47+L47+N47+P47+R47+T47+V47+X47+Z47+AB47+AD47</f>
        <v>1033</v>
      </c>
      <c r="D47" s="34"/>
      <c r="E47" s="33">
        <f>I47+K47+M47+O47+Q47+S47+U47+W47+Y47+AA47+AC47+AE47</f>
        <v>0</v>
      </c>
      <c r="F47" s="31">
        <f>E47/B47%</f>
        <v>0</v>
      </c>
      <c r="G47" s="31">
        <f>E47/C47%</f>
        <v>0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>
        <v>1033</v>
      </c>
      <c r="Y47" s="32"/>
      <c r="Z47" s="32"/>
      <c r="AA47" s="32"/>
      <c r="AB47" s="32"/>
      <c r="AC47" s="32"/>
      <c r="AD47" s="32"/>
      <c r="AE47" s="33"/>
      <c r="AF47" s="69"/>
    </row>
    <row r="48" spans="1:32" s="8" customFormat="1" ht="17.25" customHeight="1">
      <c r="A48" s="10" t="s">
        <v>22</v>
      </c>
      <c r="B48" s="32"/>
      <c r="C48" s="34"/>
      <c r="D48" s="34"/>
      <c r="E48" s="33"/>
      <c r="F48" s="31"/>
      <c r="G48" s="31"/>
      <c r="H48" s="33"/>
      <c r="I48" s="33"/>
      <c r="J48" s="33"/>
      <c r="K48" s="33"/>
      <c r="L48" s="33"/>
      <c r="M48" s="33"/>
      <c r="N48" s="33"/>
      <c r="O48" s="35"/>
      <c r="P48" s="33"/>
      <c r="Q48" s="33"/>
      <c r="R48" s="33"/>
      <c r="S48" s="33"/>
      <c r="T48" s="33"/>
      <c r="U48" s="35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70"/>
    </row>
    <row r="49" spans="1:32" s="8" customFormat="1" ht="17.25" customHeight="1">
      <c r="A49" s="10" t="s">
        <v>23</v>
      </c>
      <c r="B49" s="32">
        <f>B47</f>
        <v>1033</v>
      </c>
      <c r="C49" s="32">
        <f>C47</f>
        <v>1033</v>
      </c>
      <c r="D49" s="32">
        <f>D47</f>
        <v>0</v>
      </c>
      <c r="E49" s="32">
        <f>E47</f>
        <v>0</v>
      </c>
      <c r="F49" s="32">
        <f>E49/B49%</f>
        <v>0</v>
      </c>
      <c r="G49" s="32">
        <f>E49/C49%</f>
        <v>0</v>
      </c>
      <c r="H49" s="32">
        <f aca="true" t="shared" si="17" ref="H49:AE49">H47</f>
        <v>0</v>
      </c>
      <c r="I49" s="32">
        <f t="shared" si="17"/>
        <v>0</v>
      </c>
      <c r="J49" s="32">
        <f t="shared" si="17"/>
        <v>0</v>
      </c>
      <c r="K49" s="32">
        <f t="shared" si="17"/>
        <v>0</v>
      </c>
      <c r="L49" s="32">
        <f t="shared" si="17"/>
        <v>0</v>
      </c>
      <c r="M49" s="32">
        <f t="shared" si="17"/>
        <v>0</v>
      </c>
      <c r="N49" s="32">
        <f t="shared" si="17"/>
        <v>0</v>
      </c>
      <c r="O49" s="32">
        <f t="shared" si="17"/>
        <v>0</v>
      </c>
      <c r="P49" s="32">
        <f t="shared" si="17"/>
        <v>0</v>
      </c>
      <c r="Q49" s="32">
        <f t="shared" si="17"/>
        <v>0</v>
      </c>
      <c r="R49" s="32">
        <f t="shared" si="17"/>
        <v>0</v>
      </c>
      <c r="S49" s="32">
        <f t="shared" si="17"/>
        <v>0</v>
      </c>
      <c r="T49" s="32">
        <f t="shared" si="17"/>
        <v>0</v>
      </c>
      <c r="U49" s="32">
        <f t="shared" si="17"/>
        <v>0</v>
      </c>
      <c r="V49" s="32">
        <f t="shared" si="17"/>
        <v>0</v>
      </c>
      <c r="W49" s="32">
        <f t="shared" si="17"/>
        <v>0</v>
      </c>
      <c r="X49" s="32">
        <f t="shared" si="17"/>
        <v>1033</v>
      </c>
      <c r="Y49" s="32">
        <f t="shared" si="17"/>
        <v>0</v>
      </c>
      <c r="Z49" s="32">
        <f t="shared" si="17"/>
        <v>0</v>
      </c>
      <c r="AA49" s="32">
        <f t="shared" si="17"/>
        <v>0</v>
      </c>
      <c r="AB49" s="32">
        <f t="shared" si="17"/>
        <v>0</v>
      </c>
      <c r="AC49" s="32">
        <f t="shared" si="17"/>
        <v>0</v>
      </c>
      <c r="AD49" s="32">
        <f t="shared" si="17"/>
        <v>0</v>
      </c>
      <c r="AE49" s="32">
        <f t="shared" si="17"/>
        <v>0</v>
      </c>
      <c r="AF49" s="70"/>
    </row>
    <row r="50" spans="1:32" s="8" customFormat="1" ht="17.25" customHeight="1">
      <c r="A50" s="10" t="s">
        <v>40</v>
      </c>
      <c r="B50" s="32"/>
      <c r="C50" s="34"/>
      <c r="D50" s="34"/>
      <c r="E50" s="33"/>
      <c r="F50" s="31"/>
      <c r="G50" s="31"/>
      <c r="H50" s="33"/>
      <c r="I50" s="33"/>
      <c r="J50" s="33"/>
      <c r="K50" s="33"/>
      <c r="L50" s="33"/>
      <c r="M50" s="33"/>
      <c r="N50" s="33"/>
      <c r="O50" s="35"/>
      <c r="P50" s="33"/>
      <c r="Q50" s="33"/>
      <c r="R50" s="33"/>
      <c r="S50" s="33"/>
      <c r="T50" s="33"/>
      <c r="U50" s="35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71"/>
    </row>
    <row r="51" spans="1:32" s="8" customFormat="1" ht="21" customHeight="1">
      <c r="A51" s="37" t="s">
        <v>31</v>
      </c>
      <c r="B51" s="31">
        <f>B39+B43+B35+B47</f>
        <v>98125.09999999999</v>
      </c>
      <c r="C51" s="31">
        <f>C39+C43+C35+C47</f>
        <v>98125.09999999999</v>
      </c>
      <c r="D51" s="31">
        <f>D39+D43+D35+D47</f>
        <v>0</v>
      </c>
      <c r="E51" s="31">
        <f>E39+E43+E35+E47</f>
        <v>0</v>
      </c>
      <c r="F51" s="31">
        <f>E51/B51%</f>
        <v>0</v>
      </c>
      <c r="G51" s="31">
        <f>E51/C51%</f>
        <v>0</v>
      </c>
      <c r="H51" s="31">
        <f>H39+H43+H35+H47</f>
        <v>5152.84</v>
      </c>
      <c r="I51" s="31">
        <f aca="true" t="shared" si="18" ref="I51:AD51">I39+I43+I35+I47</f>
        <v>0</v>
      </c>
      <c r="J51" s="31">
        <f t="shared" si="18"/>
        <v>8632.9</v>
      </c>
      <c r="K51" s="31">
        <f t="shared" si="18"/>
        <v>0</v>
      </c>
      <c r="L51" s="31">
        <f t="shared" si="18"/>
        <v>8793.01</v>
      </c>
      <c r="M51" s="31">
        <f t="shared" si="18"/>
        <v>0</v>
      </c>
      <c r="N51" s="31">
        <f t="shared" si="18"/>
        <v>9577.660000000002</v>
      </c>
      <c r="O51" s="31">
        <f t="shared" si="18"/>
        <v>0</v>
      </c>
      <c r="P51" s="31">
        <f t="shared" si="18"/>
        <v>9319.34</v>
      </c>
      <c r="Q51" s="31">
        <f t="shared" si="18"/>
        <v>0</v>
      </c>
      <c r="R51" s="31">
        <f t="shared" si="18"/>
        <v>7106.969999999999</v>
      </c>
      <c r="S51" s="31">
        <f t="shared" si="18"/>
        <v>0</v>
      </c>
      <c r="T51" s="31">
        <f t="shared" si="18"/>
        <v>7206.71</v>
      </c>
      <c r="U51" s="31">
        <f t="shared" si="18"/>
        <v>0</v>
      </c>
      <c r="V51" s="31">
        <f t="shared" si="18"/>
        <v>6459.91</v>
      </c>
      <c r="W51" s="31">
        <f t="shared" si="18"/>
        <v>0</v>
      </c>
      <c r="X51" s="31">
        <f t="shared" si="18"/>
        <v>10272.07</v>
      </c>
      <c r="Y51" s="31">
        <f t="shared" si="18"/>
        <v>0</v>
      </c>
      <c r="Z51" s="31">
        <f t="shared" si="18"/>
        <v>9515.43</v>
      </c>
      <c r="AA51" s="31">
        <f t="shared" si="18"/>
        <v>0</v>
      </c>
      <c r="AB51" s="31">
        <f t="shared" si="18"/>
        <v>7835.2300000000005</v>
      </c>
      <c r="AC51" s="31">
        <f t="shared" si="18"/>
        <v>0</v>
      </c>
      <c r="AD51" s="31">
        <f t="shared" si="18"/>
        <v>8253.029999999999</v>
      </c>
      <c r="AE51" s="31">
        <f>AE39+AE43+AE35+AE47</f>
        <v>0</v>
      </c>
      <c r="AF51" s="18"/>
    </row>
    <row r="52" spans="1:32" s="8" customFormat="1" ht="21" customHeight="1">
      <c r="A52" s="38" t="s">
        <v>22</v>
      </c>
      <c r="B52" s="32"/>
      <c r="C52" s="34"/>
      <c r="D52" s="34"/>
      <c r="E52" s="21"/>
      <c r="F52" s="31"/>
      <c r="G52" s="31"/>
      <c r="H52" s="33"/>
      <c r="I52" s="21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18"/>
    </row>
    <row r="53" spans="1:32" s="8" customFormat="1" ht="21" customHeight="1">
      <c r="A53" s="38" t="s">
        <v>23</v>
      </c>
      <c r="B53" s="32">
        <f>B51</f>
        <v>98125.09999999999</v>
      </c>
      <c r="C53" s="32">
        <f>C51</f>
        <v>98125.09999999999</v>
      </c>
      <c r="D53" s="32">
        <f>D51</f>
        <v>0</v>
      </c>
      <c r="E53" s="32">
        <f>E51</f>
        <v>0</v>
      </c>
      <c r="F53" s="31">
        <f>E53/B53%</f>
        <v>0</v>
      </c>
      <c r="G53" s="31">
        <f>E53/C53%</f>
        <v>0</v>
      </c>
      <c r="H53" s="33">
        <f>H51</f>
        <v>5152.84</v>
      </c>
      <c r="I53" s="33">
        <f>I51</f>
        <v>0</v>
      </c>
      <c r="J53" s="33">
        <f>J51</f>
        <v>8632.9</v>
      </c>
      <c r="K53" s="33">
        <f>K51</f>
        <v>0</v>
      </c>
      <c r="L53" s="33">
        <f>L51</f>
        <v>8793.01</v>
      </c>
      <c r="M53" s="33">
        <f aca="true" t="shared" si="19" ref="M53:AE53">M51</f>
        <v>0</v>
      </c>
      <c r="N53" s="33">
        <f t="shared" si="19"/>
        <v>9577.660000000002</v>
      </c>
      <c r="O53" s="33">
        <f t="shared" si="19"/>
        <v>0</v>
      </c>
      <c r="P53" s="33">
        <f t="shared" si="19"/>
        <v>9319.34</v>
      </c>
      <c r="Q53" s="33">
        <f t="shared" si="19"/>
        <v>0</v>
      </c>
      <c r="R53" s="33">
        <f t="shared" si="19"/>
        <v>7106.969999999999</v>
      </c>
      <c r="S53" s="33">
        <f t="shared" si="19"/>
        <v>0</v>
      </c>
      <c r="T53" s="33">
        <f t="shared" si="19"/>
        <v>7206.71</v>
      </c>
      <c r="U53" s="33">
        <f t="shared" si="19"/>
        <v>0</v>
      </c>
      <c r="V53" s="33">
        <f t="shared" si="19"/>
        <v>6459.91</v>
      </c>
      <c r="W53" s="33">
        <f t="shared" si="19"/>
        <v>0</v>
      </c>
      <c r="X53" s="33">
        <f t="shared" si="19"/>
        <v>10272.07</v>
      </c>
      <c r="Y53" s="33">
        <f t="shared" si="19"/>
        <v>0</v>
      </c>
      <c r="Z53" s="33">
        <f t="shared" si="19"/>
        <v>9515.43</v>
      </c>
      <c r="AA53" s="33">
        <f t="shared" si="19"/>
        <v>0</v>
      </c>
      <c r="AB53" s="33">
        <f t="shared" si="19"/>
        <v>7835.2300000000005</v>
      </c>
      <c r="AC53" s="33">
        <f t="shared" si="19"/>
        <v>0</v>
      </c>
      <c r="AD53" s="33">
        <f t="shared" si="19"/>
        <v>8253.029999999999</v>
      </c>
      <c r="AE53" s="33">
        <f t="shared" si="19"/>
        <v>0</v>
      </c>
      <c r="AF53" s="18"/>
    </row>
    <row r="54" spans="1:32" s="8" customFormat="1" ht="21" customHeight="1">
      <c r="A54" s="38" t="s">
        <v>40</v>
      </c>
      <c r="B54" s="32"/>
      <c r="C54" s="32"/>
      <c r="D54" s="32"/>
      <c r="E54" s="32"/>
      <c r="F54" s="31"/>
      <c r="G54" s="31"/>
      <c r="H54" s="33"/>
      <c r="I54" s="33"/>
      <c r="J54" s="33"/>
      <c r="K54" s="33"/>
      <c r="L54" s="33"/>
      <c r="M54" s="21"/>
      <c r="N54" s="33"/>
      <c r="O54" s="21"/>
      <c r="P54" s="33"/>
      <c r="Q54" s="21"/>
      <c r="R54" s="33"/>
      <c r="S54" s="21"/>
      <c r="T54" s="33"/>
      <c r="U54" s="21"/>
      <c r="V54" s="33"/>
      <c r="W54" s="21"/>
      <c r="X54" s="33"/>
      <c r="Y54" s="21"/>
      <c r="Z54" s="33"/>
      <c r="AA54" s="21"/>
      <c r="AB54" s="33"/>
      <c r="AC54" s="21"/>
      <c r="AD54" s="33"/>
      <c r="AE54" s="21"/>
      <c r="AF54" s="18"/>
    </row>
    <row r="55" spans="1:32" s="8" customFormat="1" ht="21" customHeight="1">
      <c r="A55" s="37" t="s">
        <v>34</v>
      </c>
      <c r="B55" s="31">
        <f aca="true" t="shared" si="20" ref="B55:C58">B51+B30</f>
        <v>180428.2</v>
      </c>
      <c r="C55" s="31">
        <f t="shared" si="20"/>
        <v>180428.2</v>
      </c>
      <c r="D55" s="31">
        <f>D56</f>
        <v>0</v>
      </c>
      <c r="E55" s="31">
        <f>E51+E30</f>
        <v>4116</v>
      </c>
      <c r="F55" s="31">
        <f>E55/B55%</f>
        <v>2.281239850533342</v>
      </c>
      <c r="G55" s="31">
        <f>E55/C55%</f>
        <v>2.281239850533342</v>
      </c>
      <c r="H55" s="31">
        <f aca="true" t="shared" si="21" ref="H55:AE58">H51+H30</f>
        <v>5152.84</v>
      </c>
      <c r="I55" s="31">
        <f t="shared" si="21"/>
        <v>0</v>
      </c>
      <c r="J55" s="31">
        <f t="shared" si="21"/>
        <v>8632.9</v>
      </c>
      <c r="K55" s="31">
        <f t="shared" si="21"/>
        <v>0</v>
      </c>
      <c r="L55" s="31">
        <f t="shared" si="21"/>
        <v>8793.01</v>
      </c>
      <c r="M55" s="31">
        <f t="shared" si="21"/>
        <v>0</v>
      </c>
      <c r="N55" s="31">
        <f t="shared" si="21"/>
        <v>9577.660000000002</v>
      </c>
      <c r="O55" s="31">
        <f t="shared" si="21"/>
        <v>0</v>
      </c>
      <c r="P55" s="31">
        <f t="shared" si="21"/>
        <v>9319.34</v>
      </c>
      <c r="Q55" s="31">
        <f t="shared" si="21"/>
        <v>0</v>
      </c>
      <c r="R55" s="31">
        <f t="shared" si="21"/>
        <v>7106.969999999999</v>
      </c>
      <c r="S55" s="31">
        <f t="shared" si="21"/>
        <v>0</v>
      </c>
      <c r="T55" s="31">
        <f t="shared" si="21"/>
        <v>7206.71</v>
      </c>
      <c r="U55" s="31">
        <f t="shared" si="21"/>
        <v>0</v>
      </c>
      <c r="V55" s="31">
        <f t="shared" si="21"/>
        <v>31150.84</v>
      </c>
      <c r="W55" s="31">
        <f t="shared" si="21"/>
        <v>0</v>
      </c>
      <c r="X55" s="31">
        <f t="shared" si="21"/>
        <v>67884.23999999999</v>
      </c>
      <c r="Y55" s="31">
        <f t="shared" si="21"/>
        <v>0</v>
      </c>
      <c r="Z55" s="31">
        <f t="shared" si="21"/>
        <v>9515.43</v>
      </c>
      <c r="AA55" s="31">
        <f t="shared" si="21"/>
        <v>0</v>
      </c>
      <c r="AB55" s="31">
        <f t="shared" si="21"/>
        <v>7835.2300000000005</v>
      </c>
      <c r="AC55" s="31">
        <f t="shared" si="21"/>
        <v>0</v>
      </c>
      <c r="AD55" s="31">
        <f t="shared" si="21"/>
        <v>8253.029999999999</v>
      </c>
      <c r="AE55" s="31">
        <f t="shared" si="21"/>
        <v>0</v>
      </c>
      <c r="AF55" s="18"/>
    </row>
    <row r="56" spans="1:32" s="8" customFormat="1" ht="21" customHeight="1">
      <c r="A56" s="38" t="s">
        <v>22</v>
      </c>
      <c r="B56" s="32">
        <f t="shared" si="20"/>
        <v>78187.1</v>
      </c>
      <c r="C56" s="32">
        <f t="shared" si="20"/>
        <v>78187.1</v>
      </c>
      <c r="D56" s="32">
        <f>D52+D31</f>
        <v>0</v>
      </c>
      <c r="E56" s="32">
        <f>E52+E31</f>
        <v>0</v>
      </c>
      <c r="F56" s="31">
        <f>E56/B56%</f>
        <v>0</v>
      </c>
      <c r="G56" s="31"/>
      <c r="H56" s="32">
        <f t="shared" si="21"/>
        <v>0</v>
      </c>
      <c r="I56" s="32">
        <f t="shared" si="21"/>
        <v>0</v>
      </c>
      <c r="J56" s="32">
        <f t="shared" si="21"/>
        <v>0</v>
      </c>
      <c r="K56" s="32">
        <f t="shared" si="21"/>
        <v>0</v>
      </c>
      <c r="L56" s="32">
        <f t="shared" si="21"/>
        <v>0</v>
      </c>
      <c r="M56" s="32">
        <f t="shared" si="21"/>
        <v>0</v>
      </c>
      <c r="N56" s="32">
        <f t="shared" si="21"/>
        <v>0</v>
      </c>
      <c r="O56" s="32">
        <f t="shared" si="21"/>
        <v>0</v>
      </c>
      <c r="P56" s="32">
        <f t="shared" si="21"/>
        <v>0</v>
      </c>
      <c r="Q56" s="32">
        <f t="shared" si="21"/>
        <v>0</v>
      </c>
      <c r="R56" s="32">
        <f t="shared" si="21"/>
        <v>0</v>
      </c>
      <c r="S56" s="32">
        <f t="shared" si="21"/>
        <v>0</v>
      </c>
      <c r="T56" s="32">
        <f t="shared" si="21"/>
        <v>0</v>
      </c>
      <c r="U56" s="32">
        <f t="shared" si="21"/>
        <v>0</v>
      </c>
      <c r="V56" s="32">
        <f>V19+V23</f>
        <v>23456.13</v>
      </c>
      <c r="W56" s="32">
        <f>W52+W31</f>
        <v>0</v>
      </c>
      <c r="X56" s="32">
        <f>X19+X23</f>
        <v>54730.97</v>
      </c>
      <c r="Y56" s="32">
        <f t="shared" si="21"/>
        <v>0</v>
      </c>
      <c r="Z56" s="32">
        <f t="shared" si="21"/>
        <v>0</v>
      </c>
      <c r="AA56" s="32">
        <f t="shared" si="21"/>
        <v>0</v>
      </c>
      <c r="AB56" s="32">
        <f t="shared" si="21"/>
        <v>0</v>
      </c>
      <c r="AC56" s="32">
        <f t="shared" si="21"/>
        <v>0</v>
      </c>
      <c r="AD56" s="32">
        <f t="shared" si="21"/>
        <v>0</v>
      </c>
      <c r="AE56" s="32">
        <f t="shared" si="21"/>
        <v>0</v>
      </c>
      <c r="AF56" s="18"/>
    </row>
    <row r="57" spans="1:32" s="8" customFormat="1" ht="21" customHeight="1">
      <c r="A57" s="38" t="s">
        <v>23</v>
      </c>
      <c r="B57" s="32">
        <f t="shared" si="20"/>
        <v>102241.09999999999</v>
      </c>
      <c r="C57" s="32">
        <f t="shared" si="20"/>
        <v>102241.09999999999</v>
      </c>
      <c r="D57" s="32">
        <f>D53+D32</f>
        <v>0</v>
      </c>
      <c r="E57" s="32">
        <f>E53+E32</f>
        <v>4116</v>
      </c>
      <c r="F57" s="31">
        <f>E57/B57%</f>
        <v>4.025778282901886</v>
      </c>
      <c r="G57" s="31">
        <f>E57/C57%</f>
        <v>4.025778282901886</v>
      </c>
      <c r="H57" s="32">
        <f t="shared" si="21"/>
        <v>5152.84</v>
      </c>
      <c r="I57" s="32">
        <f t="shared" si="21"/>
        <v>0</v>
      </c>
      <c r="J57" s="32">
        <f t="shared" si="21"/>
        <v>8632.9</v>
      </c>
      <c r="K57" s="32">
        <f t="shared" si="21"/>
        <v>0</v>
      </c>
      <c r="L57" s="32">
        <f t="shared" si="21"/>
        <v>8793.01</v>
      </c>
      <c r="M57" s="32">
        <f t="shared" si="21"/>
        <v>0</v>
      </c>
      <c r="N57" s="32">
        <f t="shared" si="21"/>
        <v>9577.660000000002</v>
      </c>
      <c r="O57" s="32">
        <f t="shared" si="21"/>
        <v>0</v>
      </c>
      <c r="P57" s="32">
        <f t="shared" si="21"/>
        <v>9319.34</v>
      </c>
      <c r="Q57" s="32">
        <f t="shared" si="21"/>
        <v>0</v>
      </c>
      <c r="R57" s="32">
        <f t="shared" si="21"/>
        <v>7106.969999999999</v>
      </c>
      <c r="S57" s="32">
        <f t="shared" si="21"/>
        <v>0</v>
      </c>
      <c r="T57" s="32">
        <f t="shared" si="21"/>
        <v>7206.71</v>
      </c>
      <c r="U57" s="32">
        <f t="shared" si="21"/>
        <v>0</v>
      </c>
      <c r="V57" s="32">
        <f>V53+V32</f>
        <v>7694.71</v>
      </c>
      <c r="W57" s="32">
        <f>W53+W32</f>
        <v>0</v>
      </c>
      <c r="X57" s="32">
        <f>X53+X32</f>
        <v>13153.27</v>
      </c>
      <c r="Y57" s="32">
        <f t="shared" si="21"/>
        <v>0</v>
      </c>
      <c r="Z57" s="32">
        <f t="shared" si="21"/>
        <v>9515.43</v>
      </c>
      <c r="AA57" s="32">
        <f t="shared" si="21"/>
        <v>0</v>
      </c>
      <c r="AB57" s="32">
        <f t="shared" si="21"/>
        <v>7835.2300000000005</v>
      </c>
      <c r="AC57" s="32">
        <f t="shared" si="21"/>
        <v>0</v>
      </c>
      <c r="AD57" s="32">
        <f t="shared" si="21"/>
        <v>8253.029999999999</v>
      </c>
      <c r="AE57" s="32">
        <f t="shared" si="21"/>
        <v>0</v>
      </c>
      <c r="AF57" s="18"/>
    </row>
    <row r="58" spans="1:32" s="7" customFormat="1" ht="25.5" customHeight="1">
      <c r="A58" s="38" t="s">
        <v>40</v>
      </c>
      <c r="B58" s="32">
        <f t="shared" si="20"/>
        <v>0</v>
      </c>
      <c r="C58" s="32">
        <f t="shared" si="20"/>
        <v>0</v>
      </c>
      <c r="D58" s="32">
        <f>D54+D33</f>
        <v>0</v>
      </c>
      <c r="E58" s="32">
        <f>E54+E33</f>
        <v>0</v>
      </c>
      <c r="F58" s="31"/>
      <c r="G58" s="31"/>
      <c r="H58" s="32">
        <f t="shared" si="21"/>
        <v>0</v>
      </c>
      <c r="I58" s="32">
        <f t="shared" si="21"/>
        <v>0</v>
      </c>
      <c r="J58" s="32">
        <f t="shared" si="21"/>
        <v>0</v>
      </c>
      <c r="K58" s="32">
        <f t="shared" si="21"/>
        <v>0</v>
      </c>
      <c r="L58" s="32">
        <f t="shared" si="21"/>
        <v>0</v>
      </c>
      <c r="M58" s="32">
        <f t="shared" si="21"/>
        <v>0</v>
      </c>
      <c r="N58" s="32">
        <f t="shared" si="21"/>
        <v>0</v>
      </c>
      <c r="O58" s="32">
        <f t="shared" si="21"/>
        <v>0</v>
      </c>
      <c r="P58" s="32">
        <f t="shared" si="21"/>
        <v>0</v>
      </c>
      <c r="Q58" s="32">
        <f t="shared" si="21"/>
        <v>0</v>
      </c>
      <c r="R58" s="32">
        <f t="shared" si="21"/>
        <v>0</v>
      </c>
      <c r="S58" s="32">
        <f t="shared" si="21"/>
        <v>0</v>
      </c>
      <c r="T58" s="32">
        <f t="shared" si="21"/>
        <v>0</v>
      </c>
      <c r="U58" s="32">
        <f t="shared" si="21"/>
        <v>0</v>
      </c>
      <c r="V58" s="32">
        <f>V54+V33</f>
        <v>0</v>
      </c>
      <c r="W58" s="32">
        <f>W54+W33</f>
        <v>0</v>
      </c>
      <c r="X58" s="32">
        <f>X54+X33</f>
        <v>0</v>
      </c>
      <c r="Y58" s="32">
        <f t="shared" si="21"/>
        <v>0</v>
      </c>
      <c r="Z58" s="32">
        <f t="shared" si="21"/>
        <v>0</v>
      </c>
      <c r="AA58" s="32">
        <f t="shared" si="21"/>
        <v>0</v>
      </c>
      <c r="AB58" s="32">
        <f t="shared" si="21"/>
        <v>0</v>
      </c>
      <c r="AC58" s="32">
        <f t="shared" si="21"/>
        <v>0</v>
      </c>
      <c r="AD58" s="32">
        <f t="shared" si="21"/>
        <v>0</v>
      </c>
      <c r="AE58" s="32">
        <f t="shared" si="21"/>
        <v>0</v>
      </c>
      <c r="AF58" s="23"/>
    </row>
    <row r="59" spans="1:32" ht="21" customHeight="1">
      <c r="A59" s="37" t="s">
        <v>35</v>
      </c>
      <c r="B59" s="31">
        <f aca="true" t="shared" si="22" ref="B59:C62">B55+B12</f>
        <v>203007.7</v>
      </c>
      <c r="C59" s="31">
        <f t="shared" si="22"/>
        <v>203007.7</v>
      </c>
      <c r="D59" s="31">
        <f>D60</f>
        <v>0</v>
      </c>
      <c r="E59" s="31">
        <f>E55+E12</f>
        <v>4116</v>
      </c>
      <c r="F59" s="31">
        <f>E59/B59%</f>
        <v>2.0275093013713272</v>
      </c>
      <c r="G59" s="31">
        <f>E59/C59%</f>
        <v>2.0275093013713272</v>
      </c>
      <c r="H59" s="31">
        <f aca="true" t="shared" si="23" ref="H59:AE59">H55+H12</f>
        <v>6716.25</v>
      </c>
      <c r="I59" s="31">
        <f t="shared" si="23"/>
        <v>0</v>
      </c>
      <c r="J59" s="31">
        <f t="shared" si="23"/>
        <v>10045.02</v>
      </c>
      <c r="K59" s="31">
        <f t="shared" si="23"/>
        <v>0</v>
      </c>
      <c r="L59" s="31">
        <f t="shared" si="23"/>
        <v>10356.42</v>
      </c>
      <c r="M59" s="31">
        <f t="shared" si="23"/>
        <v>0</v>
      </c>
      <c r="N59" s="31">
        <f t="shared" si="23"/>
        <v>11090.640000000001</v>
      </c>
      <c r="O59" s="31">
        <f t="shared" si="23"/>
        <v>0</v>
      </c>
      <c r="P59" s="31">
        <f t="shared" si="23"/>
        <v>11063.94</v>
      </c>
      <c r="Q59" s="31">
        <f t="shared" si="23"/>
        <v>0</v>
      </c>
      <c r="R59" s="31">
        <f t="shared" si="23"/>
        <v>8415.789999999999</v>
      </c>
      <c r="S59" s="31">
        <f t="shared" si="23"/>
        <v>0</v>
      </c>
      <c r="T59" s="31">
        <f t="shared" si="23"/>
        <v>8558.630000000001</v>
      </c>
      <c r="U59" s="31">
        <f t="shared" si="23"/>
        <v>0</v>
      </c>
      <c r="V59" s="31">
        <f t="shared" si="23"/>
        <v>32501.010000000002</v>
      </c>
      <c r="W59" s="31">
        <f t="shared" si="23"/>
        <v>0</v>
      </c>
      <c r="X59" s="31">
        <f t="shared" si="23"/>
        <v>69572.56999999999</v>
      </c>
      <c r="Y59" s="31">
        <f t="shared" si="23"/>
        <v>0</v>
      </c>
      <c r="Z59" s="31">
        <f t="shared" si="23"/>
        <v>11160.67</v>
      </c>
      <c r="AA59" s="31">
        <f t="shared" si="23"/>
        <v>0</v>
      </c>
      <c r="AB59" s="31">
        <f t="shared" si="23"/>
        <v>9348.210000000001</v>
      </c>
      <c r="AC59" s="31">
        <f t="shared" si="23"/>
        <v>0</v>
      </c>
      <c r="AD59" s="31">
        <f t="shared" si="23"/>
        <v>14178.55</v>
      </c>
      <c r="AE59" s="31">
        <f t="shared" si="23"/>
        <v>0</v>
      </c>
      <c r="AF59" s="18"/>
    </row>
    <row r="60" spans="1:32" s="8" customFormat="1" ht="21" customHeight="1">
      <c r="A60" s="38" t="s">
        <v>22</v>
      </c>
      <c r="B60" s="32">
        <f t="shared" si="22"/>
        <v>78187.1</v>
      </c>
      <c r="C60" s="32">
        <f t="shared" si="22"/>
        <v>78187.1</v>
      </c>
      <c r="D60" s="32">
        <f>D56+D13</f>
        <v>0</v>
      </c>
      <c r="E60" s="32">
        <f>E56+E13</f>
        <v>0</v>
      </c>
      <c r="F60" s="31">
        <f>E60/B60%</f>
        <v>0</v>
      </c>
      <c r="G60" s="31"/>
      <c r="H60" s="32">
        <f aca="true" t="shared" si="24" ref="H60:AE60">H56+H13</f>
        <v>0</v>
      </c>
      <c r="I60" s="32">
        <f t="shared" si="24"/>
        <v>0</v>
      </c>
      <c r="J60" s="32">
        <f t="shared" si="24"/>
        <v>0</v>
      </c>
      <c r="K60" s="32">
        <f t="shared" si="24"/>
        <v>0</v>
      </c>
      <c r="L60" s="32">
        <f t="shared" si="24"/>
        <v>0</v>
      </c>
      <c r="M60" s="32">
        <f t="shared" si="24"/>
        <v>0</v>
      </c>
      <c r="N60" s="32">
        <f t="shared" si="24"/>
        <v>0</v>
      </c>
      <c r="O60" s="32">
        <f t="shared" si="24"/>
        <v>0</v>
      </c>
      <c r="P60" s="32">
        <f t="shared" si="24"/>
        <v>0</v>
      </c>
      <c r="Q60" s="32">
        <f t="shared" si="24"/>
        <v>0</v>
      </c>
      <c r="R60" s="32">
        <f t="shared" si="24"/>
        <v>0</v>
      </c>
      <c r="S60" s="32">
        <f t="shared" si="24"/>
        <v>0</v>
      </c>
      <c r="T60" s="32">
        <f t="shared" si="24"/>
        <v>0</v>
      </c>
      <c r="U60" s="32">
        <f t="shared" si="24"/>
        <v>0</v>
      </c>
      <c r="V60" s="32">
        <f t="shared" si="24"/>
        <v>23456.13</v>
      </c>
      <c r="W60" s="32">
        <f t="shared" si="24"/>
        <v>0</v>
      </c>
      <c r="X60" s="32">
        <f t="shared" si="24"/>
        <v>54730.97</v>
      </c>
      <c r="Y60" s="32">
        <f t="shared" si="24"/>
        <v>0</v>
      </c>
      <c r="Z60" s="32">
        <f t="shared" si="24"/>
        <v>0</v>
      </c>
      <c r="AA60" s="32">
        <f t="shared" si="24"/>
        <v>0</v>
      </c>
      <c r="AB60" s="32">
        <f t="shared" si="24"/>
        <v>0</v>
      </c>
      <c r="AC60" s="32">
        <f t="shared" si="24"/>
        <v>0</v>
      </c>
      <c r="AD60" s="32">
        <f t="shared" si="24"/>
        <v>0</v>
      </c>
      <c r="AE60" s="32">
        <f t="shared" si="24"/>
        <v>0</v>
      </c>
      <c r="AF60" s="18"/>
    </row>
    <row r="61" spans="1:32" s="8" customFormat="1" ht="21" customHeight="1">
      <c r="A61" s="38" t="s">
        <v>23</v>
      </c>
      <c r="B61" s="32">
        <f t="shared" si="22"/>
        <v>124820.59999999999</v>
      </c>
      <c r="C61" s="32">
        <f t="shared" si="22"/>
        <v>124820.59999999999</v>
      </c>
      <c r="D61" s="32">
        <f>D57+D14</f>
        <v>0</v>
      </c>
      <c r="E61" s="32">
        <f>E57+E14</f>
        <v>4116</v>
      </c>
      <c r="F61" s="31">
        <f>E61/B61%</f>
        <v>3.2975326188145226</v>
      </c>
      <c r="G61" s="31">
        <f>E61/C61%</f>
        <v>3.2975326188145226</v>
      </c>
      <c r="H61" s="32">
        <f aca="true" t="shared" si="25" ref="H61:AE61">H57+H14</f>
        <v>6716.25</v>
      </c>
      <c r="I61" s="32">
        <f t="shared" si="25"/>
        <v>0</v>
      </c>
      <c r="J61" s="32">
        <f t="shared" si="25"/>
        <v>10045.02</v>
      </c>
      <c r="K61" s="32">
        <f t="shared" si="25"/>
        <v>0</v>
      </c>
      <c r="L61" s="32">
        <f t="shared" si="25"/>
        <v>10356.42</v>
      </c>
      <c r="M61" s="32">
        <f t="shared" si="25"/>
        <v>0</v>
      </c>
      <c r="N61" s="32">
        <f t="shared" si="25"/>
        <v>11090.640000000001</v>
      </c>
      <c r="O61" s="32">
        <f t="shared" si="25"/>
        <v>0</v>
      </c>
      <c r="P61" s="32">
        <f t="shared" si="25"/>
        <v>11063.94</v>
      </c>
      <c r="Q61" s="32">
        <f t="shared" si="25"/>
        <v>0</v>
      </c>
      <c r="R61" s="32">
        <f t="shared" si="25"/>
        <v>8415.789999999999</v>
      </c>
      <c r="S61" s="32">
        <f t="shared" si="25"/>
        <v>0</v>
      </c>
      <c r="T61" s="32">
        <f t="shared" si="25"/>
        <v>8558.630000000001</v>
      </c>
      <c r="U61" s="32">
        <f t="shared" si="25"/>
        <v>0</v>
      </c>
      <c r="V61" s="32">
        <f t="shared" si="25"/>
        <v>9044.880000000001</v>
      </c>
      <c r="W61" s="32">
        <f t="shared" si="25"/>
        <v>0</v>
      </c>
      <c r="X61" s="32">
        <f t="shared" si="25"/>
        <v>14841.6</v>
      </c>
      <c r="Y61" s="32">
        <f t="shared" si="25"/>
        <v>0</v>
      </c>
      <c r="Z61" s="32">
        <f t="shared" si="25"/>
        <v>11160.67</v>
      </c>
      <c r="AA61" s="32">
        <f t="shared" si="25"/>
        <v>0</v>
      </c>
      <c r="AB61" s="32">
        <f t="shared" si="25"/>
        <v>9348.210000000001</v>
      </c>
      <c r="AC61" s="32">
        <f t="shared" si="25"/>
        <v>0</v>
      </c>
      <c r="AD61" s="32">
        <f t="shared" si="25"/>
        <v>14178.55</v>
      </c>
      <c r="AE61" s="32">
        <f t="shared" si="25"/>
        <v>0</v>
      </c>
      <c r="AF61" s="18"/>
    </row>
    <row r="62" spans="1:32" s="7" customFormat="1" ht="25.5" customHeight="1">
      <c r="A62" s="38" t="s">
        <v>40</v>
      </c>
      <c r="B62" s="32">
        <f t="shared" si="22"/>
        <v>0</v>
      </c>
      <c r="C62" s="32">
        <f t="shared" si="22"/>
        <v>0</v>
      </c>
      <c r="D62" s="32">
        <f>D58+D15</f>
        <v>0</v>
      </c>
      <c r="E62" s="32">
        <f>E58+E15</f>
        <v>0</v>
      </c>
      <c r="F62" s="31"/>
      <c r="G62" s="31"/>
      <c r="H62" s="32">
        <f aca="true" t="shared" si="26" ref="H62:AE62">H58+H15</f>
        <v>0</v>
      </c>
      <c r="I62" s="32">
        <f t="shared" si="26"/>
        <v>0</v>
      </c>
      <c r="J62" s="32">
        <f t="shared" si="26"/>
        <v>0</v>
      </c>
      <c r="K62" s="32">
        <f t="shared" si="26"/>
        <v>0</v>
      </c>
      <c r="L62" s="32">
        <f t="shared" si="26"/>
        <v>0</v>
      </c>
      <c r="M62" s="32">
        <f t="shared" si="26"/>
        <v>0</v>
      </c>
      <c r="N62" s="32">
        <f t="shared" si="26"/>
        <v>0</v>
      </c>
      <c r="O62" s="32">
        <f t="shared" si="26"/>
        <v>0</v>
      </c>
      <c r="P62" s="32">
        <f t="shared" si="26"/>
        <v>0</v>
      </c>
      <c r="Q62" s="32">
        <f t="shared" si="26"/>
        <v>0</v>
      </c>
      <c r="R62" s="32">
        <f t="shared" si="26"/>
        <v>0</v>
      </c>
      <c r="S62" s="32">
        <f t="shared" si="26"/>
        <v>0</v>
      </c>
      <c r="T62" s="32">
        <f t="shared" si="26"/>
        <v>0</v>
      </c>
      <c r="U62" s="32">
        <f t="shared" si="26"/>
        <v>0</v>
      </c>
      <c r="V62" s="32">
        <f t="shared" si="26"/>
        <v>0</v>
      </c>
      <c r="W62" s="32">
        <f t="shared" si="26"/>
        <v>0</v>
      </c>
      <c r="X62" s="32">
        <f t="shared" si="26"/>
        <v>0</v>
      </c>
      <c r="Y62" s="32">
        <f t="shared" si="26"/>
        <v>0</v>
      </c>
      <c r="Z62" s="32">
        <f t="shared" si="26"/>
        <v>0</v>
      </c>
      <c r="AA62" s="32">
        <f t="shared" si="26"/>
        <v>0</v>
      </c>
      <c r="AB62" s="32">
        <f t="shared" si="26"/>
        <v>0</v>
      </c>
      <c r="AC62" s="32">
        <f t="shared" si="26"/>
        <v>0</v>
      </c>
      <c r="AD62" s="32">
        <f t="shared" si="26"/>
        <v>0</v>
      </c>
      <c r="AE62" s="32">
        <f t="shared" si="26"/>
        <v>0</v>
      </c>
      <c r="AF62" s="23"/>
    </row>
    <row r="63" spans="2:26" ht="35.25" customHeight="1">
      <c r="B63" s="20"/>
      <c r="E63" s="65"/>
      <c r="F63" s="65"/>
      <c r="Y63" s="1"/>
      <c r="Z63" s="1"/>
    </row>
    <row r="64" spans="2:44" ht="35.25" customHeight="1">
      <c r="B64" s="1"/>
      <c r="C64" s="29"/>
      <c r="D64" s="29"/>
      <c r="E64" s="1"/>
      <c r="F64" s="20"/>
      <c r="G64" s="20"/>
      <c r="H64" s="3"/>
      <c r="I64" s="3"/>
      <c r="J64" s="67" t="s">
        <v>48</v>
      </c>
      <c r="K64" s="67"/>
      <c r="L64" s="67"/>
      <c r="M64" s="67"/>
      <c r="N64" s="67"/>
      <c r="O64" s="3"/>
      <c r="P64" s="3"/>
      <c r="Q64" s="4"/>
      <c r="R64" s="3"/>
      <c r="S64" s="3"/>
      <c r="T64" s="68" t="s">
        <v>36</v>
      </c>
      <c r="U64" s="68"/>
      <c r="V64" s="68"/>
      <c r="W64" s="1"/>
      <c r="X64" s="1"/>
      <c r="Y64" s="1"/>
      <c r="Z64" s="1"/>
      <c r="AA64" s="1"/>
      <c r="AB64" s="1"/>
      <c r="AC64" s="1"/>
      <c r="AD64" s="1"/>
      <c r="AE64" s="1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2"/>
    </row>
    <row r="65" spans="3:44" ht="32.25" customHeight="1">
      <c r="C65" s="29"/>
      <c r="D65" s="29"/>
      <c r="E65" s="2"/>
      <c r="F65" s="2"/>
      <c r="G65" s="2"/>
      <c r="H65" s="3"/>
      <c r="I65" s="3"/>
      <c r="J65" s="3"/>
      <c r="K65" s="3"/>
      <c r="L65" s="3"/>
      <c r="M65" s="3"/>
      <c r="N65" s="3"/>
      <c r="O65" s="3"/>
      <c r="P65" s="3"/>
      <c r="Q65" s="4"/>
      <c r="R65" s="3"/>
      <c r="S65" s="3"/>
      <c r="W65" s="1"/>
      <c r="X65" s="1"/>
      <c r="Y65" s="1"/>
      <c r="Z65" s="1"/>
      <c r="AA65" s="1"/>
      <c r="AB65" s="1"/>
      <c r="AC65" s="1"/>
      <c r="AD65" s="1"/>
      <c r="AE65" s="1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2"/>
    </row>
    <row r="66" spans="7:44" ht="48.75" customHeight="1">
      <c r="G66" s="2"/>
      <c r="H66" s="3"/>
      <c r="I66" s="3"/>
      <c r="J66" s="3"/>
      <c r="K66" s="3"/>
      <c r="L66" s="3"/>
      <c r="M66" s="3"/>
      <c r="N66" s="3"/>
      <c r="O66" s="3"/>
      <c r="P66" s="3"/>
      <c r="Q66" s="4"/>
      <c r="R66" s="3"/>
      <c r="S66" s="3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2"/>
    </row>
    <row r="67" spans="1:7" ht="19.5" customHeight="1">
      <c r="A67" s="50" t="s">
        <v>49</v>
      </c>
      <c r="B67" s="64"/>
      <c r="C67" s="64"/>
      <c r="D67" s="64"/>
      <c r="E67" s="64"/>
      <c r="F67" s="64"/>
      <c r="G67" s="64"/>
    </row>
    <row r="68" spans="1:8" ht="31.5" customHeight="1">
      <c r="A68" s="1" t="s">
        <v>50</v>
      </c>
      <c r="C68" s="29"/>
      <c r="D68" s="29"/>
      <c r="E68" s="2"/>
      <c r="F68" s="2"/>
      <c r="G68" s="2"/>
      <c r="H68" s="11"/>
    </row>
    <row r="69" spans="1:7" ht="23.25" customHeight="1">
      <c r="A69" s="1" t="s">
        <v>51</v>
      </c>
      <c r="B69" s="64"/>
      <c r="C69" s="64"/>
      <c r="D69" s="64"/>
      <c r="E69" s="64"/>
      <c r="F69" s="64"/>
      <c r="G69" s="2"/>
    </row>
    <row r="70" ht="24.75" customHeight="1">
      <c r="A70" s="1" t="s">
        <v>52</v>
      </c>
    </row>
    <row r="75" spans="1:3" ht="15.75">
      <c r="A75" s="64" t="s">
        <v>44</v>
      </c>
      <c r="B75" s="64"/>
      <c r="C75" s="64"/>
    </row>
  </sheetData>
  <sheetProtection/>
  <mergeCells count="33">
    <mergeCell ref="AD5:AE5"/>
    <mergeCell ref="H5:I5"/>
    <mergeCell ref="J5:K5"/>
    <mergeCell ref="L5:M5"/>
    <mergeCell ref="N5:O5"/>
    <mergeCell ref="AF47:AF50"/>
    <mergeCell ref="AF5:AF6"/>
    <mergeCell ref="AF18:AF21"/>
    <mergeCell ref="AF22:AF25"/>
    <mergeCell ref="AF35:AF38"/>
    <mergeCell ref="T5:U5"/>
    <mergeCell ref="V5:W5"/>
    <mergeCell ref="X5:Y5"/>
    <mergeCell ref="Z5:AA5"/>
    <mergeCell ref="AB5:AC5"/>
    <mergeCell ref="J64:N64"/>
    <mergeCell ref="T64:V64"/>
    <mergeCell ref="G1:H1"/>
    <mergeCell ref="A75:C75"/>
    <mergeCell ref="B67:G67"/>
    <mergeCell ref="B69:F69"/>
    <mergeCell ref="E5:E6"/>
    <mergeCell ref="F5:G5"/>
    <mergeCell ref="E63:F63"/>
    <mergeCell ref="A2:A3"/>
    <mergeCell ref="O2:S2"/>
    <mergeCell ref="O3:S3"/>
    <mergeCell ref="A5:A6"/>
    <mergeCell ref="B5:B6"/>
    <mergeCell ref="C5:C6"/>
    <mergeCell ref="D5:D6"/>
    <mergeCell ref="P5:Q5"/>
    <mergeCell ref="R5:S5"/>
  </mergeCells>
  <printOptions horizontalCentered="1"/>
  <pageMargins left="0" right="0" top="0.3937007874015748" bottom="0.3937007874015748" header="0" footer="0.31496062992125984"/>
  <pageSetup fitToHeight="0" fitToWidth="2" horizontalDpi="600" verticalDpi="600" orientation="landscape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6"/>
  <sheetViews>
    <sheetView showGridLines="0" tabSelected="1" zoomScale="50" zoomScaleNormal="50" zoomScaleSheetLayoutView="75" zoomScalePageLayoutView="0" workbookViewId="0" topLeftCell="A1">
      <pane xSplit="5" ySplit="7" topLeftCell="F5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72" sqref="D72"/>
    </sheetView>
  </sheetViews>
  <sheetFormatPr defaultColWidth="9.140625" defaultRowHeight="12.75"/>
  <cols>
    <col min="1" max="1" width="57.7109375" style="1" customWidth="1"/>
    <col min="2" max="2" width="15.140625" style="2" customWidth="1"/>
    <col min="3" max="3" width="17.28125" style="25" customWidth="1"/>
    <col min="4" max="4" width="12.421875" style="25" customWidth="1"/>
    <col min="5" max="5" width="14.8515625" style="3" customWidth="1"/>
    <col min="6" max="7" width="13.421875" style="3" customWidth="1"/>
    <col min="8" max="14" width="16.140625" style="1" customWidth="1"/>
    <col min="15" max="15" width="11.28125" style="1" customWidth="1"/>
    <col min="16" max="19" width="16.140625" style="1" customWidth="1"/>
    <col min="20" max="24" width="16.140625" style="3" customWidth="1"/>
    <col min="25" max="25" width="12.421875" style="3" customWidth="1"/>
    <col min="26" max="26" width="14.28125" style="3" customWidth="1"/>
    <col min="27" max="27" width="14.57421875" style="3" customWidth="1"/>
    <col min="28" max="28" width="16.140625" style="3" customWidth="1"/>
    <col min="29" max="29" width="13.28125" style="3" customWidth="1"/>
    <col min="30" max="30" width="13.8515625" style="3" customWidth="1"/>
    <col min="31" max="31" width="12.8515625" style="3" customWidth="1"/>
    <col min="32" max="32" width="54.00390625" style="2" customWidth="1"/>
    <col min="33" max="16384" width="9.140625" style="1" customWidth="1"/>
  </cols>
  <sheetData>
    <row r="1" spans="1:8" ht="12.75" customHeight="1">
      <c r="A1" s="36"/>
      <c r="G1" s="58"/>
      <c r="H1" s="58"/>
    </row>
    <row r="2" spans="1:19" ht="40.5" customHeight="1">
      <c r="A2" s="66" t="s">
        <v>46</v>
      </c>
      <c r="O2" s="58"/>
      <c r="P2" s="58"/>
      <c r="Q2" s="58"/>
      <c r="R2" s="58"/>
      <c r="S2" s="58"/>
    </row>
    <row r="3" spans="1:19" ht="49.5" customHeight="1">
      <c r="A3" s="66"/>
      <c r="B3" s="24"/>
      <c r="C3" s="26"/>
      <c r="D3" s="26"/>
      <c r="E3" s="24"/>
      <c r="F3" s="24"/>
      <c r="G3" s="24"/>
      <c r="H3" s="24"/>
      <c r="I3" s="24"/>
      <c r="O3" s="59"/>
      <c r="P3" s="59"/>
      <c r="Q3" s="59"/>
      <c r="R3" s="59"/>
      <c r="S3" s="59"/>
    </row>
    <row r="4" spans="1:32" ht="18.75" customHeight="1">
      <c r="A4" s="13"/>
      <c r="B4" s="13"/>
      <c r="C4" s="27"/>
      <c r="D4" s="27"/>
      <c r="E4" s="13"/>
      <c r="F4" s="13"/>
      <c r="G4" s="13"/>
      <c r="H4" s="13"/>
      <c r="I4" s="13"/>
      <c r="J4" s="13"/>
      <c r="L4" s="13"/>
      <c r="M4" s="13"/>
      <c r="N4" s="13"/>
      <c r="O4" s="13"/>
      <c r="P4" s="13"/>
      <c r="Q4" s="13"/>
      <c r="R4" s="13"/>
      <c r="S4" s="14" t="s">
        <v>14</v>
      </c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 t="s">
        <v>14</v>
      </c>
    </row>
    <row r="5" spans="1:32" s="5" customFormat="1" ht="18.75" customHeight="1">
      <c r="A5" s="60" t="s">
        <v>5</v>
      </c>
      <c r="B5" s="61" t="s">
        <v>47</v>
      </c>
      <c r="C5" s="61" t="s">
        <v>19</v>
      </c>
      <c r="D5" s="61" t="s">
        <v>73</v>
      </c>
      <c r="E5" s="61" t="s">
        <v>20</v>
      </c>
      <c r="F5" s="63" t="s">
        <v>15</v>
      </c>
      <c r="G5" s="63"/>
      <c r="H5" s="63" t="s">
        <v>0</v>
      </c>
      <c r="I5" s="63"/>
      <c r="J5" s="63" t="s">
        <v>1</v>
      </c>
      <c r="K5" s="63"/>
      <c r="L5" s="63" t="s">
        <v>2</v>
      </c>
      <c r="M5" s="63"/>
      <c r="N5" s="63" t="s">
        <v>3</v>
      </c>
      <c r="O5" s="63"/>
      <c r="P5" s="63" t="s">
        <v>4</v>
      </c>
      <c r="Q5" s="63"/>
      <c r="R5" s="63" t="s">
        <v>6</v>
      </c>
      <c r="S5" s="63"/>
      <c r="T5" s="63" t="s">
        <v>7</v>
      </c>
      <c r="U5" s="63"/>
      <c r="V5" s="63" t="s">
        <v>8</v>
      </c>
      <c r="W5" s="63"/>
      <c r="X5" s="63" t="s">
        <v>9</v>
      </c>
      <c r="Y5" s="63"/>
      <c r="Z5" s="63" t="s">
        <v>10</v>
      </c>
      <c r="AA5" s="63"/>
      <c r="AB5" s="63" t="s">
        <v>11</v>
      </c>
      <c r="AC5" s="63"/>
      <c r="AD5" s="63" t="s">
        <v>12</v>
      </c>
      <c r="AE5" s="63"/>
      <c r="AF5" s="72" t="s">
        <v>21</v>
      </c>
    </row>
    <row r="6" spans="1:32" s="5" customFormat="1" ht="75.75" customHeight="1">
      <c r="A6" s="60"/>
      <c r="B6" s="62"/>
      <c r="C6" s="62"/>
      <c r="D6" s="62"/>
      <c r="E6" s="62"/>
      <c r="F6" s="15" t="s">
        <v>17</v>
      </c>
      <c r="G6" s="15" t="s">
        <v>16</v>
      </c>
      <c r="H6" s="16" t="s">
        <v>13</v>
      </c>
      <c r="I6" s="16" t="s">
        <v>18</v>
      </c>
      <c r="J6" s="16" t="s">
        <v>13</v>
      </c>
      <c r="K6" s="16" t="s">
        <v>18</v>
      </c>
      <c r="L6" s="16" t="s">
        <v>13</v>
      </c>
      <c r="M6" s="16" t="s">
        <v>18</v>
      </c>
      <c r="N6" s="16" t="s">
        <v>13</v>
      </c>
      <c r="O6" s="16" t="s">
        <v>18</v>
      </c>
      <c r="P6" s="16" t="s">
        <v>13</v>
      </c>
      <c r="Q6" s="16" t="s">
        <v>18</v>
      </c>
      <c r="R6" s="16" t="s">
        <v>13</v>
      </c>
      <c r="S6" s="16" t="s">
        <v>18</v>
      </c>
      <c r="T6" s="16" t="s">
        <v>13</v>
      </c>
      <c r="U6" s="16" t="s">
        <v>18</v>
      </c>
      <c r="V6" s="16" t="s">
        <v>13</v>
      </c>
      <c r="W6" s="16" t="s">
        <v>18</v>
      </c>
      <c r="X6" s="16" t="s">
        <v>13</v>
      </c>
      <c r="Y6" s="16" t="s">
        <v>18</v>
      </c>
      <c r="Z6" s="16" t="s">
        <v>13</v>
      </c>
      <c r="AA6" s="16" t="s">
        <v>18</v>
      </c>
      <c r="AB6" s="16" t="s">
        <v>13</v>
      </c>
      <c r="AC6" s="16" t="s">
        <v>18</v>
      </c>
      <c r="AD6" s="16" t="s">
        <v>13</v>
      </c>
      <c r="AE6" s="16" t="s">
        <v>18</v>
      </c>
      <c r="AF6" s="72"/>
    </row>
    <row r="7" spans="1:32" s="6" customFormat="1" ht="18" customHeight="1">
      <c r="A7" s="17">
        <v>1</v>
      </c>
      <c r="B7" s="17">
        <v>2</v>
      </c>
      <c r="C7" s="28">
        <v>3</v>
      </c>
      <c r="D7" s="28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  <c r="AF7" s="17">
        <v>32</v>
      </c>
    </row>
    <row r="8" spans="1:32" s="7" customFormat="1" ht="46.5" customHeight="1">
      <c r="A8" s="39" t="s">
        <v>46</v>
      </c>
      <c r="B8" s="41">
        <f>B73</f>
        <v>310311.14999999997</v>
      </c>
      <c r="C8" s="41">
        <f>C73</f>
        <v>198901.85</v>
      </c>
      <c r="D8" s="41">
        <f>D73</f>
        <v>173684.69437</v>
      </c>
      <c r="E8" s="41">
        <f>E73</f>
        <v>193684.69437</v>
      </c>
      <c r="F8" s="42">
        <f>E8/B8%</f>
        <v>62.41628583761816</v>
      </c>
      <c r="G8" s="42">
        <f>E8/C8%</f>
        <v>97.37702005788282</v>
      </c>
      <c r="H8" s="41">
        <f aca="true" t="shared" si="0" ref="H8:AE8">H73</f>
        <v>7028.4</v>
      </c>
      <c r="I8" s="41">
        <f t="shared" si="0"/>
        <v>6963.41</v>
      </c>
      <c r="J8" s="41">
        <f t="shared" si="0"/>
        <v>11429.59</v>
      </c>
      <c r="K8" s="41">
        <f t="shared" si="0"/>
        <v>11491.58437</v>
      </c>
      <c r="L8" s="41">
        <f t="shared" si="0"/>
        <v>10205.130000000001</v>
      </c>
      <c r="M8" s="41">
        <f t="shared" si="0"/>
        <v>10085</v>
      </c>
      <c r="N8" s="41">
        <f t="shared" si="0"/>
        <v>11153.09</v>
      </c>
      <c r="O8" s="41">
        <f t="shared" si="0"/>
        <v>10931.509999999998</v>
      </c>
      <c r="P8" s="41">
        <f t="shared" si="0"/>
        <v>13915.673999999999</v>
      </c>
      <c r="Q8" s="41">
        <f t="shared" si="0"/>
        <v>14112.559999999998</v>
      </c>
      <c r="R8" s="41">
        <f t="shared" si="0"/>
        <v>12458.094000000001</v>
      </c>
      <c r="S8" s="41">
        <f t="shared" si="0"/>
        <v>12188.86</v>
      </c>
      <c r="T8" s="41">
        <f t="shared" si="0"/>
        <v>42809.812</v>
      </c>
      <c r="U8" s="41">
        <f t="shared" si="0"/>
        <v>41948.63</v>
      </c>
      <c r="V8" s="41">
        <f t="shared" si="0"/>
        <v>59523.04</v>
      </c>
      <c r="W8" s="41">
        <f t="shared" si="0"/>
        <v>58547.38</v>
      </c>
      <c r="X8" s="41">
        <f t="shared" si="0"/>
        <v>30969.319999999996</v>
      </c>
      <c r="Y8" s="41">
        <f t="shared" si="0"/>
        <v>27415.76</v>
      </c>
      <c r="Z8" s="41">
        <f t="shared" si="0"/>
        <v>90716.77</v>
      </c>
      <c r="AA8" s="41">
        <f t="shared" si="0"/>
        <v>0</v>
      </c>
      <c r="AB8" s="41">
        <f t="shared" si="0"/>
        <v>9709.060000000001</v>
      </c>
      <c r="AC8" s="41">
        <f t="shared" si="0"/>
        <v>0</v>
      </c>
      <c r="AD8" s="41">
        <f t="shared" si="0"/>
        <v>10393.169999999998</v>
      </c>
      <c r="AE8" s="41">
        <f t="shared" si="0"/>
        <v>0</v>
      </c>
      <c r="AF8" s="40"/>
    </row>
    <row r="9" spans="1:32" s="8" customFormat="1" ht="21" customHeight="1">
      <c r="A9" s="22" t="s">
        <v>27</v>
      </c>
      <c r="B9" s="31">
        <f>B12</f>
        <v>18529.600000000002</v>
      </c>
      <c r="C9" s="31">
        <f>C12</f>
        <v>14270.660000000002</v>
      </c>
      <c r="D9" s="31">
        <f>D12</f>
        <v>14270.650000000001</v>
      </c>
      <c r="E9" s="31">
        <f>E12</f>
        <v>14270.650000000001</v>
      </c>
      <c r="F9" s="31">
        <f>E9/B9%</f>
        <v>77.01542397029617</v>
      </c>
      <c r="G9" s="31">
        <f>E9/C9%</f>
        <v>99.99992992615618</v>
      </c>
      <c r="H9" s="31">
        <f aca="true" t="shared" si="1" ref="H9:AE9">H12</f>
        <v>1875.56</v>
      </c>
      <c r="I9" s="31">
        <f t="shared" si="1"/>
        <v>1875.56</v>
      </c>
      <c r="J9" s="31">
        <f t="shared" si="1"/>
        <v>1563.41</v>
      </c>
      <c r="K9" s="31">
        <f t="shared" si="1"/>
        <v>1563.41</v>
      </c>
      <c r="L9" s="31">
        <f t="shared" si="1"/>
        <v>1412.12</v>
      </c>
      <c r="M9" s="31">
        <f t="shared" si="1"/>
        <v>1412.12</v>
      </c>
      <c r="N9" s="31">
        <f t="shared" si="1"/>
        <v>1563.41</v>
      </c>
      <c r="O9" s="31">
        <f t="shared" si="1"/>
        <v>1563.41</v>
      </c>
      <c r="P9" s="31">
        <f t="shared" si="1"/>
        <v>1512.98</v>
      </c>
      <c r="Q9" s="31">
        <f t="shared" si="1"/>
        <v>1512.98</v>
      </c>
      <c r="R9" s="31">
        <f t="shared" si="1"/>
        <v>1744.6</v>
      </c>
      <c r="S9" s="31">
        <f t="shared" si="1"/>
        <v>1744.6</v>
      </c>
      <c r="T9" s="31">
        <f t="shared" si="1"/>
        <v>1500.45</v>
      </c>
      <c r="U9" s="31">
        <f t="shared" si="1"/>
        <v>1498.7</v>
      </c>
      <c r="V9" s="31">
        <f t="shared" si="1"/>
        <v>1549.94</v>
      </c>
      <c r="W9" s="31">
        <f t="shared" si="1"/>
        <v>1548.18</v>
      </c>
      <c r="X9" s="31">
        <f t="shared" si="1"/>
        <v>1548.19</v>
      </c>
      <c r="Y9" s="31">
        <f t="shared" si="1"/>
        <v>1551.69</v>
      </c>
      <c r="Z9" s="31">
        <f t="shared" si="1"/>
        <v>1484.69</v>
      </c>
      <c r="AA9" s="31">
        <f t="shared" si="1"/>
        <v>0</v>
      </c>
      <c r="AB9" s="31">
        <f t="shared" si="1"/>
        <v>1445.62</v>
      </c>
      <c r="AC9" s="31">
        <f t="shared" si="1"/>
        <v>0</v>
      </c>
      <c r="AD9" s="31">
        <f t="shared" si="1"/>
        <v>1328.63</v>
      </c>
      <c r="AE9" s="31">
        <f t="shared" si="1"/>
        <v>0</v>
      </c>
      <c r="AF9" s="18"/>
    </row>
    <row r="10" spans="1:32" s="8" customFormat="1" ht="70.5" customHeight="1">
      <c r="A10" s="22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18"/>
    </row>
    <row r="11" spans="1:32" s="8" customFormat="1" ht="31.5">
      <c r="A11" s="10" t="s">
        <v>58</v>
      </c>
      <c r="B11" s="32">
        <f>H11+J11+L11+N11+P11+R11+T11+V11+X11+Z11+AB11+AD11</f>
        <v>18529.600000000002</v>
      </c>
      <c r="C11" s="32">
        <f>H11+J11+L11+N11+P11+R11+T11+V11+X11</f>
        <v>14270.660000000002</v>
      </c>
      <c r="D11" s="32">
        <f>E11</f>
        <v>14270.650000000001</v>
      </c>
      <c r="E11" s="32">
        <f>I11+K11+M11+O11+Q11+S11+U11+W11+Y11+AA11+AC11+AE11</f>
        <v>14270.650000000001</v>
      </c>
      <c r="F11" s="31">
        <f>E11/B11%</f>
        <v>77.01542397029617</v>
      </c>
      <c r="G11" s="31">
        <f>E11/C11%</f>
        <v>99.99992992615618</v>
      </c>
      <c r="H11" s="32">
        <v>1875.56</v>
      </c>
      <c r="I11" s="32">
        <v>1875.56</v>
      </c>
      <c r="J11" s="32">
        <v>1563.41</v>
      </c>
      <c r="K11" s="32">
        <v>1563.41</v>
      </c>
      <c r="L11" s="32">
        <v>1412.12</v>
      </c>
      <c r="M11" s="32">
        <v>1412.12</v>
      </c>
      <c r="N11" s="32">
        <v>1563.41</v>
      </c>
      <c r="O11" s="32">
        <v>1563.41</v>
      </c>
      <c r="P11" s="32">
        <v>1512.98</v>
      </c>
      <c r="Q11" s="32">
        <v>1512.98</v>
      </c>
      <c r="R11" s="32">
        <v>1744.6</v>
      </c>
      <c r="S11" s="32">
        <v>1744.6</v>
      </c>
      <c r="T11" s="32">
        <v>1500.45</v>
      </c>
      <c r="U11" s="32">
        <v>1498.7</v>
      </c>
      <c r="V11" s="32">
        <v>1549.94</v>
      </c>
      <c r="W11" s="32">
        <v>1548.18</v>
      </c>
      <c r="X11" s="32">
        <v>1548.19</v>
      </c>
      <c r="Y11" s="32">
        <v>1551.69</v>
      </c>
      <c r="Z11" s="32">
        <v>1484.69</v>
      </c>
      <c r="AA11" s="32"/>
      <c r="AB11" s="32">
        <v>1445.62</v>
      </c>
      <c r="AC11" s="32"/>
      <c r="AD11" s="32">
        <v>1328.63</v>
      </c>
      <c r="AE11" s="33"/>
      <c r="AF11" s="19"/>
    </row>
    <row r="12" spans="1:32" s="8" customFormat="1" ht="21" customHeight="1">
      <c r="A12" s="37" t="s">
        <v>45</v>
      </c>
      <c r="B12" s="31">
        <f>B11</f>
        <v>18529.600000000002</v>
      </c>
      <c r="C12" s="49">
        <f>C11</f>
        <v>14270.660000000002</v>
      </c>
      <c r="D12" s="49">
        <f>D11</f>
        <v>14270.650000000001</v>
      </c>
      <c r="E12" s="49">
        <f>E11</f>
        <v>14270.650000000001</v>
      </c>
      <c r="F12" s="31">
        <f>E12/B12%</f>
        <v>77.01542397029617</v>
      </c>
      <c r="G12" s="31">
        <f>E12/C12%</f>
        <v>99.99992992615618</v>
      </c>
      <c r="H12" s="49">
        <f aca="true" t="shared" si="2" ref="H12:AE12">H11</f>
        <v>1875.56</v>
      </c>
      <c r="I12" s="49">
        <f t="shared" si="2"/>
        <v>1875.56</v>
      </c>
      <c r="J12" s="49">
        <f t="shared" si="2"/>
        <v>1563.41</v>
      </c>
      <c r="K12" s="49">
        <f t="shared" si="2"/>
        <v>1563.41</v>
      </c>
      <c r="L12" s="49">
        <f t="shared" si="2"/>
        <v>1412.12</v>
      </c>
      <c r="M12" s="49">
        <f t="shared" si="2"/>
        <v>1412.12</v>
      </c>
      <c r="N12" s="49">
        <f t="shared" si="2"/>
        <v>1563.41</v>
      </c>
      <c r="O12" s="49">
        <f t="shared" si="2"/>
        <v>1563.41</v>
      </c>
      <c r="P12" s="49">
        <f t="shared" si="2"/>
        <v>1512.98</v>
      </c>
      <c r="Q12" s="49">
        <f t="shared" si="2"/>
        <v>1512.98</v>
      </c>
      <c r="R12" s="49">
        <f t="shared" si="2"/>
        <v>1744.6</v>
      </c>
      <c r="S12" s="49">
        <f t="shared" si="2"/>
        <v>1744.6</v>
      </c>
      <c r="T12" s="49">
        <f t="shared" si="2"/>
        <v>1500.45</v>
      </c>
      <c r="U12" s="49">
        <f t="shared" si="2"/>
        <v>1498.7</v>
      </c>
      <c r="V12" s="49">
        <f t="shared" si="2"/>
        <v>1549.94</v>
      </c>
      <c r="W12" s="49">
        <f t="shared" si="2"/>
        <v>1548.18</v>
      </c>
      <c r="X12" s="49">
        <f t="shared" si="2"/>
        <v>1548.19</v>
      </c>
      <c r="Y12" s="49">
        <f t="shared" si="2"/>
        <v>1551.69</v>
      </c>
      <c r="Z12" s="49">
        <f t="shared" si="2"/>
        <v>1484.69</v>
      </c>
      <c r="AA12" s="49">
        <f t="shared" si="2"/>
        <v>0</v>
      </c>
      <c r="AB12" s="49">
        <f t="shared" si="2"/>
        <v>1445.62</v>
      </c>
      <c r="AC12" s="49">
        <f t="shared" si="2"/>
        <v>0</v>
      </c>
      <c r="AD12" s="49">
        <f t="shared" si="2"/>
        <v>1328.63</v>
      </c>
      <c r="AE12" s="21">
        <f t="shared" si="2"/>
        <v>0</v>
      </c>
      <c r="AF12" s="18"/>
    </row>
    <row r="13" spans="1:32" s="8" customFormat="1" ht="21" customHeight="1">
      <c r="A13" s="38" t="s">
        <v>22</v>
      </c>
      <c r="B13" s="32"/>
      <c r="C13" s="51"/>
      <c r="D13" s="51"/>
      <c r="E13" s="49"/>
      <c r="F13" s="31"/>
      <c r="G13" s="31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21"/>
      <c r="AF13" s="18"/>
    </row>
    <row r="14" spans="1:32" s="8" customFormat="1" ht="21" customHeight="1">
      <c r="A14" s="38" t="s">
        <v>23</v>
      </c>
      <c r="B14" s="32">
        <f>B12</f>
        <v>18529.600000000002</v>
      </c>
      <c r="C14" s="51">
        <f>C12</f>
        <v>14270.660000000002</v>
      </c>
      <c r="D14" s="51">
        <f>E14</f>
        <v>14270.650000000001</v>
      </c>
      <c r="E14" s="32">
        <f>I14+K14+M14+O14+Q14+S14+U14+W14+Y14+AA14+AC14+AE14</f>
        <v>14270.650000000001</v>
      </c>
      <c r="F14" s="31">
        <f>E14/B14%</f>
        <v>77.01542397029617</v>
      </c>
      <c r="G14" s="31">
        <f>E14/C14%</f>
        <v>99.99992992615618</v>
      </c>
      <c r="H14" s="32">
        <f>H12</f>
        <v>1875.56</v>
      </c>
      <c r="I14" s="32">
        <f>I12</f>
        <v>1875.56</v>
      </c>
      <c r="J14" s="32">
        <f>J12</f>
        <v>1563.41</v>
      </c>
      <c r="K14" s="32">
        <f aca="true" t="shared" si="3" ref="K14:AE14">K12</f>
        <v>1563.41</v>
      </c>
      <c r="L14" s="32">
        <f t="shared" si="3"/>
        <v>1412.12</v>
      </c>
      <c r="M14" s="32">
        <f t="shared" si="3"/>
        <v>1412.12</v>
      </c>
      <c r="N14" s="32">
        <f t="shared" si="3"/>
        <v>1563.41</v>
      </c>
      <c r="O14" s="32">
        <f t="shared" si="3"/>
        <v>1563.41</v>
      </c>
      <c r="P14" s="32">
        <f t="shared" si="3"/>
        <v>1512.98</v>
      </c>
      <c r="Q14" s="32">
        <f t="shared" si="3"/>
        <v>1512.98</v>
      </c>
      <c r="R14" s="32">
        <f t="shared" si="3"/>
        <v>1744.6</v>
      </c>
      <c r="S14" s="32">
        <f t="shared" si="3"/>
        <v>1744.6</v>
      </c>
      <c r="T14" s="32">
        <f t="shared" si="3"/>
        <v>1500.45</v>
      </c>
      <c r="U14" s="32">
        <f t="shared" si="3"/>
        <v>1498.7</v>
      </c>
      <c r="V14" s="32">
        <f t="shared" si="3"/>
        <v>1549.94</v>
      </c>
      <c r="W14" s="32">
        <f t="shared" si="3"/>
        <v>1548.18</v>
      </c>
      <c r="X14" s="32">
        <f t="shared" si="3"/>
        <v>1548.19</v>
      </c>
      <c r="Y14" s="32">
        <f t="shared" si="3"/>
        <v>1551.69</v>
      </c>
      <c r="Z14" s="32">
        <f t="shared" si="3"/>
        <v>1484.69</v>
      </c>
      <c r="AA14" s="32">
        <f t="shared" si="3"/>
        <v>0</v>
      </c>
      <c r="AB14" s="32">
        <f t="shared" si="3"/>
        <v>1445.62</v>
      </c>
      <c r="AC14" s="32">
        <f t="shared" si="3"/>
        <v>0</v>
      </c>
      <c r="AD14" s="32">
        <f t="shared" si="3"/>
        <v>1328.63</v>
      </c>
      <c r="AE14" s="33">
        <f t="shared" si="3"/>
        <v>0</v>
      </c>
      <c r="AF14" s="18"/>
    </row>
    <row r="15" spans="1:32" s="8" customFormat="1" ht="21" customHeight="1">
      <c r="A15" s="38" t="s">
        <v>40</v>
      </c>
      <c r="B15" s="32"/>
      <c r="C15" s="34"/>
      <c r="D15" s="34"/>
      <c r="E15" s="33"/>
      <c r="F15" s="31"/>
      <c r="G15" s="31"/>
      <c r="H15" s="32"/>
      <c r="I15" s="32"/>
      <c r="J15" s="32"/>
      <c r="K15" s="49"/>
      <c r="L15" s="32"/>
      <c r="M15" s="49"/>
      <c r="N15" s="32"/>
      <c r="O15" s="49"/>
      <c r="P15" s="32"/>
      <c r="Q15" s="49"/>
      <c r="R15" s="32"/>
      <c r="S15" s="49"/>
      <c r="T15" s="32"/>
      <c r="U15" s="49"/>
      <c r="V15" s="32"/>
      <c r="W15" s="49"/>
      <c r="X15" s="32"/>
      <c r="Y15" s="49"/>
      <c r="Z15" s="32"/>
      <c r="AA15" s="49"/>
      <c r="AB15" s="32"/>
      <c r="AC15" s="49"/>
      <c r="AD15" s="32"/>
      <c r="AE15" s="21"/>
      <c r="AF15" s="18"/>
    </row>
    <row r="16" spans="1:32" s="8" customFormat="1" ht="21" customHeight="1">
      <c r="A16" s="22" t="s">
        <v>28</v>
      </c>
      <c r="B16" s="31">
        <f>B17+B44</f>
        <v>291686.05</v>
      </c>
      <c r="C16" s="31">
        <f>C17+C44</f>
        <v>184631.19</v>
      </c>
      <c r="D16" s="31">
        <f>D17+D44</f>
        <v>157607.04437000002</v>
      </c>
      <c r="E16" s="31">
        <f>E17+E44</f>
        <v>157607.04437000002</v>
      </c>
      <c r="F16" s="31">
        <f>E16/B16%</f>
        <v>54.03311004074416</v>
      </c>
      <c r="G16" s="31">
        <f>E16/C16%</f>
        <v>85.36317421233109</v>
      </c>
      <c r="H16" s="31">
        <f aca="true" t="shared" si="4" ref="H16:AE16">H17+H44</f>
        <v>5152.84</v>
      </c>
      <c r="I16" s="31">
        <f t="shared" si="4"/>
        <v>5087.85</v>
      </c>
      <c r="J16" s="31">
        <f t="shared" si="4"/>
        <v>9866.18</v>
      </c>
      <c r="K16" s="31">
        <f t="shared" si="4"/>
        <v>9928.17437</v>
      </c>
      <c r="L16" s="31">
        <f t="shared" si="4"/>
        <v>8793.01</v>
      </c>
      <c r="M16" s="31">
        <f t="shared" si="4"/>
        <v>8672.88</v>
      </c>
      <c r="N16" s="31">
        <f t="shared" si="4"/>
        <v>9589.68</v>
      </c>
      <c r="O16" s="31">
        <f t="shared" si="4"/>
        <v>9368.099999999999</v>
      </c>
      <c r="P16" s="31">
        <f t="shared" si="4"/>
        <v>12402.694</v>
      </c>
      <c r="Q16" s="31">
        <f t="shared" si="4"/>
        <v>12599.579999999998</v>
      </c>
      <c r="R16" s="31">
        <f t="shared" si="4"/>
        <v>10713.494</v>
      </c>
      <c r="S16" s="31">
        <f t="shared" si="4"/>
        <v>10444.26</v>
      </c>
      <c r="T16" s="31">
        <f t="shared" si="4"/>
        <v>41309.362</v>
      </c>
      <c r="U16" s="31">
        <f t="shared" si="4"/>
        <v>40449.93</v>
      </c>
      <c r="V16" s="31">
        <f t="shared" si="4"/>
        <v>57973.1</v>
      </c>
      <c r="W16" s="31">
        <f t="shared" si="4"/>
        <v>56999.2</v>
      </c>
      <c r="X16" s="31">
        <f t="shared" si="4"/>
        <v>29325.629999999997</v>
      </c>
      <c r="Y16" s="31">
        <f t="shared" si="4"/>
        <v>25864.07</v>
      </c>
      <c r="Z16" s="31">
        <f t="shared" si="4"/>
        <v>89232.08</v>
      </c>
      <c r="AA16" s="31">
        <f t="shared" si="4"/>
        <v>0</v>
      </c>
      <c r="AB16" s="31">
        <f t="shared" si="4"/>
        <v>8263.44</v>
      </c>
      <c r="AC16" s="31">
        <f t="shared" si="4"/>
        <v>0</v>
      </c>
      <c r="AD16" s="31">
        <f t="shared" si="4"/>
        <v>9064.539999999999</v>
      </c>
      <c r="AE16" s="31">
        <f t="shared" si="4"/>
        <v>0</v>
      </c>
      <c r="AF16" s="18"/>
    </row>
    <row r="17" spans="1:32" s="8" customFormat="1" ht="69.75" customHeight="1">
      <c r="A17" s="52" t="s">
        <v>30</v>
      </c>
      <c r="B17" s="31">
        <f>B18+B22+B26+B30+B34</f>
        <v>189955.06</v>
      </c>
      <c r="C17" s="31">
        <f>C18+C22+C26+C30+C34</f>
        <v>109375.66</v>
      </c>
      <c r="D17" s="31">
        <f>D18+D22+D26</f>
        <v>86664.07</v>
      </c>
      <c r="E17" s="31">
        <f>E18+E22+E26</f>
        <v>86664.07</v>
      </c>
      <c r="F17" s="31">
        <f>E17/B17%</f>
        <v>45.62345956985826</v>
      </c>
      <c r="G17" s="31">
        <f>E17/C17%</f>
        <v>79.23524301476216</v>
      </c>
      <c r="H17" s="31">
        <f>H18+H22+H26+H30+H34</f>
        <v>0</v>
      </c>
      <c r="I17" s="31">
        <f aca="true" t="shared" si="5" ref="I17:AE17">I18+I22+I26+I30+I34</f>
        <v>0</v>
      </c>
      <c r="J17" s="31">
        <f t="shared" si="5"/>
        <v>1233.2800000000002</v>
      </c>
      <c r="K17" s="31">
        <f t="shared" si="5"/>
        <v>1233.2800000000002</v>
      </c>
      <c r="L17" s="31">
        <f t="shared" si="5"/>
        <v>0</v>
      </c>
      <c r="M17" s="31">
        <f t="shared" si="5"/>
        <v>0</v>
      </c>
      <c r="N17" s="31">
        <f t="shared" si="5"/>
        <v>0</v>
      </c>
      <c r="O17" s="31">
        <f t="shared" si="5"/>
        <v>0</v>
      </c>
      <c r="P17" s="31">
        <f t="shared" si="5"/>
        <v>2473.7200000000003</v>
      </c>
      <c r="Q17" s="31">
        <f t="shared" si="5"/>
        <v>2473.7200000000003</v>
      </c>
      <c r="R17" s="31">
        <f t="shared" si="5"/>
        <v>3205.56</v>
      </c>
      <c r="S17" s="31">
        <f t="shared" si="5"/>
        <v>3205.6</v>
      </c>
      <c r="T17" s="31">
        <f t="shared" si="5"/>
        <v>30853.16</v>
      </c>
      <c r="U17" s="31">
        <f t="shared" si="5"/>
        <v>30853.16</v>
      </c>
      <c r="V17" s="31">
        <f t="shared" si="5"/>
        <v>50453.799999999996</v>
      </c>
      <c r="W17" s="31">
        <f t="shared" si="5"/>
        <v>50293.799999999996</v>
      </c>
      <c r="X17" s="31">
        <f t="shared" si="5"/>
        <v>21156.14</v>
      </c>
      <c r="Y17" s="31">
        <f t="shared" si="5"/>
        <v>20411.51</v>
      </c>
      <c r="Z17" s="31">
        <f t="shared" si="5"/>
        <v>80000</v>
      </c>
      <c r="AA17" s="31">
        <f t="shared" si="5"/>
        <v>0</v>
      </c>
      <c r="AB17" s="31">
        <f t="shared" si="5"/>
        <v>0</v>
      </c>
      <c r="AC17" s="31">
        <f t="shared" si="5"/>
        <v>0</v>
      </c>
      <c r="AD17" s="31">
        <f t="shared" si="5"/>
        <v>579.4</v>
      </c>
      <c r="AE17" s="31">
        <f t="shared" si="5"/>
        <v>0</v>
      </c>
      <c r="AF17" s="18"/>
    </row>
    <row r="18" spans="1:32" s="8" customFormat="1" ht="161.25" customHeight="1">
      <c r="A18" s="22" t="s">
        <v>64</v>
      </c>
      <c r="B18" s="31">
        <f>B19+B20+B21</f>
        <v>82303.1</v>
      </c>
      <c r="C18" s="31">
        <f>C19+C20+C21</f>
        <v>82303.1</v>
      </c>
      <c r="D18" s="31">
        <f>D19+D20+D21</f>
        <v>81558.47</v>
      </c>
      <c r="E18" s="31">
        <f>E19+E20+E21</f>
        <v>81558.47</v>
      </c>
      <c r="F18" s="31">
        <f>E18/B18%</f>
        <v>99.09525886631243</v>
      </c>
      <c r="G18" s="31">
        <f>E18/C18%</f>
        <v>99.09525886631243</v>
      </c>
      <c r="H18" s="31">
        <f aca="true" t="shared" si="6" ref="H18:AE18">H19+H20+H21</f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6"/>
        <v>0</v>
      </c>
      <c r="O18" s="31">
        <f t="shared" si="6"/>
        <v>0</v>
      </c>
      <c r="P18" s="31">
        <f t="shared" si="6"/>
        <v>0</v>
      </c>
      <c r="Q18" s="31">
        <f t="shared" si="6"/>
        <v>0</v>
      </c>
      <c r="R18" s="31">
        <f t="shared" si="6"/>
        <v>0</v>
      </c>
      <c r="S18" s="31">
        <f t="shared" si="6"/>
        <v>0</v>
      </c>
      <c r="T18" s="31">
        <f t="shared" si="6"/>
        <v>30853.16</v>
      </c>
      <c r="U18" s="31">
        <f t="shared" si="6"/>
        <v>30853.16</v>
      </c>
      <c r="V18" s="31">
        <f t="shared" si="6"/>
        <v>50293.799999999996</v>
      </c>
      <c r="W18" s="31">
        <f t="shared" si="6"/>
        <v>50293.799999999996</v>
      </c>
      <c r="X18" s="31">
        <f t="shared" si="6"/>
        <v>1156.14</v>
      </c>
      <c r="Y18" s="31">
        <f t="shared" si="6"/>
        <v>411.51</v>
      </c>
      <c r="Z18" s="31">
        <f t="shared" si="6"/>
        <v>0</v>
      </c>
      <c r="AA18" s="31">
        <f t="shared" si="6"/>
        <v>0</v>
      </c>
      <c r="AB18" s="31">
        <f t="shared" si="6"/>
        <v>0</v>
      </c>
      <c r="AC18" s="31">
        <f t="shared" si="6"/>
        <v>0</v>
      </c>
      <c r="AD18" s="31">
        <f t="shared" si="6"/>
        <v>0</v>
      </c>
      <c r="AE18" s="31">
        <f t="shared" si="6"/>
        <v>0</v>
      </c>
      <c r="AF18" s="73" t="s">
        <v>76</v>
      </c>
    </row>
    <row r="19" spans="1:32" s="7" customFormat="1" ht="129" customHeight="1">
      <c r="A19" s="10" t="s">
        <v>22</v>
      </c>
      <c r="B19" s="32">
        <f>H19+J19+L19+N19+P19+R19+T19+V19+X19+Z19+AB19+AD19</f>
        <v>78187.1</v>
      </c>
      <c r="C19" s="32">
        <f>H19+J19+L19+N19+P19+R19+T19+V19+X19</f>
        <v>78187.1</v>
      </c>
      <c r="D19" s="32">
        <f>E19</f>
        <v>77479.7</v>
      </c>
      <c r="E19" s="32">
        <f>I19+K19+M19+O19+Q19+S19+U19+W19+Y19+AA19+AC19+AE19</f>
        <v>77479.7</v>
      </c>
      <c r="F19" s="32">
        <f>E19/B19%</f>
        <v>99.09524716992955</v>
      </c>
      <c r="G19" s="32">
        <f>E19/C19%</f>
        <v>99.09524716992955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>
        <v>27597.62</v>
      </c>
      <c r="U19" s="32">
        <v>27597.62</v>
      </c>
      <c r="V19" s="32">
        <v>49491.99</v>
      </c>
      <c r="W19" s="32">
        <v>49491.99</v>
      </c>
      <c r="X19" s="32">
        <v>1097.49</v>
      </c>
      <c r="Y19" s="32">
        <v>390.09</v>
      </c>
      <c r="Z19" s="32"/>
      <c r="AA19" s="32"/>
      <c r="AB19" s="32"/>
      <c r="AC19" s="32"/>
      <c r="AD19" s="32"/>
      <c r="AE19" s="32"/>
      <c r="AF19" s="74"/>
    </row>
    <row r="20" spans="1:32" s="7" customFormat="1" ht="107.25" customHeight="1">
      <c r="A20" s="10" t="s">
        <v>23</v>
      </c>
      <c r="B20" s="32">
        <f>H20+J20+L20+N20+P20+R20+T20+V20+X20+Z20+AB20+AD20</f>
        <v>4116</v>
      </c>
      <c r="C20" s="32">
        <f>H20+J20+L20+N20+P20+R20+T20+V20+X20</f>
        <v>4116</v>
      </c>
      <c r="D20" s="32">
        <f>E20</f>
        <v>4078.77</v>
      </c>
      <c r="E20" s="32">
        <f>I20+K20+M20+O20+Q20+S20+U20+W20+Y20+AA20+AC20+AE20</f>
        <v>4078.77</v>
      </c>
      <c r="F20" s="32">
        <f>E20/B20%</f>
        <v>99.0954810495627</v>
      </c>
      <c r="G20" s="32">
        <f>E20/C20%</f>
        <v>99.0954810495627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>
        <v>3255.54</v>
      </c>
      <c r="U20" s="32">
        <v>3255.54</v>
      </c>
      <c r="V20" s="32">
        <v>801.81</v>
      </c>
      <c r="W20" s="32">
        <v>801.81</v>
      </c>
      <c r="X20" s="32">
        <v>58.65</v>
      </c>
      <c r="Y20" s="32">
        <v>21.42</v>
      </c>
      <c r="Z20" s="32"/>
      <c r="AA20" s="32"/>
      <c r="AB20" s="32"/>
      <c r="AC20" s="32"/>
      <c r="AD20" s="32"/>
      <c r="AE20" s="32"/>
      <c r="AF20" s="74"/>
    </row>
    <row r="21" spans="1:32" s="7" customFormat="1" ht="77.25" customHeight="1">
      <c r="A21" s="10" t="s">
        <v>40</v>
      </c>
      <c r="B21" s="32">
        <f>H21+J21+L21+N21+P21+R21+T21+V21+X21+Z21+AB21+AD21</f>
        <v>0</v>
      </c>
      <c r="C21" s="32">
        <f>H21+J21+L21+N21+P21+R21+T21+V21+X21</f>
        <v>0</v>
      </c>
      <c r="D21" s="32"/>
      <c r="E21" s="33">
        <f>I21+K21+M21+O21+Q21+S21+U21+W21+Y21+AA21+AC21+AE21</f>
        <v>0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75"/>
    </row>
    <row r="22" spans="1:32" s="8" customFormat="1" ht="96" customHeight="1">
      <c r="A22" s="37" t="s">
        <v>65</v>
      </c>
      <c r="B22" s="31">
        <f>B23+B24+B25</f>
        <v>3753.96</v>
      </c>
      <c r="C22" s="31">
        <f>C23+C24+C25</f>
        <v>3365.56</v>
      </c>
      <c r="D22" s="31">
        <v>3205.6</v>
      </c>
      <c r="E22" s="31">
        <f>E23+E24+E25</f>
        <v>3205.6</v>
      </c>
      <c r="F22" s="31">
        <f>E22/B22%</f>
        <v>85.39249219490884</v>
      </c>
      <c r="G22" s="31">
        <f>E22/C22%</f>
        <v>95.24715054849713</v>
      </c>
      <c r="H22" s="31">
        <f aca="true" t="shared" si="7" ref="H22:AE22">H23+H24+H25</f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7"/>
        <v>0</v>
      </c>
      <c r="O22" s="31">
        <f t="shared" si="7"/>
        <v>0</v>
      </c>
      <c r="P22" s="31">
        <f t="shared" si="7"/>
        <v>0</v>
      </c>
      <c r="Q22" s="31">
        <f t="shared" si="7"/>
        <v>0</v>
      </c>
      <c r="R22" s="31">
        <f t="shared" si="7"/>
        <v>3205.56</v>
      </c>
      <c r="S22" s="31">
        <f t="shared" si="7"/>
        <v>3205.6</v>
      </c>
      <c r="T22" s="31">
        <v>0</v>
      </c>
      <c r="U22" s="31">
        <f t="shared" si="7"/>
        <v>0</v>
      </c>
      <c r="V22" s="31">
        <v>160</v>
      </c>
      <c r="W22" s="31">
        <f t="shared" si="7"/>
        <v>0</v>
      </c>
      <c r="X22" s="31">
        <f t="shared" si="7"/>
        <v>0</v>
      </c>
      <c r="Y22" s="31">
        <f t="shared" si="7"/>
        <v>0</v>
      </c>
      <c r="Z22" s="31">
        <f t="shared" si="7"/>
        <v>0</v>
      </c>
      <c r="AA22" s="31">
        <f t="shared" si="7"/>
        <v>0</v>
      </c>
      <c r="AB22" s="31">
        <f t="shared" si="7"/>
        <v>0</v>
      </c>
      <c r="AC22" s="31">
        <f t="shared" si="7"/>
        <v>0</v>
      </c>
      <c r="AD22" s="31">
        <f t="shared" si="7"/>
        <v>388.4</v>
      </c>
      <c r="AE22" s="31">
        <f t="shared" si="7"/>
        <v>0</v>
      </c>
      <c r="AF22" s="76" t="s">
        <v>77</v>
      </c>
    </row>
    <row r="23" spans="1:32" s="7" customFormat="1" ht="135" customHeight="1">
      <c r="A23" s="38" t="s">
        <v>22</v>
      </c>
      <c r="B23" s="32">
        <f>H23+J23+L23+N23+P23+R23+T23+V23+X23+Z23+AB23+AD23</f>
        <v>0</v>
      </c>
      <c r="C23" s="33">
        <f>H23+J23+L23+N23+P23+R23+T23+V23+X23</f>
        <v>0</v>
      </c>
      <c r="D23" s="33"/>
      <c r="E23" s="33">
        <f>I23+K23+M23+O23+Q23+S23+U23+W23+Y23+AA23+AC23+AE23</f>
        <v>0</v>
      </c>
      <c r="F23" s="32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80"/>
    </row>
    <row r="24" spans="1:32" s="7" customFormat="1" ht="123" customHeight="1">
      <c r="A24" s="38" t="s">
        <v>23</v>
      </c>
      <c r="B24" s="32">
        <f>H24+J24+L24+N24+P24+R24+T24+V24+X24+Z24+AB24+AD24</f>
        <v>548.4</v>
      </c>
      <c r="C24" s="33">
        <f>H24+J24+L24+N24+P24+R24+T24+V24+X24</f>
        <v>160</v>
      </c>
      <c r="D24" s="33"/>
      <c r="E24" s="33">
        <f>I24+K24+M24+O24+Q24+S24+U24+W24+Y24+AA24+AC24+AE24</f>
        <v>0</v>
      </c>
      <c r="F24" s="32">
        <f>E24/B24%</f>
        <v>0</v>
      </c>
      <c r="G24" s="32">
        <f>E24/C24%</f>
        <v>0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>
        <v>160</v>
      </c>
      <c r="W24" s="33"/>
      <c r="X24" s="33"/>
      <c r="Y24" s="33"/>
      <c r="Z24" s="33"/>
      <c r="AA24" s="33"/>
      <c r="AB24" s="33"/>
      <c r="AC24" s="33"/>
      <c r="AD24" s="33">
        <v>388.4</v>
      </c>
      <c r="AE24" s="33"/>
      <c r="AF24" s="80"/>
    </row>
    <row r="25" spans="1:32" s="7" customFormat="1" ht="153" customHeight="1">
      <c r="A25" s="38" t="s">
        <v>40</v>
      </c>
      <c r="B25" s="32">
        <f>H25+J25+L25+N25+P25+R25+T25+V25+X25+Z25+AB25+AD25</f>
        <v>3205.56</v>
      </c>
      <c r="C25" s="33">
        <f>H25+J25+L25+N25+P25+R25+T25+V25+X25</f>
        <v>3205.56</v>
      </c>
      <c r="D25" s="33">
        <f>E25</f>
        <v>3205.6</v>
      </c>
      <c r="E25" s="33">
        <f>I25+K25+M25+O25+Q25+S25+U25+W25+Y25+AA25+AC25+AE25</f>
        <v>3205.6</v>
      </c>
      <c r="F25" s="32">
        <f>E25/B25%</f>
        <v>100.00124783189209</v>
      </c>
      <c r="G25" s="32">
        <f>E25/C25%</f>
        <v>100.00124783189209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>
        <v>3205.56</v>
      </c>
      <c r="S25" s="33">
        <v>3205.6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81"/>
    </row>
    <row r="26" spans="1:32" s="8" customFormat="1" ht="39.75" customHeight="1">
      <c r="A26" s="37" t="s">
        <v>66</v>
      </c>
      <c r="B26" s="31">
        <f>B27+B28+B29</f>
        <v>1900</v>
      </c>
      <c r="C26" s="31">
        <f>C27+C28+C29</f>
        <v>1900</v>
      </c>
      <c r="D26" s="31">
        <f>E26</f>
        <v>1900</v>
      </c>
      <c r="E26" s="31">
        <f>E27+E28+E29</f>
        <v>1900</v>
      </c>
      <c r="F26" s="31">
        <f>E26/B26%</f>
        <v>100</v>
      </c>
      <c r="G26" s="31">
        <f>E26/C26%</f>
        <v>100</v>
      </c>
      <c r="H26" s="31">
        <f aca="true" t="shared" si="8" ref="H26:AE26">H27+H28+H29</f>
        <v>0</v>
      </c>
      <c r="I26" s="31">
        <f t="shared" si="8"/>
        <v>0</v>
      </c>
      <c r="J26" s="31">
        <f t="shared" si="8"/>
        <v>699.69</v>
      </c>
      <c r="K26" s="31">
        <f t="shared" si="8"/>
        <v>699.69</v>
      </c>
      <c r="L26" s="31">
        <f t="shared" si="8"/>
        <v>0</v>
      </c>
      <c r="M26" s="31">
        <f t="shared" si="8"/>
        <v>0</v>
      </c>
      <c r="N26" s="31">
        <f t="shared" si="8"/>
        <v>0</v>
      </c>
      <c r="O26" s="31">
        <f t="shared" si="8"/>
        <v>0</v>
      </c>
      <c r="P26" s="31">
        <f t="shared" si="8"/>
        <v>1200.31</v>
      </c>
      <c r="Q26" s="31">
        <f t="shared" si="8"/>
        <v>1200.31</v>
      </c>
      <c r="R26" s="31">
        <f t="shared" si="8"/>
        <v>0</v>
      </c>
      <c r="S26" s="31">
        <f t="shared" si="8"/>
        <v>0</v>
      </c>
      <c r="T26" s="31">
        <f t="shared" si="8"/>
        <v>0</v>
      </c>
      <c r="U26" s="31">
        <f t="shared" si="8"/>
        <v>0</v>
      </c>
      <c r="V26" s="31">
        <f t="shared" si="8"/>
        <v>0</v>
      </c>
      <c r="W26" s="31">
        <f t="shared" si="8"/>
        <v>0</v>
      </c>
      <c r="X26" s="31">
        <f t="shared" si="8"/>
        <v>0</v>
      </c>
      <c r="Y26" s="31">
        <f t="shared" si="8"/>
        <v>0</v>
      </c>
      <c r="Z26" s="31">
        <f t="shared" si="8"/>
        <v>0</v>
      </c>
      <c r="AA26" s="31">
        <f t="shared" si="8"/>
        <v>0</v>
      </c>
      <c r="AB26" s="31">
        <f t="shared" si="8"/>
        <v>0</v>
      </c>
      <c r="AC26" s="31">
        <f t="shared" si="8"/>
        <v>0</v>
      </c>
      <c r="AD26" s="31">
        <f t="shared" si="8"/>
        <v>0</v>
      </c>
      <c r="AE26" s="31">
        <f t="shared" si="8"/>
        <v>0</v>
      </c>
      <c r="AF26" s="79" t="s">
        <v>71</v>
      </c>
    </row>
    <row r="27" spans="1:32" s="7" customFormat="1" ht="31.5" customHeight="1">
      <c r="A27" s="38" t="s">
        <v>22</v>
      </c>
      <c r="B27" s="32">
        <f>H27+J27+L27+N27+P27+R27+T27+V27+X27+Z27+AB27+AD27</f>
        <v>0</v>
      </c>
      <c r="C27" s="32">
        <f>H27+J27+L27+N27+P27+R27+T27+V27+X27</f>
        <v>0</v>
      </c>
      <c r="D27" s="32"/>
      <c r="E27" s="32">
        <f>I27+K27+M27+O27+Q27+S27+U27+W27+Y27+AA27+AC27+AE27</f>
        <v>0</v>
      </c>
      <c r="F27" s="31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70"/>
    </row>
    <row r="28" spans="1:32" s="7" customFormat="1" ht="25.5" customHeight="1">
      <c r="A28" s="38" t="s">
        <v>23</v>
      </c>
      <c r="B28" s="32">
        <f>H28+J28+L28+N28+P28+R28+T28+V28+X28+Z28+AB28+AD28</f>
        <v>0</v>
      </c>
      <c r="C28" s="32">
        <f>H28+J28+L28+N28+P28+R28+T28+V28+X28</f>
        <v>0</v>
      </c>
      <c r="D28" s="32"/>
      <c r="E28" s="32">
        <f>I28+K28+M28+O28+Q28+S28+U28+W28+Y28+AA28+AC28+AE28</f>
        <v>0</v>
      </c>
      <c r="F28" s="3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70"/>
    </row>
    <row r="29" spans="1:32" s="7" customFormat="1" ht="26.25" customHeight="1">
      <c r="A29" s="38" t="s">
        <v>40</v>
      </c>
      <c r="B29" s="32">
        <f>H29+J29+L29+N29+P29+R29+T29+V29+X29+Z29+AB29+AD29</f>
        <v>1900</v>
      </c>
      <c r="C29" s="32">
        <f>H29+J29+L29+N29+P29+R29+T29+V29+X29</f>
        <v>1900</v>
      </c>
      <c r="D29" s="32">
        <f>E29</f>
        <v>1900</v>
      </c>
      <c r="E29" s="32">
        <f>I29+K29+M29+O29+Q29+S29+U29+W29+Y29+AA29+AC29+AE29</f>
        <v>1900</v>
      </c>
      <c r="F29" s="32">
        <f>E29/B29%</f>
        <v>100</v>
      </c>
      <c r="G29" s="32">
        <f>E29/C29%</f>
        <v>100</v>
      </c>
      <c r="H29" s="32"/>
      <c r="I29" s="32"/>
      <c r="J29" s="32">
        <v>699.69</v>
      </c>
      <c r="K29" s="32">
        <v>699.69</v>
      </c>
      <c r="L29" s="32"/>
      <c r="M29" s="32"/>
      <c r="N29" s="32"/>
      <c r="O29" s="32"/>
      <c r="P29" s="32">
        <v>1200.31</v>
      </c>
      <c r="Q29" s="32">
        <v>1200.31</v>
      </c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70"/>
    </row>
    <row r="30" spans="1:32" s="8" customFormat="1" ht="69" customHeight="1">
      <c r="A30" s="37" t="s">
        <v>67</v>
      </c>
      <c r="B30" s="31">
        <f>B31+B32+B33</f>
        <v>1998</v>
      </c>
      <c r="C30" s="31">
        <f>C31+C32+C33</f>
        <v>1807</v>
      </c>
      <c r="D30" s="31">
        <f>D31+D32+D33</f>
        <v>1807</v>
      </c>
      <c r="E30" s="31">
        <f>E31+E32+E33</f>
        <v>1807</v>
      </c>
      <c r="F30" s="31">
        <f>E30/B30%</f>
        <v>90.44044044044044</v>
      </c>
      <c r="G30" s="31">
        <f>E30/C30%</f>
        <v>100</v>
      </c>
      <c r="H30" s="31">
        <f aca="true" t="shared" si="9" ref="H30:AE30">H31+H32+H33</f>
        <v>0</v>
      </c>
      <c r="I30" s="31">
        <f t="shared" si="9"/>
        <v>0</v>
      </c>
      <c r="J30" s="31">
        <f t="shared" si="9"/>
        <v>533.59</v>
      </c>
      <c r="K30" s="31">
        <f t="shared" si="9"/>
        <v>533.59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9"/>
        <v>0</v>
      </c>
      <c r="P30" s="31">
        <f t="shared" si="9"/>
        <v>1273.41</v>
      </c>
      <c r="Q30" s="31">
        <f t="shared" si="9"/>
        <v>1273.41</v>
      </c>
      <c r="R30" s="31">
        <f t="shared" si="9"/>
        <v>0</v>
      </c>
      <c r="S30" s="31">
        <f t="shared" si="9"/>
        <v>0</v>
      </c>
      <c r="T30" s="31">
        <f t="shared" si="9"/>
        <v>0</v>
      </c>
      <c r="U30" s="31">
        <f t="shared" si="9"/>
        <v>0</v>
      </c>
      <c r="V30" s="31">
        <f t="shared" si="9"/>
        <v>0</v>
      </c>
      <c r="W30" s="31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9"/>
        <v>0</v>
      </c>
      <c r="AB30" s="31">
        <f t="shared" si="9"/>
        <v>0</v>
      </c>
      <c r="AC30" s="31">
        <f t="shared" si="9"/>
        <v>0</v>
      </c>
      <c r="AD30" s="31">
        <f t="shared" si="9"/>
        <v>191</v>
      </c>
      <c r="AE30" s="31">
        <f t="shared" si="9"/>
        <v>0</v>
      </c>
      <c r="AF30" s="79" t="s">
        <v>78</v>
      </c>
    </row>
    <row r="31" spans="1:32" s="7" customFormat="1" ht="32.25" customHeight="1">
      <c r="A31" s="38" t="s">
        <v>22</v>
      </c>
      <c r="B31" s="32">
        <f>H31+J31+L31+N31+P31+R31+T31+V31+X31+Z31+AB31+AD31</f>
        <v>0</v>
      </c>
      <c r="C31" s="32">
        <f>H31+J31+L31+N31+P31+R31+T31+V31+X31</f>
        <v>0</v>
      </c>
      <c r="D31" s="32"/>
      <c r="E31" s="32">
        <f>I31+K31+M31+O31+Q31+S31+U31+W31+Y31+AA31+AC31+AE31</f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70"/>
    </row>
    <row r="32" spans="1:32" s="7" customFormat="1" ht="32.25" customHeight="1">
      <c r="A32" s="38" t="s">
        <v>23</v>
      </c>
      <c r="B32" s="32">
        <f>H32+J32+L32+N32+P32+R32+T32+V32+X32+Z32+AB32+AD32</f>
        <v>191</v>
      </c>
      <c r="C32" s="32">
        <f>H32+J32+L32+N32+P32+R32+T32+V32+X32</f>
        <v>0</v>
      </c>
      <c r="D32" s="32"/>
      <c r="E32" s="32">
        <f>I32+K32+M32+O32+Q32+S32+U32+W32+Y32+AA32+AC32+AE32</f>
        <v>0</v>
      </c>
      <c r="F32" s="32">
        <f>E32/B32%</f>
        <v>0</v>
      </c>
      <c r="G32" s="32" t="e">
        <f>E32/C32%</f>
        <v>#DIV/0!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>
        <v>191</v>
      </c>
      <c r="AE32" s="32"/>
      <c r="AF32" s="70"/>
    </row>
    <row r="33" spans="1:32" s="7" customFormat="1" ht="48.75" customHeight="1">
      <c r="A33" s="38" t="s">
        <v>40</v>
      </c>
      <c r="B33" s="32">
        <f>H33+J33+L33+N33+P33+R33+T33+V33+X33+Z33+AB33+AD33</f>
        <v>1807</v>
      </c>
      <c r="C33" s="32">
        <f>H33+J33+L33+N33+P33+R33+T33+V33+X33</f>
        <v>1807</v>
      </c>
      <c r="D33" s="32">
        <f>E33</f>
        <v>1807</v>
      </c>
      <c r="E33" s="32">
        <f>I33+K33+M33+O33+Q33+S33+U33+W33+Y33+AA33+AC33+AE33</f>
        <v>1807</v>
      </c>
      <c r="F33" s="32">
        <f>E33/B33%</f>
        <v>100</v>
      </c>
      <c r="G33" s="32">
        <f>E33/C33%</f>
        <v>100</v>
      </c>
      <c r="H33" s="32"/>
      <c r="I33" s="32"/>
      <c r="J33" s="32">
        <v>533.59</v>
      </c>
      <c r="K33" s="32">
        <v>533.59</v>
      </c>
      <c r="L33" s="32"/>
      <c r="M33" s="32"/>
      <c r="N33" s="32"/>
      <c r="O33" s="32"/>
      <c r="P33" s="32">
        <v>1273.41</v>
      </c>
      <c r="Q33" s="32">
        <v>1273.41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70"/>
    </row>
    <row r="34" spans="1:32" s="8" customFormat="1" ht="75" customHeight="1">
      <c r="A34" s="37" t="s">
        <v>69</v>
      </c>
      <c r="B34" s="31">
        <f>B35+B36+B37</f>
        <v>100000</v>
      </c>
      <c r="C34" s="31">
        <f>C35+C36+C37</f>
        <v>20000</v>
      </c>
      <c r="D34" s="31">
        <f>D35</f>
        <v>0</v>
      </c>
      <c r="E34" s="31">
        <f>E35+E36+E37</f>
        <v>20000</v>
      </c>
      <c r="F34" s="31">
        <f>E34/B34%</f>
        <v>20</v>
      </c>
      <c r="G34" s="31">
        <f>E34/C34%</f>
        <v>100</v>
      </c>
      <c r="H34" s="31">
        <f aca="true" t="shared" si="10" ref="H34:AE34">H35+H36+H37</f>
        <v>0</v>
      </c>
      <c r="I34" s="31">
        <f t="shared" si="10"/>
        <v>0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 t="shared" si="10"/>
        <v>0</v>
      </c>
      <c r="O34" s="31">
        <f t="shared" si="10"/>
        <v>0</v>
      </c>
      <c r="P34" s="31">
        <f t="shared" si="10"/>
        <v>0</v>
      </c>
      <c r="Q34" s="31">
        <f t="shared" si="10"/>
        <v>0</v>
      </c>
      <c r="R34" s="31">
        <f t="shared" si="10"/>
        <v>0</v>
      </c>
      <c r="S34" s="31">
        <f t="shared" si="10"/>
        <v>0</v>
      </c>
      <c r="T34" s="31">
        <f t="shared" si="10"/>
        <v>0</v>
      </c>
      <c r="U34" s="31">
        <f t="shared" si="10"/>
        <v>0</v>
      </c>
      <c r="V34" s="31">
        <f t="shared" si="10"/>
        <v>0</v>
      </c>
      <c r="W34" s="31">
        <f t="shared" si="10"/>
        <v>0</v>
      </c>
      <c r="X34" s="31">
        <f t="shared" si="10"/>
        <v>20000</v>
      </c>
      <c r="Y34" s="31">
        <f t="shared" si="10"/>
        <v>20000</v>
      </c>
      <c r="Z34" s="31">
        <f t="shared" si="10"/>
        <v>80000</v>
      </c>
      <c r="AA34" s="31">
        <f t="shared" si="10"/>
        <v>0</v>
      </c>
      <c r="AB34" s="31">
        <f t="shared" si="10"/>
        <v>0</v>
      </c>
      <c r="AC34" s="31">
        <f t="shared" si="10"/>
        <v>0</v>
      </c>
      <c r="AD34" s="31">
        <f t="shared" si="10"/>
        <v>0</v>
      </c>
      <c r="AE34" s="31">
        <f t="shared" si="10"/>
        <v>0</v>
      </c>
      <c r="AF34" s="79" t="s">
        <v>79</v>
      </c>
    </row>
    <row r="35" spans="1:32" s="7" customFormat="1" ht="75" customHeight="1">
      <c r="A35" s="38" t="s">
        <v>22</v>
      </c>
      <c r="B35" s="32">
        <f>H35+J35+L35+N35+P35+R35+T35+V35+X35+Z35+AB35+AD35</f>
        <v>0</v>
      </c>
      <c r="C35" s="32">
        <f>H35+J35+L35+N35+P35+R35+T35+V35+X35</f>
        <v>0</v>
      </c>
      <c r="D35" s="32"/>
      <c r="E35" s="32">
        <f>I35+K35+M35+O35+Q35+S35+U35+W35+Y35+AA35+AC35+AE35</f>
        <v>0</v>
      </c>
      <c r="F35" s="31"/>
      <c r="G35" s="3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70"/>
    </row>
    <row r="36" spans="1:32" s="7" customFormat="1" ht="84.75" customHeight="1">
      <c r="A36" s="38" t="s">
        <v>23</v>
      </c>
      <c r="B36" s="32">
        <f>H36+J36+L36+N36+P36+R36+T36+V36+X36+Z36+AB36+AD36</f>
        <v>0</v>
      </c>
      <c r="C36" s="32">
        <f>H36+J36+L36+N36+P36+R36+T36+V36+X36</f>
        <v>0</v>
      </c>
      <c r="D36" s="32"/>
      <c r="E36" s="32">
        <f>I36+K36+M36+O36+Q36+S36+U36+W36+Y36+AA36+AC36+AE36</f>
        <v>0</v>
      </c>
      <c r="F36" s="31"/>
      <c r="G36" s="3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70"/>
    </row>
    <row r="37" spans="1:32" s="7" customFormat="1" ht="77.25" customHeight="1">
      <c r="A37" s="38" t="s">
        <v>40</v>
      </c>
      <c r="B37" s="32">
        <f>H37+J37+L37+N37+P37+R37+T37+V37+X37+Z37+AB37+AD37</f>
        <v>100000</v>
      </c>
      <c r="C37" s="32">
        <f>H37+J37+L37+N37+P37+R37+T37+V37+X37</f>
        <v>20000</v>
      </c>
      <c r="D37" s="32"/>
      <c r="E37" s="32">
        <f>I37+K37+M37+O37+Q37+S37+U37+W37+Y37+AA37+AC37+AE37</f>
        <v>20000</v>
      </c>
      <c r="F37" s="32">
        <f aca="true" t="shared" si="11" ref="F37:F45">E37/B37%</f>
        <v>20</v>
      </c>
      <c r="G37" s="32">
        <f aca="true" t="shared" si="12" ref="G37:G45">E37/C37%</f>
        <v>100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>
        <v>20000</v>
      </c>
      <c r="Y37" s="32">
        <v>20000</v>
      </c>
      <c r="Z37" s="32">
        <v>80000</v>
      </c>
      <c r="AA37" s="32"/>
      <c r="AB37" s="32"/>
      <c r="AC37" s="32"/>
      <c r="AD37" s="32"/>
      <c r="AE37" s="32"/>
      <c r="AF37" s="70"/>
    </row>
    <row r="38" spans="1:32" s="7" customFormat="1" ht="56.25" customHeight="1">
      <c r="A38" s="37" t="s">
        <v>72</v>
      </c>
      <c r="B38" s="32">
        <f>H38+J38+L38+N38+P38+R38+T38+V38+X38+Z38+AB38+AD38</f>
        <v>95.5</v>
      </c>
      <c r="C38" s="32">
        <f>C39</f>
        <v>95.5</v>
      </c>
      <c r="D38" s="32">
        <f>D39</f>
        <v>95.5</v>
      </c>
      <c r="E38" s="32">
        <f>E39</f>
        <v>95.5</v>
      </c>
      <c r="F38" s="32">
        <f>E38/B38%</f>
        <v>100</v>
      </c>
      <c r="G38" s="32">
        <f>E38/C38%</f>
        <v>100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>
        <v>95.5</v>
      </c>
      <c r="Y38" s="32"/>
      <c r="Z38" s="32"/>
      <c r="AA38" s="32"/>
      <c r="AB38" s="32"/>
      <c r="AC38" s="32"/>
      <c r="AD38" s="32"/>
      <c r="AE38" s="32"/>
      <c r="AF38" s="79" t="s">
        <v>75</v>
      </c>
    </row>
    <row r="39" spans="1:32" s="7" customFormat="1" ht="43.5" customHeight="1">
      <c r="A39" s="38" t="s">
        <v>23</v>
      </c>
      <c r="B39" s="32">
        <f>H39+J39+L39+N39+P39+R39+T39+V39+X39+Z39+AB39+AD39</f>
        <v>95.5</v>
      </c>
      <c r="C39" s="32">
        <f>H39+J39+L39+N39+P39+R39+T39+V39+X39</f>
        <v>95.5</v>
      </c>
      <c r="D39" s="32">
        <f>E39</f>
        <v>95.5</v>
      </c>
      <c r="E39" s="32">
        <f>I39+K39+M39+O39+Q39+S39+U39+W39+Y39+AA39+AC39+AE39</f>
        <v>95.5</v>
      </c>
      <c r="F39" s="32">
        <f>E39/B39%</f>
        <v>100</v>
      </c>
      <c r="G39" s="32">
        <f>E39/C39%</f>
        <v>100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>
        <v>95.5</v>
      </c>
      <c r="W39" s="32">
        <v>95.5</v>
      </c>
      <c r="X39" s="32"/>
      <c r="Y39" s="32"/>
      <c r="Z39" s="32"/>
      <c r="AA39" s="32"/>
      <c r="AB39" s="32"/>
      <c r="AC39" s="32"/>
      <c r="AD39" s="32"/>
      <c r="AE39" s="32"/>
      <c r="AF39" s="82"/>
    </row>
    <row r="40" spans="1:32" s="8" customFormat="1" ht="30" customHeight="1">
      <c r="A40" s="37" t="s">
        <v>33</v>
      </c>
      <c r="B40" s="31">
        <f>B18+B22+B26+B30+B34+B38</f>
        <v>190050.56</v>
      </c>
      <c r="C40" s="31">
        <f>C18+C22+C26+C30+C34</f>
        <v>109375.66</v>
      </c>
      <c r="D40" s="31">
        <f>D26+D22+D18+D30</f>
        <v>88471.07</v>
      </c>
      <c r="E40" s="31">
        <f>E18+E22+E26+E30+E34</f>
        <v>108471.07</v>
      </c>
      <c r="F40" s="31">
        <f t="shared" si="11"/>
        <v>57.07484892441254</v>
      </c>
      <c r="G40" s="31">
        <f t="shared" si="12"/>
        <v>99.1729512763626</v>
      </c>
      <c r="H40" s="31">
        <f>H18+H22+H26+H30+H34</f>
        <v>0</v>
      </c>
      <c r="I40" s="31">
        <f aca="true" t="shared" si="13" ref="I40:AE43">I18+I22+I26+I30+I34</f>
        <v>0</v>
      </c>
      <c r="J40" s="31">
        <f t="shared" si="13"/>
        <v>1233.2800000000002</v>
      </c>
      <c r="K40" s="31">
        <f t="shared" si="13"/>
        <v>1233.2800000000002</v>
      </c>
      <c r="L40" s="31">
        <f t="shared" si="13"/>
        <v>0</v>
      </c>
      <c r="M40" s="31">
        <f t="shared" si="13"/>
        <v>0</v>
      </c>
      <c r="N40" s="31">
        <f t="shared" si="13"/>
        <v>0</v>
      </c>
      <c r="O40" s="31">
        <f t="shared" si="13"/>
        <v>0</v>
      </c>
      <c r="P40" s="31">
        <f t="shared" si="13"/>
        <v>2473.7200000000003</v>
      </c>
      <c r="Q40" s="31">
        <f t="shared" si="13"/>
        <v>2473.7200000000003</v>
      </c>
      <c r="R40" s="31">
        <f t="shared" si="13"/>
        <v>3205.56</v>
      </c>
      <c r="S40" s="31">
        <f t="shared" si="13"/>
        <v>3205.6</v>
      </c>
      <c r="T40" s="31">
        <f t="shared" si="13"/>
        <v>30853.16</v>
      </c>
      <c r="U40" s="31">
        <f t="shared" si="13"/>
        <v>30853.16</v>
      </c>
      <c r="V40" s="31">
        <f t="shared" si="13"/>
        <v>50453.799999999996</v>
      </c>
      <c r="W40" s="31">
        <f t="shared" si="13"/>
        <v>50293.799999999996</v>
      </c>
      <c r="X40" s="31">
        <f>X18+X22+X26+X30+X34+X38</f>
        <v>21251.64</v>
      </c>
      <c r="Y40" s="31">
        <f t="shared" si="13"/>
        <v>20411.51</v>
      </c>
      <c r="Z40" s="31">
        <f t="shared" si="13"/>
        <v>80000</v>
      </c>
      <c r="AA40" s="31">
        <f t="shared" si="13"/>
        <v>0</v>
      </c>
      <c r="AB40" s="31">
        <f t="shared" si="13"/>
        <v>0</v>
      </c>
      <c r="AC40" s="31">
        <f t="shared" si="13"/>
        <v>0</v>
      </c>
      <c r="AD40" s="31">
        <f t="shared" si="13"/>
        <v>579.4</v>
      </c>
      <c r="AE40" s="31">
        <f t="shared" si="13"/>
        <v>0</v>
      </c>
      <c r="AF40" s="46"/>
    </row>
    <row r="41" spans="1:32" s="7" customFormat="1" ht="21.75" customHeight="1">
      <c r="A41" s="38" t="s">
        <v>22</v>
      </c>
      <c r="B41" s="32">
        <f>B19+B23+B27+B31+B35</f>
        <v>78187.1</v>
      </c>
      <c r="C41" s="32">
        <f>C19+C23+C27+C31+C35</f>
        <v>78187.1</v>
      </c>
      <c r="D41" s="32">
        <f>D19+D23+D27+D31</f>
        <v>77479.7</v>
      </c>
      <c r="E41" s="32">
        <f>E19+E23+E27+E31+E35</f>
        <v>77479.7</v>
      </c>
      <c r="F41" s="32">
        <f t="shared" si="11"/>
        <v>99.09524716992955</v>
      </c>
      <c r="G41" s="32">
        <f t="shared" si="12"/>
        <v>99.09524716992955</v>
      </c>
      <c r="H41" s="32">
        <f>H19+H23+H27+H31+H35</f>
        <v>0</v>
      </c>
      <c r="I41" s="32">
        <f t="shared" si="13"/>
        <v>0</v>
      </c>
      <c r="J41" s="32">
        <f t="shared" si="13"/>
        <v>0</v>
      </c>
      <c r="K41" s="32">
        <f t="shared" si="13"/>
        <v>0</v>
      </c>
      <c r="L41" s="32">
        <f t="shared" si="13"/>
        <v>0</v>
      </c>
      <c r="M41" s="32">
        <f t="shared" si="13"/>
        <v>0</v>
      </c>
      <c r="N41" s="32">
        <f t="shared" si="13"/>
        <v>0</v>
      </c>
      <c r="O41" s="32">
        <f t="shared" si="13"/>
        <v>0</v>
      </c>
      <c r="P41" s="32">
        <f t="shared" si="13"/>
        <v>0</v>
      </c>
      <c r="Q41" s="32">
        <f t="shared" si="13"/>
        <v>0</v>
      </c>
      <c r="R41" s="32">
        <f t="shared" si="13"/>
        <v>0</v>
      </c>
      <c r="S41" s="32">
        <f t="shared" si="13"/>
        <v>0</v>
      </c>
      <c r="T41" s="32">
        <f t="shared" si="13"/>
        <v>27597.62</v>
      </c>
      <c r="U41" s="32">
        <f t="shared" si="13"/>
        <v>27597.62</v>
      </c>
      <c r="V41" s="32">
        <f t="shared" si="13"/>
        <v>49491.99</v>
      </c>
      <c r="W41" s="32">
        <f t="shared" si="13"/>
        <v>49491.99</v>
      </c>
      <c r="X41" s="32">
        <f t="shared" si="13"/>
        <v>1097.49</v>
      </c>
      <c r="Y41" s="32">
        <f t="shared" si="13"/>
        <v>390.09</v>
      </c>
      <c r="Z41" s="32">
        <f t="shared" si="13"/>
        <v>0</v>
      </c>
      <c r="AA41" s="32">
        <f t="shared" si="13"/>
        <v>0</v>
      </c>
      <c r="AB41" s="32">
        <f t="shared" si="13"/>
        <v>0</v>
      </c>
      <c r="AC41" s="32">
        <f t="shared" si="13"/>
        <v>0</v>
      </c>
      <c r="AD41" s="32">
        <f t="shared" si="13"/>
        <v>0</v>
      </c>
      <c r="AE41" s="32">
        <f t="shared" si="13"/>
        <v>0</v>
      </c>
      <c r="AF41" s="44"/>
    </row>
    <row r="42" spans="1:32" s="7" customFormat="1" ht="21.75" customHeight="1">
      <c r="A42" s="38" t="s">
        <v>23</v>
      </c>
      <c r="B42" s="32">
        <f>B20+B24+B28+B32+B36+B39</f>
        <v>4950.9</v>
      </c>
      <c r="C42" s="32">
        <f>C20+C24+C28+C32+C36</f>
        <v>4276</v>
      </c>
      <c r="D42" s="32">
        <f>E42</f>
        <v>4078.77</v>
      </c>
      <c r="E42" s="32">
        <f>E20+E24+E28+E32+E36</f>
        <v>4078.77</v>
      </c>
      <c r="F42" s="32">
        <f t="shared" si="11"/>
        <v>82.38441495485671</v>
      </c>
      <c r="G42" s="32">
        <f t="shared" si="12"/>
        <v>95.38751169317119</v>
      </c>
      <c r="H42" s="32">
        <f>H20+H24+H28+H32+H36</f>
        <v>0</v>
      </c>
      <c r="I42" s="32">
        <f t="shared" si="13"/>
        <v>0</v>
      </c>
      <c r="J42" s="32">
        <f t="shared" si="13"/>
        <v>0</v>
      </c>
      <c r="K42" s="32">
        <f t="shared" si="13"/>
        <v>0</v>
      </c>
      <c r="L42" s="32">
        <f t="shared" si="13"/>
        <v>0</v>
      </c>
      <c r="M42" s="32">
        <f t="shared" si="13"/>
        <v>0</v>
      </c>
      <c r="N42" s="32">
        <f t="shared" si="13"/>
        <v>0</v>
      </c>
      <c r="O42" s="32">
        <f t="shared" si="13"/>
        <v>0</v>
      </c>
      <c r="P42" s="32">
        <f t="shared" si="13"/>
        <v>0</v>
      </c>
      <c r="Q42" s="32">
        <f t="shared" si="13"/>
        <v>0</v>
      </c>
      <c r="R42" s="32">
        <f t="shared" si="13"/>
        <v>0</v>
      </c>
      <c r="S42" s="32">
        <f t="shared" si="13"/>
        <v>0</v>
      </c>
      <c r="T42" s="32">
        <f t="shared" si="13"/>
        <v>3255.54</v>
      </c>
      <c r="U42" s="32">
        <f t="shared" si="13"/>
        <v>3255.54</v>
      </c>
      <c r="V42" s="32">
        <f t="shared" si="13"/>
        <v>961.81</v>
      </c>
      <c r="W42" s="32">
        <f t="shared" si="13"/>
        <v>801.81</v>
      </c>
      <c r="X42" s="32">
        <f>X20+X24+X28+X32+X36+X39</f>
        <v>58.65</v>
      </c>
      <c r="Y42" s="32">
        <f t="shared" si="13"/>
        <v>21.42</v>
      </c>
      <c r="Z42" s="32">
        <f t="shared" si="13"/>
        <v>0</v>
      </c>
      <c r="AA42" s="32">
        <f t="shared" si="13"/>
        <v>0</v>
      </c>
      <c r="AB42" s="32">
        <f t="shared" si="13"/>
        <v>0</v>
      </c>
      <c r="AC42" s="32">
        <f t="shared" si="13"/>
        <v>0</v>
      </c>
      <c r="AD42" s="32">
        <f t="shared" si="13"/>
        <v>579.4</v>
      </c>
      <c r="AE42" s="32">
        <f t="shared" si="13"/>
        <v>0</v>
      </c>
      <c r="AF42" s="44"/>
    </row>
    <row r="43" spans="1:32" s="7" customFormat="1" ht="21.75" customHeight="1">
      <c r="A43" s="38" t="s">
        <v>40</v>
      </c>
      <c r="B43" s="32">
        <f>B21+B25+B29+B33+B37</f>
        <v>106912.56</v>
      </c>
      <c r="C43" s="32">
        <f>C21+C25+C29+C33+C37</f>
        <v>26912.559999999998</v>
      </c>
      <c r="D43" s="32">
        <f>E43</f>
        <v>26912.6</v>
      </c>
      <c r="E43" s="32">
        <f>E21+E25+E29+E33+E37</f>
        <v>26912.6</v>
      </c>
      <c r="F43" s="32">
        <f t="shared" si="11"/>
        <v>25.17253351710968</v>
      </c>
      <c r="G43" s="32">
        <f t="shared" si="12"/>
        <v>100.0001486294875</v>
      </c>
      <c r="H43" s="32">
        <f>H21+H25+H29+H33+H37</f>
        <v>0</v>
      </c>
      <c r="I43" s="32">
        <f t="shared" si="13"/>
        <v>0</v>
      </c>
      <c r="J43" s="32">
        <f t="shared" si="13"/>
        <v>1233.2800000000002</v>
      </c>
      <c r="K43" s="32">
        <f t="shared" si="13"/>
        <v>1233.2800000000002</v>
      </c>
      <c r="L43" s="32">
        <f t="shared" si="13"/>
        <v>0</v>
      </c>
      <c r="M43" s="32">
        <f t="shared" si="13"/>
        <v>0</v>
      </c>
      <c r="N43" s="32">
        <f t="shared" si="13"/>
        <v>0</v>
      </c>
      <c r="O43" s="32">
        <f t="shared" si="13"/>
        <v>0</v>
      </c>
      <c r="P43" s="32">
        <f t="shared" si="13"/>
        <v>2473.7200000000003</v>
      </c>
      <c r="Q43" s="32">
        <f t="shared" si="13"/>
        <v>2473.7200000000003</v>
      </c>
      <c r="R43" s="32">
        <f t="shared" si="13"/>
        <v>3205.56</v>
      </c>
      <c r="S43" s="32">
        <f t="shared" si="13"/>
        <v>3205.6</v>
      </c>
      <c r="T43" s="32">
        <f t="shared" si="13"/>
        <v>0</v>
      </c>
      <c r="U43" s="32">
        <f t="shared" si="13"/>
        <v>0</v>
      </c>
      <c r="V43" s="32">
        <f t="shared" si="13"/>
        <v>0</v>
      </c>
      <c r="W43" s="32">
        <f t="shared" si="13"/>
        <v>0</v>
      </c>
      <c r="X43" s="32">
        <f>X21+X25+X29+X33+X37</f>
        <v>20000</v>
      </c>
      <c r="Y43" s="32">
        <f t="shared" si="13"/>
        <v>20000</v>
      </c>
      <c r="Z43" s="32">
        <f t="shared" si="13"/>
        <v>80000</v>
      </c>
      <c r="AA43" s="32">
        <f t="shared" si="13"/>
        <v>0</v>
      </c>
      <c r="AB43" s="32">
        <f t="shared" si="13"/>
        <v>0</v>
      </c>
      <c r="AC43" s="32">
        <f t="shared" si="13"/>
        <v>0</v>
      </c>
      <c r="AD43" s="32">
        <f t="shared" si="13"/>
        <v>0</v>
      </c>
      <c r="AE43" s="32">
        <f t="shared" si="13"/>
        <v>0</v>
      </c>
      <c r="AF43" s="45"/>
    </row>
    <row r="44" spans="1:32" s="8" customFormat="1" ht="51" customHeight="1">
      <c r="A44" s="22" t="s">
        <v>32</v>
      </c>
      <c r="B44" s="31">
        <f>B65</f>
        <v>101730.98999999999</v>
      </c>
      <c r="C44" s="31">
        <f>C65</f>
        <v>75255.53</v>
      </c>
      <c r="D44" s="31">
        <f>E44</f>
        <v>70942.97437</v>
      </c>
      <c r="E44" s="31">
        <f>E65</f>
        <v>70942.97437</v>
      </c>
      <c r="F44" s="31">
        <f t="shared" si="11"/>
        <v>69.73585371576547</v>
      </c>
      <c r="G44" s="31">
        <f t="shared" si="12"/>
        <v>94.26945019189951</v>
      </c>
      <c r="H44" s="31">
        <f aca="true" t="shared" si="14" ref="H44:AE44">H65</f>
        <v>5152.84</v>
      </c>
      <c r="I44" s="31">
        <f t="shared" si="14"/>
        <v>5087.85</v>
      </c>
      <c r="J44" s="31">
        <f t="shared" si="14"/>
        <v>8632.9</v>
      </c>
      <c r="K44" s="31">
        <f t="shared" si="14"/>
        <v>8694.89437</v>
      </c>
      <c r="L44" s="31">
        <f t="shared" si="14"/>
        <v>8793.01</v>
      </c>
      <c r="M44" s="31">
        <f t="shared" si="14"/>
        <v>8672.88</v>
      </c>
      <c r="N44" s="31">
        <f t="shared" si="14"/>
        <v>9589.68</v>
      </c>
      <c r="O44" s="31">
        <f t="shared" si="14"/>
        <v>9368.099999999999</v>
      </c>
      <c r="P44" s="31">
        <f t="shared" si="14"/>
        <v>9928.974</v>
      </c>
      <c r="Q44" s="31">
        <f t="shared" si="14"/>
        <v>10125.859999999999</v>
      </c>
      <c r="R44" s="31">
        <f t="shared" si="14"/>
        <v>7507.934</v>
      </c>
      <c r="S44" s="31">
        <f t="shared" si="14"/>
        <v>7238.66</v>
      </c>
      <c r="T44" s="31">
        <f t="shared" si="14"/>
        <v>10456.202000000001</v>
      </c>
      <c r="U44" s="31">
        <f t="shared" si="14"/>
        <v>9596.769999999999</v>
      </c>
      <c r="V44" s="31">
        <f t="shared" si="14"/>
        <v>7519.3</v>
      </c>
      <c r="W44" s="31">
        <f t="shared" si="14"/>
        <v>6705.4</v>
      </c>
      <c r="X44" s="31">
        <f t="shared" si="14"/>
        <v>8169.49</v>
      </c>
      <c r="Y44" s="31">
        <f t="shared" si="14"/>
        <v>5452.56</v>
      </c>
      <c r="Z44" s="31">
        <f t="shared" si="14"/>
        <v>9232.08</v>
      </c>
      <c r="AA44" s="31">
        <f t="shared" si="14"/>
        <v>0</v>
      </c>
      <c r="AB44" s="31">
        <f t="shared" si="14"/>
        <v>8263.44</v>
      </c>
      <c r="AC44" s="31">
        <f t="shared" si="14"/>
        <v>0</v>
      </c>
      <c r="AD44" s="31">
        <f t="shared" si="14"/>
        <v>8485.14</v>
      </c>
      <c r="AE44" s="31">
        <f t="shared" si="14"/>
        <v>0</v>
      </c>
      <c r="AF44" s="18"/>
    </row>
    <row r="45" spans="1:32" s="8" customFormat="1" ht="75" customHeight="1">
      <c r="A45" s="10" t="s">
        <v>53</v>
      </c>
      <c r="B45" s="32">
        <f>H45+J45+L45+N45+P45+R45+T45+V45+X45+Z45+AB45+AD45</f>
        <v>96966.98999999999</v>
      </c>
      <c r="C45" s="51">
        <f>H45+J45+L45+N45+P45+R45+T45+V45+X45</f>
        <v>71794</v>
      </c>
      <c r="D45" s="34">
        <f>E45</f>
        <v>67484.06437</v>
      </c>
      <c r="E45" s="32">
        <f>I45+K45+M45+O45+Q45+S45+U45+W45+Y45+AA45+AC45+AE45</f>
        <v>67484.06437</v>
      </c>
      <c r="F45" s="31">
        <f t="shared" si="11"/>
        <v>69.59488416625081</v>
      </c>
      <c r="G45" s="31">
        <f t="shared" si="12"/>
        <v>93.99680247653005</v>
      </c>
      <c r="H45" s="32">
        <v>4912.37</v>
      </c>
      <c r="I45" s="32">
        <v>4849.51</v>
      </c>
      <c r="J45" s="32">
        <v>8366.63</v>
      </c>
      <c r="K45" s="32">
        <f>13276.00437-I45</f>
        <v>8426.49437</v>
      </c>
      <c r="L45" s="32">
        <v>8527.93</v>
      </c>
      <c r="M45" s="32">
        <v>8408.3</v>
      </c>
      <c r="N45" s="32">
        <v>9312.29</v>
      </c>
      <c r="O45" s="32">
        <v>9090.21</v>
      </c>
      <c r="P45" s="32">
        <v>9657.664</v>
      </c>
      <c r="Q45" s="32">
        <v>9854.8</v>
      </c>
      <c r="R45" s="32">
        <v>7237.254</v>
      </c>
      <c r="S45" s="32">
        <v>6969.64</v>
      </c>
      <c r="T45" s="32">
        <v>10185.512</v>
      </c>
      <c r="U45" s="32">
        <v>9333.81</v>
      </c>
      <c r="V45" s="32">
        <v>6203.7</v>
      </c>
      <c r="W45" s="32">
        <v>5382.24</v>
      </c>
      <c r="X45" s="32">
        <v>7390.65</v>
      </c>
      <c r="Y45" s="32">
        <v>5169.06</v>
      </c>
      <c r="Z45" s="32">
        <v>8948.72</v>
      </c>
      <c r="AA45" s="32"/>
      <c r="AB45" s="32">
        <v>8000.18</v>
      </c>
      <c r="AC45" s="32"/>
      <c r="AD45" s="32">
        <v>8224.09</v>
      </c>
      <c r="AE45" s="33"/>
      <c r="AF45" s="76"/>
    </row>
    <row r="46" spans="1:32" s="8" customFormat="1" ht="15.75">
      <c r="A46" s="10" t="s">
        <v>22</v>
      </c>
      <c r="B46" s="32"/>
      <c r="C46" s="34"/>
      <c r="D46" s="34"/>
      <c r="E46" s="33"/>
      <c r="F46" s="31"/>
      <c r="G46" s="31"/>
      <c r="H46" s="33"/>
      <c r="I46" s="33"/>
      <c r="J46" s="33"/>
      <c r="K46" s="33"/>
      <c r="L46" s="33"/>
      <c r="M46" s="33"/>
      <c r="N46" s="33"/>
      <c r="O46" s="35"/>
      <c r="P46" s="33"/>
      <c r="Q46" s="33"/>
      <c r="R46" s="33"/>
      <c r="S46" s="33"/>
      <c r="T46" s="33"/>
      <c r="U46" s="35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77"/>
    </row>
    <row r="47" spans="1:32" s="8" customFormat="1" ht="15.75">
      <c r="A47" s="10" t="s">
        <v>23</v>
      </c>
      <c r="B47" s="32">
        <f>B45</f>
        <v>96966.98999999999</v>
      </c>
      <c r="C47" s="32">
        <f>C45</f>
        <v>71794</v>
      </c>
      <c r="D47" s="32">
        <f>E47</f>
        <v>67484.06437</v>
      </c>
      <c r="E47" s="32">
        <f>E45</f>
        <v>67484.06437</v>
      </c>
      <c r="F47" s="32">
        <f>E47/B47%</f>
        <v>69.59488416625081</v>
      </c>
      <c r="G47" s="32">
        <f>E47/C47%</f>
        <v>93.99680247653005</v>
      </c>
      <c r="H47" s="32">
        <f aca="true" t="shared" si="15" ref="H47:AE47">H45</f>
        <v>4912.37</v>
      </c>
      <c r="I47" s="32">
        <f t="shared" si="15"/>
        <v>4849.51</v>
      </c>
      <c r="J47" s="32">
        <f t="shared" si="15"/>
        <v>8366.63</v>
      </c>
      <c r="K47" s="32">
        <f t="shared" si="15"/>
        <v>8426.49437</v>
      </c>
      <c r="L47" s="32">
        <f t="shared" si="15"/>
        <v>8527.93</v>
      </c>
      <c r="M47" s="32">
        <f t="shared" si="15"/>
        <v>8408.3</v>
      </c>
      <c r="N47" s="32">
        <f t="shared" si="15"/>
        <v>9312.29</v>
      </c>
      <c r="O47" s="32">
        <f t="shared" si="15"/>
        <v>9090.21</v>
      </c>
      <c r="P47" s="32">
        <f t="shared" si="15"/>
        <v>9657.664</v>
      </c>
      <c r="Q47" s="32">
        <f t="shared" si="15"/>
        <v>9854.8</v>
      </c>
      <c r="R47" s="32">
        <f t="shared" si="15"/>
        <v>7237.254</v>
      </c>
      <c r="S47" s="32">
        <f t="shared" si="15"/>
        <v>6969.64</v>
      </c>
      <c r="T47" s="32">
        <f t="shared" si="15"/>
        <v>10185.512</v>
      </c>
      <c r="U47" s="32">
        <f t="shared" si="15"/>
        <v>9333.81</v>
      </c>
      <c r="V47" s="32">
        <f t="shared" si="15"/>
        <v>6203.7</v>
      </c>
      <c r="W47" s="32">
        <f t="shared" si="15"/>
        <v>5382.24</v>
      </c>
      <c r="X47" s="32">
        <f t="shared" si="15"/>
        <v>7390.65</v>
      </c>
      <c r="Y47" s="32">
        <f t="shared" si="15"/>
        <v>5169.06</v>
      </c>
      <c r="Z47" s="32">
        <f t="shared" si="15"/>
        <v>8948.72</v>
      </c>
      <c r="AA47" s="32">
        <f t="shared" si="15"/>
        <v>0</v>
      </c>
      <c r="AB47" s="32">
        <f t="shared" si="15"/>
        <v>8000.18</v>
      </c>
      <c r="AC47" s="32">
        <f t="shared" si="15"/>
        <v>0</v>
      </c>
      <c r="AD47" s="32">
        <f t="shared" si="15"/>
        <v>8224.09</v>
      </c>
      <c r="AE47" s="32">
        <f t="shared" si="15"/>
        <v>0</v>
      </c>
      <c r="AF47" s="77"/>
    </row>
    <row r="48" spans="1:32" s="8" customFormat="1" ht="15.75">
      <c r="A48" s="10" t="s">
        <v>40</v>
      </c>
      <c r="B48" s="32"/>
      <c r="C48" s="34"/>
      <c r="D48" s="34"/>
      <c r="E48" s="33"/>
      <c r="F48" s="31"/>
      <c r="G48" s="31"/>
      <c r="H48" s="33"/>
      <c r="I48" s="33"/>
      <c r="J48" s="33"/>
      <c r="K48" s="33"/>
      <c r="L48" s="33"/>
      <c r="M48" s="33"/>
      <c r="N48" s="33"/>
      <c r="O48" s="35"/>
      <c r="P48" s="33"/>
      <c r="Q48" s="33"/>
      <c r="R48" s="33"/>
      <c r="S48" s="33"/>
      <c r="T48" s="33"/>
      <c r="U48" s="35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78"/>
    </row>
    <row r="49" spans="1:32" s="8" customFormat="1" ht="31.5">
      <c r="A49" s="10" t="s">
        <v>54</v>
      </c>
      <c r="B49" s="32">
        <f>H49+J49+L49+N49+P49+R49+T49+V49+X49+Z49+AB49+AD49</f>
        <v>3019.8</v>
      </c>
      <c r="C49" s="51">
        <f>H49+J49+L49+N49+P49+R49+T49+V49+X49</f>
        <v>2236.75</v>
      </c>
      <c r="D49" s="51">
        <f>E49</f>
        <v>2236.75</v>
      </c>
      <c r="E49" s="32">
        <f>I49+K49+M49+O49+Q49+S49+U49+W49+Y49+AA49+AC49+AE49</f>
        <v>2236.75</v>
      </c>
      <c r="F49" s="31">
        <f>E49/B49%</f>
        <v>74.06947479965561</v>
      </c>
      <c r="G49" s="31">
        <f>E49/C49%</f>
        <v>100</v>
      </c>
      <c r="H49" s="32">
        <v>223.34</v>
      </c>
      <c r="I49" s="32">
        <v>223.34</v>
      </c>
      <c r="J49" s="32">
        <v>248.56</v>
      </c>
      <c r="K49" s="32">
        <v>248.56</v>
      </c>
      <c r="L49" s="32">
        <v>248.57</v>
      </c>
      <c r="M49" s="32">
        <v>248.57</v>
      </c>
      <c r="N49" s="32">
        <v>248.57</v>
      </c>
      <c r="O49" s="32">
        <v>248.57</v>
      </c>
      <c r="P49" s="32">
        <v>248.57</v>
      </c>
      <c r="Q49" s="32">
        <v>248.57</v>
      </c>
      <c r="R49" s="32">
        <v>248.57</v>
      </c>
      <c r="S49" s="32">
        <v>248.57</v>
      </c>
      <c r="T49" s="32">
        <v>248.57</v>
      </c>
      <c r="U49" s="32">
        <v>248.57</v>
      </c>
      <c r="V49" s="32">
        <v>261</v>
      </c>
      <c r="W49" s="32">
        <v>261</v>
      </c>
      <c r="X49" s="32">
        <v>261</v>
      </c>
      <c r="Y49" s="32">
        <v>261</v>
      </c>
      <c r="Z49" s="32">
        <v>261</v>
      </c>
      <c r="AA49" s="32"/>
      <c r="AB49" s="32">
        <v>261</v>
      </c>
      <c r="AC49" s="32"/>
      <c r="AD49" s="32">
        <v>261.05</v>
      </c>
      <c r="AE49" s="33"/>
      <c r="AF49" s="18"/>
    </row>
    <row r="50" spans="1:32" s="8" customFormat="1" ht="15.75">
      <c r="A50" s="10" t="s">
        <v>22</v>
      </c>
      <c r="B50" s="32"/>
      <c r="C50" s="34"/>
      <c r="D50" s="34"/>
      <c r="E50" s="33"/>
      <c r="F50" s="31"/>
      <c r="G50" s="31"/>
      <c r="H50" s="33"/>
      <c r="I50" s="33"/>
      <c r="J50" s="33"/>
      <c r="K50" s="33"/>
      <c r="L50" s="33"/>
      <c r="M50" s="33"/>
      <c r="N50" s="33"/>
      <c r="O50" s="35"/>
      <c r="P50" s="33"/>
      <c r="Q50" s="33"/>
      <c r="R50" s="33"/>
      <c r="S50" s="33"/>
      <c r="T50" s="33"/>
      <c r="U50" s="35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18"/>
    </row>
    <row r="51" spans="1:32" s="8" customFormat="1" ht="15.75">
      <c r="A51" s="10" t="s">
        <v>23</v>
      </c>
      <c r="B51" s="32">
        <f>B49</f>
        <v>3019.8</v>
      </c>
      <c r="C51" s="32">
        <f>C49</f>
        <v>2236.75</v>
      </c>
      <c r="D51" s="32">
        <f>E51</f>
        <v>2236.75</v>
      </c>
      <c r="E51" s="32">
        <f>E49</f>
        <v>2236.75</v>
      </c>
      <c r="F51" s="32">
        <f>E51/B51%</f>
        <v>74.06947479965561</v>
      </c>
      <c r="G51" s="32">
        <f>E51/C51%</f>
        <v>100</v>
      </c>
      <c r="H51" s="32">
        <f aca="true" t="shared" si="16" ref="H51:AE51">H49</f>
        <v>223.34</v>
      </c>
      <c r="I51" s="32">
        <f t="shared" si="16"/>
        <v>223.34</v>
      </c>
      <c r="J51" s="32">
        <f t="shared" si="16"/>
        <v>248.56</v>
      </c>
      <c r="K51" s="32">
        <f t="shared" si="16"/>
        <v>248.56</v>
      </c>
      <c r="L51" s="32">
        <f t="shared" si="16"/>
        <v>248.57</v>
      </c>
      <c r="M51" s="32">
        <f t="shared" si="16"/>
        <v>248.57</v>
      </c>
      <c r="N51" s="32">
        <f t="shared" si="16"/>
        <v>248.57</v>
      </c>
      <c r="O51" s="32">
        <f t="shared" si="16"/>
        <v>248.57</v>
      </c>
      <c r="P51" s="32">
        <f t="shared" si="16"/>
        <v>248.57</v>
      </c>
      <c r="Q51" s="32">
        <f t="shared" si="16"/>
        <v>248.57</v>
      </c>
      <c r="R51" s="32">
        <f t="shared" si="16"/>
        <v>248.57</v>
      </c>
      <c r="S51" s="32">
        <f t="shared" si="16"/>
        <v>248.57</v>
      </c>
      <c r="T51" s="32">
        <f t="shared" si="16"/>
        <v>248.57</v>
      </c>
      <c r="U51" s="32">
        <f t="shared" si="16"/>
        <v>248.57</v>
      </c>
      <c r="V51" s="32">
        <f t="shared" si="16"/>
        <v>261</v>
      </c>
      <c r="W51" s="32">
        <f t="shared" si="16"/>
        <v>261</v>
      </c>
      <c r="X51" s="32">
        <f t="shared" si="16"/>
        <v>261</v>
      </c>
      <c r="Y51" s="32">
        <f t="shared" si="16"/>
        <v>261</v>
      </c>
      <c r="Z51" s="32">
        <f t="shared" si="16"/>
        <v>261</v>
      </c>
      <c r="AA51" s="32">
        <f t="shared" si="16"/>
        <v>0</v>
      </c>
      <c r="AB51" s="32">
        <f t="shared" si="16"/>
        <v>261</v>
      </c>
      <c r="AC51" s="32">
        <f t="shared" si="16"/>
        <v>0</v>
      </c>
      <c r="AD51" s="32">
        <f t="shared" si="16"/>
        <v>261.05</v>
      </c>
      <c r="AE51" s="32">
        <f t="shared" si="16"/>
        <v>0</v>
      </c>
      <c r="AF51" s="18"/>
    </row>
    <row r="52" spans="1:32" s="8" customFormat="1" ht="15.75">
      <c r="A52" s="10" t="s">
        <v>40</v>
      </c>
      <c r="B52" s="32"/>
      <c r="C52" s="34"/>
      <c r="D52" s="34"/>
      <c r="E52" s="33"/>
      <c r="F52" s="31"/>
      <c r="G52" s="31"/>
      <c r="H52" s="33"/>
      <c r="I52" s="33"/>
      <c r="J52" s="33"/>
      <c r="K52" s="33"/>
      <c r="L52" s="33"/>
      <c r="M52" s="33"/>
      <c r="N52" s="33"/>
      <c r="O52" s="35"/>
      <c r="P52" s="33"/>
      <c r="Q52" s="33"/>
      <c r="R52" s="33"/>
      <c r="S52" s="33"/>
      <c r="T52" s="33"/>
      <c r="U52" s="35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18"/>
    </row>
    <row r="53" spans="1:32" s="8" customFormat="1" ht="28.5" customHeight="1">
      <c r="A53" s="10" t="s">
        <v>55</v>
      </c>
      <c r="B53" s="32">
        <f>H53+J53+L53+N53+P53+R53+T53+V53+X53+Z53+AB53+AD53</f>
        <v>216.39999999999998</v>
      </c>
      <c r="C53" s="51">
        <f>H53+J53+L53+N53+P53+R53+T53+V53+X53</f>
        <v>191.78</v>
      </c>
      <c r="D53" s="51">
        <f>E53</f>
        <v>190.16</v>
      </c>
      <c r="E53" s="32">
        <f>I53+K53+M53+O53+Q53+S53+U53+W53+Y53+AA53+AC53+AE53</f>
        <v>190.16</v>
      </c>
      <c r="F53" s="31">
        <f>E53/B53%</f>
        <v>87.8743068391867</v>
      </c>
      <c r="G53" s="31">
        <f>E53/C53%</f>
        <v>99.15528209406612</v>
      </c>
      <c r="H53" s="32">
        <v>17.13</v>
      </c>
      <c r="I53" s="32">
        <v>15</v>
      </c>
      <c r="J53" s="32">
        <v>17.71</v>
      </c>
      <c r="K53" s="32">
        <v>19.84</v>
      </c>
      <c r="L53" s="32">
        <v>16.51</v>
      </c>
      <c r="M53" s="32">
        <v>16.01</v>
      </c>
      <c r="N53" s="32">
        <v>28.82</v>
      </c>
      <c r="O53" s="32">
        <v>29.32</v>
      </c>
      <c r="P53" s="32">
        <v>22.74</v>
      </c>
      <c r="Q53" s="32">
        <v>22.49</v>
      </c>
      <c r="R53" s="32">
        <v>22.11</v>
      </c>
      <c r="S53" s="32">
        <v>20.45</v>
      </c>
      <c r="T53" s="32">
        <v>22.12</v>
      </c>
      <c r="U53" s="32">
        <v>14.39</v>
      </c>
      <c r="V53" s="32">
        <v>22.6</v>
      </c>
      <c r="W53" s="32">
        <v>30.16</v>
      </c>
      <c r="X53" s="32">
        <v>22.04</v>
      </c>
      <c r="Y53" s="32">
        <v>22.5</v>
      </c>
      <c r="Z53" s="32">
        <v>22.36</v>
      </c>
      <c r="AA53" s="32"/>
      <c r="AB53" s="32">
        <v>2.26</v>
      </c>
      <c r="AC53" s="32"/>
      <c r="AD53" s="32"/>
      <c r="AE53" s="33"/>
      <c r="AF53" s="76" t="s">
        <v>70</v>
      </c>
    </row>
    <row r="54" spans="1:32" s="8" customFormat="1" ht="17.25" customHeight="1">
      <c r="A54" s="10" t="s">
        <v>22</v>
      </c>
      <c r="B54" s="32"/>
      <c r="C54" s="34"/>
      <c r="D54" s="34"/>
      <c r="E54" s="33"/>
      <c r="F54" s="31"/>
      <c r="G54" s="31"/>
      <c r="H54" s="33"/>
      <c r="I54" s="33"/>
      <c r="J54" s="33"/>
      <c r="K54" s="33"/>
      <c r="L54" s="33"/>
      <c r="M54" s="33"/>
      <c r="N54" s="33"/>
      <c r="O54" s="35"/>
      <c r="P54" s="33"/>
      <c r="Q54" s="33"/>
      <c r="R54" s="33"/>
      <c r="S54" s="33"/>
      <c r="T54" s="33"/>
      <c r="U54" s="35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77"/>
    </row>
    <row r="55" spans="1:32" s="8" customFormat="1" ht="17.25" customHeight="1">
      <c r="A55" s="10" t="s">
        <v>23</v>
      </c>
      <c r="B55" s="32">
        <f>B53</f>
        <v>216.39999999999998</v>
      </c>
      <c r="C55" s="32">
        <f>C53</f>
        <v>191.78</v>
      </c>
      <c r="D55" s="32">
        <f>D53</f>
        <v>190.16</v>
      </c>
      <c r="E55" s="32">
        <f>E53</f>
        <v>190.16</v>
      </c>
      <c r="F55" s="32">
        <f>E55/B55%</f>
        <v>87.8743068391867</v>
      </c>
      <c r="G55" s="32">
        <f>E55/C55%</f>
        <v>99.15528209406612</v>
      </c>
      <c r="H55" s="32">
        <f>H53</f>
        <v>17.13</v>
      </c>
      <c r="I55" s="32">
        <f aca="true" t="shared" si="17" ref="I55:AE55">I53</f>
        <v>15</v>
      </c>
      <c r="J55" s="32">
        <f t="shared" si="17"/>
        <v>17.71</v>
      </c>
      <c r="K55" s="32">
        <f t="shared" si="17"/>
        <v>19.84</v>
      </c>
      <c r="L55" s="32">
        <f t="shared" si="17"/>
        <v>16.51</v>
      </c>
      <c r="M55" s="32">
        <f t="shared" si="17"/>
        <v>16.01</v>
      </c>
      <c r="N55" s="32">
        <f t="shared" si="17"/>
        <v>28.82</v>
      </c>
      <c r="O55" s="32">
        <f t="shared" si="17"/>
        <v>29.32</v>
      </c>
      <c r="P55" s="32">
        <f t="shared" si="17"/>
        <v>22.74</v>
      </c>
      <c r="Q55" s="32">
        <f t="shared" si="17"/>
        <v>22.49</v>
      </c>
      <c r="R55" s="32">
        <f t="shared" si="17"/>
        <v>22.11</v>
      </c>
      <c r="S55" s="32">
        <f t="shared" si="17"/>
        <v>20.45</v>
      </c>
      <c r="T55" s="32">
        <f t="shared" si="17"/>
        <v>22.12</v>
      </c>
      <c r="U55" s="32">
        <f t="shared" si="17"/>
        <v>14.39</v>
      </c>
      <c r="V55" s="32">
        <f t="shared" si="17"/>
        <v>22.6</v>
      </c>
      <c r="W55" s="32">
        <f t="shared" si="17"/>
        <v>30.16</v>
      </c>
      <c r="X55" s="32">
        <f t="shared" si="17"/>
        <v>22.04</v>
      </c>
      <c r="Y55" s="32">
        <f t="shared" si="17"/>
        <v>22.5</v>
      </c>
      <c r="Z55" s="32">
        <f t="shared" si="17"/>
        <v>22.36</v>
      </c>
      <c r="AA55" s="32">
        <f t="shared" si="17"/>
        <v>0</v>
      </c>
      <c r="AB55" s="32">
        <f t="shared" si="17"/>
        <v>2.26</v>
      </c>
      <c r="AC55" s="32">
        <f t="shared" si="17"/>
        <v>0</v>
      </c>
      <c r="AD55" s="32">
        <f t="shared" si="17"/>
        <v>0</v>
      </c>
      <c r="AE55" s="32">
        <f t="shared" si="17"/>
        <v>0</v>
      </c>
      <c r="AF55" s="77"/>
    </row>
    <row r="56" spans="1:32" s="8" customFormat="1" ht="17.25" customHeight="1">
      <c r="A56" s="10" t="s">
        <v>40</v>
      </c>
      <c r="B56" s="32"/>
      <c r="C56" s="34"/>
      <c r="D56" s="34"/>
      <c r="E56" s="33"/>
      <c r="F56" s="31"/>
      <c r="G56" s="31"/>
      <c r="H56" s="33"/>
      <c r="I56" s="33"/>
      <c r="J56" s="33"/>
      <c r="K56" s="33"/>
      <c r="L56" s="33"/>
      <c r="M56" s="33"/>
      <c r="N56" s="33"/>
      <c r="O56" s="35"/>
      <c r="P56" s="33"/>
      <c r="Q56" s="33"/>
      <c r="R56" s="33"/>
      <c r="S56" s="33"/>
      <c r="T56" s="33"/>
      <c r="U56" s="35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78"/>
    </row>
    <row r="57" spans="1:32" s="8" customFormat="1" ht="65.25" customHeight="1">
      <c r="A57" s="10" t="s">
        <v>56</v>
      </c>
      <c r="B57" s="32">
        <f>H57+J57+L57+N57+P57+R57+T57+V57+X57+Z57+AB57+AD57</f>
        <v>1033</v>
      </c>
      <c r="C57" s="34">
        <f>H57+J57+L57+N57+P57+R57+T57+V57+X57</f>
        <v>1033</v>
      </c>
      <c r="D57" s="34">
        <f>E57</f>
        <v>1032</v>
      </c>
      <c r="E57" s="33">
        <f>I57+K57+M57+O57+Q57+S57+U57+W57+Y57+AA57+AC57+AE57</f>
        <v>1032</v>
      </c>
      <c r="F57" s="32">
        <f>E57/B57%</f>
        <v>99.90319457889642</v>
      </c>
      <c r="G57" s="32">
        <f>E57/C57%</f>
        <v>99.90319457889642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>
        <v>1032</v>
      </c>
      <c r="W57" s="32">
        <v>1032</v>
      </c>
      <c r="X57" s="32">
        <v>1</v>
      </c>
      <c r="Y57" s="32"/>
      <c r="Z57" s="32"/>
      <c r="AA57" s="32"/>
      <c r="AB57" s="32"/>
      <c r="AC57" s="32"/>
      <c r="AD57" s="32"/>
      <c r="AE57" s="33"/>
      <c r="AF57" s="69" t="s">
        <v>74</v>
      </c>
    </row>
    <row r="58" spans="1:32" s="8" customFormat="1" ht="30.75" customHeight="1">
      <c r="A58" s="10" t="s">
        <v>22</v>
      </c>
      <c r="B58" s="32"/>
      <c r="C58" s="34"/>
      <c r="D58" s="34"/>
      <c r="E58" s="33"/>
      <c r="F58" s="31"/>
      <c r="G58" s="31"/>
      <c r="H58" s="33"/>
      <c r="I58" s="33"/>
      <c r="J58" s="33"/>
      <c r="K58" s="33"/>
      <c r="L58" s="33"/>
      <c r="M58" s="33"/>
      <c r="N58" s="33"/>
      <c r="O58" s="35"/>
      <c r="P58" s="33"/>
      <c r="Q58" s="33"/>
      <c r="R58" s="33"/>
      <c r="S58" s="33"/>
      <c r="T58" s="33"/>
      <c r="U58" s="35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70"/>
    </row>
    <row r="59" spans="1:32" s="8" customFormat="1" ht="35.25" customHeight="1">
      <c r="A59" s="10" t="s">
        <v>23</v>
      </c>
      <c r="B59" s="32">
        <f>B57</f>
        <v>1033</v>
      </c>
      <c r="C59" s="32">
        <f>C57</f>
        <v>1033</v>
      </c>
      <c r="D59" s="32">
        <f>D57</f>
        <v>1032</v>
      </c>
      <c r="E59" s="32">
        <f>E57</f>
        <v>1032</v>
      </c>
      <c r="F59" s="32">
        <f>E59/B59%</f>
        <v>99.90319457889642</v>
      </c>
      <c r="G59" s="32">
        <f>E59/C59%</f>
        <v>99.90319457889642</v>
      </c>
      <c r="H59" s="32">
        <f aca="true" t="shared" si="18" ref="H59:AE59">H57</f>
        <v>0</v>
      </c>
      <c r="I59" s="32">
        <f t="shared" si="18"/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2">
        <f t="shared" si="18"/>
        <v>0</v>
      </c>
      <c r="V59" s="32">
        <f t="shared" si="18"/>
        <v>1032</v>
      </c>
      <c r="W59" s="32">
        <f t="shared" si="18"/>
        <v>1032</v>
      </c>
      <c r="X59" s="32">
        <f t="shared" si="18"/>
        <v>1</v>
      </c>
      <c r="Y59" s="32">
        <f t="shared" si="18"/>
        <v>0</v>
      </c>
      <c r="Z59" s="32">
        <f t="shared" si="18"/>
        <v>0</v>
      </c>
      <c r="AA59" s="32">
        <f t="shared" si="18"/>
        <v>0</v>
      </c>
      <c r="AB59" s="32">
        <f t="shared" si="18"/>
        <v>0</v>
      </c>
      <c r="AC59" s="32">
        <f t="shared" si="18"/>
        <v>0</v>
      </c>
      <c r="AD59" s="32">
        <f t="shared" si="18"/>
        <v>0</v>
      </c>
      <c r="AE59" s="32">
        <f t="shared" si="18"/>
        <v>0</v>
      </c>
      <c r="AF59" s="70"/>
    </row>
    <row r="60" spans="1:32" s="8" customFormat="1" ht="29.25" customHeight="1">
      <c r="A60" s="10" t="s">
        <v>40</v>
      </c>
      <c r="B60" s="32"/>
      <c r="C60" s="34"/>
      <c r="D60" s="34"/>
      <c r="E60" s="33"/>
      <c r="F60" s="31"/>
      <c r="G60" s="31"/>
      <c r="H60" s="33"/>
      <c r="I60" s="33"/>
      <c r="J60" s="33"/>
      <c r="K60" s="33"/>
      <c r="L60" s="33"/>
      <c r="M60" s="33"/>
      <c r="N60" s="33"/>
      <c r="O60" s="35"/>
      <c r="P60" s="33"/>
      <c r="Q60" s="33"/>
      <c r="R60" s="33"/>
      <c r="S60" s="33"/>
      <c r="T60" s="33"/>
      <c r="U60" s="35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71"/>
    </row>
    <row r="61" spans="1:32" s="8" customFormat="1" ht="65.25" customHeight="1">
      <c r="A61" s="10" t="s">
        <v>80</v>
      </c>
      <c r="B61" s="32">
        <f>H61+J61+L61+N61+P61+R61+T61+V61+X61+Z61+AB61+AD61</f>
        <v>494.8</v>
      </c>
      <c r="C61" s="34">
        <f>H61+J61+L61+N61+P61+R61+T61+V61</f>
        <v>0</v>
      </c>
      <c r="D61" s="34">
        <f>E61</f>
        <v>0</v>
      </c>
      <c r="E61" s="33">
        <f>I61+K61+M61+O61+Q61+S61+U61+W61+Y61+AA61+AC61+AE61</f>
        <v>0</v>
      </c>
      <c r="F61" s="32">
        <f>E61/B61%</f>
        <v>0</v>
      </c>
      <c r="G61" s="32" t="e">
        <f>E61/C61%</f>
        <v>#DIV/0!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>
        <v>494.8</v>
      </c>
      <c r="Y61" s="32"/>
      <c r="Z61" s="32"/>
      <c r="AA61" s="32"/>
      <c r="AB61" s="32"/>
      <c r="AC61" s="32"/>
      <c r="AD61" s="32"/>
      <c r="AE61" s="33"/>
      <c r="AF61" s="69" t="s">
        <v>81</v>
      </c>
    </row>
    <row r="62" spans="1:32" s="8" customFormat="1" ht="30.75" customHeight="1">
      <c r="A62" s="10" t="s">
        <v>22</v>
      </c>
      <c r="B62" s="32"/>
      <c r="C62" s="34"/>
      <c r="D62" s="34"/>
      <c r="E62" s="33"/>
      <c r="F62" s="31"/>
      <c r="G62" s="31"/>
      <c r="H62" s="33"/>
      <c r="I62" s="33"/>
      <c r="J62" s="33"/>
      <c r="K62" s="33"/>
      <c r="L62" s="33"/>
      <c r="M62" s="33"/>
      <c r="N62" s="33"/>
      <c r="O62" s="35"/>
      <c r="P62" s="33"/>
      <c r="Q62" s="33"/>
      <c r="R62" s="33"/>
      <c r="S62" s="33"/>
      <c r="T62" s="33"/>
      <c r="U62" s="35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80"/>
    </row>
    <row r="63" spans="1:32" s="8" customFormat="1" ht="23.25" customHeight="1">
      <c r="A63" s="10" t="s">
        <v>23</v>
      </c>
      <c r="B63" s="32">
        <f>B61</f>
        <v>494.8</v>
      </c>
      <c r="C63" s="32">
        <f>C61</f>
        <v>0</v>
      </c>
      <c r="D63" s="32">
        <f>D61</f>
        <v>0</v>
      </c>
      <c r="E63" s="32">
        <f>E61</f>
        <v>0</v>
      </c>
      <c r="F63" s="32">
        <f>E63/B63%</f>
        <v>0</v>
      </c>
      <c r="G63" s="32" t="e">
        <f>E63/C63%</f>
        <v>#DIV/0!</v>
      </c>
      <c r="H63" s="32">
        <f aca="true" t="shared" si="19" ref="H63:AE63">H61</f>
        <v>0</v>
      </c>
      <c r="I63" s="32">
        <f t="shared" si="19"/>
        <v>0</v>
      </c>
      <c r="J63" s="32">
        <f t="shared" si="19"/>
        <v>0</v>
      </c>
      <c r="K63" s="32">
        <f t="shared" si="19"/>
        <v>0</v>
      </c>
      <c r="L63" s="32">
        <f t="shared" si="19"/>
        <v>0</v>
      </c>
      <c r="M63" s="32">
        <f t="shared" si="19"/>
        <v>0</v>
      </c>
      <c r="N63" s="32">
        <f t="shared" si="19"/>
        <v>0</v>
      </c>
      <c r="O63" s="32">
        <f t="shared" si="19"/>
        <v>0</v>
      </c>
      <c r="P63" s="32">
        <f t="shared" si="19"/>
        <v>0</v>
      </c>
      <c r="Q63" s="32">
        <f t="shared" si="19"/>
        <v>0</v>
      </c>
      <c r="R63" s="32">
        <f t="shared" si="19"/>
        <v>0</v>
      </c>
      <c r="S63" s="32">
        <f t="shared" si="19"/>
        <v>0</v>
      </c>
      <c r="T63" s="32">
        <f t="shared" si="19"/>
        <v>0</v>
      </c>
      <c r="U63" s="32">
        <f t="shared" si="19"/>
        <v>0</v>
      </c>
      <c r="V63" s="32">
        <f t="shared" si="19"/>
        <v>0</v>
      </c>
      <c r="W63" s="32">
        <f t="shared" si="19"/>
        <v>0</v>
      </c>
      <c r="X63" s="32">
        <f t="shared" si="19"/>
        <v>494.8</v>
      </c>
      <c r="Y63" s="32">
        <f t="shared" si="19"/>
        <v>0</v>
      </c>
      <c r="Z63" s="32">
        <f t="shared" si="19"/>
        <v>0</v>
      </c>
      <c r="AA63" s="32">
        <f t="shared" si="19"/>
        <v>0</v>
      </c>
      <c r="AB63" s="32">
        <f t="shared" si="19"/>
        <v>0</v>
      </c>
      <c r="AC63" s="32">
        <f t="shared" si="19"/>
        <v>0</v>
      </c>
      <c r="AD63" s="32">
        <f t="shared" si="19"/>
        <v>0</v>
      </c>
      <c r="AE63" s="32">
        <f t="shared" si="19"/>
        <v>0</v>
      </c>
      <c r="AF63" s="80"/>
    </row>
    <row r="64" spans="1:32" s="8" customFormat="1" ht="26.25" customHeight="1">
      <c r="A64" s="10" t="s">
        <v>40</v>
      </c>
      <c r="B64" s="32"/>
      <c r="C64" s="34"/>
      <c r="D64" s="34"/>
      <c r="E64" s="33"/>
      <c r="F64" s="31"/>
      <c r="G64" s="31"/>
      <c r="H64" s="33"/>
      <c r="I64" s="33"/>
      <c r="J64" s="33"/>
      <c r="K64" s="33"/>
      <c r="L64" s="33"/>
      <c r="M64" s="33"/>
      <c r="N64" s="33"/>
      <c r="O64" s="35"/>
      <c r="P64" s="33"/>
      <c r="Q64" s="33"/>
      <c r="R64" s="33"/>
      <c r="S64" s="33"/>
      <c r="T64" s="33"/>
      <c r="U64" s="35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81"/>
    </row>
    <row r="65" spans="1:32" s="8" customFormat="1" ht="21" customHeight="1">
      <c r="A65" s="37" t="s">
        <v>31</v>
      </c>
      <c r="B65" s="31">
        <f>B49+B53+B45+B57+B61</f>
        <v>101730.98999999999</v>
      </c>
      <c r="C65" s="31">
        <f>C49+C53+C45+C57+C61</f>
        <v>75255.53</v>
      </c>
      <c r="D65" s="31">
        <f>D49+D53+D45+D57+D61</f>
        <v>70942.97437</v>
      </c>
      <c r="E65" s="31">
        <f>E49+E53+E45+E57+E61</f>
        <v>70942.97437</v>
      </c>
      <c r="F65" s="31">
        <f>E65/B65%</f>
        <v>69.73585371576547</v>
      </c>
      <c r="G65" s="31">
        <f>E65/C65%</f>
        <v>94.26945019189951</v>
      </c>
      <c r="H65" s="31">
        <f aca="true" t="shared" si="20" ref="H65:AE65">H49+H53+H45+H57+H61</f>
        <v>5152.84</v>
      </c>
      <c r="I65" s="31">
        <f t="shared" si="20"/>
        <v>5087.85</v>
      </c>
      <c r="J65" s="31">
        <f t="shared" si="20"/>
        <v>8632.9</v>
      </c>
      <c r="K65" s="31">
        <f t="shared" si="20"/>
        <v>8694.89437</v>
      </c>
      <c r="L65" s="31">
        <f t="shared" si="20"/>
        <v>8793.01</v>
      </c>
      <c r="M65" s="31">
        <f t="shared" si="20"/>
        <v>8672.88</v>
      </c>
      <c r="N65" s="31">
        <f t="shared" si="20"/>
        <v>9589.68</v>
      </c>
      <c r="O65" s="31">
        <f t="shared" si="20"/>
        <v>9368.099999999999</v>
      </c>
      <c r="P65" s="31">
        <f t="shared" si="20"/>
        <v>9928.974</v>
      </c>
      <c r="Q65" s="31">
        <f t="shared" si="20"/>
        <v>10125.859999999999</v>
      </c>
      <c r="R65" s="31">
        <f t="shared" si="20"/>
        <v>7507.934</v>
      </c>
      <c r="S65" s="31">
        <f t="shared" si="20"/>
        <v>7238.66</v>
      </c>
      <c r="T65" s="31">
        <f t="shared" si="20"/>
        <v>10456.202000000001</v>
      </c>
      <c r="U65" s="31">
        <f t="shared" si="20"/>
        <v>9596.769999999999</v>
      </c>
      <c r="V65" s="31">
        <f t="shared" si="20"/>
        <v>7519.3</v>
      </c>
      <c r="W65" s="31">
        <f t="shared" si="20"/>
        <v>6705.4</v>
      </c>
      <c r="X65" s="31">
        <f t="shared" si="20"/>
        <v>8169.49</v>
      </c>
      <c r="Y65" s="31">
        <f t="shared" si="20"/>
        <v>5452.56</v>
      </c>
      <c r="Z65" s="31">
        <f t="shared" si="20"/>
        <v>9232.08</v>
      </c>
      <c r="AA65" s="31">
        <f t="shared" si="20"/>
        <v>0</v>
      </c>
      <c r="AB65" s="31">
        <f t="shared" si="20"/>
        <v>8263.44</v>
      </c>
      <c r="AC65" s="31">
        <f t="shared" si="20"/>
        <v>0</v>
      </c>
      <c r="AD65" s="31">
        <f t="shared" si="20"/>
        <v>8485.14</v>
      </c>
      <c r="AE65" s="31">
        <f t="shared" si="20"/>
        <v>0</v>
      </c>
      <c r="AF65" s="18"/>
    </row>
    <row r="66" spans="1:32" s="8" customFormat="1" ht="21" customHeight="1">
      <c r="A66" s="38" t="s">
        <v>22</v>
      </c>
      <c r="B66" s="32"/>
      <c r="C66" s="34"/>
      <c r="D66" s="34"/>
      <c r="E66" s="21"/>
      <c r="F66" s="31"/>
      <c r="G66" s="31"/>
      <c r="H66" s="33"/>
      <c r="I66" s="21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18"/>
    </row>
    <row r="67" spans="1:32" s="8" customFormat="1" ht="21" customHeight="1">
      <c r="A67" s="38" t="s">
        <v>23</v>
      </c>
      <c r="B67" s="32">
        <f>B65</f>
        <v>101730.98999999999</v>
      </c>
      <c r="C67" s="32">
        <f>C65</f>
        <v>75255.53</v>
      </c>
      <c r="D67" s="32">
        <f>D65</f>
        <v>70942.97437</v>
      </c>
      <c r="E67" s="32">
        <f>E65</f>
        <v>70942.97437</v>
      </c>
      <c r="F67" s="31">
        <f>E67/B67%</f>
        <v>69.73585371576547</v>
      </c>
      <c r="G67" s="31">
        <f>E67/C67%</f>
        <v>94.26945019189951</v>
      </c>
      <c r="H67" s="33">
        <f>H65</f>
        <v>5152.84</v>
      </c>
      <c r="I67" s="33">
        <f>I65</f>
        <v>5087.85</v>
      </c>
      <c r="J67" s="33">
        <f>J65</f>
        <v>8632.9</v>
      </c>
      <c r="K67" s="33">
        <f>K65</f>
        <v>8694.89437</v>
      </c>
      <c r="L67" s="33">
        <f>L65</f>
        <v>8793.01</v>
      </c>
      <c r="M67" s="33">
        <f aca="true" t="shared" si="21" ref="M67:AE67">M65</f>
        <v>8672.88</v>
      </c>
      <c r="N67" s="33">
        <f t="shared" si="21"/>
        <v>9589.68</v>
      </c>
      <c r="O67" s="33">
        <f t="shared" si="21"/>
        <v>9368.099999999999</v>
      </c>
      <c r="P67" s="33">
        <f t="shared" si="21"/>
        <v>9928.974</v>
      </c>
      <c r="Q67" s="33">
        <f t="shared" si="21"/>
        <v>10125.859999999999</v>
      </c>
      <c r="R67" s="33">
        <f t="shared" si="21"/>
        <v>7507.934</v>
      </c>
      <c r="S67" s="33">
        <f t="shared" si="21"/>
        <v>7238.66</v>
      </c>
      <c r="T67" s="33">
        <f t="shared" si="21"/>
        <v>10456.202000000001</v>
      </c>
      <c r="U67" s="33">
        <f t="shared" si="21"/>
        <v>9596.769999999999</v>
      </c>
      <c r="V67" s="33">
        <f t="shared" si="21"/>
        <v>7519.3</v>
      </c>
      <c r="W67" s="33">
        <f t="shared" si="21"/>
        <v>6705.4</v>
      </c>
      <c r="X67" s="33">
        <f t="shared" si="21"/>
        <v>8169.49</v>
      </c>
      <c r="Y67" s="33">
        <f t="shared" si="21"/>
        <v>5452.56</v>
      </c>
      <c r="Z67" s="33">
        <f t="shared" si="21"/>
        <v>9232.08</v>
      </c>
      <c r="AA67" s="33">
        <f t="shared" si="21"/>
        <v>0</v>
      </c>
      <c r="AB67" s="33">
        <f t="shared" si="21"/>
        <v>8263.44</v>
      </c>
      <c r="AC67" s="33">
        <f t="shared" si="21"/>
        <v>0</v>
      </c>
      <c r="AD67" s="33">
        <f t="shared" si="21"/>
        <v>8485.14</v>
      </c>
      <c r="AE67" s="33">
        <f t="shared" si="21"/>
        <v>0</v>
      </c>
      <c r="AF67" s="18"/>
    </row>
    <row r="68" spans="1:32" s="8" customFormat="1" ht="21" customHeight="1">
      <c r="A68" s="38" t="s">
        <v>40</v>
      </c>
      <c r="B68" s="32"/>
      <c r="C68" s="32"/>
      <c r="D68" s="32"/>
      <c r="E68" s="32"/>
      <c r="F68" s="31"/>
      <c r="G68" s="31"/>
      <c r="H68" s="33"/>
      <c r="I68" s="33"/>
      <c r="J68" s="33"/>
      <c r="K68" s="33"/>
      <c r="L68" s="33"/>
      <c r="M68" s="21"/>
      <c r="N68" s="33"/>
      <c r="O68" s="21"/>
      <c r="P68" s="33"/>
      <c r="Q68" s="21"/>
      <c r="R68" s="33"/>
      <c r="S68" s="21"/>
      <c r="T68" s="33"/>
      <c r="U68" s="21"/>
      <c r="V68" s="33"/>
      <c r="W68" s="21"/>
      <c r="X68" s="33"/>
      <c r="Y68" s="21"/>
      <c r="Z68" s="33"/>
      <c r="AA68" s="21"/>
      <c r="AB68" s="33"/>
      <c r="AC68" s="21"/>
      <c r="AD68" s="33"/>
      <c r="AE68" s="21"/>
      <c r="AF68" s="18"/>
    </row>
    <row r="69" spans="1:32" s="8" customFormat="1" ht="21" customHeight="1">
      <c r="A69" s="37" t="s">
        <v>34</v>
      </c>
      <c r="B69" s="31">
        <f aca="true" t="shared" si="22" ref="B69:E72">B65+B40</f>
        <v>291781.55</v>
      </c>
      <c r="C69" s="31">
        <f t="shared" si="22"/>
        <v>184631.19</v>
      </c>
      <c r="D69" s="31">
        <f t="shared" si="22"/>
        <v>159414.04437000002</v>
      </c>
      <c r="E69" s="31">
        <f t="shared" si="22"/>
        <v>179414.04437000002</v>
      </c>
      <c r="F69" s="31">
        <f aca="true" t="shared" si="23" ref="F69:F76">E69/B69%</f>
        <v>61.48916693670317</v>
      </c>
      <c r="G69" s="31">
        <f aca="true" t="shared" si="24" ref="G69:G76">E69/C69%</f>
        <v>97.17428803334909</v>
      </c>
      <c r="H69" s="31">
        <f aca="true" t="shared" si="25" ref="H69:AE72">H65+H40</f>
        <v>5152.84</v>
      </c>
      <c r="I69" s="31">
        <f t="shared" si="25"/>
        <v>5087.85</v>
      </c>
      <c r="J69" s="31">
        <f t="shared" si="25"/>
        <v>9866.18</v>
      </c>
      <c r="K69" s="31">
        <f t="shared" si="25"/>
        <v>9928.17437</v>
      </c>
      <c r="L69" s="31">
        <f t="shared" si="25"/>
        <v>8793.01</v>
      </c>
      <c r="M69" s="31">
        <f t="shared" si="25"/>
        <v>8672.88</v>
      </c>
      <c r="N69" s="31">
        <f t="shared" si="25"/>
        <v>9589.68</v>
      </c>
      <c r="O69" s="31">
        <f t="shared" si="25"/>
        <v>9368.099999999999</v>
      </c>
      <c r="P69" s="31">
        <f t="shared" si="25"/>
        <v>12402.694</v>
      </c>
      <c r="Q69" s="31">
        <f t="shared" si="25"/>
        <v>12599.579999999998</v>
      </c>
      <c r="R69" s="31">
        <f t="shared" si="25"/>
        <v>10713.494</v>
      </c>
      <c r="S69" s="31">
        <f t="shared" si="25"/>
        <v>10444.26</v>
      </c>
      <c r="T69" s="31">
        <f t="shared" si="25"/>
        <v>41309.362</v>
      </c>
      <c r="U69" s="31">
        <f t="shared" si="25"/>
        <v>40449.93</v>
      </c>
      <c r="V69" s="31">
        <f t="shared" si="25"/>
        <v>57973.1</v>
      </c>
      <c r="W69" s="31">
        <f t="shared" si="25"/>
        <v>56999.2</v>
      </c>
      <c r="X69" s="31">
        <f t="shared" si="25"/>
        <v>29421.129999999997</v>
      </c>
      <c r="Y69" s="31">
        <f t="shared" si="25"/>
        <v>25864.07</v>
      </c>
      <c r="Z69" s="31">
        <f t="shared" si="25"/>
        <v>89232.08</v>
      </c>
      <c r="AA69" s="31">
        <f t="shared" si="25"/>
        <v>0</v>
      </c>
      <c r="AB69" s="31">
        <f t="shared" si="25"/>
        <v>8263.44</v>
      </c>
      <c r="AC69" s="31">
        <f t="shared" si="25"/>
        <v>0</v>
      </c>
      <c r="AD69" s="31">
        <f t="shared" si="25"/>
        <v>9064.539999999999</v>
      </c>
      <c r="AE69" s="31">
        <f t="shared" si="25"/>
        <v>0</v>
      </c>
      <c r="AF69" s="18"/>
    </row>
    <row r="70" spans="1:32" s="8" customFormat="1" ht="21" customHeight="1">
      <c r="A70" s="38" t="s">
        <v>22</v>
      </c>
      <c r="B70" s="32">
        <f t="shared" si="22"/>
        <v>78187.1</v>
      </c>
      <c r="C70" s="32">
        <f t="shared" si="22"/>
        <v>78187.1</v>
      </c>
      <c r="D70" s="32">
        <f t="shared" si="22"/>
        <v>77479.7</v>
      </c>
      <c r="E70" s="32">
        <f t="shared" si="22"/>
        <v>77479.7</v>
      </c>
      <c r="F70" s="32">
        <f t="shared" si="23"/>
        <v>99.09524716992955</v>
      </c>
      <c r="G70" s="32">
        <f t="shared" si="24"/>
        <v>99.09524716992955</v>
      </c>
      <c r="H70" s="32">
        <f t="shared" si="25"/>
        <v>0</v>
      </c>
      <c r="I70" s="32">
        <f t="shared" si="25"/>
        <v>0</v>
      </c>
      <c r="J70" s="32">
        <f t="shared" si="25"/>
        <v>0</v>
      </c>
      <c r="K70" s="32">
        <f t="shared" si="25"/>
        <v>0</v>
      </c>
      <c r="L70" s="32">
        <f t="shared" si="25"/>
        <v>0</v>
      </c>
      <c r="M70" s="32">
        <f t="shared" si="25"/>
        <v>0</v>
      </c>
      <c r="N70" s="32">
        <f t="shared" si="25"/>
        <v>0</v>
      </c>
      <c r="O70" s="32">
        <f t="shared" si="25"/>
        <v>0</v>
      </c>
      <c r="P70" s="32">
        <f t="shared" si="25"/>
        <v>0</v>
      </c>
      <c r="Q70" s="32">
        <f t="shared" si="25"/>
        <v>0</v>
      </c>
      <c r="R70" s="32">
        <f t="shared" si="25"/>
        <v>0</v>
      </c>
      <c r="S70" s="32">
        <f t="shared" si="25"/>
        <v>0</v>
      </c>
      <c r="T70" s="32">
        <f t="shared" si="25"/>
        <v>27597.62</v>
      </c>
      <c r="U70" s="32">
        <f t="shared" si="25"/>
        <v>27597.62</v>
      </c>
      <c r="V70" s="32">
        <f>V19+V23</f>
        <v>49491.99</v>
      </c>
      <c r="W70" s="32">
        <f>W66+W41</f>
        <v>49491.99</v>
      </c>
      <c r="X70" s="32">
        <f>X19+X23</f>
        <v>1097.49</v>
      </c>
      <c r="Y70" s="32">
        <f t="shared" si="25"/>
        <v>390.09</v>
      </c>
      <c r="Z70" s="32">
        <f t="shared" si="25"/>
        <v>0</v>
      </c>
      <c r="AA70" s="32">
        <f t="shared" si="25"/>
        <v>0</v>
      </c>
      <c r="AB70" s="32">
        <f t="shared" si="25"/>
        <v>0</v>
      </c>
      <c r="AC70" s="32">
        <f t="shared" si="25"/>
        <v>0</v>
      </c>
      <c r="AD70" s="32">
        <f t="shared" si="25"/>
        <v>0</v>
      </c>
      <c r="AE70" s="32">
        <f t="shared" si="25"/>
        <v>0</v>
      </c>
      <c r="AF70" s="18"/>
    </row>
    <row r="71" spans="1:32" s="8" customFormat="1" ht="21" customHeight="1">
      <c r="A71" s="38" t="s">
        <v>23</v>
      </c>
      <c r="B71" s="32">
        <f t="shared" si="22"/>
        <v>106681.88999999998</v>
      </c>
      <c r="C71" s="32">
        <f t="shared" si="22"/>
        <v>79531.53</v>
      </c>
      <c r="D71" s="32">
        <f t="shared" si="22"/>
        <v>75021.74437</v>
      </c>
      <c r="E71" s="32">
        <f t="shared" si="22"/>
        <v>75021.74437</v>
      </c>
      <c r="F71" s="32">
        <f t="shared" si="23"/>
        <v>70.32284895777532</v>
      </c>
      <c r="G71" s="32">
        <f t="shared" si="24"/>
        <v>94.32956258983073</v>
      </c>
      <c r="H71" s="32">
        <f t="shared" si="25"/>
        <v>5152.84</v>
      </c>
      <c r="I71" s="32">
        <f t="shared" si="25"/>
        <v>5087.85</v>
      </c>
      <c r="J71" s="32">
        <f t="shared" si="25"/>
        <v>8632.9</v>
      </c>
      <c r="K71" s="32">
        <f t="shared" si="25"/>
        <v>8694.89437</v>
      </c>
      <c r="L71" s="32">
        <f t="shared" si="25"/>
        <v>8793.01</v>
      </c>
      <c r="M71" s="32">
        <f t="shared" si="25"/>
        <v>8672.88</v>
      </c>
      <c r="N71" s="32">
        <f t="shared" si="25"/>
        <v>9589.68</v>
      </c>
      <c r="O71" s="32">
        <f t="shared" si="25"/>
        <v>9368.099999999999</v>
      </c>
      <c r="P71" s="32">
        <f t="shared" si="25"/>
        <v>9928.974</v>
      </c>
      <c r="Q71" s="32">
        <f t="shared" si="25"/>
        <v>10125.859999999999</v>
      </c>
      <c r="R71" s="32">
        <f t="shared" si="25"/>
        <v>7507.934</v>
      </c>
      <c r="S71" s="32">
        <f t="shared" si="25"/>
        <v>7238.66</v>
      </c>
      <c r="T71" s="32">
        <f t="shared" si="25"/>
        <v>13711.742000000002</v>
      </c>
      <c r="U71" s="32">
        <f t="shared" si="25"/>
        <v>12852.309999999998</v>
      </c>
      <c r="V71" s="32">
        <f>V67+V42</f>
        <v>8481.11</v>
      </c>
      <c r="W71" s="32">
        <f>W67+W42</f>
        <v>7507.209999999999</v>
      </c>
      <c r="X71" s="32">
        <f>X67+X42</f>
        <v>8228.14</v>
      </c>
      <c r="Y71" s="32">
        <f t="shared" si="25"/>
        <v>5473.9800000000005</v>
      </c>
      <c r="Z71" s="32">
        <f t="shared" si="25"/>
        <v>9232.08</v>
      </c>
      <c r="AA71" s="32">
        <f t="shared" si="25"/>
        <v>0</v>
      </c>
      <c r="AB71" s="32">
        <f t="shared" si="25"/>
        <v>8263.44</v>
      </c>
      <c r="AC71" s="32">
        <f t="shared" si="25"/>
        <v>0</v>
      </c>
      <c r="AD71" s="32">
        <f t="shared" si="25"/>
        <v>9064.539999999999</v>
      </c>
      <c r="AE71" s="32">
        <f t="shared" si="25"/>
        <v>0</v>
      </c>
      <c r="AF71" s="18"/>
    </row>
    <row r="72" spans="1:32" s="7" customFormat="1" ht="25.5" customHeight="1">
      <c r="A72" s="38" t="s">
        <v>40</v>
      </c>
      <c r="B72" s="32">
        <f t="shared" si="22"/>
        <v>106912.56</v>
      </c>
      <c r="C72" s="32">
        <f t="shared" si="22"/>
        <v>26912.559999999998</v>
      </c>
      <c r="D72" s="32">
        <f t="shared" si="22"/>
        <v>26912.6</v>
      </c>
      <c r="E72" s="32">
        <f t="shared" si="22"/>
        <v>26912.6</v>
      </c>
      <c r="F72" s="32">
        <f t="shared" si="23"/>
        <v>25.17253351710968</v>
      </c>
      <c r="G72" s="32">
        <f t="shared" si="24"/>
        <v>100.0001486294875</v>
      </c>
      <c r="H72" s="32">
        <f t="shared" si="25"/>
        <v>0</v>
      </c>
      <c r="I72" s="32">
        <f t="shared" si="25"/>
        <v>0</v>
      </c>
      <c r="J72" s="32">
        <f t="shared" si="25"/>
        <v>1233.2800000000002</v>
      </c>
      <c r="K72" s="32">
        <f t="shared" si="25"/>
        <v>1233.2800000000002</v>
      </c>
      <c r="L72" s="32">
        <f t="shared" si="25"/>
        <v>0</v>
      </c>
      <c r="M72" s="32">
        <f t="shared" si="25"/>
        <v>0</v>
      </c>
      <c r="N72" s="32">
        <f t="shared" si="25"/>
        <v>0</v>
      </c>
      <c r="O72" s="32">
        <f t="shared" si="25"/>
        <v>0</v>
      </c>
      <c r="P72" s="32">
        <f t="shared" si="25"/>
        <v>2473.7200000000003</v>
      </c>
      <c r="Q72" s="32">
        <f t="shared" si="25"/>
        <v>2473.7200000000003</v>
      </c>
      <c r="R72" s="32">
        <f t="shared" si="25"/>
        <v>3205.56</v>
      </c>
      <c r="S72" s="32">
        <f t="shared" si="25"/>
        <v>3205.6</v>
      </c>
      <c r="T72" s="32">
        <f t="shared" si="25"/>
        <v>0</v>
      </c>
      <c r="U72" s="32">
        <f t="shared" si="25"/>
        <v>0</v>
      </c>
      <c r="V72" s="32">
        <f>V68+V43</f>
        <v>0</v>
      </c>
      <c r="W72" s="32">
        <f>W68+W43</f>
        <v>0</v>
      </c>
      <c r="X72" s="32">
        <f>X68+X43</f>
        <v>20000</v>
      </c>
      <c r="Y72" s="32">
        <f t="shared" si="25"/>
        <v>20000</v>
      </c>
      <c r="Z72" s="32">
        <f t="shared" si="25"/>
        <v>80000</v>
      </c>
      <c r="AA72" s="32">
        <f t="shared" si="25"/>
        <v>0</v>
      </c>
      <c r="AB72" s="32">
        <f t="shared" si="25"/>
        <v>0</v>
      </c>
      <c r="AC72" s="32">
        <f t="shared" si="25"/>
        <v>0</v>
      </c>
      <c r="AD72" s="32">
        <f t="shared" si="25"/>
        <v>0</v>
      </c>
      <c r="AE72" s="32">
        <f t="shared" si="25"/>
        <v>0</v>
      </c>
      <c r="AF72" s="23"/>
    </row>
    <row r="73" spans="1:32" ht="21" customHeight="1">
      <c r="A73" s="37" t="s">
        <v>35</v>
      </c>
      <c r="B73" s="31">
        <f aca="true" t="shared" si="26" ref="B73:E76">B69+B12</f>
        <v>310311.14999999997</v>
      </c>
      <c r="C73" s="31">
        <f t="shared" si="26"/>
        <v>198901.85</v>
      </c>
      <c r="D73" s="31">
        <f t="shared" si="26"/>
        <v>173684.69437</v>
      </c>
      <c r="E73" s="31">
        <f t="shared" si="26"/>
        <v>193684.69437</v>
      </c>
      <c r="F73" s="31">
        <f t="shared" si="23"/>
        <v>62.41628583761816</v>
      </c>
      <c r="G73" s="31">
        <f t="shared" si="24"/>
        <v>97.37702005788282</v>
      </c>
      <c r="H73" s="31">
        <f aca="true" t="shared" si="27" ref="H73:AE76">H69+H12</f>
        <v>7028.4</v>
      </c>
      <c r="I73" s="31">
        <f t="shared" si="27"/>
        <v>6963.41</v>
      </c>
      <c r="J73" s="31">
        <f t="shared" si="27"/>
        <v>11429.59</v>
      </c>
      <c r="K73" s="31">
        <f t="shared" si="27"/>
        <v>11491.58437</v>
      </c>
      <c r="L73" s="31">
        <f t="shared" si="27"/>
        <v>10205.130000000001</v>
      </c>
      <c r="M73" s="31">
        <f t="shared" si="27"/>
        <v>10085</v>
      </c>
      <c r="N73" s="31">
        <f t="shared" si="27"/>
        <v>11153.09</v>
      </c>
      <c r="O73" s="31">
        <f t="shared" si="27"/>
        <v>10931.509999999998</v>
      </c>
      <c r="P73" s="31">
        <f t="shared" si="27"/>
        <v>13915.673999999999</v>
      </c>
      <c r="Q73" s="31">
        <f t="shared" si="27"/>
        <v>14112.559999999998</v>
      </c>
      <c r="R73" s="31">
        <f t="shared" si="27"/>
        <v>12458.094000000001</v>
      </c>
      <c r="S73" s="31">
        <f t="shared" si="27"/>
        <v>12188.86</v>
      </c>
      <c r="T73" s="31">
        <f t="shared" si="27"/>
        <v>42809.812</v>
      </c>
      <c r="U73" s="31">
        <f t="shared" si="27"/>
        <v>41948.63</v>
      </c>
      <c r="V73" s="31">
        <f t="shared" si="27"/>
        <v>59523.04</v>
      </c>
      <c r="W73" s="31">
        <f t="shared" si="27"/>
        <v>58547.38</v>
      </c>
      <c r="X73" s="31">
        <f t="shared" si="27"/>
        <v>30969.319999999996</v>
      </c>
      <c r="Y73" s="31">
        <f t="shared" si="27"/>
        <v>27415.76</v>
      </c>
      <c r="Z73" s="31">
        <f t="shared" si="27"/>
        <v>90716.77</v>
      </c>
      <c r="AA73" s="31">
        <f t="shared" si="27"/>
        <v>0</v>
      </c>
      <c r="AB73" s="31">
        <f t="shared" si="27"/>
        <v>9709.060000000001</v>
      </c>
      <c r="AC73" s="31">
        <f t="shared" si="27"/>
        <v>0</v>
      </c>
      <c r="AD73" s="31">
        <f t="shared" si="27"/>
        <v>10393.169999999998</v>
      </c>
      <c r="AE73" s="31">
        <f t="shared" si="27"/>
        <v>0</v>
      </c>
      <c r="AF73" s="18"/>
    </row>
    <row r="74" spans="1:32" s="8" customFormat="1" ht="21" customHeight="1">
      <c r="A74" s="38" t="s">
        <v>22</v>
      </c>
      <c r="B74" s="32">
        <f t="shared" si="26"/>
        <v>78187.1</v>
      </c>
      <c r="C74" s="32">
        <f t="shared" si="26"/>
        <v>78187.1</v>
      </c>
      <c r="D74" s="32">
        <f t="shared" si="26"/>
        <v>77479.7</v>
      </c>
      <c r="E74" s="32">
        <f t="shared" si="26"/>
        <v>77479.7</v>
      </c>
      <c r="F74" s="32">
        <f t="shared" si="23"/>
        <v>99.09524716992955</v>
      </c>
      <c r="G74" s="32">
        <f t="shared" si="24"/>
        <v>99.09524716992955</v>
      </c>
      <c r="H74" s="32">
        <f t="shared" si="27"/>
        <v>0</v>
      </c>
      <c r="I74" s="32">
        <f t="shared" si="27"/>
        <v>0</v>
      </c>
      <c r="J74" s="32">
        <f t="shared" si="27"/>
        <v>0</v>
      </c>
      <c r="K74" s="32">
        <f t="shared" si="27"/>
        <v>0</v>
      </c>
      <c r="L74" s="32">
        <f t="shared" si="27"/>
        <v>0</v>
      </c>
      <c r="M74" s="32">
        <f t="shared" si="27"/>
        <v>0</v>
      </c>
      <c r="N74" s="32">
        <f t="shared" si="27"/>
        <v>0</v>
      </c>
      <c r="O74" s="32">
        <f t="shared" si="27"/>
        <v>0</v>
      </c>
      <c r="P74" s="32">
        <f t="shared" si="27"/>
        <v>0</v>
      </c>
      <c r="Q74" s="32">
        <f t="shared" si="27"/>
        <v>0</v>
      </c>
      <c r="R74" s="32">
        <f t="shared" si="27"/>
        <v>0</v>
      </c>
      <c r="S74" s="32">
        <f t="shared" si="27"/>
        <v>0</v>
      </c>
      <c r="T74" s="32">
        <f t="shared" si="27"/>
        <v>27597.62</v>
      </c>
      <c r="U74" s="32">
        <f t="shared" si="27"/>
        <v>27597.62</v>
      </c>
      <c r="V74" s="32">
        <f t="shared" si="27"/>
        <v>49491.99</v>
      </c>
      <c r="W74" s="32">
        <f t="shared" si="27"/>
        <v>49491.99</v>
      </c>
      <c r="X74" s="32">
        <f t="shared" si="27"/>
        <v>1097.49</v>
      </c>
      <c r="Y74" s="32">
        <f t="shared" si="27"/>
        <v>390.09</v>
      </c>
      <c r="Z74" s="32">
        <f t="shared" si="27"/>
        <v>0</v>
      </c>
      <c r="AA74" s="32">
        <f t="shared" si="27"/>
        <v>0</v>
      </c>
      <c r="AB74" s="32">
        <f t="shared" si="27"/>
        <v>0</v>
      </c>
      <c r="AC74" s="32">
        <f t="shared" si="27"/>
        <v>0</v>
      </c>
      <c r="AD74" s="32">
        <f t="shared" si="27"/>
        <v>0</v>
      </c>
      <c r="AE74" s="32">
        <f t="shared" si="27"/>
        <v>0</v>
      </c>
      <c r="AF74" s="18"/>
    </row>
    <row r="75" spans="1:32" s="8" customFormat="1" ht="21" customHeight="1">
      <c r="A75" s="38" t="s">
        <v>23</v>
      </c>
      <c r="B75" s="32">
        <f t="shared" si="26"/>
        <v>125211.48999999999</v>
      </c>
      <c r="C75" s="32">
        <f t="shared" si="26"/>
        <v>93802.19</v>
      </c>
      <c r="D75" s="32">
        <f t="shared" si="26"/>
        <v>89292.39437</v>
      </c>
      <c r="E75" s="32">
        <f t="shared" si="26"/>
        <v>89292.39437</v>
      </c>
      <c r="F75" s="32">
        <f t="shared" si="23"/>
        <v>71.31325916655094</v>
      </c>
      <c r="G75" s="32">
        <f t="shared" si="24"/>
        <v>95.19222778274153</v>
      </c>
      <c r="H75" s="32">
        <f t="shared" si="27"/>
        <v>7028.4</v>
      </c>
      <c r="I75" s="32">
        <f t="shared" si="27"/>
        <v>6963.41</v>
      </c>
      <c r="J75" s="32">
        <f t="shared" si="27"/>
        <v>10196.31</v>
      </c>
      <c r="K75" s="32">
        <f t="shared" si="27"/>
        <v>10258.30437</v>
      </c>
      <c r="L75" s="32">
        <f t="shared" si="27"/>
        <v>10205.130000000001</v>
      </c>
      <c r="M75" s="32">
        <f t="shared" si="27"/>
        <v>10085</v>
      </c>
      <c r="N75" s="32">
        <f t="shared" si="27"/>
        <v>11153.09</v>
      </c>
      <c r="O75" s="32">
        <f t="shared" si="27"/>
        <v>10931.509999999998</v>
      </c>
      <c r="P75" s="32">
        <f t="shared" si="27"/>
        <v>11441.954</v>
      </c>
      <c r="Q75" s="32">
        <f t="shared" si="27"/>
        <v>11638.839999999998</v>
      </c>
      <c r="R75" s="32">
        <f t="shared" si="27"/>
        <v>9252.534</v>
      </c>
      <c r="S75" s="32">
        <f t="shared" si="27"/>
        <v>8983.26</v>
      </c>
      <c r="T75" s="32">
        <f t="shared" si="27"/>
        <v>15212.192000000003</v>
      </c>
      <c r="U75" s="32">
        <f t="shared" si="27"/>
        <v>14351.009999999998</v>
      </c>
      <c r="V75" s="32">
        <f t="shared" si="27"/>
        <v>10031.050000000001</v>
      </c>
      <c r="W75" s="32">
        <f t="shared" si="27"/>
        <v>9055.39</v>
      </c>
      <c r="X75" s="32">
        <f t="shared" si="27"/>
        <v>9776.33</v>
      </c>
      <c r="Y75" s="32">
        <f t="shared" si="27"/>
        <v>7025.67</v>
      </c>
      <c r="Z75" s="32">
        <f t="shared" si="27"/>
        <v>10716.77</v>
      </c>
      <c r="AA75" s="32">
        <f t="shared" si="27"/>
        <v>0</v>
      </c>
      <c r="AB75" s="32">
        <f t="shared" si="27"/>
        <v>9709.060000000001</v>
      </c>
      <c r="AC75" s="32">
        <f t="shared" si="27"/>
        <v>0</v>
      </c>
      <c r="AD75" s="32">
        <f t="shared" si="27"/>
        <v>10393.169999999998</v>
      </c>
      <c r="AE75" s="32">
        <f t="shared" si="27"/>
        <v>0</v>
      </c>
      <c r="AF75" s="18"/>
    </row>
    <row r="76" spans="1:32" s="7" customFormat="1" ht="25.5" customHeight="1">
      <c r="A76" s="38" t="s">
        <v>40</v>
      </c>
      <c r="B76" s="32">
        <f t="shared" si="26"/>
        <v>106912.56</v>
      </c>
      <c r="C76" s="32">
        <f t="shared" si="26"/>
        <v>26912.559999999998</v>
      </c>
      <c r="D76" s="32">
        <f t="shared" si="26"/>
        <v>26912.6</v>
      </c>
      <c r="E76" s="32">
        <f t="shared" si="26"/>
        <v>26912.6</v>
      </c>
      <c r="F76" s="32">
        <f t="shared" si="23"/>
        <v>25.17253351710968</v>
      </c>
      <c r="G76" s="32">
        <f t="shared" si="24"/>
        <v>100.0001486294875</v>
      </c>
      <c r="H76" s="32">
        <f t="shared" si="27"/>
        <v>0</v>
      </c>
      <c r="I76" s="32">
        <f t="shared" si="27"/>
        <v>0</v>
      </c>
      <c r="J76" s="32">
        <f t="shared" si="27"/>
        <v>1233.2800000000002</v>
      </c>
      <c r="K76" s="32">
        <f t="shared" si="27"/>
        <v>1233.2800000000002</v>
      </c>
      <c r="L76" s="32">
        <f t="shared" si="27"/>
        <v>0</v>
      </c>
      <c r="M76" s="32">
        <f t="shared" si="27"/>
        <v>0</v>
      </c>
      <c r="N76" s="32">
        <f t="shared" si="27"/>
        <v>0</v>
      </c>
      <c r="O76" s="32">
        <f t="shared" si="27"/>
        <v>0</v>
      </c>
      <c r="P76" s="32">
        <f t="shared" si="27"/>
        <v>2473.7200000000003</v>
      </c>
      <c r="Q76" s="32">
        <f t="shared" si="27"/>
        <v>2473.7200000000003</v>
      </c>
      <c r="R76" s="32">
        <f t="shared" si="27"/>
        <v>3205.56</v>
      </c>
      <c r="S76" s="32">
        <f t="shared" si="27"/>
        <v>3205.6</v>
      </c>
      <c r="T76" s="32">
        <f t="shared" si="27"/>
        <v>0</v>
      </c>
      <c r="U76" s="32">
        <f t="shared" si="27"/>
        <v>0</v>
      </c>
      <c r="V76" s="32">
        <f t="shared" si="27"/>
        <v>0</v>
      </c>
      <c r="W76" s="32">
        <f t="shared" si="27"/>
        <v>0</v>
      </c>
      <c r="X76" s="32">
        <f t="shared" si="27"/>
        <v>20000</v>
      </c>
      <c r="Y76" s="32">
        <f t="shared" si="27"/>
        <v>20000</v>
      </c>
      <c r="Z76" s="32">
        <f t="shared" si="27"/>
        <v>80000</v>
      </c>
      <c r="AA76" s="32">
        <f t="shared" si="27"/>
        <v>0</v>
      </c>
      <c r="AB76" s="32">
        <f t="shared" si="27"/>
        <v>0</v>
      </c>
      <c r="AC76" s="32">
        <f t="shared" si="27"/>
        <v>0</v>
      </c>
      <c r="AD76" s="32">
        <f t="shared" si="27"/>
        <v>0</v>
      </c>
      <c r="AE76" s="32">
        <f t="shared" si="27"/>
        <v>0</v>
      </c>
      <c r="AF76" s="23"/>
    </row>
    <row r="77" spans="7:44" ht="18.75" customHeight="1">
      <c r="G77" s="2"/>
      <c r="H77" s="3"/>
      <c r="I77" s="3"/>
      <c r="J77" s="3"/>
      <c r="K77" s="3"/>
      <c r="L77" s="3"/>
      <c r="M77" s="3"/>
      <c r="N77" s="3"/>
      <c r="O77" s="3"/>
      <c r="P77" s="3"/>
      <c r="Q77" s="4"/>
      <c r="R77" s="3"/>
      <c r="S77" s="3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/>
    </row>
    <row r="78" spans="1:7" ht="19.5" customHeight="1">
      <c r="A78" s="50" t="s">
        <v>49</v>
      </c>
      <c r="B78" s="64"/>
      <c r="C78" s="64"/>
      <c r="D78" s="64"/>
      <c r="E78" s="64"/>
      <c r="F78" s="64"/>
      <c r="G78" s="64"/>
    </row>
    <row r="79" spans="1:27" ht="31.5" customHeight="1">
      <c r="A79" s="1" t="s">
        <v>50</v>
      </c>
      <c r="C79" s="29"/>
      <c r="D79" s="29"/>
      <c r="E79" s="2"/>
      <c r="F79" s="2"/>
      <c r="G79" s="2"/>
      <c r="H79" s="11"/>
      <c r="U79" s="59" t="s">
        <v>68</v>
      </c>
      <c r="V79" s="59"/>
      <c r="Z79" s="59" t="s">
        <v>36</v>
      </c>
      <c r="AA79" s="59"/>
    </row>
    <row r="80" spans="1:7" ht="23.25" customHeight="1">
      <c r="A80" s="1" t="s">
        <v>51</v>
      </c>
      <c r="B80" s="64"/>
      <c r="C80" s="64"/>
      <c r="D80" s="64"/>
      <c r="E80" s="64"/>
      <c r="F80" s="64"/>
      <c r="G80" s="2"/>
    </row>
    <row r="81" ht="24.75" customHeight="1">
      <c r="A81" s="1" t="s">
        <v>52</v>
      </c>
    </row>
    <row r="86" spans="1:3" ht="15.75">
      <c r="A86" s="64"/>
      <c r="B86" s="64"/>
      <c r="C86" s="64"/>
    </row>
  </sheetData>
  <sheetProtection/>
  <mergeCells count="38">
    <mergeCell ref="G1:H1"/>
    <mergeCell ref="A2:A3"/>
    <mergeCell ref="O2:S2"/>
    <mergeCell ref="O3:S3"/>
    <mergeCell ref="A5:A6"/>
    <mergeCell ref="B5:B6"/>
    <mergeCell ref="C5:C6"/>
    <mergeCell ref="D5:D6"/>
    <mergeCell ref="E5:E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F6"/>
    <mergeCell ref="AF18:AF21"/>
    <mergeCell ref="AF22:AF25"/>
    <mergeCell ref="AF26:AF29"/>
    <mergeCell ref="AF30:AF33"/>
    <mergeCell ref="AF34:AF37"/>
    <mergeCell ref="U79:V79"/>
    <mergeCell ref="Z79:AA79"/>
    <mergeCell ref="B80:F80"/>
    <mergeCell ref="A86:C86"/>
    <mergeCell ref="AF38:AF39"/>
    <mergeCell ref="AF45:AF48"/>
    <mergeCell ref="AF53:AF56"/>
    <mergeCell ref="AF57:AF60"/>
    <mergeCell ref="AF61:AF64"/>
    <mergeCell ref="B78:G78"/>
  </mergeCells>
  <printOptions horizontalCentered="1"/>
  <pageMargins left="0" right="0" top="0.3937007874015748" bottom="0.3937007874015748" header="0" footer="0.31496062992125984"/>
  <pageSetup fitToHeight="4"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2015-10-05T10:04:24Z</cp:lastPrinted>
  <dcterms:created xsi:type="dcterms:W3CDTF">1996-10-08T23:32:33Z</dcterms:created>
  <dcterms:modified xsi:type="dcterms:W3CDTF">2015-10-13T11:24:31Z</dcterms:modified>
  <cp:category/>
  <cp:version/>
  <cp:contentType/>
  <cp:contentStatus/>
</cp:coreProperties>
</file>