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2255" firstSheet="1" activeTab="2"/>
  </bookViews>
  <sheets>
    <sheet name="Титульный лист" sheetId="1" r:id="rId1"/>
    <sheet name="2015" sheetId="2" r:id="rId2"/>
    <sheet name="декабрь" sheetId="3" r:id="rId3"/>
  </sheets>
  <externalReferences>
    <externalReference r:id="rId6"/>
  </externalReferences>
  <definedNames>
    <definedName name="_xlfn.IFERROR" hidden="1">#NAME?</definedName>
    <definedName name="_xlnm.Print_Titles" localSheetId="1">'2015'!$4:$6</definedName>
    <definedName name="_xlnm.Print_Titles" localSheetId="2">'декабрь'!$A:$G,'декабрь'!$4:$6</definedName>
    <definedName name="_xlnm.Print_Area" localSheetId="2">'декабрь'!$A$1:$AF$194</definedName>
  </definedNames>
  <calcPr fullCalcOnLoad="1"/>
</workbook>
</file>

<file path=xl/comments3.xml><?xml version="1.0" encoding="utf-8"?>
<comments xmlns="http://schemas.openxmlformats.org/spreadsheetml/2006/main">
  <authors>
    <author>Логинова Ленара Юлдашевна</author>
  </authors>
  <commentList>
    <comment ref="E11" authorId="0">
      <text>
        <r>
          <rPr>
            <b/>
            <sz val="18"/>
            <rFont val="Tahoma"/>
            <family val="2"/>
          </rPr>
          <t xml:space="preserve">Логинова Ленара: касса 
54484,642 начиная с января касса разнится с отчетом Омельченко. Инф-ция лежит в папке с отчетами структур по состоянию на 01.01.2016
</t>
        </r>
      </text>
    </comment>
    <comment ref="E41" authorId="0">
      <text>
        <r>
          <rPr>
            <b/>
            <sz val="16"/>
            <rFont val="Tahoma"/>
            <family val="2"/>
          </rPr>
          <t xml:space="preserve">Логинова Ленара: по кассе есть расход в декабре 596,785
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<sst xmlns="http://schemas.openxmlformats.org/spreadsheetml/2006/main" count="401" uniqueCount="112">
  <si>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</si>
  <si>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</si>
  <si>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</si>
  <si>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</si>
  <si>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</si>
  <si>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</si>
  <si>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</si>
  <si>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</si>
  <si>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</si>
  <si>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</si>
  <si>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</si>
  <si>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</si>
  <si>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</si>
  <si>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</si>
  <si>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</si>
  <si>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</si>
  <si>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</si>
  <si>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</si>
  <si>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</si>
  <si>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</si>
  <si>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</si>
  <si>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</si>
  <si>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</si>
  <si>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</si>
  <si>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</si>
  <si>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</si>
  <si>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</si>
  <si>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</si>
  <si>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Задача  2 "Организация наружного освещения улиц, дворовых территорий города Когалыма"</t>
  </si>
  <si>
    <t>Задача 3. "Организация ритуальных услуг и содержание мест захоронения"</t>
  </si>
  <si>
    <t>Задача 1 "Создание новых мест для отдыха и физического развития горожан"</t>
  </si>
  <si>
    <t>Задача 2 "Осуществление иных функций, необходимых для реализации возложенных на МКУ "УЖКХ г.Когалыма" полномочий Администрации города Когалыма задач в соответствии с ФЗ, законодательством ХМАО-Югры, муниципальными правовыми актами органов местного самоуправления"</t>
  </si>
  <si>
    <t>Задача  1 "Организация благоустройства территории города Когалыма, включая озеленение территории и содержание малых архитектурных форм"</t>
  </si>
  <si>
    <t>Согласовано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</si>
  <si>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</si>
  <si>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</si>
  <si>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 xml:space="preserve">2.2. Выполнение работ по визуальному и инструментальному обследованию конструктивных элементов жилых многоквартирных домов </t>
  </si>
  <si>
    <t>Итого по задаче 1</t>
  </si>
  <si>
    <t>Итого по задаче 2</t>
  </si>
  <si>
    <t>Итого по задаче 3</t>
  </si>
  <si>
    <t>Задача 1 "Реализация МКУ "УЖКХ г.Когалыма" полномочий Администрации города Когалыма в вопросах осуществления функций заказчика в сфере ЖКК, капитального ремонта жилищного фонда и благоустройства, реконструкции и замены инженерных сетей тепло-,водоснабжения,ритуальных услуг и содержания мест захоронения и других работ(услуг) по обслуживанию городского хозяйства в городе Когалыме"</t>
  </si>
  <si>
    <t>Всего по разделу 1</t>
  </si>
  <si>
    <t>Всего по разделу 2</t>
  </si>
  <si>
    <t>Всего по разделу 3</t>
  </si>
  <si>
    <t>Цель(раздел) 3. Создание условий для решения вопросов местного значения</t>
  </si>
  <si>
    <t>ВСЕГО по программе, в том числе</t>
  </si>
  <si>
    <t>Цель(раздел) 2. Обеспечение условий для отдыха и физического развития детей, 
организация досуга детей и приобщение к здоровому образу жизни, 
массовым спортивным мероприятиям</t>
  </si>
  <si>
    <t xml:space="preserve">Цель(раздел) 1. Повышение уровня благоустройства территории города Когалыма, 
повышение качества и технической оснащённости выполняемых работ
 по содержанию объектов городского хозяйства и инженерной инфраструктуры </t>
  </si>
  <si>
    <t>2.3. Выполнение работ по восстановлению несущей способности конструктивных элементов МКД №18 по ул. Др.народов</t>
  </si>
  <si>
    <t>2.4. Выполнение специализированной экспертной организацией расчёта тарифа на содержание муниципального жилого фонда г. Когалыма</t>
  </si>
  <si>
    <t>2.5. Реконструкция и ремонт сетей наружного освещения, в том числе установка и перенос опор наружного освещения</t>
  </si>
  <si>
    <t>2.6. Обеспечение бесперебойной работы музыкального фонтана, расположенного на площади по ул. Мира (водоснабжение и водоотведение)</t>
  </si>
  <si>
    <t>2.7. Устранение нарушений природоохранного законодательства (освобождение прибрежной защитной полосы реки Ингу-Ягун от временных строений, используемых ранее под гаражи для хранения лодок, ликвидация несанкционированной свалки на территории, ранее занимаемой лодочными кооперативами "Нептун" и "Рыбак")</t>
  </si>
  <si>
    <t>2.9. Архитектурное освещение города, в т.ч. подсветка зданий, сооружений, жилых домов</t>
  </si>
  <si>
    <t xml:space="preserve">План на отчетную дату </t>
  </si>
  <si>
    <t>2.10. Выполнение работ по изготовлению флаговых полотнищ</t>
  </si>
  <si>
    <t>Муниципальная программа "Содержание объектов городского хозяйства и инженерной инфраструктуры в городе Когалыме на 2014-2017 годы"</t>
  </si>
  <si>
    <t>Ответственный исполнитель</t>
  </si>
  <si>
    <t>Соисполнители мероприятий программы:</t>
  </si>
  <si>
    <t>МКУ "УЖКХ города Когалыма" *</t>
  </si>
  <si>
    <t>МКУ "УКС города Когалыма" **</t>
  </si>
  <si>
    <t>МБУ "Коммунспецавтотехника" ***</t>
  </si>
  <si>
    <t>Исполнитель Шмытова Е.Ю. тел.  93-790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</si>
  <si>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 (***)</t>
  </si>
  <si>
    <t>1.2. Строительство сетей газоснабжения к Мемориалу памяти, расположенному по улице Сибирская (**)</t>
  </si>
  <si>
    <t>1.3. Обустройство и оборудование сквера по улице Югорская (**)</t>
  </si>
  <si>
    <t>2.1.Организация освещения улиц и дворовых территорий (*)</t>
  </si>
  <si>
    <t>2.2. Техническое обслуживание сетей наружного освещения улиц и дворовых территорий (*)</t>
  </si>
  <si>
    <t>3.1. Содержание территории городского кладбища (*)</t>
  </si>
  <si>
    <t>3.2. Обеспечение ритуальных услуг (*)</t>
  </si>
  <si>
    <t>3.3. Оказание услуг по перевозке умерших с места происшедшего летального исхода (*)</t>
  </si>
  <si>
    <t>1.1.Создание новых мест для отдыха и физического развития горожан (*)</t>
  </si>
  <si>
    <t>1.1. Обеспечение деятельности МКУ "УЖКХ г.Когалыма" по реализации полномочий (*)</t>
  </si>
  <si>
    <t>2.1.Организация проведения комплекса организационных, санитарно-противоэпидемических мероприятий в городе Когалыме, направленных на предупреждение возникновения и распространения случаев заболевания туляремией среди людей (*)</t>
  </si>
  <si>
    <t>2.2. Благоустройство города, в т.ч. ремонт и реконструкция сетей наружного освещения (*)</t>
  </si>
  <si>
    <t>2.3. Обустройство автостоянки с установкой бортового камня вдоль улицы Молодёжная 12,13 (*)</t>
  </si>
  <si>
    <t>"Содержание объектов городского хозяйства 
и инженерной инфраструктуры в городе Когалыме 
на 2014-2017 годы"</t>
  </si>
  <si>
    <t>на 2015 год</t>
  </si>
  <si>
    <t>2014 год</t>
  </si>
  <si>
    <t>Заместитель главы</t>
  </si>
  <si>
    <t>______________П.А.Ращупкин</t>
  </si>
  <si>
    <t>План на 2015 год</t>
  </si>
  <si>
    <t>1.4. Проектирование "Парка Победы" по адресу ул. Сибирская(**)</t>
  </si>
  <si>
    <t>Профинансировано на отчетную дату</t>
  </si>
  <si>
    <t>1.5. Реконструкция зоны отдыха по улице Сибирская (**)</t>
  </si>
  <si>
    <t>По решению Думы от 17.02.2015 №506-ГД плановые ассигнования перераспределены на приоритетные потребности</t>
  </si>
  <si>
    <t>Оплата проведена согласно выставленному счёту-фактуре (фактический тариф за электроэнергию ниже планируемого по смете)</t>
  </si>
  <si>
    <t>Фактическое количество транспортировки умерших меньше планового значения</t>
  </si>
  <si>
    <t>МКУ "Администрация города Когалыма" ****</t>
  </si>
  <si>
    <t>1.6. Выполнение работ по изготовлению скульптурной композиции «Памятник героям, сражавшимся за независимость нашей Родины» (****)</t>
  </si>
  <si>
    <t>Экономия сложилась по статье "Оплата труда" и "Проезд к месту отпуска и обратно"</t>
  </si>
  <si>
    <t>2.3. Обеспечение бесперебойной работы музыкального фонтана, расположенного на площади по улице Мира (водоснабжение и водоотведение)</t>
  </si>
  <si>
    <t>2.4. Архитектурное освещение города, в т.ч. подсветка зданий, сооружений, жилых домов</t>
  </si>
  <si>
    <t>2.5. Обустройство автостоянки с установкой бортового камня вдоль улицы Молодёжная 12,13 (*)</t>
  </si>
  <si>
    <t xml:space="preserve">2.6.  Выполнение специализированной экспертной организацией расчёта тарифа на содержание муниципального жилого фонда города Когалыма (*) </t>
  </si>
  <si>
    <t>2.8.  Выполнение работ по техническому обследованию строительных конструкций 10 жилых домов в деревянном исполнении, расположенных в левобережной части города (*)</t>
  </si>
  <si>
    <t>2.7.  Выполнение работ по изготовлению флаговых полотнищ (*) (приобретение флагрвых полотнищ, баннеров)</t>
  </si>
  <si>
    <t>2.9. Выполнение работ по восстановлению несущих конструкций и покрытия кровли МКД по адресу: г.Когалым, ул.Вильнюсская д.13 и д.15</t>
  </si>
  <si>
    <t>2.10. Проведение мероприятий по освобождению прибрежной защитной полосы реки Кирилл-Высьягун от временных строений</t>
  </si>
  <si>
    <t>Муниципальные контракты на выполнение работ заключены, оплата проводится по факту выполния работ и предоставления исполнительной документации</t>
  </si>
  <si>
    <t>2.11. Ремонт детского игрового комплекса "Лагуна", расположенного по адресу: ул.Др.Народов, 26Б</t>
  </si>
  <si>
    <t>1.7. Аренда транспортных средств с целью вывоза снега с территории города Когалыма  (ввиду отсутсвия технических возможностей) (***)</t>
  </si>
  <si>
    <t>Флаговые полотнища приобретены, оплата проведена в полном объёме
На дополнительно выделенные денежные средства приобретены баннеры, оплата проведена в полном объёме.
На стадии подписания находится договор на приобретение веревки для крепления баннеров на сумму 40,0 тыс.руб. 
400,00 тыс.руб. перераспределены на Администрацию г.Когалыма, заключены контракты:
1  98,592 т.р. - на оказание услуг (выполнение работ) по печати баннеров для размещения по адресу: ул. Сургутское шоссе, 11а ;
2. 98,280 т.р. - оказание услуг (выполнение работ) по печати баннеров для размещения по адресам: ул. Молодежная, д.3, ул.Сибирская, д.3 и растяжки для размещения по адресу: ул. Молодежная;
3. 98,280 т.р. - оказание услуг (выполнение работ) по печати баннеров для размещения по адресам: ул. Молодежная, д.1, ул.Сибирская, д.1 и растяжки для размещения по адресу: ул. Молодежная;
4. 94,016 т.р. - оказание услуг (выполнение работ) по печати баннеров для размещения по адресу: ул. Сургутское шоссе, 11а и  треугольного баннера двухстороннего.
Работы выполнены, оплата проведена в полном объеме.</t>
  </si>
  <si>
    <t xml:space="preserve">1. Проведён электронный аукцион на поставку, монтаж и установку игрового  оборудования детских игровых площадок. Победителем аукциона признано ООО "КСИЛ". 10.06.2015 заключен муниципальный контракт на сумму 700,0 тыс.руб. (Прибалтийская, 3, 3а; Рижская, 41 и 47.) Срок окончания работ 30.09.2015. Работы выполнены, оплата проведена в полном объеме. 2 городка установлены
2. 25.08.2015 заключен муниципальный контракт на сумму 547,00 тыс.руб. - на поставку, монтаж и установку  детского игрового оборудования на детских игровых площадках во дворе жилых домов по ул.Дружбы народов,29,33,37 и Строителей, 11., оплата проведена по факту поставки.  2 городка установлены
3. 20.10.2015 заключены договора с ООО "Регион Север" на сумму 75,0 тыс. руб. и 78,0 тыс.руб. на установку металлических пешеходных ограждений по адресу: ул. Др.Народов,33 и ул.Др.Народов,37, соответственно. Срок выполнения работ 20.11.2015. Оплата будет проведена по факту поставки.
</t>
  </si>
  <si>
    <t>1140,0 руб. - предоплата 30% Скульптурная композиция-дог. №08/08 от 09.10.2015г. сумма договора 3800 тыс. руб.; 99,7руб. - металлоконструкция-дог. №56к-15/57ОД от 16.10.2015г.;  99,7руб. - скамья Семейная-дог. №58к-15/571Д от 26.10.2015г.; 41,1руб.- скамья Любви-дог. №57к-15/572Д от 21.10.2015г. 
Поставка осуществлена, оплата проведена в полном объеме.</t>
  </si>
  <si>
    <t>Заключены 2 договора:
1. №15 от 30.10.2014 на сумму 99,5 т.р. 
2. №16 от 30.10.2015 на сумму 99,9 т.р.
Работы по ремонту игрового комплекса выполнены в полном объеме, оплата проведена в полном объеме.</t>
  </si>
  <si>
    <t>На средства выделенные в рамках Соглашения о Сотрудничестве между Правительством ХМАО-Югры и ПАО "НК "ЛУКОЙЛ" выполняются следующие работы по целевому объекту:
1) 2 888,65 тыс. руб. - выполнение инженерных изысканий и проектных работ. Заключен контракт, Функции Заказчика по контракту переданы 12.03.2015, цена контракта 2 888,65 тыс. руб., срок окончания выполнения работ 30.06.2015. Работы выполнены и оплачены в полном объеме.
2) 41 521,35 - реконструкция объекта. Заключен контракт, функции заказчика переданы МУ "УКС г. Когалыма" 27.07.2015, цена контракта 41 521,35 тыс. руб. Срок выполнения работ по контракту по 25.12.2015. Работы выполнены, оплата произведена в полном объеме.
Cредства бюджета города выделены на следующее:
1) 155,29 тыс.руб. - изготовление технических планов. Заключен контракт 17.11.2015, стоимость услуг 79,29 тыс. руб., срок окончания оказания услуг 20.12.2015. Услуги оказаны, оплата произведена в полном объеме.
76,00 тыс. руб.  - изготовление технических планов на покрытия площадок и тротуаровв. Реконструкция объекта ведется поэтапно, в связи с чем, контракт на оказание услуг будет заключен после выполнения полного комплекса работ.
2) 0,65 тыс. руб. - технологическое присоединение объекта к сетям электроснабжения. Заключен контракт 01.09.2015 на сумму 5,06 тыс. руб.,  срок завершения работ 01.01.2016. Контракт растогнут, в связи с изменением условий контракта, в результате уменьшения мощности электроприемников в процессе проектирования. Произведена оплата за фактически оказанные услуги на сумму 0,65 тыс. руб. 
3) 0,06 тыс. руб. - остаток средств, в связи с применением округления до сотни при выделении средств.
Сетевой график не исполнен, в части средств бюджета города Когалыма, причины указаны в п. 1.</t>
  </si>
  <si>
    <t>На средства по Соглашению о Сотрудничестве между Правительством ХМАО-Югры и ОАО "НК "ЛУКОЙЛ" выполняются следующие работы по целевому объекту:
1) 1735,92тыс.руб. - проектирование объекта. Функции заказчика по контракту переданы 23.12.2014, цена контракта 1744,0 тыс.руб., срок завершения работ 20.04.2015. В 2014 году перечислен аванс в размере 50% от цены контракта. Работы по контракту выполнены и оплачены в полном объёме, фактическая стоимость работ составила 1735,92 тыс.руб.
2) 8,08 тыс.руб. - корректировка рабочей документации. Заключен контракт 19.06.2015 на сумму 8,08 тыс.руб., срок выполнения работ - 31.08.2015. Работы выполнены, оплата проведена в полном объеме.
3) 25000,00 тысруб. - строительство объекта. Заключен контракт, функции заказчика по контракту переданы 19.03.2015, срок окончания выполнения работ 31.08.2015. Работы выполнены, оплата проведена в полном объеме.
Средства бюджета города выделены на следующее:
1) 1,30 тыс.руб. - технологическое присоединение объекта к электрическим сетям. Ранее заключенный контракт №КГ-63.15 от 18.05.2015 на сумму 1,25 тыс.руб. расторгнут по соглашению сторон. 21.08.2015 заключен новый контрактна сумму 0,55 тыс.руб., срок окончания выполнения работ 21.12.2015.  Работы выполнены, оплата проведена в полном объеме.
0,05 тыс.руб. - остаток средст, полученный за счёт применения округления в цифрах при выделении денежных средств из  округа.</t>
  </si>
  <si>
    <t xml:space="preserve">
В рамках мероприятия выполнено следующее:
1) 25.08.2015  с ОАО "ЮТЭК-Когалым"   заключен контракт на выполнение работ по выборочному ремонту сетей НО г.Когалыма (монтаж светильников) на сумму  8324,8т.р., работы выполнены, оплата проведена в  полном объеме.
2) 16.06.2015 на сумму 369,83т.р.  заключен контракт с ОАО "ЮТЭК-Когалым" на выполнение работ по ремонту сетей НО.  Работы выполнены, оплата проведена в полном объеме.
3)17.08.2015 с ОАО "ЮТЭК-Когалым" заключен контракт на выполнение работ по замене светильников торшерных и ламп в светильниках на светодиодные на улицах города Когалыма на сумму 718,75 тыс.руб., работы выполнены, оплата проведена в полном объеме.
4) 28.08.2015 с ОАО "Полимерстройсевер" заключен контракт на сумму 320,0т.р. на устройство дождеприёмных колодцев по ул.Мира 18а. Срок окончания выполнения работ 31.10.2015., работы выполнены, оплата проведена.
5) 10.08.2015 с ИП Поляев заключен договор на сумму 90,0т.р. на установку уличных урн для мусора. Поставка осуществлена, оплата проведена в полном объеме.
6) 24.08.2015 с ОАО "ЮТЭК" заключен контракт на сумму 54,1 тыс.руб. на выполнение работ по замене светильников и кронштейнов на детской площадке, расположенной на площади Мира. Работы выполнены, оплата проведена.
7) 28.08.2015 заключены контракты на:
7.1. с ООО "Каслинское литье" на сумму 694,74 тыс.руб. - выполнение работ по установке информационных табличек на объекте "Парк военной техники", расположенный по улице Сибирская города Когалым;
7.2. с ООО "Каслинское литье" на сумму 75,00 тыс.руб. - выполнение работ по установке надписи "Слава труду" на постаменте памятника "Нефтяник и нефтяница", расположенного в городе Когалым на пересечении улиц Проспект нефтяника и Авиаторов.
7.3. с ООО "ЛУКОЙЛ-ЭНЕРГОСЕТИ" на сумму 472,00 тыс.руб. - выполнение работ по выборочному ремонту сетей наружного освещения по ул.Сибирская до заезда в магазин, расположенного по адресу: ул.Сибирская, д.6;
7.4. с ООО "Радуга3L" на 103,604 тыс.руб. на выполнение работ по установке МАФ (урны и лавочки) в сквере им.Шмидта, расположенного в районе жилого дома по адресу: ул.Шмидта, д.10 и на сумму 1610,00 тыс.руб. на выполнение работ по установке 18-ти светящихся лавочек в сквере у здания Администрации города Когалым, расположенного по адресу: ул.Дружбы народов, д.7.
 Оплата проведена в полном объеме.
7.5. С ОАО "ЮТЭК - Когалым" заключен контракт на сумму 1130,01 тыс. рублей на выполнение работ  по ремонту сетей НО на придомовой территории по ул. Мостовая.</t>
  </si>
  <si>
    <t>Начальник ОРЖКХ Администрации города Когалыма ___________________________Л.Г.Низамова</t>
  </si>
  <si>
    <t>Исполнитель: Шмытова Е.Ю. тел.  93-792</t>
  </si>
  <si>
    <t>Неполное освоение денежных средств в сумме 1271,95т.р., в т.ч.: 1146,75т.р по ФЗП и отчислениям (в связи с принятием в штат учреждения работника  в апреле т.г. по ставке, введённой с 1 марта, нахождением работников на больничных, переносом периода отпусков; перераспределением экономия по оплате льготоного проезда в сумме 300т.р.), 82,06т.р. - налог на имущество уплачен согласно расчёта; 7,14т.р. - оплата ком.расходов произведена по факт.документам, услуги связи 8,5т.р. оплачены за фактически оказанные услуги согласно счетам-фактурам в полном объёме,  по итогам запроса котировок  на приобретение программных продуктов сложилась экономия 7,5т.р.,  опллата льготного проезда 20,0 т.р. произведена по фактически предоставленным документам.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</si>
</sst>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#,##0.0000_ ;[Red]\-#,##0.0000\ 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"/>
    <numFmt numFmtId="200" formatCode="#,##0.0000"/>
    <numFmt numFmtId="201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81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181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12" fillId="0" borderId="0" xfId="53" applyFont="1" applyFill="1" applyAlignment="1">
      <alignment horizontal="right" wrapText="1"/>
      <protection/>
    </xf>
    <xf numFmtId="181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181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82" fontId="5" fillId="0" borderId="10" xfId="53" applyNumberFormat="1" applyFont="1" applyFill="1" applyBorder="1" applyAlignment="1">
      <alignment horizontal="center" vertical="center" wrapText="1"/>
      <protection/>
    </xf>
    <xf numFmtId="18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justify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181" fontId="2" fillId="0" borderId="0" xfId="53" applyNumberFormat="1" applyFont="1" applyFill="1" applyAlignment="1">
      <alignment vertical="center" wrapText="1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81" fontId="5" fillId="0" borderId="0" xfId="53" applyNumberFormat="1" applyFont="1" applyFill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" fontId="62" fillId="0" borderId="10" xfId="53" applyNumberFormat="1" applyFont="1" applyFill="1" applyBorder="1" applyAlignment="1" applyProtection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center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3" xfId="53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4" fontId="5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3" xfId="53" applyNumberFormat="1" applyFont="1" applyFill="1" applyBorder="1" applyAlignment="1" applyProtection="1">
      <alignment horizontal="center" vertical="center" wrapText="1"/>
      <protection/>
    </xf>
    <xf numFmtId="4" fontId="62" fillId="0" borderId="0" xfId="53" applyNumberFormat="1" applyFont="1" applyFill="1" applyBorder="1" applyAlignment="1" applyProtection="1">
      <alignment horizontal="center" vertical="center" wrapText="1"/>
      <protection/>
    </xf>
    <xf numFmtId="4" fontId="5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4" fontId="4" fillId="0" borderId="17" xfId="53" applyNumberFormat="1" applyFont="1" applyFill="1" applyBorder="1" applyAlignment="1" applyProtection="1">
      <alignment horizontal="center" vertical="center" wrapText="1"/>
      <protection/>
    </xf>
    <xf numFmtId="4" fontId="5" fillId="0" borderId="17" xfId="53" applyNumberFormat="1" applyFont="1" applyFill="1" applyBorder="1" applyAlignment="1" applyProtection="1">
      <alignment horizontal="center" vertical="center" wrapText="1"/>
      <protection/>
    </xf>
    <xf numFmtId="4" fontId="4" fillId="0" borderId="17" xfId="53" applyNumberFormat="1" applyFont="1" applyFill="1" applyBorder="1" applyAlignment="1">
      <alignment horizontal="center" vertical="center" wrapText="1"/>
      <protection/>
    </xf>
    <xf numFmtId="4" fontId="4" fillId="0" borderId="15" xfId="53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181" fontId="3" fillId="0" borderId="0" xfId="0" applyNumberFormat="1" applyFont="1" applyFill="1" applyAlignment="1">
      <alignment horizontal="center" wrapText="1"/>
    </xf>
    <xf numFmtId="4" fontId="4" fillId="0" borderId="10" xfId="53" applyNumberFormat="1" applyFont="1" applyFill="1" applyBorder="1" applyAlignment="1" applyProtection="1">
      <alignment horizontal="center" vertical="center"/>
      <protection locked="0"/>
    </xf>
    <xf numFmtId="4" fontId="4" fillId="0" borderId="17" xfId="53" applyNumberFormat="1" applyFont="1" applyFill="1" applyBorder="1" applyAlignment="1" applyProtection="1">
      <alignment horizontal="center" vertical="center"/>
      <protection locked="0"/>
    </xf>
    <xf numFmtId="181" fontId="4" fillId="0" borderId="10" xfId="53" applyNumberFormat="1" applyFont="1" applyFill="1" applyBorder="1" applyAlignment="1" applyProtection="1">
      <alignment horizontal="right" vertical="center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4" fontId="4" fillId="0" borderId="19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53" applyNumberFormat="1" applyFont="1" applyFill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0" xfId="53" applyNumberFormat="1" applyFont="1" applyFill="1" applyAlignment="1">
      <alignment horizontal="justify" vertical="center" wrapText="1"/>
      <protection/>
    </xf>
    <xf numFmtId="22" fontId="3" fillId="0" borderId="0" xfId="53" applyNumberFormat="1" applyFont="1" applyFill="1" applyAlignment="1">
      <alignment vertical="center" wrapText="1"/>
      <protection/>
    </xf>
    <xf numFmtId="0" fontId="3" fillId="0" borderId="10" xfId="53" applyFont="1" applyFill="1" applyBorder="1" applyAlignment="1">
      <alignment horizontal="justify" vertical="center" wrapText="1"/>
      <protection/>
    </xf>
    <xf numFmtId="0" fontId="5" fillId="0" borderId="0" xfId="53" applyFont="1" applyFill="1" applyAlignment="1">
      <alignment horizontal="justify" vertical="center" wrapText="1"/>
      <protection/>
    </xf>
    <xf numFmtId="0" fontId="18" fillId="0" borderId="0" xfId="53" applyFont="1" applyFill="1" applyAlignment="1">
      <alignment horizontal="right" wrapText="1"/>
      <protection/>
    </xf>
    <xf numFmtId="182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53" applyFont="1" applyFill="1" applyBorder="1" applyAlignment="1">
      <alignment horizontal="justify" vertical="center" wrapText="1"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11" fillId="0" borderId="0" xfId="53" applyFont="1" applyFill="1" applyAlignment="1">
      <alignment horizontal="left" vertical="center" wrapText="1"/>
      <protection/>
    </xf>
    <xf numFmtId="0" fontId="4" fillId="0" borderId="11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9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53" applyNumberFormat="1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" fontId="6" fillId="0" borderId="0" xfId="53" applyNumberFormat="1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4" fontId="5" fillId="0" borderId="0" xfId="53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>
      <alignment horizontal="justify" vertical="center" wrapText="1"/>
      <protection/>
    </xf>
    <xf numFmtId="0" fontId="63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81" fontId="5" fillId="0" borderId="0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1" fontId="4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81" fontId="4" fillId="0" borderId="12" xfId="53" applyNumberFormat="1" applyFont="1" applyFill="1" applyBorder="1" applyAlignment="1">
      <alignment horizontal="center" vertical="center" wrapText="1"/>
      <protection/>
    </xf>
    <xf numFmtId="181" fontId="4" fillId="0" borderId="13" xfId="53" applyNumberFormat="1" applyFont="1" applyFill="1" applyBorder="1" applyAlignment="1">
      <alignment horizontal="center" vertical="center" wrapText="1"/>
      <protection/>
    </xf>
    <xf numFmtId="181" fontId="3" fillId="0" borderId="0" xfId="53" applyNumberFormat="1" applyFont="1" applyFill="1" applyAlignment="1">
      <alignment horizontal="center" vertical="center" wrapText="1"/>
      <protection/>
    </xf>
    <xf numFmtId="181" fontId="3" fillId="0" borderId="0" xfId="53" applyNumberFormat="1" applyFont="1" applyFill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2" xfId="53" applyFont="1" applyFill="1" applyBorder="1" applyAlignment="1">
      <alignment horizontal="justify" vertical="center" wrapText="1"/>
      <protection/>
    </xf>
    <xf numFmtId="0" fontId="0" fillId="0" borderId="13" xfId="0" applyFont="1" applyFill="1" applyBorder="1" applyAlignment="1">
      <alignment horizontal="justify" vertical="center" wrapText="1"/>
    </xf>
    <xf numFmtId="0" fontId="5" fillId="0" borderId="0" xfId="53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53" applyFont="1" applyFill="1" applyBorder="1" applyAlignment="1">
      <alignment horizontal="justify" vertical="center" wrapText="1"/>
      <protection/>
    </xf>
    <xf numFmtId="0" fontId="3" fillId="0" borderId="16" xfId="53" applyFont="1" applyFill="1" applyBorder="1" applyAlignment="1">
      <alignment horizontal="justify" vertical="center" wrapText="1"/>
      <protection/>
    </xf>
    <xf numFmtId="0" fontId="3" fillId="0" borderId="13" xfId="53" applyFont="1" applyFill="1" applyBorder="1" applyAlignment="1">
      <alignment horizontal="justify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17" fillId="0" borderId="16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0" fontId="3" fillId="0" borderId="15" xfId="53" applyFont="1" applyFill="1" applyBorder="1" applyAlignment="1">
      <alignment horizontal="justify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&#1052;&#1055;%20&#1056;&#1072;&#1079;&#1074;&#1080;&#1090;&#1080;&#1077;%20&#1058;&#1057;%20&#1089;&#1077;&#1090;&#1077;&#1074;&#1086;&#1081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 год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 (2)"/>
      <sheetName val="сентябрь"/>
      <sheetName val="октябрь"/>
      <sheetName val="ноябрь"/>
      <sheetName val="ноябрь (2)"/>
      <sheetName val="декабрь"/>
    </sheetNames>
    <sheetDataSet>
      <sheetData sheetId="1">
        <row r="64">
          <cell r="T64" t="str">
            <v>Л.Г.Низамова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5" width="9.140625" style="6" customWidth="1"/>
    <col min="6" max="6" width="8.8515625" style="6" customWidth="1"/>
    <col min="7" max="8" width="9.140625" style="6" customWidth="1"/>
    <col min="9" max="9" width="18.421875" style="6" customWidth="1"/>
    <col min="10" max="16384" width="9.140625" style="6" customWidth="1"/>
  </cols>
  <sheetData>
    <row r="1" spans="1:9" ht="18.75">
      <c r="A1" s="8"/>
      <c r="B1" s="8"/>
      <c r="G1" s="119" t="s">
        <v>33</v>
      </c>
      <c r="H1" s="119"/>
      <c r="I1" s="119"/>
    </row>
    <row r="2" spans="7:9" ht="16.5">
      <c r="G2" s="122" t="s">
        <v>79</v>
      </c>
      <c r="H2" s="122"/>
      <c r="I2" s="122"/>
    </row>
    <row r="3" spans="7:9" ht="16.5">
      <c r="G3" s="122" t="s">
        <v>34</v>
      </c>
      <c r="H3" s="122"/>
      <c r="I3" s="122"/>
    </row>
    <row r="4" spans="7:9" ht="25.5" customHeight="1">
      <c r="G4" s="122" t="s">
        <v>80</v>
      </c>
      <c r="H4" s="122"/>
      <c r="I4" s="122"/>
    </row>
    <row r="5" ht="14.25" customHeight="1"/>
    <row r="12" spans="1:9" ht="20.2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ht="51.75" customHeight="1">
      <c r="A13" s="120" t="s">
        <v>35</v>
      </c>
      <c r="B13" s="120"/>
      <c r="C13" s="120"/>
      <c r="D13" s="120"/>
      <c r="E13" s="120"/>
      <c r="F13" s="120"/>
      <c r="G13" s="120"/>
      <c r="H13" s="120"/>
      <c r="I13" s="120"/>
    </row>
    <row r="14" ht="22.5" customHeight="1"/>
    <row r="15" spans="1:9" ht="27" customHeight="1">
      <c r="A15" s="121" t="s">
        <v>25</v>
      </c>
      <c r="B15" s="121"/>
      <c r="C15" s="121"/>
      <c r="D15" s="121"/>
      <c r="E15" s="121"/>
      <c r="F15" s="121"/>
      <c r="G15" s="121"/>
      <c r="H15" s="121"/>
      <c r="I15" s="121"/>
    </row>
    <row r="16" spans="1:9" ht="27" customHeight="1">
      <c r="A16" s="121" t="s">
        <v>26</v>
      </c>
      <c r="B16" s="121"/>
      <c r="C16" s="121"/>
      <c r="D16" s="121"/>
      <c r="E16" s="121"/>
      <c r="F16" s="121"/>
      <c r="G16" s="121"/>
      <c r="H16" s="121"/>
      <c r="I16" s="121"/>
    </row>
    <row r="17" spans="1:9" ht="87.75" customHeight="1">
      <c r="A17" s="123" t="s">
        <v>76</v>
      </c>
      <c r="B17" s="123"/>
      <c r="C17" s="123"/>
      <c r="D17" s="123"/>
      <c r="E17" s="123"/>
      <c r="F17" s="123"/>
      <c r="G17" s="123"/>
      <c r="H17" s="123"/>
      <c r="I17" s="123"/>
    </row>
    <row r="20" spans="1:9" ht="20.25">
      <c r="A20" s="121" t="s">
        <v>77</v>
      </c>
      <c r="B20" s="121"/>
      <c r="C20" s="121"/>
      <c r="D20" s="121"/>
      <c r="E20" s="121"/>
      <c r="F20" s="121"/>
      <c r="G20" s="121"/>
      <c r="H20" s="121"/>
      <c r="I20" s="121"/>
    </row>
    <row r="44" spans="1:9" ht="16.5">
      <c r="A44" s="119" t="s">
        <v>27</v>
      </c>
      <c r="B44" s="119"/>
      <c r="C44" s="119"/>
      <c r="D44" s="119"/>
      <c r="E44" s="119"/>
      <c r="F44" s="119"/>
      <c r="G44" s="119"/>
      <c r="H44" s="119"/>
      <c r="I44" s="119"/>
    </row>
    <row r="45" spans="1:9" ht="16.5">
      <c r="A45" s="119" t="s">
        <v>78</v>
      </c>
      <c r="B45" s="119"/>
      <c r="C45" s="119"/>
      <c r="D45" s="119"/>
      <c r="E45" s="119"/>
      <c r="F45" s="119"/>
      <c r="G45" s="119"/>
      <c r="H45" s="119"/>
      <c r="I45" s="119"/>
    </row>
  </sheetData>
  <sheetProtection/>
  <mergeCells count="12">
    <mergeCell ref="G1:I1"/>
    <mergeCell ref="G2:I2"/>
    <mergeCell ref="G3:I3"/>
    <mergeCell ref="G4:I4"/>
    <mergeCell ref="A17:I17"/>
    <mergeCell ref="A44:I44"/>
    <mergeCell ref="A45:I45"/>
    <mergeCell ref="A13:I13"/>
    <mergeCell ref="A15:I15"/>
    <mergeCell ref="A12:I12"/>
    <mergeCell ref="A16:I16"/>
    <mergeCell ref="A20:I20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7"/>
  <sheetViews>
    <sheetView showGridLines="0" view="pageBreakPreview" zoomScale="60" zoomScaleNormal="80" workbookViewId="0" topLeftCell="A1">
      <pane xSplit="6" ySplit="6" topLeftCell="G3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49" sqref="S49"/>
    </sheetView>
  </sheetViews>
  <sheetFormatPr defaultColWidth="9.140625" defaultRowHeight="12.75"/>
  <cols>
    <col min="1" max="1" width="48.140625" style="11" customWidth="1"/>
    <col min="2" max="2" width="15.140625" style="11" customWidth="1"/>
    <col min="3" max="3" width="13.8515625" style="12" hidden="1" customWidth="1"/>
    <col min="4" max="4" width="17.140625" style="12" hidden="1" customWidth="1"/>
    <col min="5" max="6" width="13.421875" style="12" hidden="1" customWidth="1"/>
    <col min="7" max="7" width="16.140625" style="14" customWidth="1"/>
    <col min="8" max="8" width="16.140625" style="14" hidden="1" customWidth="1"/>
    <col min="9" max="9" width="16.140625" style="14" customWidth="1"/>
    <col min="10" max="10" width="16.140625" style="14" hidden="1" customWidth="1"/>
    <col min="11" max="11" width="14.57421875" style="14" customWidth="1"/>
    <col min="12" max="12" width="15.140625" style="14" hidden="1" customWidth="1"/>
    <col min="13" max="13" width="16.140625" style="14" customWidth="1"/>
    <col min="14" max="14" width="13.7109375" style="14" hidden="1" customWidth="1"/>
    <col min="15" max="15" width="14.28125" style="14" customWidth="1"/>
    <col min="16" max="16" width="14.28125" style="14" hidden="1" customWidth="1"/>
    <col min="17" max="17" width="14.421875" style="14" customWidth="1"/>
    <col min="18" max="18" width="1.57421875" style="14" hidden="1" customWidth="1"/>
    <col min="19" max="19" width="12.8515625" style="12" customWidth="1"/>
    <col min="20" max="20" width="15.140625" style="12" hidden="1" customWidth="1"/>
    <col min="21" max="21" width="16.140625" style="12" customWidth="1"/>
    <col min="22" max="22" width="14.8515625" style="12" hidden="1" customWidth="1"/>
    <col min="23" max="23" width="15.28125" style="12" customWidth="1"/>
    <col min="24" max="24" width="13.57421875" style="12" hidden="1" customWidth="1"/>
    <col min="25" max="25" width="14.7109375" style="12" customWidth="1"/>
    <col min="26" max="26" width="12.8515625" style="12" hidden="1" customWidth="1"/>
    <col min="27" max="27" width="13.7109375" style="12" customWidth="1"/>
    <col min="28" max="28" width="13.00390625" style="12" hidden="1" customWidth="1"/>
    <col min="29" max="29" width="14.57421875" style="12" customWidth="1"/>
    <col min="30" max="30" width="12.421875" style="12" hidden="1" customWidth="1"/>
    <col min="31" max="31" width="28.57421875" style="11" customWidth="1"/>
    <col min="32" max="16384" width="9.140625" style="14" customWidth="1"/>
  </cols>
  <sheetData>
    <row r="1" spans="1:10" ht="20.25" customHeight="1">
      <c r="A1" s="10"/>
      <c r="F1" s="50"/>
      <c r="G1" s="50"/>
      <c r="H1" s="13"/>
      <c r="I1" s="13"/>
      <c r="J1" s="13"/>
    </row>
    <row r="2" spans="1:31" ht="137.2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31"/>
      <c r="O2" s="131"/>
      <c r="P2" s="131"/>
      <c r="Q2" s="131"/>
      <c r="R2" s="131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s="16" customFormat="1" ht="20.25" customHeight="1">
      <c r="A3" s="15"/>
      <c r="B3" s="15"/>
      <c r="C3" s="15"/>
      <c r="D3" s="15"/>
      <c r="E3" s="15"/>
      <c r="F3" s="15"/>
      <c r="G3" s="15"/>
      <c r="H3" s="15"/>
      <c r="I3" s="15"/>
      <c r="K3" s="15"/>
      <c r="L3" s="15"/>
      <c r="M3" s="15"/>
      <c r="N3" s="15"/>
      <c r="O3" s="15"/>
      <c r="P3" s="15"/>
      <c r="Q3" s="15"/>
      <c r="R3" s="17" t="s">
        <v>14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7" t="s">
        <v>14</v>
      </c>
    </row>
    <row r="4" spans="1:31" s="19" customFormat="1" ht="18.75" customHeight="1">
      <c r="A4" s="133" t="s">
        <v>5</v>
      </c>
      <c r="B4" s="129" t="s">
        <v>81</v>
      </c>
      <c r="C4" s="129" t="s">
        <v>54</v>
      </c>
      <c r="D4" s="129" t="s">
        <v>19</v>
      </c>
      <c r="E4" s="127" t="s">
        <v>15</v>
      </c>
      <c r="F4" s="127"/>
      <c r="G4" s="127" t="s">
        <v>0</v>
      </c>
      <c r="H4" s="127"/>
      <c r="I4" s="127" t="s">
        <v>1</v>
      </c>
      <c r="J4" s="127"/>
      <c r="K4" s="127" t="s">
        <v>2</v>
      </c>
      <c r="L4" s="127"/>
      <c r="M4" s="127" t="s">
        <v>3</v>
      </c>
      <c r="N4" s="127"/>
      <c r="O4" s="127" t="s">
        <v>4</v>
      </c>
      <c r="P4" s="127"/>
      <c r="Q4" s="127" t="s">
        <v>6</v>
      </c>
      <c r="R4" s="127"/>
      <c r="S4" s="127" t="s">
        <v>7</v>
      </c>
      <c r="T4" s="127"/>
      <c r="U4" s="127" t="s">
        <v>8</v>
      </c>
      <c r="V4" s="127"/>
      <c r="W4" s="127" t="s">
        <v>9</v>
      </c>
      <c r="X4" s="127"/>
      <c r="Y4" s="127" t="s">
        <v>10</v>
      </c>
      <c r="Z4" s="127"/>
      <c r="AA4" s="127" t="s">
        <v>11</v>
      </c>
      <c r="AB4" s="127"/>
      <c r="AC4" s="127" t="s">
        <v>12</v>
      </c>
      <c r="AD4" s="127"/>
      <c r="AE4" s="133" t="s">
        <v>20</v>
      </c>
    </row>
    <row r="5" spans="1:31" s="21" customFormat="1" ht="66.75" customHeight="1">
      <c r="A5" s="133"/>
      <c r="B5" s="130"/>
      <c r="C5" s="130"/>
      <c r="D5" s="130"/>
      <c r="E5" s="18" t="s">
        <v>17</v>
      </c>
      <c r="F5" s="18" t="s">
        <v>16</v>
      </c>
      <c r="G5" s="20" t="s">
        <v>13</v>
      </c>
      <c r="H5" s="20" t="s">
        <v>18</v>
      </c>
      <c r="I5" s="20" t="s">
        <v>13</v>
      </c>
      <c r="J5" s="20" t="s">
        <v>18</v>
      </c>
      <c r="K5" s="20" t="s">
        <v>13</v>
      </c>
      <c r="L5" s="20" t="s">
        <v>18</v>
      </c>
      <c r="M5" s="20" t="s">
        <v>13</v>
      </c>
      <c r="N5" s="20" t="s">
        <v>18</v>
      </c>
      <c r="O5" s="20" t="s">
        <v>13</v>
      </c>
      <c r="P5" s="20" t="s">
        <v>18</v>
      </c>
      <c r="Q5" s="20" t="s">
        <v>13</v>
      </c>
      <c r="R5" s="20" t="s">
        <v>18</v>
      </c>
      <c r="S5" s="20" t="s">
        <v>13</v>
      </c>
      <c r="T5" s="20" t="s">
        <v>18</v>
      </c>
      <c r="U5" s="20" t="s">
        <v>13</v>
      </c>
      <c r="V5" s="20" t="s">
        <v>18</v>
      </c>
      <c r="W5" s="20" t="s">
        <v>13</v>
      </c>
      <c r="X5" s="20" t="s">
        <v>18</v>
      </c>
      <c r="Y5" s="20" t="s">
        <v>13</v>
      </c>
      <c r="Z5" s="20" t="s">
        <v>18</v>
      </c>
      <c r="AA5" s="20" t="s">
        <v>13</v>
      </c>
      <c r="AB5" s="20" t="s">
        <v>18</v>
      </c>
      <c r="AC5" s="20" t="s">
        <v>13</v>
      </c>
      <c r="AD5" s="20" t="s">
        <v>18</v>
      </c>
      <c r="AE5" s="133"/>
    </row>
    <row r="6" spans="1:31" s="23" customFormat="1" ht="17.25" customHeight="1" hidden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</row>
    <row r="7" spans="1:31" s="24" customFormat="1" ht="120.75" customHeight="1">
      <c r="A7" s="46" t="s">
        <v>56</v>
      </c>
      <c r="B7" s="76">
        <f>B90</f>
        <v>120301.79999999999</v>
      </c>
      <c r="C7" s="76">
        <f>C90</f>
        <v>115066.59999999999</v>
      </c>
      <c r="D7" s="76">
        <f>D90</f>
        <v>0</v>
      </c>
      <c r="E7" s="42">
        <f>D7/B7*100</f>
        <v>0</v>
      </c>
      <c r="F7" s="42">
        <f>D7/C7*100</f>
        <v>0</v>
      </c>
      <c r="G7" s="76">
        <f aca="true" t="shared" si="0" ref="G7:AD7">G90</f>
        <v>11424.240000000002</v>
      </c>
      <c r="H7" s="76">
        <f t="shared" si="0"/>
        <v>0</v>
      </c>
      <c r="I7" s="76">
        <f t="shared" si="0"/>
        <v>10087.54</v>
      </c>
      <c r="J7" s="76">
        <f t="shared" si="0"/>
        <v>0</v>
      </c>
      <c r="K7" s="76">
        <f>K90</f>
        <v>8820.83</v>
      </c>
      <c r="L7" s="76">
        <f t="shared" si="0"/>
        <v>0</v>
      </c>
      <c r="M7" s="76">
        <f>M90</f>
        <v>11168.589999999998</v>
      </c>
      <c r="N7" s="76">
        <f t="shared" si="0"/>
        <v>0</v>
      </c>
      <c r="O7" s="76">
        <f>O90</f>
        <v>9056.88</v>
      </c>
      <c r="P7" s="76">
        <f t="shared" si="0"/>
        <v>0</v>
      </c>
      <c r="Q7" s="76">
        <f t="shared" si="0"/>
        <v>8658.34</v>
      </c>
      <c r="R7" s="76">
        <f t="shared" si="0"/>
        <v>0</v>
      </c>
      <c r="S7" s="76">
        <f t="shared" si="0"/>
        <v>10833.36</v>
      </c>
      <c r="T7" s="76">
        <f t="shared" si="0"/>
        <v>0</v>
      </c>
      <c r="U7" s="76">
        <f t="shared" si="0"/>
        <v>14611.829999999998</v>
      </c>
      <c r="V7" s="76">
        <f t="shared" si="0"/>
        <v>0</v>
      </c>
      <c r="W7" s="76">
        <f>W90</f>
        <v>8417.119999999999</v>
      </c>
      <c r="X7" s="76">
        <f t="shared" si="0"/>
        <v>0</v>
      </c>
      <c r="Y7" s="76">
        <f t="shared" si="0"/>
        <v>9951.55</v>
      </c>
      <c r="Z7" s="76">
        <f t="shared" si="0"/>
        <v>0</v>
      </c>
      <c r="AA7" s="76">
        <f t="shared" si="0"/>
        <v>7940.570000000001</v>
      </c>
      <c r="AB7" s="76">
        <f t="shared" si="0"/>
        <v>0</v>
      </c>
      <c r="AC7" s="76">
        <f t="shared" si="0"/>
        <v>9330.949999999999</v>
      </c>
      <c r="AD7" s="77">
        <f t="shared" si="0"/>
        <v>0</v>
      </c>
      <c r="AE7" s="78"/>
    </row>
    <row r="8" spans="1:31" s="24" customFormat="1" ht="167.25" customHeight="1">
      <c r="A8" s="79" t="s">
        <v>47</v>
      </c>
      <c r="B8" s="42">
        <f>B47</f>
        <v>95654.09999999999</v>
      </c>
      <c r="C8" s="42">
        <f>C47</f>
        <v>90482.2</v>
      </c>
      <c r="D8" s="42">
        <f>D47</f>
        <v>0</v>
      </c>
      <c r="E8" s="42">
        <f>D8/B8*100</f>
        <v>0</v>
      </c>
      <c r="F8" s="42">
        <f>D8/C8*100</f>
        <v>0</v>
      </c>
      <c r="G8" s="42">
        <f aca="true" t="shared" si="1" ref="G8:AD8">G47</f>
        <v>7923.020000000001</v>
      </c>
      <c r="H8" s="42">
        <f t="shared" si="1"/>
        <v>0</v>
      </c>
      <c r="I8" s="42">
        <f t="shared" si="1"/>
        <v>8227.42</v>
      </c>
      <c r="J8" s="42">
        <f t="shared" si="1"/>
        <v>0</v>
      </c>
      <c r="K8" s="42">
        <f>K9+K30+K38</f>
        <v>7855.41</v>
      </c>
      <c r="L8" s="42">
        <f t="shared" si="1"/>
        <v>0</v>
      </c>
      <c r="M8" s="42">
        <f>M9+M30+M38</f>
        <v>8897.519999999999</v>
      </c>
      <c r="N8" s="42">
        <f t="shared" si="1"/>
        <v>0</v>
      </c>
      <c r="O8" s="42">
        <f>O9+O30+O38</f>
        <v>6723.16</v>
      </c>
      <c r="P8" s="42">
        <f t="shared" si="1"/>
        <v>0</v>
      </c>
      <c r="Q8" s="42">
        <f t="shared" si="1"/>
        <v>6417.42</v>
      </c>
      <c r="R8" s="42">
        <f t="shared" si="1"/>
        <v>0</v>
      </c>
      <c r="S8" s="42">
        <f t="shared" si="1"/>
        <v>7434.9400000000005</v>
      </c>
      <c r="T8" s="42">
        <f t="shared" si="1"/>
        <v>0</v>
      </c>
      <c r="U8" s="42">
        <f t="shared" si="1"/>
        <v>11729.219999999998</v>
      </c>
      <c r="V8" s="42">
        <f t="shared" si="1"/>
        <v>0</v>
      </c>
      <c r="W8" s="42">
        <f>W9+W30+W38</f>
        <v>7468.0199999999995</v>
      </c>
      <c r="X8" s="42">
        <f t="shared" si="1"/>
        <v>0</v>
      </c>
      <c r="Y8" s="42">
        <f>Y9+Y30+Y38</f>
        <v>8079.18</v>
      </c>
      <c r="Z8" s="42">
        <f t="shared" si="1"/>
        <v>0</v>
      </c>
      <c r="AA8" s="42">
        <f t="shared" si="1"/>
        <v>7045.6</v>
      </c>
      <c r="AB8" s="42">
        <f t="shared" si="1"/>
        <v>0</v>
      </c>
      <c r="AC8" s="42">
        <f t="shared" si="1"/>
        <v>7853.189999999999</v>
      </c>
      <c r="AD8" s="70">
        <f t="shared" si="1"/>
        <v>0</v>
      </c>
      <c r="AE8" s="80"/>
    </row>
    <row r="9" spans="1:31" s="4" customFormat="1" ht="99.75" customHeight="1">
      <c r="A9" s="43" t="s">
        <v>32</v>
      </c>
      <c r="B9" s="34">
        <f>B25</f>
        <v>60631.5</v>
      </c>
      <c r="C9" s="34">
        <f>C25</f>
        <v>55459.6</v>
      </c>
      <c r="D9" s="34">
        <f>D25</f>
        <v>0</v>
      </c>
      <c r="E9" s="37">
        <f>D9/B9*100</f>
        <v>0</v>
      </c>
      <c r="F9" s="37">
        <f>D9/C9*100</f>
        <v>0</v>
      </c>
      <c r="G9" s="34">
        <f>G25</f>
        <v>4561.9800000000005</v>
      </c>
      <c r="H9" s="34">
        <f aca="true" t="shared" si="2" ref="H9:AD9">H25</f>
        <v>0</v>
      </c>
      <c r="I9" s="34">
        <f t="shared" si="2"/>
        <v>4843.18</v>
      </c>
      <c r="J9" s="34">
        <f t="shared" si="2"/>
        <v>0</v>
      </c>
      <c r="K9" s="34">
        <f t="shared" si="2"/>
        <v>4838.93</v>
      </c>
      <c r="L9" s="34">
        <f t="shared" si="2"/>
        <v>0</v>
      </c>
      <c r="M9" s="34">
        <f t="shared" si="2"/>
        <v>6250.68</v>
      </c>
      <c r="N9" s="34">
        <f t="shared" si="2"/>
        <v>0</v>
      </c>
      <c r="O9" s="34">
        <f t="shared" si="2"/>
        <v>4286.95</v>
      </c>
      <c r="P9" s="34">
        <f t="shared" si="2"/>
        <v>0</v>
      </c>
      <c r="Q9" s="34">
        <f t="shared" si="2"/>
        <v>4393.59</v>
      </c>
      <c r="R9" s="34">
        <f t="shared" si="2"/>
        <v>0</v>
      </c>
      <c r="S9" s="34">
        <f t="shared" si="2"/>
        <v>5511.56</v>
      </c>
      <c r="T9" s="34">
        <f t="shared" si="2"/>
        <v>0</v>
      </c>
      <c r="U9" s="34">
        <f t="shared" si="2"/>
        <v>9146.029999999999</v>
      </c>
      <c r="V9" s="34">
        <f t="shared" si="2"/>
        <v>0</v>
      </c>
      <c r="W9" s="34">
        <f t="shared" si="2"/>
        <v>4406.65</v>
      </c>
      <c r="X9" s="34">
        <f t="shared" si="2"/>
        <v>0</v>
      </c>
      <c r="Y9" s="34">
        <f t="shared" si="2"/>
        <v>4732.82</v>
      </c>
      <c r="Z9" s="34">
        <f t="shared" si="2"/>
        <v>0</v>
      </c>
      <c r="AA9" s="34">
        <f t="shared" si="2"/>
        <v>3578.15</v>
      </c>
      <c r="AB9" s="34">
        <f t="shared" si="2"/>
        <v>0</v>
      </c>
      <c r="AC9" s="34">
        <f t="shared" si="2"/>
        <v>4080.9799999999996</v>
      </c>
      <c r="AD9" s="64">
        <f t="shared" si="2"/>
        <v>0</v>
      </c>
      <c r="AE9" s="9"/>
    </row>
    <row r="10" spans="1:31" s="4" customFormat="1" ht="77.25" customHeight="1">
      <c r="A10" s="44" t="s">
        <v>63</v>
      </c>
      <c r="B10" s="35">
        <f>G10+I10+K10+M10+O10+Q10+S10+U10+W10+Y10+AA10+AC10</f>
        <v>55459.6</v>
      </c>
      <c r="C10" s="38">
        <f>G10+I10+K10+M10+O10+Q10+S10+U10+W10+Y10+AA10+AC10</f>
        <v>55459.6</v>
      </c>
      <c r="D10" s="36">
        <f>H10+J10+L10+N10+P10+R10+T10+V10+X10+Z10+AB10+AD10</f>
        <v>0</v>
      </c>
      <c r="E10" s="36">
        <f>D10/B10*100</f>
        <v>0</v>
      </c>
      <c r="F10" s="36">
        <f>D10/C10*100</f>
        <v>0</v>
      </c>
      <c r="G10" s="38">
        <v>4368.88</v>
      </c>
      <c r="H10" s="38"/>
      <c r="I10" s="38">
        <v>4650.08</v>
      </c>
      <c r="J10" s="38"/>
      <c r="K10" s="38">
        <v>4581.47</v>
      </c>
      <c r="L10" s="38"/>
      <c r="M10" s="38">
        <v>6250.68</v>
      </c>
      <c r="N10" s="38"/>
      <c r="O10" s="38">
        <v>4286.95</v>
      </c>
      <c r="P10" s="38"/>
      <c r="Q10" s="38">
        <v>4393.59</v>
      </c>
      <c r="R10" s="38"/>
      <c r="S10" s="38">
        <v>5511.56</v>
      </c>
      <c r="T10" s="38"/>
      <c r="U10" s="38">
        <v>5105.53</v>
      </c>
      <c r="V10" s="38"/>
      <c r="W10" s="38">
        <v>4406.65</v>
      </c>
      <c r="X10" s="38"/>
      <c r="Y10" s="38">
        <v>4732.82</v>
      </c>
      <c r="Z10" s="38"/>
      <c r="AA10" s="38">
        <v>3578.15</v>
      </c>
      <c r="AB10" s="38"/>
      <c r="AC10" s="38">
        <v>3593.24</v>
      </c>
      <c r="AD10" s="65"/>
      <c r="AE10" s="134"/>
    </row>
    <row r="11" spans="1:31" s="4" customFormat="1" ht="23.25" customHeight="1">
      <c r="A11" s="45" t="s">
        <v>21</v>
      </c>
      <c r="B11" s="40"/>
      <c r="C11" s="39"/>
      <c r="D11" s="39"/>
      <c r="E11" s="39"/>
      <c r="F11" s="3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66"/>
      <c r="AE11" s="135"/>
    </row>
    <row r="12" spans="1:31" s="4" customFormat="1" ht="24.75" customHeight="1">
      <c r="A12" s="45" t="s">
        <v>22</v>
      </c>
      <c r="B12" s="35">
        <f>B10</f>
        <v>55459.6</v>
      </c>
      <c r="C12" s="35">
        <f>C10</f>
        <v>55459.6</v>
      </c>
      <c r="D12" s="35">
        <f>D10</f>
        <v>0</v>
      </c>
      <c r="E12" s="38">
        <f>D12/B12*100</f>
        <v>0</v>
      </c>
      <c r="F12" s="38">
        <f>D12/C12*100</f>
        <v>0</v>
      </c>
      <c r="G12" s="35">
        <f>G10</f>
        <v>4368.88</v>
      </c>
      <c r="H12" s="35">
        <f>H10</f>
        <v>0</v>
      </c>
      <c r="I12" s="35">
        <f aca="true" t="shared" si="3" ref="I12:AD12">I10</f>
        <v>4650.08</v>
      </c>
      <c r="J12" s="35">
        <f t="shared" si="3"/>
        <v>0</v>
      </c>
      <c r="K12" s="35">
        <f t="shared" si="3"/>
        <v>4581.47</v>
      </c>
      <c r="L12" s="35">
        <f t="shared" si="3"/>
        <v>0</v>
      </c>
      <c r="M12" s="35">
        <f t="shared" si="3"/>
        <v>6250.68</v>
      </c>
      <c r="N12" s="35">
        <f t="shared" si="3"/>
        <v>0</v>
      </c>
      <c r="O12" s="35">
        <f t="shared" si="3"/>
        <v>4286.95</v>
      </c>
      <c r="P12" s="35">
        <f t="shared" si="3"/>
        <v>0</v>
      </c>
      <c r="Q12" s="35">
        <f t="shared" si="3"/>
        <v>4393.59</v>
      </c>
      <c r="R12" s="35">
        <f t="shared" si="3"/>
        <v>0</v>
      </c>
      <c r="S12" s="35">
        <f t="shared" si="3"/>
        <v>5511.56</v>
      </c>
      <c r="T12" s="35">
        <f t="shared" si="3"/>
        <v>0</v>
      </c>
      <c r="U12" s="35">
        <f t="shared" si="3"/>
        <v>5105.53</v>
      </c>
      <c r="V12" s="35">
        <f t="shared" si="3"/>
        <v>0</v>
      </c>
      <c r="W12" s="35">
        <f t="shared" si="3"/>
        <v>4406.65</v>
      </c>
      <c r="X12" s="35">
        <f t="shared" si="3"/>
        <v>0</v>
      </c>
      <c r="Y12" s="35">
        <f t="shared" si="3"/>
        <v>4732.82</v>
      </c>
      <c r="Z12" s="35">
        <f t="shared" si="3"/>
        <v>0</v>
      </c>
      <c r="AA12" s="35">
        <f t="shared" si="3"/>
        <v>3578.15</v>
      </c>
      <c r="AB12" s="35">
        <f t="shared" si="3"/>
        <v>0</v>
      </c>
      <c r="AC12" s="35">
        <f t="shared" si="3"/>
        <v>3593.24</v>
      </c>
      <c r="AD12" s="66">
        <f t="shared" si="3"/>
        <v>0</v>
      </c>
      <c r="AE12" s="135"/>
    </row>
    <row r="13" spans="1:31" s="4" customFormat="1" ht="23.25" customHeight="1">
      <c r="A13" s="45" t="s">
        <v>23</v>
      </c>
      <c r="B13" s="40"/>
      <c r="C13" s="39"/>
      <c r="D13" s="39"/>
      <c r="E13" s="39"/>
      <c r="F13" s="39"/>
      <c r="G13" s="3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66"/>
      <c r="AE13" s="135"/>
    </row>
    <row r="14" spans="1:31" s="4" customFormat="1" ht="19.5" customHeight="1">
      <c r="A14" s="45" t="s">
        <v>24</v>
      </c>
      <c r="B14" s="4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67"/>
      <c r="AE14" s="135"/>
    </row>
    <row r="15" spans="1:31" s="4" customFormat="1" ht="64.5" customHeight="1">
      <c r="A15" s="44" t="s">
        <v>64</v>
      </c>
      <c r="B15" s="35">
        <f>G15+I15+K15+M15+O15+Q15+S15+U15+W15+Y15+AA15+AC15</f>
        <v>1131.4</v>
      </c>
      <c r="C15" s="39"/>
      <c r="D15" s="39"/>
      <c r="E15" s="39"/>
      <c r="F15" s="39"/>
      <c r="G15" s="38">
        <f aca="true" t="shared" si="4" ref="G15:AC15">G16+G17</f>
        <v>193.1</v>
      </c>
      <c r="H15" s="38">
        <f t="shared" si="4"/>
        <v>0</v>
      </c>
      <c r="I15" s="38">
        <f t="shared" si="4"/>
        <v>193.1</v>
      </c>
      <c r="J15" s="38">
        <f t="shared" si="4"/>
        <v>0</v>
      </c>
      <c r="K15" s="38">
        <f t="shared" si="4"/>
        <v>257.46</v>
      </c>
      <c r="L15" s="38">
        <f t="shared" si="4"/>
        <v>0</v>
      </c>
      <c r="M15" s="38">
        <f t="shared" si="4"/>
        <v>0</v>
      </c>
      <c r="N15" s="38">
        <f t="shared" si="4"/>
        <v>0</v>
      </c>
      <c r="O15" s="38">
        <f t="shared" si="4"/>
        <v>0</v>
      </c>
      <c r="P15" s="38">
        <f t="shared" si="4"/>
        <v>0</v>
      </c>
      <c r="Q15" s="38">
        <f t="shared" si="4"/>
        <v>0</v>
      </c>
      <c r="R15" s="38">
        <f t="shared" si="4"/>
        <v>0</v>
      </c>
      <c r="S15" s="38">
        <f t="shared" si="4"/>
        <v>0</v>
      </c>
      <c r="T15" s="38">
        <f t="shared" si="4"/>
        <v>0</v>
      </c>
      <c r="U15" s="38">
        <f t="shared" si="4"/>
        <v>0</v>
      </c>
      <c r="V15" s="38">
        <f t="shared" si="4"/>
        <v>0</v>
      </c>
      <c r="W15" s="38">
        <f t="shared" si="4"/>
        <v>0</v>
      </c>
      <c r="X15" s="38">
        <f t="shared" si="4"/>
        <v>0</v>
      </c>
      <c r="Y15" s="38">
        <f t="shared" si="4"/>
        <v>0</v>
      </c>
      <c r="Z15" s="38">
        <f t="shared" si="4"/>
        <v>0</v>
      </c>
      <c r="AA15" s="38">
        <f t="shared" si="4"/>
        <v>0</v>
      </c>
      <c r="AB15" s="38">
        <f t="shared" si="4"/>
        <v>0</v>
      </c>
      <c r="AC15" s="38">
        <f t="shared" si="4"/>
        <v>487.74</v>
      </c>
      <c r="AD15" s="67"/>
      <c r="AE15" s="135"/>
    </row>
    <row r="16" spans="1:31" s="4" customFormat="1" ht="23.25" customHeight="1">
      <c r="A16" s="45" t="s">
        <v>21</v>
      </c>
      <c r="B16" s="35">
        <f>G16+I16+K16+M16+O16+Q16+S16+U16+W16+Y16+AA16+AC16</f>
        <v>0</v>
      </c>
      <c r="C16" s="39"/>
      <c r="D16" s="39"/>
      <c r="E16" s="39"/>
      <c r="F16" s="39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66"/>
      <c r="AE16" s="135"/>
    </row>
    <row r="17" spans="1:31" s="4" customFormat="1" ht="24.75" customHeight="1">
      <c r="A17" s="45" t="s">
        <v>22</v>
      </c>
      <c r="B17" s="35">
        <f>G17+I17+K17+M17+O17+Q17+S17+U17+W17+Y17+AA17+AC17</f>
        <v>1131.4</v>
      </c>
      <c r="C17" s="35">
        <f>C15</f>
        <v>0</v>
      </c>
      <c r="D17" s="35">
        <f>D15</f>
        <v>0</v>
      </c>
      <c r="E17" s="35">
        <f>E15</f>
        <v>0</v>
      </c>
      <c r="F17" s="35">
        <f>F15</f>
        <v>0</v>
      </c>
      <c r="G17" s="35">
        <v>193.1</v>
      </c>
      <c r="H17" s="35"/>
      <c r="I17" s="35">
        <v>193.1</v>
      </c>
      <c r="J17" s="35"/>
      <c r="K17" s="35">
        <v>257.46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>
        <v>487.74</v>
      </c>
      <c r="AD17" s="66">
        <f>AD15</f>
        <v>0</v>
      </c>
      <c r="AE17" s="135"/>
    </row>
    <row r="18" spans="1:31" s="4" customFormat="1" ht="23.25" customHeight="1">
      <c r="A18" s="45" t="s">
        <v>23</v>
      </c>
      <c r="B18" s="40"/>
      <c r="C18" s="39"/>
      <c r="D18" s="39"/>
      <c r="E18" s="39"/>
      <c r="F18" s="39"/>
      <c r="G18" s="3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66"/>
      <c r="AE18" s="135"/>
    </row>
    <row r="19" spans="1:31" s="4" customFormat="1" ht="19.5" customHeight="1">
      <c r="A19" s="45" t="s">
        <v>24</v>
      </c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67"/>
      <c r="AE19" s="135"/>
    </row>
    <row r="20" spans="1:31" s="4" customFormat="1" ht="64.5" customHeight="1">
      <c r="A20" s="44" t="s">
        <v>65</v>
      </c>
      <c r="B20" s="35">
        <f>G20+I20+K20+M20+O20+Q20+S20+U20+W20+Y20+AA20+AC20</f>
        <v>4040.5</v>
      </c>
      <c r="C20" s="39"/>
      <c r="D20" s="39"/>
      <c r="E20" s="39"/>
      <c r="F20" s="39"/>
      <c r="G20" s="38">
        <f>G21+G22</f>
        <v>0</v>
      </c>
      <c r="H20" s="38">
        <f aca="true" t="shared" si="5" ref="H20:AC20">H21+H22</f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38">
        <f t="shared" si="5"/>
        <v>0</v>
      </c>
      <c r="M20" s="38">
        <f t="shared" si="5"/>
        <v>0</v>
      </c>
      <c r="N20" s="38">
        <f t="shared" si="5"/>
        <v>0</v>
      </c>
      <c r="O20" s="38">
        <f t="shared" si="5"/>
        <v>0</v>
      </c>
      <c r="P20" s="38">
        <f t="shared" si="5"/>
        <v>0</v>
      </c>
      <c r="Q20" s="38">
        <f t="shared" si="5"/>
        <v>0</v>
      </c>
      <c r="R20" s="38">
        <f t="shared" si="5"/>
        <v>0</v>
      </c>
      <c r="S20" s="38">
        <f t="shared" si="5"/>
        <v>0</v>
      </c>
      <c r="T20" s="38">
        <f t="shared" si="5"/>
        <v>0</v>
      </c>
      <c r="U20" s="38">
        <f t="shared" si="5"/>
        <v>4040.5</v>
      </c>
      <c r="V20" s="38">
        <f t="shared" si="5"/>
        <v>0</v>
      </c>
      <c r="W20" s="38">
        <f t="shared" si="5"/>
        <v>0</v>
      </c>
      <c r="X20" s="38">
        <f t="shared" si="5"/>
        <v>0</v>
      </c>
      <c r="Y20" s="38">
        <f t="shared" si="5"/>
        <v>0</v>
      </c>
      <c r="Z20" s="38">
        <f t="shared" si="5"/>
        <v>0</v>
      </c>
      <c r="AA20" s="38">
        <f t="shared" si="5"/>
        <v>0</v>
      </c>
      <c r="AB20" s="38">
        <f t="shared" si="5"/>
        <v>0</v>
      </c>
      <c r="AC20" s="38">
        <f t="shared" si="5"/>
        <v>0</v>
      </c>
      <c r="AD20" s="67"/>
      <c r="AE20" s="135"/>
    </row>
    <row r="21" spans="1:31" s="4" customFormat="1" ht="23.25" customHeight="1">
      <c r="A21" s="45" t="s">
        <v>21</v>
      </c>
      <c r="B21" s="35">
        <f>G21+I21+K21+M21+O21+Q21+S21+U21+W21+Y21+AA21+AC21</f>
        <v>4000</v>
      </c>
      <c r="C21" s="39"/>
      <c r="D21" s="39"/>
      <c r="E21" s="39"/>
      <c r="F21" s="3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v>4000</v>
      </c>
      <c r="V21" s="35"/>
      <c r="W21" s="35"/>
      <c r="X21" s="35"/>
      <c r="Y21" s="35"/>
      <c r="Z21" s="35"/>
      <c r="AA21" s="35"/>
      <c r="AB21" s="35"/>
      <c r="AC21" s="35"/>
      <c r="AD21" s="66"/>
      <c r="AE21" s="135"/>
    </row>
    <row r="22" spans="1:31" s="4" customFormat="1" ht="24.75" customHeight="1">
      <c r="A22" s="45" t="s">
        <v>22</v>
      </c>
      <c r="B22" s="35">
        <f>G22+I22+K22+M22+O22+Q22+S22+U22+W22+Y22+AA22+AC22</f>
        <v>40.5</v>
      </c>
      <c r="C22" s="35">
        <f>C20</f>
        <v>0</v>
      </c>
      <c r="D22" s="35">
        <f>D20</f>
        <v>0</v>
      </c>
      <c r="E22" s="35">
        <f>E20</f>
        <v>0</v>
      </c>
      <c r="F22" s="35">
        <f>F20</f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40.5</v>
      </c>
      <c r="V22" s="35"/>
      <c r="W22" s="35"/>
      <c r="X22" s="35"/>
      <c r="Y22" s="35"/>
      <c r="Z22" s="35"/>
      <c r="AA22" s="35"/>
      <c r="AB22" s="35"/>
      <c r="AC22" s="35"/>
      <c r="AD22" s="66">
        <f>AD20</f>
        <v>0</v>
      </c>
      <c r="AE22" s="135"/>
    </row>
    <row r="23" spans="1:31" s="4" customFormat="1" ht="23.25" customHeight="1">
      <c r="A23" s="45" t="s">
        <v>23</v>
      </c>
      <c r="B23" s="40"/>
      <c r="C23" s="39"/>
      <c r="D23" s="39"/>
      <c r="E23" s="39"/>
      <c r="F23" s="39"/>
      <c r="G23" s="3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66"/>
      <c r="AE23" s="135"/>
    </row>
    <row r="24" spans="1:31" s="4" customFormat="1" ht="19.5" customHeight="1">
      <c r="A24" s="45" t="s">
        <v>24</v>
      </c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67"/>
      <c r="AE24" s="135"/>
    </row>
    <row r="25" spans="1:31" s="5" customFormat="1" ht="24.75" customHeight="1">
      <c r="A25" s="43" t="s">
        <v>37</v>
      </c>
      <c r="B25" s="34">
        <f>B10+B20+B15</f>
        <v>60631.5</v>
      </c>
      <c r="C25" s="34">
        <f aca="true" t="shared" si="6" ref="C25:AC25">C10+C20+C15</f>
        <v>55459.6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4561.9800000000005</v>
      </c>
      <c r="H25" s="34">
        <f t="shared" si="6"/>
        <v>0</v>
      </c>
      <c r="I25" s="34">
        <f t="shared" si="6"/>
        <v>4843.18</v>
      </c>
      <c r="J25" s="34">
        <f t="shared" si="6"/>
        <v>0</v>
      </c>
      <c r="K25" s="34">
        <f t="shared" si="6"/>
        <v>4838.93</v>
      </c>
      <c r="L25" s="34">
        <f t="shared" si="6"/>
        <v>0</v>
      </c>
      <c r="M25" s="34">
        <f t="shared" si="6"/>
        <v>6250.68</v>
      </c>
      <c r="N25" s="34">
        <f t="shared" si="6"/>
        <v>0</v>
      </c>
      <c r="O25" s="34">
        <f t="shared" si="6"/>
        <v>4286.95</v>
      </c>
      <c r="P25" s="34">
        <f t="shared" si="6"/>
        <v>0</v>
      </c>
      <c r="Q25" s="34">
        <f t="shared" si="6"/>
        <v>4393.59</v>
      </c>
      <c r="R25" s="34">
        <f t="shared" si="6"/>
        <v>0</v>
      </c>
      <c r="S25" s="34">
        <f t="shared" si="6"/>
        <v>5511.56</v>
      </c>
      <c r="T25" s="34">
        <f t="shared" si="6"/>
        <v>0</v>
      </c>
      <c r="U25" s="34">
        <f t="shared" si="6"/>
        <v>9146.029999999999</v>
      </c>
      <c r="V25" s="34">
        <f t="shared" si="6"/>
        <v>0</v>
      </c>
      <c r="W25" s="34">
        <f t="shared" si="6"/>
        <v>4406.65</v>
      </c>
      <c r="X25" s="34">
        <f t="shared" si="6"/>
        <v>0</v>
      </c>
      <c r="Y25" s="34">
        <f t="shared" si="6"/>
        <v>4732.82</v>
      </c>
      <c r="Z25" s="34">
        <f t="shared" si="6"/>
        <v>0</v>
      </c>
      <c r="AA25" s="34">
        <f t="shared" si="6"/>
        <v>3578.15</v>
      </c>
      <c r="AB25" s="34">
        <f t="shared" si="6"/>
        <v>0</v>
      </c>
      <c r="AC25" s="34">
        <f t="shared" si="6"/>
        <v>4080.9799999999996</v>
      </c>
      <c r="AD25" s="64">
        <f>AD10</f>
        <v>0</v>
      </c>
      <c r="AE25" s="135"/>
    </row>
    <row r="26" spans="1:31" s="4" customFormat="1" ht="23.25" customHeight="1">
      <c r="A26" s="45" t="s">
        <v>21</v>
      </c>
      <c r="B26" s="72">
        <f>B21+B16+B11</f>
        <v>4000</v>
      </c>
      <c r="C26" s="72">
        <f aca="true" t="shared" si="7" ref="C26:AC26">C21+C16+C11</f>
        <v>0</v>
      </c>
      <c r="D26" s="72">
        <f t="shared" si="7"/>
        <v>0</v>
      </c>
      <c r="E26" s="72">
        <f t="shared" si="7"/>
        <v>0</v>
      </c>
      <c r="F26" s="72">
        <f t="shared" si="7"/>
        <v>0</v>
      </c>
      <c r="G26" s="72">
        <f t="shared" si="7"/>
        <v>0</v>
      </c>
      <c r="H26" s="72">
        <f t="shared" si="7"/>
        <v>0</v>
      </c>
      <c r="I26" s="72">
        <f t="shared" si="7"/>
        <v>0</v>
      </c>
      <c r="J26" s="72">
        <f t="shared" si="7"/>
        <v>0</v>
      </c>
      <c r="K26" s="72">
        <f t="shared" si="7"/>
        <v>0</v>
      </c>
      <c r="L26" s="72">
        <f t="shared" si="7"/>
        <v>0</v>
      </c>
      <c r="M26" s="72">
        <f t="shared" si="7"/>
        <v>0</v>
      </c>
      <c r="N26" s="72">
        <f t="shared" si="7"/>
        <v>0</v>
      </c>
      <c r="O26" s="72">
        <f t="shared" si="7"/>
        <v>0</v>
      </c>
      <c r="P26" s="72">
        <f t="shared" si="7"/>
        <v>0</v>
      </c>
      <c r="Q26" s="72">
        <f t="shared" si="7"/>
        <v>0</v>
      </c>
      <c r="R26" s="72">
        <f t="shared" si="7"/>
        <v>0</v>
      </c>
      <c r="S26" s="72">
        <f t="shared" si="7"/>
        <v>0</v>
      </c>
      <c r="T26" s="72">
        <f t="shared" si="7"/>
        <v>0</v>
      </c>
      <c r="U26" s="72">
        <f t="shared" si="7"/>
        <v>4000</v>
      </c>
      <c r="V26" s="72">
        <f t="shared" si="7"/>
        <v>0</v>
      </c>
      <c r="W26" s="72">
        <f t="shared" si="7"/>
        <v>0</v>
      </c>
      <c r="X26" s="72">
        <f t="shared" si="7"/>
        <v>0</v>
      </c>
      <c r="Y26" s="72">
        <f t="shared" si="7"/>
        <v>0</v>
      </c>
      <c r="Z26" s="72">
        <f t="shared" si="7"/>
        <v>0</v>
      </c>
      <c r="AA26" s="72">
        <f t="shared" si="7"/>
        <v>0</v>
      </c>
      <c r="AB26" s="72">
        <f t="shared" si="7"/>
        <v>0</v>
      </c>
      <c r="AC26" s="72">
        <f t="shared" si="7"/>
        <v>0</v>
      </c>
      <c r="AD26" s="66"/>
      <c r="AE26" s="135"/>
    </row>
    <row r="27" spans="1:31" s="4" customFormat="1" ht="24.75" customHeight="1">
      <c r="A27" s="45" t="s">
        <v>22</v>
      </c>
      <c r="B27" s="35">
        <f>B22+B17+B12</f>
        <v>56631.5</v>
      </c>
      <c r="C27" s="35">
        <f aca="true" t="shared" si="8" ref="C27:AC27">C22+C17+C12</f>
        <v>55459.6</v>
      </c>
      <c r="D27" s="35">
        <f t="shared" si="8"/>
        <v>0</v>
      </c>
      <c r="E27" s="35">
        <f t="shared" si="8"/>
        <v>0</v>
      </c>
      <c r="F27" s="35">
        <f t="shared" si="8"/>
        <v>0</v>
      </c>
      <c r="G27" s="35">
        <f t="shared" si="8"/>
        <v>4561.9800000000005</v>
      </c>
      <c r="H27" s="35">
        <f t="shared" si="8"/>
        <v>0</v>
      </c>
      <c r="I27" s="35">
        <f t="shared" si="8"/>
        <v>4843.18</v>
      </c>
      <c r="J27" s="35">
        <f t="shared" si="8"/>
        <v>0</v>
      </c>
      <c r="K27" s="35">
        <f t="shared" si="8"/>
        <v>4838.93</v>
      </c>
      <c r="L27" s="35">
        <f t="shared" si="8"/>
        <v>0</v>
      </c>
      <c r="M27" s="35">
        <f t="shared" si="8"/>
        <v>6250.68</v>
      </c>
      <c r="N27" s="35">
        <f t="shared" si="8"/>
        <v>0</v>
      </c>
      <c r="O27" s="35">
        <f t="shared" si="8"/>
        <v>4286.95</v>
      </c>
      <c r="P27" s="35">
        <f t="shared" si="8"/>
        <v>0</v>
      </c>
      <c r="Q27" s="35">
        <f t="shared" si="8"/>
        <v>4393.59</v>
      </c>
      <c r="R27" s="35">
        <f t="shared" si="8"/>
        <v>0</v>
      </c>
      <c r="S27" s="35">
        <f t="shared" si="8"/>
        <v>5511.56</v>
      </c>
      <c r="T27" s="35">
        <f t="shared" si="8"/>
        <v>0</v>
      </c>
      <c r="U27" s="35">
        <f t="shared" si="8"/>
        <v>5146.03</v>
      </c>
      <c r="V27" s="35">
        <f t="shared" si="8"/>
        <v>0</v>
      </c>
      <c r="W27" s="35">
        <f t="shared" si="8"/>
        <v>4406.65</v>
      </c>
      <c r="X27" s="35">
        <f t="shared" si="8"/>
        <v>0</v>
      </c>
      <c r="Y27" s="35">
        <f t="shared" si="8"/>
        <v>4732.82</v>
      </c>
      <c r="Z27" s="35">
        <f t="shared" si="8"/>
        <v>0</v>
      </c>
      <c r="AA27" s="35">
        <f t="shared" si="8"/>
        <v>3578.15</v>
      </c>
      <c r="AB27" s="35">
        <f t="shared" si="8"/>
        <v>0</v>
      </c>
      <c r="AC27" s="35">
        <f t="shared" si="8"/>
        <v>4080.9799999999996</v>
      </c>
      <c r="AD27" s="35">
        <f>AD22+AD12</f>
        <v>0</v>
      </c>
      <c r="AE27" s="135"/>
    </row>
    <row r="28" spans="1:31" s="4" customFormat="1" ht="23.25" customHeight="1">
      <c r="A28" s="45" t="s">
        <v>23</v>
      </c>
      <c r="B28" s="40"/>
      <c r="C28" s="39"/>
      <c r="D28" s="39"/>
      <c r="E28" s="39"/>
      <c r="F28" s="39"/>
      <c r="G28" s="3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66"/>
      <c r="AE28" s="135"/>
    </row>
    <row r="29" spans="1:31" s="4" customFormat="1" ht="19.5" customHeight="1">
      <c r="A29" s="45" t="s">
        <v>24</v>
      </c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67"/>
      <c r="AE29" s="136"/>
    </row>
    <row r="30" spans="1:31" s="26" customFormat="1" ht="63" customHeight="1">
      <c r="A30" s="46" t="s">
        <v>28</v>
      </c>
      <c r="B30" s="37">
        <f>B33</f>
        <v>30691.099999999995</v>
      </c>
      <c r="C30" s="37">
        <f>C33</f>
        <v>30691.099999999995</v>
      </c>
      <c r="D30" s="37">
        <f>D33</f>
        <v>0</v>
      </c>
      <c r="E30" s="36">
        <f>D30/B30*100</f>
        <v>0</v>
      </c>
      <c r="F30" s="36">
        <f>D30/C30*100</f>
        <v>0</v>
      </c>
      <c r="G30" s="37">
        <f aca="true" t="shared" si="9" ref="G30:AD30">G33</f>
        <v>3050.23</v>
      </c>
      <c r="H30" s="37">
        <f t="shared" si="9"/>
        <v>0</v>
      </c>
      <c r="I30" s="37">
        <f t="shared" si="9"/>
        <v>3029.02</v>
      </c>
      <c r="J30" s="37">
        <f t="shared" si="9"/>
        <v>0</v>
      </c>
      <c r="K30" s="37">
        <f>K33</f>
        <v>2661.25</v>
      </c>
      <c r="L30" s="37">
        <f t="shared" si="9"/>
        <v>0</v>
      </c>
      <c r="M30" s="37">
        <f t="shared" si="9"/>
        <v>2291.62</v>
      </c>
      <c r="N30" s="37">
        <f t="shared" si="9"/>
        <v>0</v>
      </c>
      <c r="O30" s="37">
        <f t="shared" si="9"/>
        <v>2080.98</v>
      </c>
      <c r="P30" s="37">
        <f t="shared" si="9"/>
        <v>0</v>
      </c>
      <c r="Q30" s="37">
        <f t="shared" si="9"/>
        <v>1668.59</v>
      </c>
      <c r="R30" s="37">
        <f t="shared" si="9"/>
        <v>0</v>
      </c>
      <c r="S30" s="37">
        <f t="shared" si="9"/>
        <v>1568.1599999999999</v>
      </c>
      <c r="T30" s="37">
        <f t="shared" si="9"/>
        <v>0</v>
      </c>
      <c r="U30" s="37">
        <f t="shared" si="9"/>
        <v>2227.96</v>
      </c>
      <c r="V30" s="37">
        <f t="shared" si="9"/>
        <v>0</v>
      </c>
      <c r="W30" s="37">
        <f t="shared" si="9"/>
        <v>2706.13</v>
      </c>
      <c r="X30" s="37">
        <f t="shared" si="9"/>
        <v>0</v>
      </c>
      <c r="Y30" s="37">
        <f t="shared" si="9"/>
        <v>2991.13</v>
      </c>
      <c r="Z30" s="37">
        <f t="shared" si="9"/>
        <v>0</v>
      </c>
      <c r="AA30" s="37">
        <f t="shared" si="9"/>
        <v>3112.2200000000003</v>
      </c>
      <c r="AB30" s="37">
        <f t="shared" si="9"/>
        <v>0</v>
      </c>
      <c r="AC30" s="37">
        <f t="shared" si="9"/>
        <v>3303.81</v>
      </c>
      <c r="AD30" s="68">
        <f t="shared" si="9"/>
        <v>0</v>
      </c>
      <c r="AE30" s="25"/>
    </row>
    <row r="31" spans="1:31" s="26" customFormat="1" ht="42" customHeight="1">
      <c r="A31" s="30" t="s">
        <v>66</v>
      </c>
      <c r="B31" s="36">
        <f>G31+I31+K31+M31+O31+Q31+S31+U31+W31+Y31+AA31+AC31</f>
        <v>16246.899999999998</v>
      </c>
      <c r="C31" s="38">
        <f>G31+I31+K31+M31+O31+Q31+S31+U31+W31+Y31+AA31+AC31</f>
        <v>16246.899999999998</v>
      </c>
      <c r="D31" s="36">
        <f>H31+J31+L31+N31+P31+R31+T31+V31+X31+Z31+AB31+AD31</f>
        <v>0</v>
      </c>
      <c r="E31" s="36">
        <f>D31/B31*100</f>
        <v>0</v>
      </c>
      <c r="F31" s="36">
        <f>D31/C31*100</f>
        <v>0</v>
      </c>
      <c r="G31" s="36">
        <v>1966.23</v>
      </c>
      <c r="H31" s="36"/>
      <c r="I31" s="36">
        <v>1814.45</v>
      </c>
      <c r="J31" s="36"/>
      <c r="K31" s="36">
        <v>1446.68</v>
      </c>
      <c r="L31" s="36"/>
      <c r="M31" s="36">
        <v>1077.05</v>
      </c>
      <c r="N31" s="36"/>
      <c r="O31" s="36">
        <v>866.41</v>
      </c>
      <c r="P31" s="36"/>
      <c r="Q31" s="36">
        <v>454.02</v>
      </c>
      <c r="R31" s="36"/>
      <c r="S31" s="36">
        <v>353.59</v>
      </c>
      <c r="T31" s="36"/>
      <c r="U31" s="36">
        <v>1013.39</v>
      </c>
      <c r="V31" s="36"/>
      <c r="W31" s="36">
        <v>1491.56</v>
      </c>
      <c r="X31" s="36"/>
      <c r="Y31" s="36">
        <v>1776.56</v>
      </c>
      <c r="Z31" s="36"/>
      <c r="AA31" s="36">
        <v>1897.65</v>
      </c>
      <c r="AB31" s="36"/>
      <c r="AC31" s="36">
        <v>2089.31</v>
      </c>
      <c r="AD31" s="68"/>
      <c r="AE31" s="7"/>
    </row>
    <row r="32" spans="1:31" s="26" customFormat="1" ht="47.25">
      <c r="A32" s="30" t="s">
        <v>67</v>
      </c>
      <c r="B32" s="36">
        <f>G32+I32+K32+M32+O32+Q32+S32+U32+W32+Y32+AA32+AC32</f>
        <v>14444.199999999997</v>
      </c>
      <c r="C32" s="38">
        <f>G32+I32+K32+M32+O32+Q32+S32+U32+W32+Y32+AA32+AC32</f>
        <v>14444.199999999997</v>
      </c>
      <c r="D32" s="36">
        <f>H32+J32+L32+N32+P32+R32+T32+V32+X32+Z32+AB32+AD32</f>
        <v>0</v>
      </c>
      <c r="E32" s="36">
        <f>D32/B32*100</f>
        <v>0</v>
      </c>
      <c r="F32" s="36">
        <f>D32/C32*100</f>
        <v>0</v>
      </c>
      <c r="G32" s="36">
        <v>1084</v>
      </c>
      <c r="H32" s="36"/>
      <c r="I32" s="36">
        <v>1214.57</v>
      </c>
      <c r="J32" s="36"/>
      <c r="K32" s="36">
        <v>1214.57</v>
      </c>
      <c r="L32" s="36"/>
      <c r="M32" s="36">
        <v>1214.57</v>
      </c>
      <c r="N32" s="36"/>
      <c r="O32" s="36">
        <v>1214.57</v>
      </c>
      <c r="P32" s="36"/>
      <c r="Q32" s="36">
        <v>1214.57</v>
      </c>
      <c r="R32" s="36"/>
      <c r="S32" s="36">
        <v>1214.57</v>
      </c>
      <c r="T32" s="36"/>
      <c r="U32" s="36">
        <v>1214.57</v>
      </c>
      <c r="V32" s="36"/>
      <c r="W32" s="36">
        <v>1214.57</v>
      </c>
      <c r="X32" s="36"/>
      <c r="Y32" s="36">
        <v>1214.57</v>
      </c>
      <c r="Z32" s="36"/>
      <c r="AA32" s="36">
        <v>1214.57</v>
      </c>
      <c r="AB32" s="36"/>
      <c r="AC32" s="36">
        <v>1214.5</v>
      </c>
      <c r="AD32" s="69"/>
      <c r="AE32" s="27"/>
    </row>
    <row r="33" spans="1:31" s="26" customFormat="1" ht="24" customHeight="1">
      <c r="A33" s="46" t="s">
        <v>38</v>
      </c>
      <c r="B33" s="37">
        <f>B31+B32</f>
        <v>30691.099999999995</v>
      </c>
      <c r="C33" s="37">
        <f>C31+C32</f>
        <v>30691.099999999995</v>
      </c>
      <c r="D33" s="37">
        <f>D31+D32</f>
        <v>0</v>
      </c>
      <c r="E33" s="37">
        <f>D33/B33*100</f>
        <v>0</v>
      </c>
      <c r="F33" s="37">
        <f>D33/C33*100</f>
        <v>0</v>
      </c>
      <c r="G33" s="37">
        <f aca="true" t="shared" si="10" ref="G33:AD33">G31+G32</f>
        <v>3050.23</v>
      </c>
      <c r="H33" s="37">
        <f t="shared" si="10"/>
        <v>0</v>
      </c>
      <c r="I33" s="37">
        <f t="shared" si="10"/>
        <v>3029.02</v>
      </c>
      <c r="J33" s="37">
        <f t="shared" si="10"/>
        <v>0</v>
      </c>
      <c r="K33" s="37">
        <f t="shared" si="10"/>
        <v>2661.25</v>
      </c>
      <c r="L33" s="37">
        <f t="shared" si="10"/>
        <v>0</v>
      </c>
      <c r="M33" s="37">
        <f t="shared" si="10"/>
        <v>2291.62</v>
      </c>
      <c r="N33" s="37">
        <f t="shared" si="10"/>
        <v>0</v>
      </c>
      <c r="O33" s="37">
        <f t="shared" si="10"/>
        <v>2080.98</v>
      </c>
      <c r="P33" s="37">
        <f t="shared" si="10"/>
        <v>0</v>
      </c>
      <c r="Q33" s="37">
        <f t="shared" si="10"/>
        <v>1668.59</v>
      </c>
      <c r="R33" s="37">
        <f t="shared" si="10"/>
        <v>0</v>
      </c>
      <c r="S33" s="37">
        <f t="shared" si="10"/>
        <v>1568.1599999999999</v>
      </c>
      <c r="T33" s="37">
        <f t="shared" si="10"/>
        <v>0</v>
      </c>
      <c r="U33" s="37">
        <f t="shared" si="10"/>
        <v>2227.96</v>
      </c>
      <c r="V33" s="37">
        <f t="shared" si="10"/>
        <v>0</v>
      </c>
      <c r="W33" s="37">
        <f t="shared" si="10"/>
        <v>2706.13</v>
      </c>
      <c r="X33" s="37">
        <f t="shared" si="10"/>
        <v>0</v>
      </c>
      <c r="Y33" s="37">
        <f t="shared" si="10"/>
        <v>2991.13</v>
      </c>
      <c r="Z33" s="37">
        <f t="shared" si="10"/>
        <v>0</v>
      </c>
      <c r="AA33" s="37">
        <f t="shared" si="10"/>
        <v>3112.2200000000003</v>
      </c>
      <c r="AB33" s="37">
        <f t="shared" si="10"/>
        <v>0</v>
      </c>
      <c r="AC33" s="37">
        <f t="shared" si="10"/>
        <v>3303.81</v>
      </c>
      <c r="AD33" s="68">
        <f t="shared" si="10"/>
        <v>0</v>
      </c>
      <c r="AE33" s="25"/>
    </row>
    <row r="34" spans="1:31" s="26" customFormat="1" ht="21.75" customHeight="1">
      <c r="A34" s="27" t="s">
        <v>21</v>
      </c>
      <c r="B34" s="41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68"/>
      <c r="AE34" s="25"/>
    </row>
    <row r="35" spans="1:31" s="26" customFormat="1" ht="21.75" customHeight="1">
      <c r="A35" s="27" t="s">
        <v>22</v>
      </c>
      <c r="B35" s="36">
        <f>B33</f>
        <v>30691.099999999995</v>
      </c>
      <c r="C35" s="36">
        <f>C33</f>
        <v>30691.099999999995</v>
      </c>
      <c r="D35" s="36">
        <f>D33</f>
        <v>0</v>
      </c>
      <c r="E35" s="36">
        <f>D35/B35*100</f>
        <v>0</v>
      </c>
      <c r="F35" s="36">
        <f>D35/C35*100</f>
        <v>0</v>
      </c>
      <c r="G35" s="36">
        <f aca="true" t="shared" si="11" ref="G35:V35">G33</f>
        <v>3050.23</v>
      </c>
      <c r="H35" s="36">
        <f t="shared" si="11"/>
        <v>0</v>
      </c>
      <c r="I35" s="36">
        <f t="shared" si="11"/>
        <v>3029.02</v>
      </c>
      <c r="J35" s="36">
        <f t="shared" si="11"/>
        <v>0</v>
      </c>
      <c r="K35" s="36">
        <f t="shared" si="11"/>
        <v>2661.25</v>
      </c>
      <c r="L35" s="36">
        <f t="shared" si="11"/>
        <v>0</v>
      </c>
      <c r="M35" s="36">
        <f t="shared" si="11"/>
        <v>2291.62</v>
      </c>
      <c r="N35" s="36">
        <f t="shared" si="11"/>
        <v>0</v>
      </c>
      <c r="O35" s="36">
        <f t="shared" si="11"/>
        <v>2080.98</v>
      </c>
      <c r="P35" s="36">
        <f t="shared" si="11"/>
        <v>0</v>
      </c>
      <c r="Q35" s="36">
        <f t="shared" si="11"/>
        <v>1668.59</v>
      </c>
      <c r="R35" s="36">
        <f t="shared" si="11"/>
        <v>0</v>
      </c>
      <c r="S35" s="36">
        <f t="shared" si="11"/>
        <v>1568.1599999999999</v>
      </c>
      <c r="T35" s="36">
        <f t="shared" si="11"/>
        <v>0</v>
      </c>
      <c r="U35" s="36">
        <f t="shared" si="11"/>
        <v>2227.96</v>
      </c>
      <c r="V35" s="36">
        <f t="shared" si="11"/>
        <v>0</v>
      </c>
      <c r="W35" s="36">
        <f>W33</f>
        <v>2706.13</v>
      </c>
      <c r="X35" s="36">
        <f aca="true" t="shared" si="12" ref="X35:AD35">X33</f>
        <v>0</v>
      </c>
      <c r="Y35" s="36">
        <f t="shared" si="12"/>
        <v>2991.13</v>
      </c>
      <c r="Z35" s="36">
        <f t="shared" si="12"/>
        <v>0</v>
      </c>
      <c r="AA35" s="36">
        <f t="shared" si="12"/>
        <v>3112.2200000000003</v>
      </c>
      <c r="AB35" s="36">
        <f t="shared" si="12"/>
        <v>0</v>
      </c>
      <c r="AC35" s="36">
        <f t="shared" si="12"/>
        <v>3303.81</v>
      </c>
      <c r="AD35" s="69">
        <f t="shared" si="12"/>
        <v>0</v>
      </c>
      <c r="AE35" s="25"/>
    </row>
    <row r="36" spans="1:31" s="26" customFormat="1" ht="21.75" customHeight="1">
      <c r="A36" s="27" t="s">
        <v>23</v>
      </c>
      <c r="B36" s="41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68"/>
      <c r="AE36" s="25"/>
    </row>
    <row r="37" spans="1:31" s="26" customFormat="1" ht="21.75" customHeight="1">
      <c r="A37" s="27" t="s">
        <v>24</v>
      </c>
      <c r="B37" s="41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68"/>
      <c r="AE37" s="25"/>
    </row>
    <row r="38" spans="1:31" s="26" customFormat="1" ht="41.25" customHeight="1">
      <c r="A38" s="47" t="s">
        <v>29</v>
      </c>
      <c r="B38" s="37">
        <f>B42</f>
        <v>4331.5</v>
      </c>
      <c r="C38" s="37">
        <f>C42</f>
        <v>4331.5</v>
      </c>
      <c r="D38" s="37">
        <f>D42</f>
        <v>0</v>
      </c>
      <c r="E38" s="37">
        <f>D38/B38*100</f>
        <v>0</v>
      </c>
      <c r="F38" s="37">
        <f>D38/C38*100</f>
        <v>0</v>
      </c>
      <c r="G38" s="37">
        <f aca="true" t="shared" si="13" ref="G38:AD38">G42</f>
        <v>310.81</v>
      </c>
      <c r="H38" s="37">
        <f t="shared" si="13"/>
        <v>0</v>
      </c>
      <c r="I38" s="37">
        <f t="shared" si="13"/>
        <v>355.22</v>
      </c>
      <c r="J38" s="37">
        <f t="shared" si="13"/>
        <v>0</v>
      </c>
      <c r="K38" s="37">
        <f t="shared" si="13"/>
        <v>355.23</v>
      </c>
      <c r="L38" s="37">
        <f t="shared" si="13"/>
        <v>0</v>
      </c>
      <c r="M38" s="37">
        <f t="shared" si="13"/>
        <v>355.22</v>
      </c>
      <c r="N38" s="37">
        <f t="shared" si="13"/>
        <v>0</v>
      </c>
      <c r="O38" s="37">
        <f t="shared" si="13"/>
        <v>355.23</v>
      </c>
      <c r="P38" s="37">
        <f t="shared" si="13"/>
        <v>0</v>
      </c>
      <c r="Q38" s="37">
        <f t="shared" si="13"/>
        <v>355.24</v>
      </c>
      <c r="R38" s="37">
        <f t="shared" si="13"/>
        <v>0</v>
      </c>
      <c r="S38" s="37">
        <f t="shared" si="13"/>
        <v>355.22</v>
      </c>
      <c r="T38" s="37">
        <f t="shared" si="13"/>
        <v>0</v>
      </c>
      <c r="U38" s="37">
        <f t="shared" si="13"/>
        <v>355.23</v>
      </c>
      <c r="V38" s="37">
        <f t="shared" si="13"/>
        <v>0</v>
      </c>
      <c r="W38" s="37">
        <f t="shared" si="13"/>
        <v>355.24</v>
      </c>
      <c r="X38" s="37">
        <f t="shared" si="13"/>
        <v>0</v>
      </c>
      <c r="Y38" s="37">
        <f t="shared" si="13"/>
        <v>355.23</v>
      </c>
      <c r="Z38" s="37">
        <f t="shared" si="13"/>
        <v>0</v>
      </c>
      <c r="AA38" s="37">
        <f t="shared" si="13"/>
        <v>355.23</v>
      </c>
      <c r="AB38" s="37">
        <f t="shared" si="13"/>
        <v>0</v>
      </c>
      <c r="AC38" s="37">
        <f t="shared" si="13"/>
        <v>468.4</v>
      </c>
      <c r="AD38" s="68">
        <f t="shared" si="13"/>
        <v>0</v>
      </c>
      <c r="AE38" s="25"/>
    </row>
    <row r="39" spans="1:31" s="26" customFormat="1" ht="54" customHeight="1">
      <c r="A39" s="30" t="s">
        <v>68</v>
      </c>
      <c r="B39" s="36">
        <f>G39+I39+K39+M39+O39+Q39+S39+U39+W39+Y39+AA39+AC39</f>
        <v>2213.3999999999996</v>
      </c>
      <c r="C39" s="38">
        <f aca="true" t="shared" si="14" ref="C39:D41">G39+I39+K39+M39+O39+Q39+S39+U39+W39+Y39+AA39+AC39</f>
        <v>2213.3999999999996</v>
      </c>
      <c r="D39" s="36">
        <f t="shared" si="14"/>
        <v>0</v>
      </c>
      <c r="E39" s="36">
        <f>D39/B39*100</f>
        <v>0</v>
      </c>
      <c r="F39" s="36">
        <f>D39/C39*100</f>
        <v>0</v>
      </c>
      <c r="G39" s="41">
        <v>169.03</v>
      </c>
      <c r="H39" s="41"/>
      <c r="I39" s="41">
        <v>185.85</v>
      </c>
      <c r="J39" s="41"/>
      <c r="K39" s="41">
        <v>185.85</v>
      </c>
      <c r="L39" s="36"/>
      <c r="M39" s="41">
        <v>185.85</v>
      </c>
      <c r="N39" s="41"/>
      <c r="O39" s="41">
        <v>185.85</v>
      </c>
      <c r="P39" s="41"/>
      <c r="Q39" s="41">
        <v>185.85</v>
      </c>
      <c r="R39" s="36"/>
      <c r="S39" s="41">
        <v>185.85</v>
      </c>
      <c r="T39" s="41"/>
      <c r="U39" s="41">
        <v>185.85</v>
      </c>
      <c r="V39" s="41"/>
      <c r="W39" s="41">
        <v>185.85</v>
      </c>
      <c r="X39" s="36"/>
      <c r="Y39" s="41">
        <v>185.85</v>
      </c>
      <c r="Z39" s="41"/>
      <c r="AA39" s="41">
        <v>185.85</v>
      </c>
      <c r="AB39" s="41"/>
      <c r="AC39" s="41">
        <v>185.87</v>
      </c>
      <c r="AD39" s="68"/>
      <c r="AE39" s="27"/>
    </row>
    <row r="40" spans="1:31" s="26" customFormat="1" ht="36.75" customHeight="1">
      <c r="A40" s="48" t="s">
        <v>69</v>
      </c>
      <c r="B40" s="36">
        <f>G40+I40+K40+M40+O40+Q40+S40+U40+W40+Y40+AA40+AC40</f>
        <v>1200.3000000000002</v>
      </c>
      <c r="C40" s="38">
        <f t="shared" si="14"/>
        <v>1200.3000000000002</v>
      </c>
      <c r="D40" s="36">
        <f t="shared" si="14"/>
        <v>0</v>
      </c>
      <c r="E40" s="36">
        <f>D40/B40*100</f>
        <v>0</v>
      </c>
      <c r="F40" s="36">
        <f>D40/C40*100</f>
        <v>0</v>
      </c>
      <c r="G40" s="41">
        <v>83.68</v>
      </c>
      <c r="H40" s="41"/>
      <c r="I40" s="41">
        <v>95.62</v>
      </c>
      <c r="J40" s="41"/>
      <c r="K40" s="41">
        <v>95.62</v>
      </c>
      <c r="L40" s="36"/>
      <c r="M40" s="41">
        <v>95.62</v>
      </c>
      <c r="N40" s="41"/>
      <c r="O40" s="41">
        <v>95.62</v>
      </c>
      <c r="P40" s="41"/>
      <c r="Q40" s="41">
        <v>95.63</v>
      </c>
      <c r="R40" s="36"/>
      <c r="S40" s="41">
        <v>95.62</v>
      </c>
      <c r="T40" s="41"/>
      <c r="U40" s="41">
        <v>95.62</v>
      </c>
      <c r="V40" s="41"/>
      <c r="W40" s="41">
        <v>95.63</v>
      </c>
      <c r="X40" s="36"/>
      <c r="Y40" s="41">
        <v>95.62</v>
      </c>
      <c r="Z40" s="41"/>
      <c r="AA40" s="41">
        <v>95.62</v>
      </c>
      <c r="AB40" s="41"/>
      <c r="AC40" s="41">
        <v>160.4</v>
      </c>
      <c r="AD40" s="68"/>
      <c r="AE40" s="27"/>
    </row>
    <row r="41" spans="1:31" s="26" customFormat="1" ht="51" customHeight="1">
      <c r="A41" s="30" t="s">
        <v>70</v>
      </c>
      <c r="B41" s="36">
        <f>G41+I41+K41+M41+O41+Q41+S41+U41+W41+Y41+AA41+AC41</f>
        <v>917.8</v>
      </c>
      <c r="C41" s="38">
        <f t="shared" si="14"/>
        <v>917.8</v>
      </c>
      <c r="D41" s="36">
        <f t="shared" si="14"/>
        <v>0</v>
      </c>
      <c r="E41" s="36">
        <f>D41/B41*100</f>
        <v>0</v>
      </c>
      <c r="F41" s="36">
        <f>D41/C41*100</f>
        <v>0</v>
      </c>
      <c r="G41" s="41">
        <v>58.1</v>
      </c>
      <c r="H41" s="41"/>
      <c r="I41" s="41">
        <v>73.75</v>
      </c>
      <c r="J41" s="41"/>
      <c r="K41" s="41">
        <v>73.76</v>
      </c>
      <c r="L41" s="36"/>
      <c r="M41" s="41">
        <v>73.75</v>
      </c>
      <c r="N41" s="41"/>
      <c r="O41" s="41">
        <v>73.76</v>
      </c>
      <c r="P41" s="41"/>
      <c r="Q41" s="41">
        <v>73.76</v>
      </c>
      <c r="R41" s="36"/>
      <c r="S41" s="41">
        <v>73.75</v>
      </c>
      <c r="T41" s="41"/>
      <c r="U41" s="41">
        <v>73.76</v>
      </c>
      <c r="V41" s="41"/>
      <c r="W41" s="41">
        <v>73.76</v>
      </c>
      <c r="X41" s="36"/>
      <c r="Y41" s="41">
        <v>73.76</v>
      </c>
      <c r="Z41" s="41"/>
      <c r="AA41" s="41">
        <v>73.76</v>
      </c>
      <c r="AB41" s="41"/>
      <c r="AC41" s="41">
        <v>122.13</v>
      </c>
      <c r="AD41" s="68"/>
      <c r="AE41" s="27"/>
    </row>
    <row r="42" spans="1:31" s="26" customFormat="1" ht="18.75">
      <c r="A42" s="46" t="s">
        <v>39</v>
      </c>
      <c r="B42" s="37">
        <f>B39+B40+B41</f>
        <v>4331.5</v>
      </c>
      <c r="C42" s="37">
        <f>SUM(C39:C41)</f>
        <v>4331.5</v>
      </c>
      <c r="D42" s="37">
        <f>SUM(D39:D41)</f>
        <v>0</v>
      </c>
      <c r="E42" s="37">
        <f>D42/B42*100</f>
        <v>0</v>
      </c>
      <c r="F42" s="37">
        <f>E42/C42*100</f>
        <v>0</v>
      </c>
      <c r="G42" s="37">
        <f aca="true" t="shared" si="15" ref="G42:AB42">SUM(G39:G41)</f>
        <v>310.81</v>
      </c>
      <c r="H42" s="37">
        <f t="shared" si="15"/>
        <v>0</v>
      </c>
      <c r="I42" s="37">
        <f t="shared" si="15"/>
        <v>355.22</v>
      </c>
      <c r="J42" s="37">
        <f t="shared" si="15"/>
        <v>0</v>
      </c>
      <c r="K42" s="37">
        <f t="shared" si="15"/>
        <v>355.23</v>
      </c>
      <c r="L42" s="37">
        <f t="shared" si="15"/>
        <v>0</v>
      </c>
      <c r="M42" s="37">
        <f t="shared" si="15"/>
        <v>355.22</v>
      </c>
      <c r="N42" s="37">
        <f t="shared" si="15"/>
        <v>0</v>
      </c>
      <c r="O42" s="37">
        <f t="shared" si="15"/>
        <v>355.23</v>
      </c>
      <c r="P42" s="37">
        <f t="shared" si="15"/>
        <v>0</v>
      </c>
      <c r="Q42" s="37">
        <f t="shared" si="15"/>
        <v>355.24</v>
      </c>
      <c r="R42" s="37">
        <f t="shared" si="15"/>
        <v>0</v>
      </c>
      <c r="S42" s="37">
        <f t="shared" si="15"/>
        <v>355.22</v>
      </c>
      <c r="T42" s="37">
        <f t="shared" si="15"/>
        <v>0</v>
      </c>
      <c r="U42" s="37">
        <f t="shared" si="15"/>
        <v>355.23</v>
      </c>
      <c r="V42" s="37">
        <f t="shared" si="15"/>
        <v>0</v>
      </c>
      <c r="W42" s="37">
        <f t="shared" si="15"/>
        <v>355.24</v>
      </c>
      <c r="X42" s="37">
        <f t="shared" si="15"/>
        <v>0</v>
      </c>
      <c r="Y42" s="37">
        <f t="shared" si="15"/>
        <v>355.23</v>
      </c>
      <c r="Z42" s="37">
        <f t="shared" si="15"/>
        <v>0</v>
      </c>
      <c r="AA42" s="37">
        <f t="shared" si="15"/>
        <v>355.23</v>
      </c>
      <c r="AB42" s="37">
        <f t="shared" si="15"/>
        <v>0</v>
      </c>
      <c r="AC42" s="37">
        <f>AC39+AC40+AC41</f>
        <v>468.4</v>
      </c>
      <c r="AD42" s="68">
        <f>AD39+AD40+AD41</f>
        <v>0</v>
      </c>
      <c r="AE42" s="25"/>
    </row>
    <row r="43" spans="1:31" s="26" customFormat="1" ht="18.75">
      <c r="A43" s="27" t="s">
        <v>21</v>
      </c>
      <c r="B43" s="41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68"/>
      <c r="AE43" s="25"/>
    </row>
    <row r="44" spans="1:31" s="26" customFormat="1" ht="18.75">
      <c r="A44" s="27" t="s">
        <v>22</v>
      </c>
      <c r="B44" s="36">
        <f>B42</f>
        <v>4331.5</v>
      </c>
      <c r="C44" s="36">
        <f>C42</f>
        <v>4331.5</v>
      </c>
      <c r="D44" s="36">
        <f>D42</f>
        <v>0</v>
      </c>
      <c r="E44" s="36">
        <f>D44/B44*100</f>
        <v>0</v>
      </c>
      <c r="F44" s="36">
        <f>E44/C44*100</f>
        <v>0</v>
      </c>
      <c r="G44" s="36">
        <f aca="true" t="shared" si="16" ref="G44:AD44">G42</f>
        <v>310.81</v>
      </c>
      <c r="H44" s="36">
        <f t="shared" si="16"/>
        <v>0</v>
      </c>
      <c r="I44" s="36">
        <f t="shared" si="16"/>
        <v>355.22</v>
      </c>
      <c r="J44" s="36">
        <f t="shared" si="16"/>
        <v>0</v>
      </c>
      <c r="K44" s="36">
        <f t="shared" si="16"/>
        <v>355.23</v>
      </c>
      <c r="L44" s="36">
        <f t="shared" si="16"/>
        <v>0</v>
      </c>
      <c r="M44" s="36">
        <f t="shared" si="16"/>
        <v>355.22</v>
      </c>
      <c r="N44" s="36">
        <f t="shared" si="16"/>
        <v>0</v>
      </c>
      <c r="O44" s="36">
        <f t="shared" si="16"/>
        <v>355.23</v>
      </c>
      <c r="P44" s="36">
        <f t="shared" si="16"/>
        <v>0</v>
      </c>
      <c r="Q44" s="36">
        <f t="shared" si="16"/>
        <v>355.24</v>
      </c>
      <c r="R44" s="36">
        <f t="shared" si="16"/>
        <v>0</v>
      </c>
      <c r="S44" s="36">
        <f t="shared" si="16"/>
        <v>355.22</v>
      </c>
      <c r="T44" s="36">
        <f t="shared" si="16"/>
        <v>0</v>
      </c>
      <c r="U44" s="36">
        <f t="shared" si="16"/>
        <v>355.23</v>
      </c>
      <c r="V44" s="36">
        <f t="shared" si="16"/>
        <v>0</v>
      </c>
      <c r="W44" s="36">
        <f t="shared" si="16"/>
        <v>355.24</v>
      </c>
      <c r="X44" s="36">
        <f t="shared" si="16"/>
        <v>0</v>
      </c>
      <c r="Y44" s="36">
        <f t="shared" si="16"/>
        <v>355.23</v>
      </c>
      <c r="Z44" s="36">
        <f t="shared" si="16"/>
        <v>0</v>
      </c>
      <c r="AA44" s="36">
        <f t="shared" si="16"/>
        <v>355.23</v>
      </c>
      <c r="AB44" s="36">
        <f t="shared" si="16"/>
        <v>0</v>
      </c>
      <c r="AC44" s="36">
        <f t="shared" si="16"/>
        <v>468.4</v>
      </c>
      <c r="AD44" s="69">
        <f t="shared" si="16"/>
        <v>0</v>
      </c>
      <c r="AE44" s="25"/>
    </row>
    <row r="45" spans="1:31" s="26" customFormat="1" ht="18.75">
      <c r="A45" s="27" t="s">
        <v>23</v>
      </c>
      <c r="B45" s="41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68"/>
      <c r="AE45" s="25"/>
    </row>
    <row r="46" spans="1:31" s="26" customFormat="1" ht="18.75">
      <c r="A46" s="27" t="s">
        <v>24</v>
      </c>
      <c r="B46" s="41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68"/>
      <c r="AE46" s="25"/>
    </row>
    <row r="47" spans="1:31" s="26" customFormat="1" ht="18.75">
      <c r="A47" s="46" t="s">
        <v>41</v>
      </c>
      <c r="B47" s="37">
        <f>B25+B33+B42</f>
        <v>95654.09999999999</v>
      </c>
      <c r="C47" s="37">
        <f>C25+C33+C42</f>
        <v>90482.2</v>
      </c>
      <c r="D47" s="37">
        <f>D25+D33+D42</f>
        <v>0</v>
      </c>
      <c r="E47" s="37">
        <f>D47/B47*100</f>
        <v>0</v>
      </c>
      <c r="F47" s="37">
        <f>D47/C47*100</f>
        <v>0</v>
      </c>
      <c r="G47" s="37">
        <f aca="true" t="shared" si="17" ref="G47:AC47">G25+G33+G42</f>
        <v>7923.020000000001</v>
      </c>
      <c r="H47" s="37">
        <f t="shared" si="17"/>
        <v>0</v>
      </c>
      <c r="I47" s="37">
        <f t="shared" si="17"/>
        <v>8227.42</v>
      </c>
      <c r="J47" s="37">
        <f t="shared" si="17"/>
        <v>0</v>
      </c>
      <c r="K47" s="37">
        <f t="shared" si="17"/>
        <v>7855.41</v>
      </c>
      <c r="L47" s="37">
        <f t="shared" si="17"/>
        <v>0</v>
      </c>
      <c r="M47" s="37">
        <f t="shared" si="17"/>
        <v>8897.519999999999</v>
      </c>
      <c r="N47" s="37">
        <f t="shared" si="17"/>
        <v>0</v>
      </c>
      <c r="O47" s="37">
        <f t="shared" si="17"/>
        <v>6723.16</v>
      </c>
      <c r="P47" s="37">
        <f>P25+P33+P42</f>
        <v>0</v>
      </c>
      <c r="Q47" s="37">
        <f>Q25+Q33+Q42</f>
        <v>6417.42</v>
      </c>
      <c r="R47" s="37">
        <f>R25+R33+R42</f>
        <v>0</v>
      </c>
      <c r="S47" s="37">
        <f t="shared" si="17"/>
        <v>7434.9400000000005</v>
      </c>
      <c r="T47" s="37">
        <f>T25+T33+T42</f>
        <v>0</v>
      </c>
      <c r="U47" s="37">
        <f t="shared" si="17"/>
        <v>11729.219999999998</v>
      </c>
      <c r="V47" s="37">
        <f t="shared" si="17"/>
        <v>0</v>
      </c>
      <c r="W47" s="37">
        <f t="shared" si="17"/>
        <v>7468.0199999999995</v>
      </c>
      <c r="X47" s="37">
        <f>X25+X33+X42</f>
        <v>0</v>
      </c>
      <c r="Y47" s="37">
        <f t="shared" si="17"/>
        <v>8079.18</v>
      </c>
      <c r="Z47" s="37">
        <f>Z25+Z33+Z42</f>
        <v>0</v>
      </c>
      <c r="AA47" s="37">
        <f t="shared" si="17"/>
        <v>7045.6</v>
      </c>
      <c r="AB47" s="37">
        <f>AB25+AB33+AB42</f>
        <v>0</v>
      </c>
      <c r="AC47" s="37">
        <f t="shared" si="17"/>
        <v>7853.189999999999</v>
      </c>
      <c r="AD47" s="68">
        <f>AD25+AD33+AD42</f>
        <v>0</v>
      </c>
      <c r="AE47" s="25"/>
    </row>
    <row r="48" spans="1:31" s="26" customFormat="1" ht="18.75">
      <c r="A48" s="27" t="s">
        <v>21</v>
      </c>
      <c r="B48" s="41">
        <f>B43+B34+B26</f>
        <v>4000</v>
      </c>
      <c r="C48" s="41">
        <f aca="true" t="shared" si="18" ref="C48:AC48">C43+C34+C26</f>
        <v>0</v>
      </c>
      <c r="D48" s="41">
        <f t="shared" si="18"/>
        <v>0</v>
      </c>
      <c r="E48" s="41">
        <f t="shared" si="18"/>
        <v>0</v>
      </c>
      <c r="F48" s="41">
        <f t="shared" si="18"/>
        <v>0</v>
      </c>
      <c r="G48" s="41">
        <f t="shared" si="18"/>
        <v>0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8"/>
        <v>0</v>
      </c>
      <c r="L48" s="41">
        <f t="shared" si="18"/>
        <v>0</v>
      </c>
      <c r="M48" s="41">
        <f t="shared" si="18"/>
        <v>0</v>
      </c>
      <c r="N48" s="41">
        <f t="shared" si="18"/>
        <v>0</v>
      </c>
      <c r="O48" s="41">
        <f t="shared" si="18"/>
        <v>0</v>
      </c>
      <c r="P48" s="41">
        <f t="shared" si="18"/>
        <v>0</v>
      </c>
      <c r="Q48" s="41">
        <f t="shared" si="18"/>
        <v>0</v>
      </c>
      <c r="R48" s="41">
        <f t="shared" si="18"/>
        <v>0</v>
      </c>
      <c r="S48" s="41">
        <f t="shared" si="18"/>
        <v>0</v>
      </c>
      <c r="T48" s="41">
        <f t="shared" si="18"/>
        <v>0</v>
      </c>
      <c r="U48" s="41">
        <f t="shared" si="18"/>
        <v>4000</v>
      </c>
      <c r="V48" s="41">
        <f t="shared" si="18"/>
        <v>0</v>
      </c>
      <c r="W48" s="41">
        <f t="shared" si="18"/>
        <v>0</v>
      </c>
      <c r="X48" s="41">
        <f t="shared" si="18"/>
        <v>0</v>
      </c>
      <c r="Y48" s="41">
        <f t="shared" si="18"/>
        <v>0</v>
      </c>
      <c r="Z48" s="41">
        <f t="shared" si="18"/>
        <v>0</v>
      </c>
      <c r="AA48" s="41">
        <f t="shared" si="18"/>
        <v>0</v>
      </c>
      <c r="AB48" s="41">
        <f t="shared" si="18"/>
        <v>0</v>
      </c>
      <c r="AC48" s="41">
        <f t="shared" si="18"/>
        <v>0</v>
      </c>
      <c r="AD48" s="68"/>
      <c r="AE48" s="25"/>
    </row>
    <row r="49" spans="1:31" s="26" customFormat="1" ht="18.75">
      <c r="A49" s="27" t="s">
        <v>22</v>
      </c>
      <c r="B49" s="36">
        <f>B44+B35+B27</f>
        <v>91654.09999999999</v>
      </c>
      <c r="C49" s="36">
        <f aca="true" t="shared" si="19" ref="C49:AC49">C44+C35+C27</f>
        <v>90482.19999999998</v>
      </c>
      <c r="D49" s="36">
        <f t="shared" si="19"/>
        <v>0</v>
      </c>
      <c r="E49" s="36">
        <f t="shared" si="19"/>
        <v>0</v>
      </c>
      <c r="F49" s="36">
        <f t="shared" si="19"/>
        <v>0</v>
      </c>
      <c r="G49" s="36">
        <f t="shared" si="19"/>
        <v>7923.02</v>
      </c>
      <c r="H49" s="36">
        <f t="shared" si="19"/>
        <v>0</v>
      </c>
      <c r="I49" s="36">
        <f t="shared" si="19"/>
        <v>8227.42</v>
      </c>
      <c r="J49" s="36">
        <f t="shared" si="19"/>
        <v>0</v>
      </c>
      <c r="K49" s="36">
        <f t="shared" si="19"/>
        <v>7855.41</v>
      </c>
      <c r="L49" s="36">
        <f t="shared" si="19"/>
        <v>0</v>
      </c>
      <c r="M49" s="36">
        <f t="shared" si="19"/>
        <v>8897.52</v>
      </c>
      <c r="N49" s="36">
        <f t="shared" si="19"/>
        <v>0</v>
      </c>
      <c r="O49" s="36">
        <f t="shared" si="19"/>
        <v>6723.16</v>
      </c>
      <c r="P49" s="36">
        <f t="shared" si="19"/>
        <v>0</v>
      </c>
      <c r="Q49" s="36">
        <f t="shared" si="19"/>
        <v>6417.42</v>
      </c>
      <c r="R49" s="36">
        <f t="shared" si="19"/>
        <v>0</v>
      </c>
      <c r="S49" s="36">
        <f t="shared" si="19"/>
        <v>7434.9400000000005</v>
      </c>
      <c r="T49" s="36">
        <f t="shared" si="19"/>
        <v>0</v>
      </c>
      <c r="U49" s="36">
        <f t="shared" si="19"/>
        <v>7729.219999999999</v>
      </c>
      <c r="V49" s="36">
        <f t="shared" si="19"/>
        <v>0</v>
      </c>
      <c r="W49" s="36">
        <f t="shared" si="19"/>
        <v>7468.0199999999995</v>
      </c>
      <c r="X49" s="36">
        <f t="shared" si="19"/>
        <v>0</v>
      </c>
      <c r="Y49" s="36">
        <f t="shared" si="19"/>
        <v>8079.18</v>
      </c>
      <c r="Z49" s="36">
        <f t="shared" si="19"/>
        <v>0</v>
      </c>
      <c r="AA49" s="36">
        <f t="shared" si="19"/>
        <v>7045.6</v>
      </c>
      <c r="AB49" s="36">
        <f t="shared" si="19"/>
        <v>0</v>
      </c>
      <c r="AC49" s="36">
        <f t="shared" si="19"/>
        <v>7853.19</v>
      </c>
      <c r="AD49" s="69">
        <f>AD47</f>
        <v>0</v>
      </c>
      <c r="AE49" s="25"/>
    </row>
    <row r="50" spans="1:31" s="26" customFormat="1" ht="18.75">
      <c r="A50" s="27" t="s">
        <v>23</v>
      </c>
      <c r="B50" s="41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68"/>
      <c r="AE50" s="25"/>
    </row>
    <row r="51" spans="1:31" s="26" customFormat="1" ht="18.75">
      <c r="A51" s="27" t="s">
        <v>24</v>
      </c>
      <c r="B51" s="41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68"/>
      <c r="AE51" s="25"/>
    </row>
    <row r="52" spans="1:31" s="26" customFormat="1" ht="164.25" customHeight="1">
      <c r="A52" s="79" t="s">
        <v>46</v>
      </c>
      <c r="B52" s="42">
        <f>B55</f>
        <v>1000</v>
      </c>
      <c r="C52" s="42">
        <f>C55</f>
        <v>1000</v>
      </c>
      <c r="D52" s="42">
        <f>D55</f>
        <v>0</v>
      </c>
      <c r="E52" s="42">
        <f>D52/B52*100</f>
        <v>0</v>
      </c>
      <c r="F52" s="42">
        <f>D52/C52*100</f>
        <v>0</v>
      </c>
      <c r="G52" s="42">
        <f aca="true" t="shared" si="20" ref="G52:AD52">G55</f>
        <v>0</v>
      </c>
      <c r="H52" s="42">
        <f t="shared" si="20"/>
        <v>0</v>
      </c>
      <c r="I52" s="42">
        <f t="shared" si="20"/>
        <v>0</v>
      </c>
      <c r="J52" s="42">
        <f t="shared" si="20"/>
        <v>0</v>
      </c>
      <c r="K52" s="42">
        <f t="shared" si="20"/>
        <v>0</v>
      </c>
      <c r="L52" s="42">
        <f t="shared" si="20"/>
        <v>0</v>
      </c>
      <c r="M52" s="42">
        <f t="shared" si="20"/>
        <v>0</v>
      </c>
      <c r="N52" s="42">
        <f t="shared" si="20"/>
        <v>0</v>
      </c>
      <c r="O52" s="42">
        <f t="shared" si="20"/>
        <v>0</v>
      </c>
      <c r="P52" s="42">
        <f t="shared" si="20"/>
        <v>0</v>
      </c>
      <c r="Q52" s="42">
        <f t="shared" si="20"/>
        <v>0</v>
      </c>
      <c r="R52" s="42">
        <f t="shared" si="20"/>
        <v>0</v>
      </c>
      <c r="S52" s="42">
        <f t="shared" si="20"/>
        <v>0</v>
      </c>
      <c r="T52" s="42">
        <f t="shared" si="20"/>
        <v>0</v>
      </c>
      <c r="U52" s="42">
        <f t="shared" si="20"/>
        <v>1000</v>
      </c>
      <c r="V52" s="42">
        <f t="shared" si="20"/>
        <v>0</v>
      </c>
      <c r="W52" s="42">
        <f t="shared" si="20"/>
        <v>0</v>
      </c>
      <c r="X52" s="42">
        <f t="shared" si="20"/>
        <v>0</v>
      </c>
      <c r="Y52" s="42">
        <f t="shared" si="20"/>
        <v>0</v>
      </c>
      <c r="Z52" s="42">
        <f t="shared" si="20"/>
        <v>0</v>
      </c>
      <c r="AA52" s="42">
        <f t="shared" si="20"/>
        <v>0</v>
      </c>
      <c r="AB52" s="42">
        <f t="shared" si="20"/>
        <v>0</v>
      </c>
      <c r="AC52" s="42">
        <f t="shared" si="20"/>
        <v>0</v>
      </c>
      <c r="AD52" s="70">
        <f t="shared" si="20"/>
        <v>0</v>
      </c>
      <c r="AE52" s="80"/>
    </row>
    <row r="53" spans="1:31" s="26" customFormat="1" ht="59.25" customHeight="1">
      <c r="A53" s="51" t="s">
        <v>30</v>
      </c>
      <c r="B53" s="42">
        <f>B55</f>
        <v>1000</v>
      </c>
      <c r="C53" s="42">
        <f>C55</f>
        <v>1000</v>
      </c>
      <c r="D53" s="42">
        <f>D55</f>
        <v>0</v>
      </c>
      <c r="E53" s="42">
        <f>D53/B53*100</f>
        <v>0</v>
      </c>
      <c r="F53" s="42">
        <f>D53/C53*100</f>
        <v>0</v>
      </c>
      <c r="G53" s="42">
        <f aca="true" t="shared" si="21" ref="G53:AD53">G55</f>
        <v>0</v>
      </c>
      <c r="H53" s="42">
        <f t="shared" si="21"/>
        <v>0</v>
      </c>
      <c r="I53" s="42">
        <f t="shared" si="21"/>
        <v>0</v>
      </c>
      <c r="J53" s="42">
        <f t="shared" si="21"/>
        <v>0</v>
      </c>
      <c r="K53" s="42">
        <f t="shared" si="21"/>
        <v>0</v>
      </c>
      <c r="L53" s="42">
        <f t="shared" si="21"/>
        <v>0</v>
      </c>
      <c r="M53" s="42">
        <f t="shared" si="21"/>
        <v>0</v>
      </c>
      <c r="N53" s="42">
        <f t="shared" si="21"/>
        <v>0</v>
      </c>
      <c r="O53" s="42">
        <f t="shared" si="21"/>
        <v>0</v>
      </c>
      <c r="P53" s="42">
        <f t="shared" si="21"/>
        <v>0</v>
      </c>
      <c r="Q53" s="42">
        <f t="shared" si="21"/>
        <v>0</v>
      </c>
      <c r="R53" s="42">
        <f t="shared" si="21"/>
        <v>0</v>
      </c>
      <c r="S53" s="42">
        <f t="shared" si="21"/>
        <v>0</v>
      </c>
      <c r="T53" s="42">
        <f t="shared" si="21"/>
        <v>0</v>
      </c>
      <c r="U53" s="42">
        <f t="shared" si="21"/>
        <v>1000</v>
      </c>
      <c r="V53" s="42">
        <f t="shared" si="21"/>
        <v>0</v>
      </c>
      <c r="W53" s="42">
        <f t="shared" si="21"/>
        <v>0</v>
      </c>
      <c r="X53" s="42">
        <f t="shared" si="21"/>
        <v>0</v>
      </c>
      <c r="Y53" s="42">
        <f t="shared" si="21"/>
        <v>0</v>
      </c>
      <c r="Z53" s="42">
        <f t="shared" si="21"/>
        <v>0</v>
      </c>
      <c r="AA53" s="42">
        <f t="shared" si="21"/>
        <v>0</v>
      </c>
      <c r="AB53" s="42">
        <f t="shared" si="21"/>
        <v>0</v>
      </c>
      <c r="AC53" s="42">
        <f t="shared" si="21"/>
        <v>0</v>
      </c>
      <c r="AD53" s="70">
        <f t="shared" si="21"/>
        <v>0</v>
      </c>
      <c r="AE53" s="137"/>
    </row>
    <row r="54" spans="1:31" s="26" customFormat="1" ht="45" customHeight="1">
      <c r="A54" s="28" t="s">
        <v>71</v>
      </c>
      <c r="B54" s="36">
        <f>G54+I54+K54+M54+O54+Q54+S54+U54+W54+Y54+AA54+AC54</f>
        <v>1000</v>
      </c>
      <c r="C54" s="38">
        <f>G54+I54+K54+M54+O54+Q54+S54+U54+W54+Y54+AA54+AC54</f>
        <v>1000</v>
      </c>
      <c r="D54" s="36">
        <f>H54+J54+L54+N54+P54+R54+T54+V54+X54+Z54+AB54+AD54</f>
        <v>0</v>
      </c>
      <c r="E54" s="36">
        <f>D54/B54*100</f>
        <v>0</v>
      </c>
      <c r="F54" s="41">
        <f>D54/C54*100</f>
        <v>0</v>
      </c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6">
        <v>1000</v>
      </c>
      <c r="V54" s="36"/>
      <c r="W54" s="37"/>
      <c r="X54" s="36"/>
      <c r="Y54" s="37"/>
      <c r="Z54" s="36"/>
      <c r="AA54" s="37"/>
      <c r="AB54" s="36"/>
      <c r="AC54" s="37"/>
      <c r="AD54" s="68"/>
      <c r="AE54" s="138"/>
    </row>
    <row r="55" spans="1:31" s="26" customFormat="1" ht="18.75">
      <c r="A55" s="46" t="s">
        <v>42</v>
      </c>
      <c r="B55" s="37">
        <f>B54</f>
        <v>1000</v>
      </c>
      <c r="C55" s="37">
        <f>C54</f>
        <v>1000</v>
      </c>
      <c r="D55" s="37">
        <f>D54</f>
        <v>0</v>
      </c>
      <c r="E55" s="37">
        <f>D55/B55*100</f>
        <v>0</v>
      </c>
      <c r="F55" s="42">
        <f>D55/C55*100</f>
        <v>0</v>
      </c>
      <c r="G55" s="37">
        <f aca="true" t="shared" si="22" ref="G55:AD55">G54</f>
        <v>0</v>
      </c>
      <c r="H55" s="37">
        <f t="shared" si="22"/>
        <v>0</v>
      </c>
      <c r="I55" s="37">
        <f t="shared" si="22"/>
        <v>0</v>
      </c>
      <c r="J55" s="37">
        <f t="shared" si="22"/>
        <v>0</v>
      </c>
      <c r="K55" s="37">
        <f t="shared" si="22"/>
        <v>0</v>
      </c>
      <c r="L55" s="37">
        <f t="shared" si="22"/>
        <v>0</v>
      </c>
      <c r="M55" s="37">
        <f t="shared" si="22"/>
        <v>0</v>
      </c>
      <c r="N55" s="37">
        <f t="shared" si="22"/>
        <v>0</v>
      </c>
      <c r="O55" s="37">
        <f t="shared" si="22"/>
        <v>0</v>
      </c>
      <c r="P55" s="37">
        <f t="shared" si="22"/>
        <v>0</v>
      </c>
      <c r="Q55" s="37">
        <f t="shared" si="22"/>
        <v>0</v>
      </c>
      <c r="R55" s="37">
        <f t="shared" si="22"/>
        <v>0</v>
      </c>
      <c r="S55" s="37">
        <f t="shared" si="22"/>
        <v>0</v>
      </c>
      <c r="T55" s="37">
        <f t="shared" si="22"/>
        <v>0</v>
      </c>
      <c r="U55" s="37">
        <f t="shared" si="22"/>
        <v>1000</v>
      </c>
      <c r="V55" s="37">
        <f t="shared" si="22"/>
        <v>0</v>
      </c>
      <c r="W55" s="37">
        <f t="shared" si="22"/>
        <v>0</v>
      </c>
      <c r="X55" s="37">
        <f t="shared" si="22"/>
        <v>0</v>
      </c>
      <c r="Y55" s="37">
        <f t="shared" si="22"/>
        <v>0</v>
      </c>
      <c r="Z55" s="37">
        <f t="shared" si="22"/>
        <v>0</v>
      </c>
      <c r="AA55" s="37">
        <f t="shared" si="22"/>
        <v>0</v>
      </c>
      <c r="AB55" s="37">
        <f t="shared" si="22"/>
        <v>0</v>
      </c>
      <c r="AC55" s="37">
        <f t="shared" si="22"/>
        <v>0</v>
      </c>
      <c r="AD55" s="68">
        <f t="shared" si="22"/>
        <v>0</v>
      </c>
      <c r="AE55" s="25"/>
    </row>
    <row r="56" spans="1:31" s="26" customFormat="1" ht="18.75">
      <c r="A56" s="27" t="s">
        <v>21</v>
      </c>
      <c r="B56" s="41"/>
      <c r="C56" s="36"/>
      <c r="D56" s="37"/>
      <c r="E56" s="37"/>
      <c r="F56" s="42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68"/>
      <c r="AE56" s="25"/>
    </row>
    <row r="57" spans="1:31" s="26" customFormat="1" ht="18.75">
      <c r="A57" s="27" t="s">
        <v>22</v>
      </c>
      <c r="B57" s="36">
        <f>B55</f>
        <v>1000</v>
      </c>
      <c r="C57" s="36">
        <f>C55</f>
        <v>1000</v>
      </c>
      <c r="D57" s="36">
        <f>D55</f>
        <v>0</v>
      </c>
      <c r="E57" s="36">
        <f>D57/B57*100</f>
        <v>0</v>
      </c>
      <c r="F57" s="41">
        <f>D57/C57*100</f>
        <v>0</v>
      </c>
      <c r="G57" s="36">
        <f aca="true" t="shared" si="23" ref="G57:AD57">G55</f>
        <v>0</v>
      </c>
      <c r="H57" s="36">
        <f t="shared" si="23"/>
        <v>0</v>
      </c>
      <c r="I57" s="36">
        <f t="shared" si="23"/>
        <v>0</v>
      </c>
      <c r="J57" s="36">
        <f t="shared" si="23"/>
        <v>0</v>
      </c>
      <c r="K57" s="36">
        <f t="shared" si="23"/>
        <v>0</v>
      </c>
      <c r="L57" s="36">
        <f t="shared" si="23"/>
        <v>0</v>
      </c>
      <c r="M57" s="36">
        <f t="shared" si="23"/>
        <v>0</v>
      </c>
      <c r="N57" s="36">
        <f t="shared" si="23"/>
        <v>0</v>
      </c>
      <c r="O57" s="36">
        <f t="shared" si="23"/>
        <v>0</v>
      </c>
      <c r="P57" s="36">
        <f t="shared" si="23"/>
        <v>0</v>
      </c>
      <c r="Q57" s="36">
        <f t="shared" si="23"/>
        <v>0</v>
      </c>
      <c r="R57" s="36">
        <f t="shared" si="23"/>
        <v>0</v>
      </c>
      <c r="S57" s="36">
        <f t="shared" si="23"/>
        <v>0</v>
      </c>
      <c r="T57" s="36">
        <f t="shared" si="23"/>
        <v>0</v>
      </c>
      <c r="U57" s="36">
        <f t="shared" si="23"/>
        <v>1000</v>
      </c>
      <c r="V57" s="36">
        <f t="shared" si="23"/>
        <v>0</v>
      </c>
      <c r="W57" s="36">
        <f t="shared" si="23"/>
        <v>0</v>
      </c>
      <c r="X57" s="36">
        <f t="shared" si="23"/>
        <v>0</v>
      </c>
      <c r="Y57" s="36">
        <f t="shared" si="23"/>
        <v>0</v>
      </c>
      <c r="Z57" s="36">
        <f t="shared" si="23"/>
        <v>0</v>
      </c>
      <c r="AA57" s="36">
        <f t="shared" si="23"/>
        <v>0</v>
      </c>
      <c r="AB57" s="36">
        <f t="shared" si="23"/>
        <v>0</v>
      </c>
      <c r="AC57" s="36">
        <f t="shared" si="23"/>
        <v>0</v>
      </c>
      <c r="AD57" s="69">
        <f t="shared" si="23"/>
        <v>0</v>
      </c>
      <c r="AE57" s="25"/>
    </row>
    <row r="58" spans="1:31" s="26" customFormat="1" ht="18.75">
      <c r="A58" s="27" t="s">
        <v>23</v>
      </c>
      <c r="B58" s="41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68"/>
      <c r="AE58" s="25"/>
    </row>
    <row r="59" spans="1:31" s="26" customFormat="1" ht="18.75">
      <c r="A59" s="27" t="s">
        <v>24</v>
      </c>
      <c r="B59" s="41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68"/>
      <c r="AE59" s="25"/>
    </row>
    <row r="60" spans="1:31" s="26" customFormat="1" ht="57" customHeight="1">
      <c r="A60" s="79" t="s">
        <v>44</v>
      </c>
      <c r="B60" s="81">
        <f>B85</f>
        <v>23647.699999999997</v>
      </c>
      <c r="C60" s="81">
        <f>C85</f>
        <v>23584.399999999998</v>
      </c>
      <c r="D60" s="81">
        <f>D85</f>
        <v>0</v>
      </c>
      <c r="E60" s="42">
        <f>D60/B60*100</f>
        <v>0</v>
      </c>
      <c r="F60" s="42">
        <f>D60/C60*100</f>
        <v>0</v>
      </c>
      <c r="G60" s="42">
        <f aca="true" t="shared" si="24" ref="G60:AD60">G85</f>
        <v>3501.22</v>
      </c>
      <c r="H60" s="42">
        <f t="shared" si="24"/>
        <v>0</v>
      </c>
      <c r="I60" s="42">
        <f t="shared" si="24"/>
        <v>1860.12</v>
      </c>
      <c r="J60" s="42">
        <f t="shared" si="24"/>
        <v>0</v>
      </c>
      <c r="K60" s="42">
        <f>K61+K68</f>
        <v>965.42</v>
      </c>
      <c r="L60" s="42">
        <f t="shared" si="24"/>
        <v>0</v>
      </c>
      <c r="M60" s="42">
        <f>M61+M68</f>
        <v>2271.07</v>
      </c>
      <c r="N60" s="42">
        <f t="shared" si="24"/>
        <v>0</v>
      </c>
      <c r="O60" s="42">
        <f>O61+O68</f>
        <v>2333.72</v>
      </c>
      <c r="P60" s="42">
        <f t="shared" si="24"/>
        <v>0</v>
      </c>
      <c r="Q60" s="42">
        <f t="shared" si="24"/>
        <v>2240.92</v>
      </c>
      <c r="R60" s="42">
        <f t="shared" si="24"/>
        <v>0</v>
      </c>
      <c r="S60" s="42">
        <f t="shared" si="24"/>
        <v>3398.42</v>
      </c>
      <c r="T60" s="42">
        <f t="shared" si="24"/>
        <v>0</v>
      </c>
      <c r="U60" s="42">
        <f t="shared" si="24"/>
        <v>1882.61</v>
      </c>
      <c r="V60" s="42">
        <f t="shared" si="24"/>
        <v>0</v>
      </c>
      <c r="W60" s="42">
        <f>W61+W68</f>
        <v>949.1</v>
      </c>
      <c r="X60" s="42">
        <f t="shared" si="24"/>
        <v>0</v>
      </c>
      <c r="Y60" s="42">
        <f>Y61+Y68</f>
        <v>1872.37</v>
      </c>
      <c r="Z60" s="42">
        <f t="shared" si="24"/>
        <v>0</v>
      </c>
      <c r="AA60" s="42">
        <f t="shared" si="24"/>
        <v>894.97</v>
      </c>
      <c r="AB60" s="42">
        <f t="shared" si="24"/>
        <v>0</v>
      </c>
      <c r="AC60" s="42">
        <f t="shared" si="24"/>
        <v>1477.76</v>
      </c>
      <c r="AD60" s="81">
        <f t="shared" si="24"/>
        <v>0</v>
      </c>
      <c r="AE60" s="80"/>
    </row>
    <row r="61" spans="1:31" s="26" customFormat="1" ht="192" customHeight="1">
      <c r="A61" s="29" t="s">
        <v>40</v>
      </c>
      <c r="B61" s="42">
        <f>B63</f>
        <v>22842.399999999998</v>
      </c>
      <c r="C61" s="42">
        <f>C63</f>
        <v>22842.399999999998</v>
      </c>
      <c r="D61" s="42">
        <f>D63</f>
        <v>0</v>
      </c>
      <c r="E61" s="42">
        <f>D61/B61*100</f>
        <v>0</v>
      </c>
      <c r="F61" s="42">
        <f>D61/C61*100</f>
        <v>0</v>
      </c>
      <c r="G61" s="42">
        <f>G63</f>
        <v>3501.22</v>
      </c>
      <c r="H61" s="42">
        <f aca="true" t="shared" si="25" ref="H61:AD61">H63</f>
        <v>0</v>
      </c>
      <c r="I61" s="42">
        <f t="shared" si="25"/>
        <v>1860.12</v>
      </c>
      <c r="J61" s="42">
        <f t="shared" si="25"/>
        <v>0</v>
      </c>
      <c r="K61" s="42">
        <f>K62</f>
        <v>965.42</v>
      </c>
      <c r="L61" s="42">
        <f t="shared" si="25"/>
        <v>0</v>
      </c>
      <c r="M61" s="42">
        <f t="shared" si="25"/>
        <v>2271.07</v>
      </c>
      <c r="N61" s="42">
        <f t="shared" si="25"/>
        <v>0</v>
      </c>
      <c r="O61" s="42">
        <f t="shared" si="25"/>
        <v>2333.72</v>
      </c>
      <c r="P61" s="42">
        <f t="shared" si="25"/>
        <v>0</v>
      </c>
      <c r="Q61" s="42">
        <f t="shared" si="25"/>
        <v>2240.92</v>
      </c>
      <c r="R61" s="42">
        <f t="shared" si="25"/>
        <v>0</v>
      </c>
      <c r="S61" s="42">
        <f t="shared" si="25"/>
        <v>3027.62</v>
      </c>
      <c r="T61" s="42">
        <f t="shared" si="25"/>
        <v>0</v>
      </c>
      <c r="U61" s="42">
        <f t="shared" si="25"/>
        <v>1448.11</v>
      </c>
      <c r="V61" s="42">
        <f t="shared" si="25"/>
        <v>0</v>
      </c>
      <c r="W61" s="42">
        <f t="shared" si="25"/>
        <v>949.1</v>
      </c>
      <c r="X61" s="42">
        <f t="shared" si="25"/>
        <v>0</v>
      </c>
      <c r="Y61" s="42">
        <f t="shared" si="25"/>
        <v>1872.37</v>
      </c>
      <c r="Z61" s="42">
        <f t="shared" si="25"/>
        <v>0</v>
      </c>
      <c r="AA61" s="42">
        <f t="shared" si="25"/>
        <v>894.97</v>
      </c>
      <c r="AB61" s="42">
        <f t="shared" si="25"/>
        <v>0</v>
      </c>
      <c r="AC61" s="42">
        <f t="shared" si="25"/>
        <v>1477.76</v>
      </c>
      <c r="AD61" s="70">
        <f t="shared" si="25"/>
        <v>0</v>
      </c>
      <c r="AE61" s="25"/>
    </row>
    <row r="62" spans="1:31" s="26" customFormat="1" ht="42.75" customHeight="1">
      <c r="A62" s="30" t="s">
        <v>72</v>
      </c>
      <c r="B62" s="36">
        <f>G62+I62+K62+M62+O62+Q62+S62+U62+W62+Y62+AA62+AC62</f>
        <v>22842.399999999998</v>
      </c>
      <c r="C62" s="38">
        <f>G62+I62+K62+M62+O62+Q62+S62+U62+W62+Y62+AA62+AC62</f>
        <v>22842.399999999998</v>
      </c>
      <c r="D62" s="36">
        <f>H62+J62+L62+N62+P62+R62+T62+V62+X62+Z62+AB62+AD62</f>
        <v>0</v>
      </c>
      <c r="E62" s="36">
        <f>D62/B62*100</f>
        <v>0</v>
      </c>
      <c r="F62" s="36">
        <f>D62/C62*100</f>
        <v>0</v>
      </c>
      <c r="G62" s="36">
        <v>3501.22</v>
      </c>
      <c r="H62" s="36"/>
      <c r="I62" s="36">
        <v>1860.12</v>
      </c>
      <c r="J62" s="36"/>
      <c r="K62" s="36">
        <v>965.42</v>
      </c>
      <c r="L62" s="36"/>
      <c r="M62" s="36">
        <v>2271.07</v>
      </c>
      <c r="N62" s="36"/>
      <c r="O62" s="36">
        <v>2333.72</v>
      </c>
      <c r="P62" s="36"/>
      <c r="Q62" s="36">
        <v>2240.92</v>
      </c>
      <c r="R62" s="36"/>
      <c r="S62" s="36">
        <v>3027.62</v>
      </c>
      <c r="T62" s="36"/>
      <c r="U62" s="36">
        <v>1448.11</v>
      </c>
      <c r="V62" s="36"/>
      <c r="W62" s="36">
        <v>949.1</v>
      </c>
      <c r="X62" s="36"/>
      <c r="Y62" s="36">
        <v>1872.37</v>
      </c>
      <c r="Z62" s="36"/>
      <c r="AA62" s="36">
        <v>894.97</v>
      </c>
      <c r="AB62" s="36"/>
      <c r="AC62" s="36">
        <v>1477.76</v>
      </c>
      <c r="AD62" s="68"/>
      <c r="AE62" s="27"/>
    </row>
    <row r="63" spans="1:31" s="26" customFormat="1" ht="19.5" customHeight="1">
      <c r="A63" s="46" t="s">
        <v>37</v>
      </c>
      <c r="B63" s="37">
        <f>B62</f>
        <v>22842.399999999998</v>
      </c>
      <c r="C63" s="37">
        <f>C62</f>
        <v>22842.399999999998</v>
      </c>
      <c r="D63" s="37">
        <f>D62</f>
        <v>0</v>
      </c>
      <c r="E63" s="37">
        <f>D63/B63*100</f>
        <v>0</v>
      </c>
      <c r="F63" s="37">
        <f>D63/C63*100</f>
        <v>0</v>
      </c>
      <c r="G63" s="42">
        <f aca="true" t="shared" si="26" ref="G63:AD63">G62</f>
        <v>3501.22</v>
      </c>
      <c r="H63" s="42">
        <f t="shared" si="26"/>
        <v>0</v>
      </c>
      <c r="I63" s="42">
        <f t="shared" si="26"/>
        <v>1860.12</v>
      </c>
      <c r="J63" s="42">
        <f t="shared" si="26"/>
        <v>0</v>
      </c>
      <c r="K63" s="42">
        <f t="shared" si="26"/>
        <v>965.42</v>
      </c>
      <c r="L63" s="42">
        <f t="shared" si="26"/>
        <v>0</v>
      </c>
      <c r="M63" s="42">
        <f t="shared" si="26"/>
        <v>2271.07</v>
      </c>
      <c r="N63" s="42">
        <f t="shared" si="26"/>
        <v>0</v>
      </c>
      <c r="O63" s="42">
        <f t="shared" si="26"/>
        <v>2333.72</v>
      </c>
      <c r="P63" s="42">
        <f t="shared" si="26"/>
        <v>0</v>
      </c>
      <c r="Q63" s="42">
        <f t="shared" si="26"/>
        <v>2240.92</v>
      </c>
      <c r="R63" s="42">
        <f t="shared" si="26"/>
        <v>0</v>
      </c>
      <c r="S63" s="42">
        <f t="shared" si="26"/>
        <v>3027.62</v>
      </c>
      <c r="T63" s="42">
        <f t="shared" si="26"/>
        <v>0</v>
      </c>
      <c r="U63" s="42">
        <f t="shared" si="26"/>
        <v>1448.11</v>
      </c>
      <c r="V63" s="42">
        <f t="shared" si="26"/>
        <v>0</v>
      </c>
      <c r="W63" s="42">
        <f t="shared" si="26"/>
        <v>949.1</v>
      </c>
      <c r="X63" s="42">
        <f t="shared" si="26"/>
        <v>0</v>
      </c>
      <c r="Y63" s="42">
        <f t="shared" si="26"/>
        <v>1872.37</v>
      </c>
      <c r="Z63" s="42">
        <f t="shared" si="26"/>
        <v>0</v>
      </c>
      <c r="AA63" s="42">
        <f t="shared" si="26"/>
        <v>894.97</v>
      </c>
      <c r="AB63" s="42">
        <f t="shared" si="26"/>
        <v>0</v>
      </c>
      <c r="AC63" s="42">
        <f t="shared" si="26"/>
        <v>1477.76</v>
      </c>
      <c r="AD63" s="70">
        <f t="shared" si="26"/>
        <v>0</v>
      </c>
      <c r="AE63" s="25"/>
    </row>
    <row r="64" spans="1:31" s="26" customFormat="1" ht="19.5" customHeight="1">
      <c r="A64" s="27" t="s">
        <v>21</v>
      </c>
      <c r="B64" s="41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68"/>
      <c r="AE64" s="25"/>
    </row>
    <row r="65" spans="1:31" s="26" customFormat="1" ht="19.5" customHeight="1">
      <c r="A65" s="27" t="s">
        <v>22</v>
      </c>
      <c r="B65" s="36">
        <f>B63</f>
        <v>22842.399999999998</v>
      </c>
      <c r="C65" s="38">
        <f>G65+I65+K65</f>
        <v>6326.76</v>
      </c>
      <c r="D65" s="36">
        <f>H65+J65+L65</f>
        <v>3246.6</v>
      </c>
      <c r="E65" s="36">
        <f>D65/B65*100</f>
        <v>14.21304241235597</v>
      </c>
      <c r="F65" s="36">
        <f>D65/C65*100</f>
        <v>51.31536521062914</v>
      </c>
      <c r="G65" s="36">
        <f>G63</f>
        <v>3501.22</v>
      </c>
      <c r="H65" s="36">
        <v>3246.6</v>
      </c>
      <c r="I65" s="36">
        <f>I63</f>
        <v>1860.12</v>
      </c>
      <c r="J65" s="36">
        <f>J63</f>
        <v>0</v>
      </c>
      <c r="K65" s="36">
        <f>K63</f>
        <v>965.42</v>
      </c>
      <c r="L65" s="36">
        <f>L63</f>
        <v>0</v>
      </c>
      <c r="M65" s="36">
        <f aca="true" t="shared" si="27" ref="M65:AD65">M63</f>
        <v>2271.07</v>
      </c>
      <c r="N65" s="36">
        <f t="shared" si="27"/>
        <v>0</v>
      </c>
      <c r="O65" s="36">
        <f t="shared" si="27"/>
        <v>2333.72</v>
      </c>
      <c r="P65" s="36">
        <f t="shared" si="27"/>
        <v>0</v>
      </c>
      <c r="Q65" s="36">
        <f t="shared" si="27"/>
        <v>2240.92</v>
      </c>
      <c r="R65" s="36">
        <f t="shared" si="27"/>
        <v>0</v>
      </c>
      <c r="S65" s="36">
        <f t="shared" si="27"/>
        <v>3027.62</v>
      </c>
      <c r="T65" s="36">
        <f t="shared" si="27"/>
        <v>0</v>
      </c>
      <c r="U65" s="36">
        <f t="shared" si="27"/>
        <v>1448.11</v>
      </c>
      <c r="V65" s="36">
        <f t="shared" si="27"/>
        <v>0</v>
      </c>
      <c r="W65" s="36">
        <f t="shared" si="27"/>
        <v>949.1</v>
      </c>
      <c r="X65" s="36">
        <f t="shared" si="27"/>
        <v>0</v>
      </c>
      <c r="Y65" s="36">
        <f t="shared" si="27"/>
        <v>1872.37</v>
      </c>
      <c r="Z65" s="36">
        <f t="shared" si="27"/>
        <v>0</v>
      </c>
      <c r="AA65" s="36">
        <f t="shared" si="27"/>
        <v>894.97</v>
      </c>
      <c r="AB65" s="36">
        <f t="shared" si="27"/>
        <v>0</v>
      </c>
      <c r="AC65" s="36">
        <f t="shared" si="27"/>
        <v>1477.76</v>
      </c>
      <c r="AD65" s="69">
        <f t="shared" si="27"/>
        <v>0</v>
      </c>
      <c r="AE65" s="25"/>
    </row>
    <row r="66" spans="1:31" s="26" customFormat="1" ht="19.5" customHeight="1">
      <c r="A66" s="27" t="s">
        <v>23</v>
      </c>
      <c r="B66" s="41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68"/>
      <c r="AE66" s="25"/>
    </row>
    <row r="67" spans="1:31" s="26" customFormat="1" ht="19.5" customHeight="1">
      <c r="A67" s="27" t="s">
        <v>24</v>
      </c>
      <c r="B67" s="41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68"/>
      <c r="AE67" s="25"/>
    </row>
    <row r="68" spans="1:31" s="26" customFormat="1" ht="149.25" customHeight="1">
      <c r="A68" s="29" t="s">
        <v>31</v>
      </c>
      <c r="B68" s="42">
        <f>B80</f>
        <v>805.3</v>
      </c>
      <c r="C68" s="42">
        <f>C80</f>
        <v>742</v>
      </c>
      <c r="D68" s="42">
        <f>D80</f>
        <v>0</v>
      </c>
      <c r="E68" s="42">
        <f aca="true" t="shared" si="28" ref="E68:E78">D68/B68*100</f>
        <v>0</v>
      </c>
      <c r="F68" s="37">
        <f>D68/C68*100</f>
        <v>0</v>
      </c>
      <c r="G68" s="37">
        <f aca="true" t="shared" si="29" ref="G68:AD68">G80</f>
        <v>0</v>
      </c>
      <c r="H68" s="37">
        <f t="shared" si="29"/>
        <v>0</v>
      </c>
      <c r="I68" s="37">
        <f t="shared" si="29"/>
        <v>0</v>
      </c>
      <c r="J68" s="37">
        <f t="shared" si="29"/>
        <v>0</v>
      </c>
      <c r="K68" s="37">
        <f t="shared" si="29"/>
        <v>0</v>
      </c>
      <c r="L68" s="37">
        <f t="shared" si="29"/>
        <v>0</v>
      </c>
      <c r="M68" s="37">
        <f t="shared" si="29"/>
        <v>0</v>
      </c>
      <c r="N68" s="37">
        <f t="shared" si="29"/>
        <v>0</v>
      </c>
      <c r="O68" s="37">
        <f t="shared" si="29"/>
        <v>0</v>
      </c>
      <c r="P68" s="37">
        <f t="shared" si="29"/>
        <v>0</v>
      </c>
      <c r="Q68" s="37">
        <f t="shared" si="29"/>
        <v>0</v>
      </c>
      <c r="R68" s="37">
        <f t="shared" si="29"/>
        <v>0</v>
      </c>
      <c r="S68" s="37">
        <f t="shared" si="29"/>
        <v>370.8</v>
      </c>
      <c r="T68" s="37">
        <f t="shared" si="29"/>
        <v>0</v>
      </c>
      <c r="U68" s="37">
        <f t="shared" si="29"/>
        <v>434.5</v>
      </c>
      <c r="V68" s="37">
        <f t="shared" si="29"/>
        <v>0</v>
      </c>
      <c r="W68" s="37">
        <f t="shared" si="29"/>
        <v>0</v>
      </c>
      <c r="X68" s="37">
        <f t="shared" si="29"/>
        <v>0</v>
      </c>
      <c r="Y68" s="37">
        <f t="shared" si="29"/>
        <v>0</v>
      </c>
      <c r="Z68" s="37">
        <f t="shared" si="29"/>
        <v>0</v>
      </c>
      <c r="AA68" s="37">
        <f t="shared" si="29"/>
        <v>0</v>
      </c>
      <c r="AB68" s="37">
        <f t="shared" si="29"/>
        <v>0</v>
      </c>
      <c r="AC68" s="37">
        <f t="shared" si="29"/>
        <v>0</v>
      </c>
      <c r="AD68" s="68">
        <f t="shared" si="29"/>
        <v>0</v>
      </c>
      <c r="AE68" s="25"/>
    </row>
    <row r="69" spans="1:31" s="26" customFormat="1" ht="100.5" customHeight="1">
      <c r="A69" s="30" t="s">
        <v>73</v>
      </c>
      <c r="B69" s="53">
        <f aca="true" t="shared" si="30" ref="B69:B77">G69+I69+K69+M69+O69+Q69+S69+U69+W69+Y69+AA69+AC69</f>
        <v>370.8</v>
      </c>
      <c r="C69" s="55">
        <f aca="true" t="shared" si="31" ref="C69:C78">G69+I69+K69+M69+O69+Q69+S69+U69+W69+Y69+AA69+AC69</f>
        <v>370.8</v>
      </c>
      <c r="D69" s="59">
        <f>H69+J69+L69</f>
        <v>0</v>
      </c>
      <c r="E69" s="52">
        <f t="shared" si="28"/>
        <v>0</v>
      </c>
      <c r="F69" s="36">
        <v>0</v>
      </c>
      <c r="G69" s="36"/>
      <c r="H69" s="36"/>
      <c r="I69" s="37"/>
      <c r="J69" s="37"/>
      <c r="K69" s="37"/>
      <c r="L69" s="37"/>
      <c r="M69" s="37"/>
      <c r="N69" s="37"/>
      <c r="O69" s="37"/>
      <c r="P69" s="37"/>
      <c r="Q69" s="36"/>
      <c r="R69" s="37"/>
      <c r="S69" s="36">
        <v>370.8</v>
      </c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68"/>
      <c r="AE69" s="27"/>
    </row>
    <row r="70" spans="1:31" s="26" customFormat="1" ht="71.25" customHeight="1" hidden="1">
      <c r="A70" s="63" t="s">
        <v>36</v>
      </c>
      <c r="B70" s="53">
        <f t="shared" si="30"/>
        <v>0</v>
      </c>
      <c r="C70" s="57">
        <f t="shared" si="31"/>
        <v>0</v>
      </c>
      <c r="D70" s="59"/>
      <c r="E70" s="61"/>
      <c r="F70" s="62"/>
      <c r="G70" s="36"/>
      <c r="H70" s="36"/>
      <c r="I70" s="37"/>
      <c r="J70" s="37"/>
      <c r="K70" s="37"/>
      <c r="L70" s="37"/>
      <c r="M70" s="37"/>
      <c r="N70" s="37"/>
      <c r="O70" s="37"/>
      <c r="P70" s="37"/>
      <c r="Q70" s="36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71"/>
      <c r="AE70" s="58"/>
    </row>
    <row r="71" spans="1:31" s="26" customFormat="1" ht="75" customHeight="1" hidden="1">
      <c r="A71" s="49" t="s">
        <v>48</v>
      </c>
      <c r="B71" s="54">
        <f t="shared" si="30"/>
        <v>0</v>
      </c>
      <c r="C71" s="56">
        <f t="shared" si="31"/>
        <v>0</v>
      </c>
      <c r="D71" s="56">
        <f aca="true" t="shared" si="32" ref="D71:D77">H71+J71+L71+N71+P71+R71+T71+V71+X71+Z71+AB71+AD71</f>
        <v>0</v>
      </c>
      <c r="E71" s="56" t="e">
        <f t="shared" si="28"/>
        <v>#DIV/0!</v>
      </c>
      <c r="F71" s="56">
        <v>0</v>
      </c>
      <c r="G71" s="56"/>
      <c r="H71" s="60"/>
      <c r="I71" s="60"/>
      <c r="J71" s="60"/>
      <c r="K71" s="60"/>
      <c r="L71" s="60"/>
      <c r="M71" s="60"/>
      <c r="N71" s="60"/>
      <c r="O71" s="60"/>
      <c r="P71" s="60"/>
      <c r="Q71" s="56"/>
      <c r="R71" s="60"/>
      <c r="S71" s="60"/>
      <c r="T71" s="60"/>
      <c r="U71" s="56"/>
      <c r="V71" s="56"/>
      <c r="W71" s="60"/>
      <c r="X71" s="60"/>
      <c r="Y71" s="60"/>
      <c r="Z71" s="60"/>
      <c r="AA71" s="60"/>
      <c r="AB71" s="60"/>
      <c r="AC71" s="60"/>
      <c r="AD71" s="60"/>
      <c r="AE71" s="27"/>
    </row>
    <row r="72" spans="1:31" s="26" customFormat="1" ht="74.25" customHeight="1" hidden="1">
      <c r="A72" s="49" t="s">
        <v>49</v>
      </c>
      <c r="B72" s="41">
        <f t="shared" si="30"/>
        <v>0</v>
      </c>
      <c r="C72" s="36">
        <f t="shared" si="31"/>
        <v>0</v>
      </c>
      <c r="D72" s="36">
        <f t="shared" si="32"/>
        <v>0</v>
      </c>
      <c r="E72" s="36" t="e">
        <f t="shared" si="28"/>
        <v>#DIV/0!</v>
      </c>
      <c r="F72" s="36">
        <v>0</v>
      </c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6"/>
      <c r="R72" s="37"/>
      <c r="S72" s="37"/>
      <c r="T72" s="37"/>
      <c r="U72" s="36"/>
      <c r="V72" s="37"/>
      <c r="W72" s="36"/>
      <c r="X72" s="37"/>
      <c r="Y72" s="37"/>
      <c r="Z72" s="37"/>
      <c r="AA72" s="37"/>
      <c r="AB72" s="37"/>
      <c r="AC72" s="37"/>
      <c r="AD72" s="37"/>
      <c r="AE72" s="27"/>
    </row>
    <row r="73" spans="1:31" s="26" customFormat="1" ht="51" customHeight="1" hidden="1">
      <c r="A73" s="49" t="s">
        <v>50</v>
      </c>
      <c r="B73" s="41">
        <f t="shared" si="30"/>
        <v>0</v>
      </c>
      <c r="C73" s="36">
        <f t="shared" si="31"/>
        <v>0</v>
      </c>
      <c r="D73" s="36">
        <f t="shared" si="32"/>
        <v>0</v>
      </c>
      <c r="E73" s="36" t="e">
        <f t="shared" si="28"/>
        <v>#DIV/0!</v>
      </c>
      <c r="F73" s="36">
        <v>0</v>
      </c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6"/>
      <c r="R73" s="37"/>
      <c r="S73" s="37"/>
      <c r="T73" s="37"/>
      <c r="U73" s="36"/>
      <c r="V73" s="37"/>
      <c r="W73" s="36"/>
      <c r="X73" s="37"/>
      <c r="Y73" s="36"/>
      <c r="Z73" s="36"/>
      <c r="AA73" s="37"/>
      <c r="AB73" s="37"/>
      <c r="AC73" s="37"/>
      <c r="AD73" s="37"/>
      <c r="AE73" s="27"/>
    </row>
    <row r="74" spans="1:31" s="26" customFormat="1" ht="83.25" customHeight="1" hidden="1">
      <c r="A74" s="49" t="s">
        <v>51</v>
      </c>
      <c r="B74" s="41">
        <f t="shared" si="30"/>
        <v>0</v>
      </c>
      <c r="C74" s="36">
        <f t="shared" si="31"/>
        <v>0</v>
      </c>
      <c r="D74" s="36">
        <f t="shared" si="32"/>
        <v>0</v>
      </c>
      <c r="E74" s="36" t="e">
        <f t="shared" si="28"/>
        <v>#DIV/0!</v>
      </c>
      <c r="F74" s="36" t="e">
        <f>D74/C74*100</f>
        <v>#DIV/0!</v>
      </c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6"/>
      <c r="R74" s="37"/>
      <c r="S74" s="36"/>
      <c r="T74" s="36"/>
      <c r="U74" s="36"/>
      <c r="V74" s="36"/>
      <c r="W74" s="36"/>
      <c r="X74" s="36"/>
      <c r="Y74" s="36"/>
      <c r="Z74" s="37"/>
      <c r="AA74" s="37"/>
      <c r="AB74" s="37"/>
      <c r="AC74" s="37"/>
      <c r="AD74" s="37"/>
      <c r="AE74" s="27"/>
    </row>
    <row r="75" spans="1:31" s="26" customFormat="1" ht="130.5" customHeight="1" hidden="1">
      <c r="A75" s="49" t="s">
        <v>52</v>
      </c>
      <c r="B75" s="41">
        <f t="shared" si="30"/>
        <v>0</v>
      </c>
      <c r="C75" s="36">
        <f t="shared" si="31"/>
        <v>0</v>
      </c>
      <c r="D75" s="36">
        <f t="shared" si="32"/>
        <v>0</v>
      </c>
      <c r="E75" s="36" t="e">
        <f t="shared" si="28"/>
        <v>#DIV/0!</v>
      </c>
      <c r="F75" s="36">
        <v>0</v>
      </c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6"/>
      <c r="R75" s="37"/>
      <c r="S75" s="36"/>
      <c r="T75" s="37"/>
      <c r="U75" s="36"/>
      <c r="V75" s="37"/>
      <c r="W75" s="36"/>
      <c r="X75" s="37"/>
      <c r="Y75" s="36"/>
      <c r="Z75" s="37"/>
      <c r="AA75" s="36"/>
      <c r="AB75" s="36"/>
      <c r="AC75" s="37"/>
      <c r="AD75" s="37"/>
      <c r="AE75" s="27"/>
    </row>
    <row r="76" spans="1:31" s="26" customFormat="1" ht="43.5" customHeight="1">
      <c r="A76" s="49" t="s">
        <v>74</v>
      </c>
      <c r="B76" s="41">
        <f t="shared" si="30"/>
        <v>371.2</v>
      </c>
      <c r="C76" s="36">
        <f t="shared" si="31"/>
        <v>371.2</v>
      </c>
      <c r="D76" s="36">
        <f t="shared" si="32"/>
        <v>0</v>
      </c>
      <c r="E76" s="36">
        <f t="shared" si="28"/>
        <v>0</v>
      </c>
      <c r="F76" s="36">
        <v>0</v>
      </c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6"/>
      <c r="R76" s="37"/>
      <c r="S76" s="36"/>
      <c r="T76" s="37"/>
      <c r="U76" s="36">
        <v>371.2</v>
      </c>
      <c r="V76" s="37"/>
      <c r="W76" s="36"/>
      <c r="X76" s="37"/>
      <c r="Y76" s="36"/>
      <c r="Z76" s="37"/>
      <c r="AA76" s="36"/>
      <c r="AB76" s="37"/>
      <c r="AC76" s="36"/>
      <c r="AD76" s="37"/>
      <c r="AE76" s="27"/>
    </row>
    <row r="77" spans="1:31" s="26" customFormat="1" ht="39" customHeight="1" hidden="1">
      <c r="A77" s="49" t="s">
        <v>53</v>
      </c>
      <c r="B77" s="41">
        <f t="shared" si="30"/>
        <v>0</v>
      </c>
      <c r="C77" s="36">
        <f t="shared" si="31"/>
        <v>0</v>
      </c>
      <c r="D77" s="36">
        <f t="shared" si="32"/>
        <v>0</v>
      </c>
      <c r="E77" s="36" t="e">
        <f t="shared" si="28"/>
        <v>#DIV/0!</v>
      </c>
      <c r="F77" s="36">
        <v>0</v>
      </c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6"/>
      <c r="R77" s="37"/>
      <c r="S77" s="36"/>
      <c r="T77" s="37"/>
      <c r="U77" s="36"/>
      <c r="V77" s="37"/>
      <c r="W77" s="36"/>
      <c r="X77" s="37"/>
      <c r="Y77" s="36"/>
      <c r="Z77" s="37"/>
      <c r="AA77" s="36"/>
      <c r="AB77" s="37"/>
      <c r="AC77" s="36"/>
      <c r="AD77" s="37"/>
      <c r="AE77" s="27"/>
    </row>
    <row r="78" spans="1:31" s="26" customFormat="1" ht="70.5" customHeight="1" hidden="1">
      <c r="A78" s="49" t="s">
        <v>55</v>
      </c>
      <c r="B78" s="41">
        <f>G78+I78+K78+M78+O78+Q78+S78+U78+W78+Y78+AA78+AC78</f>
        <v>0</v>
      </c>
      <c r="C78" s="36">
        <f t="shared" si="31"/>
        <v>0</v>
      </c>
      <c r="D78" s="36">
        <f>H78+J78+L78+N78+P78+R78+T78+V78+X78+Z78+AB78+AD78</f>
        <v>0</v>
      </c>
      <c r="E78" s="36" t="e">
        <f t="shared" si="28"/>
        <v>#DIV/0!</v>
      </c>
      <c r="F78" s="36">
        <v>0</v>
      </c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36"/>
      <c r="R78" s="37"/>
      <c r="S78" s="36"/>
      <c r="T78" s="37"/>
      <c r="U78" s="36"/>
      <c r="V78" s="37"/>
      <c r="W78" s="36"/>
      <c r="X78" s="37"/>
      <c r="Y78" s="36"/>
      <c r="Z78" s="36"/>
      <c r="AA78" s="36"/>
      <c r="AB78" s="37"/>
      <c r="AC78" s="36"/>
      <c r="AD78" s="37"/>
      <c r="AE78" s="27"/>
    </row>
    <row r="79" spans="1:31" s="26" customFormat="1" ht="70.5" customHeight="1">
      <c r="A79" s="49" t="s">
        <v>75</v>
      </c>
      <c r="B79" s="41">
        <f>G79+I79+K79+M79+O79+Q79+S79+U79+W79+Y79+AA79+AC79</f>
        <v>63.3</v>
      </c>
      <c r="C79" s="36"/>
      <c r="D79" s="36"/>
      <c r="E79" s="36"/>
      <c r="F79" s="36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36"/>
      <c r="R79" s="37"/>
      <c r="S79" s="36"/>
      <c r="T79" s="37"/>
      <c r="U79" s="36">
        <v>63.3</v>
      </c>
      <c r="V79" s="37"/>
      <c r="W79" s="36"/>
      <c r="X79" s="37"/>
      <c r="Y79" s="36"/>
      <c r="Z79" s="36"/>
      <c r="AA79" s="36"/>
      <c r="AB79" s="37"/>
      <c r="AC79" s="36"/>
      <c r="AD79" s="37"/>
      <c r="AE79" s="27"/>
    </row>
    <row r="80" spans="1:31" s="26" customFormat="1" ht="19.5" customHeight="1">
      <c r="A80" s="46" t="s">
        <v>38</v>
      </c>
      <c r="B80" s="42">
        <f>B69+B70+B71+B72+B73+B74+B75+B76+B77+B78+B79</f>
        <v>805.3</v>
      </c>
      <c r="C80" s="42">
        <f aca="true" t="shared" si="33" ref="C80:AC80">C69+C70+C71+C72+C73+C74+C75+C76+C77+C78+C79</f>
        <v>742</v>
      </c>
      <c r="D80" s="42">
        <f t="shared" si="33"/>
        <v>0</v>
      </c>
      <c r="E80" s="42" t="e">
        <f t="shared" si="33"/>
        <v>#DIV/0!</v>
      </c>
      <c r="F80" s="42" t="e">
        <f t="shared" si="33"/>
        <v>#DIV/0!</v>
      </c>
      <c r="G80" s="42">
        <f t="shared" si="33"/>
        <v>0</v>
      </c>
      <c r="H80" s="42">
        <f t="shared" si="33"/>
        <v>0</v>
      </c>
      <c r="I80" s="42">
        <f t="shared" si="33"/>
        <v>0</v>
      </c>
      <c r="J80" s="42">
        <f t="shared" si="33"/>
        <v>0</v>
      </c>
      <c r="K80" s="42">
        <f t="shared" si="33"/>
        <v>0</v>
      </c>
      <c r="L80" s="42">
        <f t="shared" si="33"/>
        <v>0</v>
      </c>
      <c r="M80" s="42">
        <f t="shared" si="33"/>
        <v>0</v>
      </c>
      <c r="N80" s="42">
        <f t="shared" si="33"/>
        <v>0</v>
      </c>
      <c r="O80" s="42">
        <f t="shared" si="33"/>
        <v>0</v>
      </c>
      <c r="P80" s="42">
        <f t="shared" si="33"/>
        <v>0</v>
      </c>
      <c r="Q80" s="42">
        <f t="shared" si="33"/>
        <v>0</v>
      </c>
      <c r="R80" s="42">
        <f t="shared" si="33"/>
        <v>0</v>
      </c>
      <c r="S80" s="42">
        <f t="shared" si="33"/>
        <v>370.8</v>
      </c>
      <c r="T80" s="42">
        <f t="shared" si="33"/>
        <v>0</v>
      </c>
      <c r="U80" s="42">
        <f t="shared" si="33"/>
        <v>434.5</v>
      </c>
      <c r="V80" s="42">
        <f t="shared" si="33"/>
        <v>0</v>
      </c>
      <c r="W80" s="42">
        <f t="shared" si="33"/>
        <v>0</v>
      </c>
      <c r="X80" s="42">
        <f t="shared" si="33"/>
        <v>0</v>
      </c>
      <c r="Y80" s="42">
        <f t="shared" si="33"/>
        <v>0</v>
      </c>
      <c r="Z80" s="42">
        <f t="shared" si="33"/>
        <v>0</v>
      </c>
      <c r="AA80" s="42">
        <f t="shared" si="33"/>
        <v>0</v>
      </c>
      <c r="AB80" s="42">
        <f t="shared" si="33"/>
        <v>0</v>
      </c>
      <c r="AC80" s="42">
        <f t="shared" si="33"/>
        <v>0</v>
      </c>
      <c r="AD80" s="42">
        <f>AD69+AD70+AD71+AD72+AD73+AD74+AD75+AD76+AD77+AD78</f>
        <v>0</v>
      </c>
      <c r="AE80" s="25"/>
    </row>
    <row r="81" spans="1:31" s="26" customFormat="1" ht="18.75">
      <c r="A81" s="27" t="s">
        <v>21</v>
      </c>
      <c r="B81" s="41"/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25"/>
    </row>
    <row r="82" spans="1:31" s="26" customFormat="1" ht="18.75">
      <c r="A82" s="27" t="s">
        <v>22</v>
      </c>
      <c r="B82" s="41">
        <f>B80</f>
        <v>805.3</v>
      </c>
      <c r="C82" s="41">
        <f>C80</f>
        <v>742</v>
      </c>
      <c r="D82" s="41">
        <f>D80</f>
        <v>0</v>
      </c>
      <c r="E82" s="36">
        <f>D82/B82*100</f>
        <v>0</v>
      </c>
      <c r="F82" s="36">
        <f>D82/C82*100</f>
        <v>0</v>
      </c>
      <c r="G82" s="36">
        <v>0</v>
      </c>
      <c r="H82" s="36">
        <v>0</v>
      </c>
      <c r="I82" s="36">
        <f>I80</f>
        <v>0</v>
      </c>
      <c r="J82" s="36">
        <f>J80</f>
        <v>0</v>
      </c>
      <c r="K82" s="36">
        <f aca="true" t="shared" si="34" ref="K82:AD82">K80</f>
        <v>0</v>
      </c>
      <c r="L82" s="36">
        <f t="shared" si="34"/>
        <v>0</v>
      </c>
      <c r="M82" s="36">
        <f t="shared" si="34"/>
        <v>0</v>
      </c>
      <c r="N82" s="36">
        <f t="shared" si="34"/>
        <v>0</v>
      </c>
      <c r="O82" s="36">
        <f t="shared" si="34"/>
        <v>0</v>
      </c>
      <c r="P82" s="36">
        <f t="shared" si="34"/>
        <v>0</v>
      </c>
      <c r="Q82" s="36">
        <f t="shared" si="34"/>
        <v>0</v>
      </c>
      <c r="R82" s="36">
        <f t="shared" si="34"/>
        <v>0</v>
      </c>
      <c r="S82" s="36">
        <f t="shared" si="34"/>
        <v>370.8</v>
      </c>
      <c r="T82" s="36">
        <f t="shared" si="34"/>
        <v>0</v>
      </c>
      <c r="U82" s="36">
        <f t="shared" si="34"/>
        <v>434.5</v>
      </c>
      <c r="V82" s="36">
        <f t="shared" si="34"/>
        <v>0</v>
      </c>
      <c r="W82" s="36">
        <f t="shared" si="34"/>
        <v>0</v>
      </c>
      <c r="X82" s="36">
        <f t="shared" si="34"/>
        <v>0</v>
      </c>
      <c r="Y82" s="36">
        <f t="shared" si="34"/>
        <v>0</v>
      </c>
      <c r="Z82" s="36">
        <f t="shared" si="34"/>
        <v>0</v>
      </c>
      <c r="AA82" s="36">
        <f t="shared" si="34"/>
        <v>0</v>
      </c>
      <c r="AB82" s="36">
        <f t="shared" si="34"/>
        <v>0</v>
      </c>
      <c r="AC82" s="36">
        <f t="shared" si="34"/>
        <v>0</v>
      </c>
      <c r="AD82" s="36">
        <f t="shared" si="34"/>
        <v>0</v>
      </c>
      <c r="AE82" s="25"/>
    </row>
    <row r="83" spans="1:31" s="26" customFormat="1" ht="18.75">
      <c r="A83" s="27" t="s">
        <v>23</v>
      </c>
      <c r="B83" s="41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25"/>
    </row>
    <row r="84" spans="1:31" s="26" customFormat="1" ht="18.75">
      <c r="A84" s="27" t="s">
        <v>24</v>
      </c>
      <c r="B84" s="41"/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25"/>
    </row>
    <row r="85" spans="1:31" s="26" customFormat="1" ht="18.75">
      <c r="A85" s="46" t="s">
        <v>43</v>
      </c>
      <c r="B85" s="37">
        <f>B80+B63</f>
        <v>23647.699999999997</v>
      </c>
      <c r="C85" s="37">
        <f>C80+C63</f>
        <v>23584.399999999998</v>
      </c>
      <c r="D85" s="37">
        <f>D80+D63</f>
        <v>0</v>
      </c>
      <c r="E85" s="37">
        <f>D85/B85*100</f>
        <v>0</v>
      </c>
      <c r="F85" s="37">
        <v>0</v>
      </c>
      <c r="G85" s="37">
        <f>G80+G63</f>
        <v>3501.22</v>
      </c>
      <c r="H85" s="37">
        <f>H80+H63</f>
        <v>0</v>
      </c>
      <c r="I85" s="37">
        <f>I80+I63</f>
        <v>1860.12</v>
      </c>
      <c r="J85" s="37">
        <f aca="true" t="shared" si="35" ref="J85:O85">J80+J63</f>
        <v>0</v>
      </c>
      <c r="K85" s="37">
        <f t="shared" si="35"/>
        <v>965.42</v>
      </c>
      <c r="L85" s="37">
        <f t="shared" si="35"/>
        <v>0</v>
      </c>
      <c r="M85" s="37">
        <f t="shared" si="35"/>
        <v>2271.07</v>
      </c>
      <c r="N85" s="37">
        <f t="shared" si="35"/>
        <v>0</v>
      </c>
      <c r="O85" s="37">
        <f t="shared" si="35"/>
        <v>2333.72</v>
      </c>
      <c r="P85" s="37">
        <f aca="true" t="shared" si="36" ref="P85:AD85">P80+P63</f>
        <v>0</v>
      </c>
      <c r="Q85" s="37">
        <f t="shared" si="36"/>
        <v>2240.92</v>
      </c>
      <c r="R85" s="37">
        <f t="shared" si="36"/>
        <v>0</v>
      </c>
      <c r="S85" s="37">
        <f t="shared" si="36"/>
        <v>3398.42</v>
      </c>
      <c r="T85" s="37">
        <f t="shared" si="36"/>
        <v>0</v>
      </c>
      <c r="U85" s="37">
        <f t="shared" si="36"/>
        <v>1882.61</v>
      </c>
      <c r="V85" s="37">
        <f t="shared" si="36"/>
        <v>0</v>
      </c>
      <c r="W85" s="37">
        <f t="shared" si="36"/>
        <v>949.1</v>
      </c>
      <c r="X85" s="37">
        <f t="shared" si="36"/>
        <v>0</v>
      </c>
      <c r="Y85" s="37">
        <f t="shared" si="36"/>
        <v>1872.37</v>
      </c>
      <c r="Z85" s="37">
        <f t="shared" si="36"/>
        <v>0</v>
      </c>
      <c r="AA85" s="37">
        <f t="shared" si="36"/>
        <v>894.97</v>
      </c>
      <c r="AB85" s="37">
        <f t="shared" si="36"/>
        <v>0</v>
      </c>
      <c r="AC85" s="37">
        <f t="shared" si="36"/>
        <v>1477.76</v>
      </c>
      <c r="AD85" s="37">
        <f t="shared" si="36"/>
        <v>0</v>
      </c>
      <c r="AE85" s="25"/>
    </row>
    <row r="86" spans="1:31" s="26" customFormat="1" ht="18.75">
      <c r="A86" s="27" t="s">
        <v>21</v>
      </c>
      <c r="B86" s="41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25"/>
    </row>
    <row r="87" spans="1:31" s="26" customFormat="1" ht="18.75">
      <c r="A87" s="27" t="s">
        <v>22</v>
      </c>
      <c r="B87" s="36">
        <f>B85</f>
        <v>23647.699999999997</v>
      </c>
      <c r="C87" s="36">
        <f>C85</f>
        <v>23584.399999999998</v>
      </c>
      <c r="D87" s="36">
        <f>D85</f>
        <v>0</v>
      </c>
      <c r="E87" s="36">
        <f>D87/B87*100</f>
        <v>0</v>
      </c>
      <c r="F87" s="36">
        <f>D87/C87*100</f>
        <v>0</v>
      </c>
      <c r="G87" s="36">
        <f>G85</f>
        <v>3501.22</v>
      </c>
      <c r="H87" s="36">
        <f>H85</f>
        <v>0</v>
      </c>
      <c r="I87" s="36">
        <f>I85</f>
        <v>1860.12</v>
      </c>
      <c r="J87" s="36">
        <f>J85</f>
        <v>0</v>
      </c>
      <c r="K87" s="36">
        <f>K85</f>
        <v>965.42</v>
      </c>
      <c r="L87" s="36">
        <f aca="true" t="shared" si="37" ref="L87:AD87">L85</f>
        <v>0</v>
      </c>
      <c r="M87" s="36">
        <f t="shared" si="37"/>
        <v>2271.07</v>
      </c>
      <c r="N87" s="36">
        <f t="shared" si="37"/>
        <v>0</v>
      </c>
      <c r="O87" s="36">
        <f t="shared" si="37"/>
        <v>2333.72</v>
      </c>
      <c r="P87" s="36">
        <f t="shared" si="37"/>
        <v>0</v>
      </c>
      <c r="Q87" s="36">
        <f t="shared" si="37"/>
        <v>2240.92</v>
      </c>
      <c r="R87" s="36">
        <f t="shared" si="37"/>
        <v>0</v>
      </c>
      <c r="S87" s="36">
        <f t="shared" si="37"/>
        <v>3398.42</v>
      </c>
      <c r="T87" s="36">
        <f t="shared" si="37"/>
        <v>0</v>
      </c>
      <c r="U87" s="36">
        <f t="shared" si="37"/>
        <v>1882.61</v>
      </c>
      <c r="V87" s="36">
        <f>V85</f>
        <v>0</v>
      </c>
      <c r="W87" s="36">
        <f t="shared" si="37"/>
        <v>949.1</v>
      </c>
      <c r="X87" s="36">
        <f t="shared" si="37"/>
        <v>0</v>
      </c>
      <c r="Y87" s="36">
        <f t="shared" si="37"/>
        <v>1872.37</v>
      </c>
      <c r="Z87" s="36">
        <f t="shared" si="37"/>
        <v>0</v>
      </c>
      <c r="AA87" s="36">
        <f t="shared" si="37"/>
        <v>894.97</v>
      </c>
      <c r="AB87" s="36">
        <f t="shared" si="37"/>
        <v>0</v>
      </c>
      <c r="AC87" s="36">
        <f t="shared" si="37"/>
        <v>1477.76</v>
      </c>
      <c r="AD87" s="36">
        <f t="shared" si="37"/>
        <v>0</v>
      </c>
      <c r="AE87" s="25"/>
    </row>
    <row r="88" spans="1:31" s="26" customFormat="1" ht="18.75">
      <c r="A88" s="27" t="s">
        <v>23</v>
      </c>
      <c r="B88" s="41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25"/>
    </row>
    <row r="89" spans="1:31" s="26" customFormat="1" ht="18.75">
      <c r="A89" s="27" t="s">
        <v>24</v>
      </c>
      <c r="B89" s="41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25"/>
    </row>
    <row r="90" spans="1:31" ht="18.75">
      <c r="A90" s="46" t="s">
        <v>45</v>
      </c>
      <c r="B90" s="37">
        <f>B85+B55+B47</f>
        <v>120301.79999999999</v>
      </c>
      <c r="C90" s="37">
        <f>C85+C55+C47</f>
        <v>115066.59999999999</v>
      </c>
      <c r="D90" s="37">
        <f>D85+D55+D47</f>
        <v>0</v>
      </c>
      <c r="E90" s="37">
        <f>D90/B90*100</f>
        <v>0</v>
      </c>
      <c r="F90" s="37">
        <f>D90/C90*100</f>
        <v>0</v>
      </c>
      <c r="G90" s="37">
        <f>G85+G55+G47</f>
        <v>11424.240000000002</v>
      </c>
      <c r="H90" s="37">
        <f>H85+H55+H47</f>
        <v>0</v>
      </c>
      <c r="I90" s="37">
        <f>I85+I55+I47</f>
        <v>10087.54</v>
      </c>
      <c r="J90" s="37">
        <f>J85+J55+J47</f>
        <v>0</v>
      </c>
      <c r="K90" s="37">
        <f>K8+K52+K60</f>
        <v>8820.83</v>
      </c>
      <c r="L90" s="37">
        <f>L85+L55+L47</f>
        <v>0</v>
      </c>
      <c r="M90" s="37">
        <f>M8+M52+M60</f>
        <v>11168.589999999998</v>
      </c>
      <c r="N90" s="37">
        <f>N85+N55+N47</f>
        <v>0</v>
      </c>
      <c r="O90" s="37">
        <f>O8+O52+O60</f>
        <v>9056.88</v>
      </c>
      <c r="P90" s="37">
        <f aca="true" t="shared" si="38" ref="P90:X90">P85+P55+P47</f>
        <v>0</v>
      </c>
      <c r="Q90" s="37">
        <f t="shared" si="38"/>
        <v>8658.34</v>
      </c>
      <c r="R90" s="37">
        <f t="shared" si="38"/>
        <v>0</v>
      </c>
      <c r="S90" s="37">
        <f t="shared" si="38"/>
        <v>10833.36</v>
      </c>
      <c r="T90" s="37">
        <f t="shared" si="38"/>
        <v>0</v>
      </c>
      <c r="U90" s="37">
        <f t="shared" si="38"/>
        <v>14611.829999999998</v>
      </c>
      <c r="V90" s="37">
        <f t="shared" si="38"/>
        <v>0</v>
      </c>
      <c r="W90" s="37">
        <f t="shared" si="38"/>
        <v>8417.119999999999</v>
      </c>
      <c r="X90" s="37">
        <f t="shared" si="38"/>
        <v>0</v>
      </c>
      <c r="Y90" s="37">
        <f>Y8+Y52+Y60</f>
        <v>9951.55</v>
      </c>
      <c r="Z90" s="37">
        <f>Z85+Z55+Z47</f>
        <v>0</v>
      </c>
      <c r="AA90" s="37">
        <f>AA85+AA55+AA47</f>
        <v>7940.570000000001</v>
      </c>
      <c r="AB90" s="37">
        <f>AB85+AB55+AB47</f>
        <v>0</v>
      </c>
      <c r="AC90" s="37">
        <f>AC85+AC55+AC47</f>
        <v>9330.949999999999</v>
      </c>
      <c r="AD90" s="37">
        <f>AD85+AD55+AD47</f>
        <v>0</v>
      </c>
      <c r="AE90" s="25"/>
    </row>
    <row r="91" spans="1:31" s="26" customFormat="1" ht="18.75">
      <c r="A91" s="27" t="s">
        <v>21</v>
      </c>
      <c r="B91" s="41">
        <f>B43+B34+B26</f>
        <v>4000</v>
      </c>
      <c r="C91" s="41">
        <f aca="true" t="shared" si="39" ref="C91:AC91">C43+C34+C26</f>
        <v>0</v>
      </c>
      <c r="D91" s="41">
        <f t="shared" si="39"/>
        <v>0</v>
      </c>
      <c r="E91" s="41">
        <f t="shared" si="39"/>
        <v>0</v>
      </c>
      <c r="F91" s="41">
        <f t="shared" si="39"/>
        <v>0</v>
      </c>
      <c r="G91" s="41">
        <f t="shared" si="39"/>
        <v>0</v>
      </c>
      <c r="H91" s="41">
        <f t="shared" si="39"/>
        <v>0</v>
      </c>
      <c r="I91" s="41">
        <f t="shared" si="39"/>
        <v>0</v>
      </c>
      <c r="J91" s="41">
        <f t="shared" si="39"/>
        <v>0</v>
      </c>
      <c r="K91" s="41">
        <f t="shared" si="39"/>
        <v>0</v>
      </c>
      <c r="L91" s="41">
        <f t="shared" si="39"/>
        <v>0</v>
      </c>
      <c r="M91" s="41">
        <f t="shared" si="39"/>
        <v>0</v>
      </c>
      <c r="N91" s="41">
        <f t="shared" si="39"/>
        <v>0</v>
      </c>
      <c r="O91" s="41">
        <f t="shared" si="39"/>
        <v>0</v>
      </c>
      <c r="P91" s="41">
        <f t="shared" si="39"/>
        <v>0</v>
      </c>
      <c r="Q91" s="41">
        <f t="shared" si="39"/>
        <v>0</v>
      </c>
      <c r="R91" s="41">
        <f t="shared" si="39"/>
        <v>0</v>
      </c>
      <c r="S91" s="41">
        <f t="shared" si="39"/>
        <v>0</v>
      </c>
      <c r="T91" s="41">
        <f t="shared" si="39"/>
        <v>0</v>
      </c>
      <c r="U91" s="41">
        <f t="shared" si="39"/>
        <v>4000</v>
      </c>
      <c r="V91" s="41">
        <f t="shared" si="39"/>
        <v>0</v>
      </c>
      <c r="W91" s="41">
        <f t="shared" si="39"/>
        <v>0</v>
      </c>
      <c r="X91" s="41">
        <f t="shared" si="39"/>
        <v>0</v>
      </c>
      <c r="Y91" s="41">
        <f t="shared" si="39"/>
        <v>0</v>
      </c>
      <c r="Z91" s="41">
        <f t="shared" si="39"/>
        <v>0</v>
      </c>
      <c r="AA91" s="41">
        <f t="shared" si="39"/>
        <v>0</v>
      </c>
      <c r="AB91" s="41">
        <f t="shared" si="39"/>
        <v>0</v>
      </c>
      <c r="AC91" s="41">
        <f t="shared" si="39"/>
        <v>0</v>
      </c>
      <c r="AD91" s="37"/>
      <c r="AE91" s="25"/>
    </row>
    <row r="92" spans="1:31" s="26" customFormat="1" ht="18.75">
      <c r="A92" s="27" t="s">
        <v>22</v>
      </c>
      <c r="B92" s="36">
        <f>B87+B57+B49</f>
        <v>116301.79999999999</v>
      </c>
      <c r="C92" s="36">
        <f aca="true" t="shared" si="40" ref="C92:AC92">C87+C57+C49</f>
        <v>115066.59999999998</v>
      </c>
      <c r="D92" s="36">
        <f t="shared" si="40"/>
        <v>0</v>
      </c>
      <c r="E92" s="36">
        <f t="shared" si="40"/>
        <v>0</v>
      </c>
      <c r="F92" s="36">
        <f t="shared" si="40"/>
        <v>0</v>
      </c>
      <c r="G92" s="36">
        <f t="shared" si="40"/>
        <v>11424.24</v>
      </c>
      <c r="H92" s="36">
        <f t="shared" si="40"/>
        <v>0</v>
      </c>
      <c r="I92" s="36">
        <f t="shared" si="40"/>
        <v>10087.54</v>
      </c>
      <c r="J92" s="36">
        <f t="shared" si="40"/>
        <v>0</v>
      </c>
      <c r="K92" s="36">
        <f t="shared" si="40"/>
        <v>8820.83</v>
      </c>
      <c r="L92" s="36">
        <f t="shared" si="40"/>
        <v>0</v>
      </c>
      <c r="M92" s="36">
        <f t="shared" si="40"/>
        <v>11168.59</v>
      </c>
      <c r="N92" s="36">
        <f t="shared" si="40"/>
        <v>0</v>
      </c>
      <c r="O92" s="36">
        <f t="shared" si="40"/>
        <v>9056.88</v>
      </c>
      <c r="P92" s="36">
        <f t="shared" si="40"/>
        <v>0</v>
      </c>
      <c r="Q92" s="36">
        <f t="shared" si="40"/>
        <v>8658.34</v>
      </c>
      <c r="R92" s="36">
        <f t="shared" si="40"/>
        <v>0</v>
      </c>
      <c r="S92" s="36">
        <f t="shared" si="40"/>
        <v>10833.36</v>
      </c>
      <c r="T92" s="36">
        <f t="shared" si="40"/>
        <v>0</v>
      </c>
      <c r="U92" s="36">
        <f t="shared" si="40"/>
        <v>10611.829999999998</v>
      </c>
      <c r="V92" s="36">
        <f t="shared" si="40"/>
        <v>0</v>
      </c>
      <c r="W92" s="36">
        <f t="shared" si="40"/>
        <v>8417.119999999999</v>
      </c>
      <c r="X92" s="36">
        <f t="shared" si="40"/>
        <v>0</v>
      </c>
      <c r="Y92" s="36">
        <f t="shared" si="40"/>
        <v>9951.55</v>
      </c>
      <c r="Z92" s="36">
        <f t="shared" si="40"/>
        <v>0</v>
      </c>
      <c r="AA92" s="36">
        <f t="shared" si="40"/>
        <v>7940.570000000001</v>
      </c>
      <c r="AB92" s="36">
        <f t="shared" si="40"/>
        <v>0</v>
      </c>
      <c r="AC92" s="36">
        <f t="shared" si="40"/>
        <v>9330.949999999999</v>
      </c>
      <c r="AD92" s="36">
        <f>AD90</f>
        <v>0</v>
      </c>
      <c r="AE92" s="25"/>
    </row>
    <row r="93" spans="1:31" s="26" customFormat="1" ht="18.75">
      <c r="A93" s="27" t="s">
        <v>23</v>
      </c>
      <c r="B93" s="41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25"/>
    </row>
    <row r="94" spans="1:31" s="26" customFormat="1" ht="18.75">
      <c r="A94" s="27" t="s">
        <v>24</v>
      </c>
      <c r="B94" s="41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25"/>
    </row>
    <row r="95" ht="26.25" customHeight="1">
      <c r="B95" s="31"/>
    </row>
    <row r="96" spans="1:43" ht="21.75" customHeight="1">
      <c r="A96" s="139"/>
      <c r="B96" s="139"/>
      <c r="C96" s="139"/>
      <c r="D96" s="139"/>
      <c r="E96" s="13"/>
      <c r="F96" s="13"/>
      <c r="G96" s="124" t="s">
        <v>57</v>
      </c>
      <c r="H96" s="124"/>
      <c r="I96" s="124"/>
      <c r="J96" s="124"/>
      <c r="K96" s="124"/>
      <c r="L96" s="12"/>
      <c r="M96" s="12"/>
      <c r="N96" s="12"/>
      <c r="O96" s="12"/>
      <c r="P96" s="32"/>
      <c r="Q96" s="12"/>
      <c r="R96" s="12"/>
      <c r="S96" s="125" t="str">
        <f>'[1]2015 год'!$T$64</f>
        <v>Л.Г.Низамова</v>
      </c>
      <c r="T96" s="125"/>
      <c r="U96" s="125"/>
      <c r="V96" s="125"/>
      <c r="W96" s="3"/>
      <c r="X96" s="1"/>
      <c r="Y96" s="1"/>
      <c r="Z96" s="140"/>
      <c r="AA96" s="140"/>
      <c r="AB96" s="3"/>
      <c r="AC96" s="14"/>
      <c r="AD96" s="14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1"/>
    </row>
    <row r="97" spans="3:43" ht="19.5" customHeight="1">
      <c r="C97" s="11"/>
      <c r="D97" s="11"/>
      <c r="E97" s="11"/>
      <c r="F97" s="11"/>
      <c r="G97" s="12"/>
      <c r="H97" s="12"/>
      <c r="I97" s="12"/>
      <c r="J97" s="12"/>
      <c r="K97" s="12"/>
      <c r="L97" s="12"/>
      <c r="M97" s="12"/>
      <c r="N97" s="12"/>
      <c r="O97" s="12"/>
      <c r="P97" s="32"/>
      <c r="Q97" s="12"/>
      <c r="R97" s="12"/>
      <c r="S97" s="1"/>
      <c r="T97" s="1"/>
      <c r="U97" s="1"/>
      <c r="V97" s="1"/>
      <c r="W97" s="1"/>
      <c r="X97" s="1"/>
      <c r="Y97" s="1"/>
      <c r="Z97" s="1"/>
      <c r="AA97" s="1"/>
      <c r="AB97" s="1"/>
      <c r="AC97" s="14"/>
      <c r="AD97" s="14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1"/>
    </row>
    <row r="98" spans="6:43" ht="48.75" customHeight="1">
      <c r="F98" s="11"/>
      <c r="G98" s="12"/>
      <c r="H98" s="12"/>
      <c r="I98" s="12"/>
      <c r="J98" s="12"/>
      <c r="K98" s="12"/>
      <c r="L98" s="12"/>
      <c r="M98" s="12"/>
      <c r="N98" s="12"/>
      <c r="O98" s="12"/>
      <c r="P98" s="32"/>
      <c r="Q98" s="12"/>
      <c r="R98" s="12"/>
      <c r="S98" s="128"/>
      <c r="T98" s="128"/>
      <c r="U98" s="128"/>
      <c r="V98" s="1"/>
      <c r="W98" s="1"/>
      <c r="X98" s="1"/>
      <c r="Y98" s="1"/>
      <c r="Z98" s="1"/>
      <c r="AA98" s="1"/>
      <c r="AB98" s="1"/>
      <c r="AC98" s="14"/>
      <c r="AD98" s="14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1"/>
    </row>
    <row r="99" spans="1:28" ht="32.25" customHeight="1">
      <c r="A99" s="73" t="s">
        <v>58</v>
      </c>
      <c r="B99" s="126"/>
      <c r="C99" s="126"/>
      <c r="D99" s="126"/>
      <c r="E99" s="126"/>
      <c r="F99" s="126"/>
      <c r="G99" s="126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7" ht="21.75" customHeight="1">
      <c r="A100" s="1" t="s">
        <v>59</v>
      </c>
      <c r="B100" s="2"/>
      <c r="C100" s="74"/>
      <c r="D100" s="74"/>
      <c r="E100" s="2"/>
      <c r="F100" s="2"/>
      <c r="G100" s="2"/>
    </row>
    <row r="101" spans="1:7" ht="15.75">
      <c r="A101" s="1" t="s">
        <v>60</v>
      </c>
      <c r="B101" s="126"/>
      <c r="C101" s="126"/>
      <c r="D101" s="126"/>
      <c r="E101" s="126"/>
      <c r="F101" s="126"/>
      <c r="G101" s="2"/>
    </row>
    <row r="102" spans="1:7" ht="15.75">
      <c r="A102" s="1" t="s">
        <v>61</v>
      </c>
      <c r="B102" s="2"/>
      <c r="C102" s="75"/>
      <c r="D102" s="75"/>
      <c r="E102" s="3"/>
      <c r="F102" s="3"/>
      <c r="G102" s="3"/>
    </row>
    <row r="103" spans="1:7" ht="15.75">
      <c r="A103" s="1"/>
      <c r="B103" s="2"/>
      <c r="C103" s="75"/>
      <c r="D103" s="75"/>
      <c r="E103" s="3"/>
      <c r="F103" s="3"/>
      <c r="G103" s="3"/>
    </row>
    <row r="104" spans="1:7" ht="15.75">
      <c r="A104" s="1"/>
      <c r="B104" s="2"/>
      <c r="C104" s="75"/>
      <c r="D104" s="75"/>
      <c r="E104" s="3"/>
      <c r="F104" s="3"/>
      <c r="G104" s="3"/>
    </row>
    <row r="105" spans="1:7" ht="15.75">
      <c r="A105" s="1"/>
      <c r="B105" s="2"/>
      <c r="C105" s="75"/>
      <c r="D105" s="75"/>
      <c r="E105" s="3"/>
      <c r="F105" s="3"/>
      <c r="G105" s="3"/>
    </row>
    <row r="106" spans="1:7" ht="15.75">
      <c r="A106" s="1"/>
      <c r="B106" s="2"/>
      <c r="C106" s="75"/>
      <c r="D106" s="75"/>
      <c r="E106" s="3"/>
      <c r="F106" s="3"/>
      <c r="G106" s="3"/>
    </row>
    <row r="107" spans="1:7" ht="15.75">
      <c r="A107" s="126" t="s">
        <v>62</v>
      </c>
      <c r="B107" s="126"/>
      <c r="C107" s="126"/>
      <c r="D107" s="75"/>
      <c r="E107" s="3"/>
      <c r="F107" s="3"/>
      <c r="G107" s="3"/>
    </row>
  </sheetData>
  <sheetProtection/>
  <mergeCells count="30">
    <mergeCell ref="A107:C107"/>
    <mergeCell ref="AE10:AE29"/>
    <mergeCell ref="AE53:AE54"/>
    <mergeCell ref="M4:N4"/>
    <mergeCell ref="O4:P4"/>
    <mergeCell ref="A96:D96"/>
    <mergeCell ref="Z96:AA96"/>
    <mergeCell ref="W4:X4"/>
    <mergeCell ref="A4:A5"/>
    <mergeCell ref="B4:B5"/>
    <mergeCell ref="E4:F4"/>
    <mergeCell ref="G4:H4"/>
    <mergeCell ref="I4:J4"/>
    <mergeCell ref="K4:L4"/>
    <mergeCell ref="N2:R2"/>
    <mergeCell ref="S2:AE2"/>
    <mergeCell ref="Y4:Z4"/>
    <mergeCell ref="AA4:AB4"/>
    <mergeCell ref="AC4:AD4"/>
    <mergeCell ref="AE4:AE5"/>
    <mergeCell ref="G96:K96"/>
    <mergeCell ref="S96:V96"/>
    <mergeCell ref="B99:G99"/>
    <mergeCell ref="B101:F101"/>
    <mergeCell ref="Q4:R4"/>
    <mergeCell ref="S4:T4"/>
    <mergeCell ref="U4:V4"/>
    <mergeCell ref="S98:U98"/>
    <mergeCell ref="C4:C5"/>
    <mergeCell ref="D4:D5"/>
  </mergeCells>
  <printOptions horizontalCentered="1"/>
  <pageMargins left="0.15748031496062992" right="0.1968503937007874" top="0.1968503937007874" bottom="0" header="0" footer="0"/>
  <pageSetup fitToHeight="8" horizontalDpi="600" verticalDpi="600" orientation="landscape" paperSize="9" scale="49" r:id="rId1"/>
  <rowBreaks count="3" manualBreakCount="3">
    <brk id="22" max="255" man="1"/>
    <brk id="51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5"/>
  <sheetViews>
    <sheetView showGridLines="0" tabSelected="1" zoomScale="57" zoomScaleNormal="57" workbookViewId="0" topLeftCell="A1">
      <pane xSplit="7" ySplit="6" topLeftCell="AA17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96" sqref="A196"/>
    </sheetView>
  </sheetViews>
  <sheetFormatPr defaultColWidth="9.140625" defaultRowHeight="12.75"/>
  <cols>
    <col min="1" max="1" width="55.57421875" style="92" customWidth="1"/>
    <col min="2" max="2" width="19.140625" style="11" customWidth="1"/>
    <col min="3" max="3" width="18.00390625" style="12" customWidth="1"/>
    <col min="4" max="4" width="16.28125" style="12" customWidth="1"/>
    <col min="5" max="5" width="19.140625" style="12" customWidth="1"/>
    <col min="6" max="6" width="13.7109375" style="12" customWidth="1"/>
    <col min="7" max="7" width="15.7109375" style="12" customWidth="1"/>
    <col min="8" max="8" width="16.140625" style="14" customWidth="1"/>
    <col min="9" max="9" width="18.140625" style="14" customWidth="1"/>
    <col min="10" max="11" width="16.140625" style="14" customWidth="1"/>
    <col min="12" max="12" width="14.57421875" style="14" customWidth="1"/>
    <col min="13" max="13" width="15.140625" style="14" customWidth="1"/>
    <col min="14" max="14" width="16.140625" style="14" customWidth="1"/>
    <col min="15" max="15" width="15.7109375" style="14" customWidth="1"/>
    <col min="16" max="16" width="14.28125" style="14" customWidth="1"/>
    <col min="17" max="17" width="16.8515625" style="14" customWidth="1"/>
    <col min="18" max="18" width="15.421875" style="14" customWidth="1"/>
    <col min="19" max="19" width="17.28125" style="14" customWidth="1"/>
    <col min="20" max="21" width="15.140625" style="12" customWidth="1"/>
    <col min="22" max="22" width="19.421875" style="12" customWidth="1"/>
    <col min="23" max="23" width="14.8515625" style="12" customWidth="1"/>
    <col min="24" max="24" width="18.7109375" style="12" customWidth="1"/>
    <col min="25" max="25" width="13.57421875" style="12" customWidth="1"/>
    <col min="26" max="26" width="14.7109375" style="12" customWidth="1"/>
    <col min="27" max="27" width="14.8515625" style="12" customWidth="1"/>
    <col min="28" max="28" width="13.7109375" style="12" customWidth="1"/>
    <col min="29" max="30" width="14.57421875" style="12" customWidth="1"/>
    <col min="31" max="31" width="14.8515625" style="12" customWidth="1"/>
    <col min="32" max="32" width="86.421875" style="11" customWidth="1"/>
    <col min="33" max="33" width="16.00390625" style="14" bestFit="1" customWidth="1"/>
    <col min="34" max="16384" width="9.140625" style="14" customWidth="1"/>
  </cols>
  <sheetData>
    <row r="1" spans="1:11" ht="20.25" customHeight="1">
      <c r="A1" s="99"/>
      <c r="G1" s="50"/>
      <c r="H1" s="50"/>
      <c r="I1" s="13"/>
      <c r="J1" s="13"/>
      <c r="K1" s="13"/>
    </row>
    <row r="2" spans="1:32" ht="137.25" customHeight="1">
      <c r="A2" s="156" t="s">
        <v>56</v>
      </c>
      <c r="B2" s="156"/>
      <c r="C2" s="156"/>
      <c r="D2" s="156"/>
      <c r="E2" s="156"/>
      <c r="F2" s="33"/>
      <c r="G2" s="33"/>
      <c r="H2" s="33"/>
      <c r="I2" s="33"/>
      <c r="J2" s="33"/>
      <c r="K2" s="33"/>
      <c r="L2" s="33"/>
      <c r="M2" s="33"/>
      <c r="N2" s="33"/>
      <c r="O2" s="131"/>
      <c r="P2" s="131"/>
      <c r="Q2" s="131"/>
      <c r="R2" s="131"/>
      <c r="S2" s="131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6" customFormat="1" ht="20.25" customHeight="1">
      <c r="A3" s="100"/>
      <c r="B3" s="15"/>
      <c r="C3" s="15"/>
      <c r="D3" s="15"/>
      <c r="E3" s="15"/>
      <c r="F3" s="15"/>
      <c r="G3" s="15"/>
      <c r="H3" s="15"/>
      <c r="I3" s="15"/>
      <c r="J3" s="15"/>
      <c r="L3" s="15"/>
      <c r="M3" s="15"/>
      <c r="N3" s="15"/>
      <c r="O3" s="15"/>
      <c r="P3" s="15"/>
      <c r="Q3" s="15"/>
      <c r="R3" s="15"/>
      <c r="S3" s="17" t="s">
        <v>14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93" t="s">
        <v>14</v>
      </c>
    </row>
    <row r="4" spans="1:32" s="19" customFormat="1" ht="18.75" customHeight="1">
      <c r="A4" s="133" t="s">
        <v>5</v>
      </c>
      <c r="B4" s="129" t="s">
        <v>81</v>
      </c>
      <c r="C4" s="129" t="s">
        <v>54</v>
      </c>
      <c r="D4" s="129" t="s">
        <v>83</v>
      </c>
      <c r="E4" s="129" t="s">
        <v>19</v>
      </c>
      <c r="F4" s="127" t="s">
        <v>15</v>
      </c>
      <c r="G4" s="127"/>
      <c r="H4" s="127" t="s">
        <v>0</v>
      </c>
      <c r="I4" s="127"/>
      <c r="J4" s="127" t="s">
        <v>1</v>
      </c>
      <c r="K4" s="127"/>
      <c r="L4" s="127" t="s">
        <v>2</v>
      </c>
      <c r="M4" s="127"/>
      <c r="N4" s="127" t="s">
        <v>3</v>
      </c>
      <c r="O4" s="127"/>
      <c r="P4" s="127" t="s">
        <v>4</v>
      </c>
      <c r="Q4" s="127"/>
      <c r="R4" s="127" t="s">
        <v>6</v>
      </c>
      <c r="S4" s="127"/>
      <c r="T4" s="127" t="s">
        <v>7</v>
      </c>
      <c r="U4" s="127"/>
      <c r="V4" s="127" t="s">
        <v>8</v>
      </c>
      <c r="W4" s="127"/>
      <c r="X4" s="127" t="s">
        <v>9</v>
      </c>
      <c r="Y4" s="127"/>
      <c r="Z4" s="127" t="s">
        <v>10</v>
      </c>
      <c r="AA4" s="127"/>
      <c r="AB4" s="127" t="s">
        <v>11</v>
      </c>
      <c r="AC4" s="127"/>
      <c r="AD4" s="127" t="s">
        <v>12</v>
      </c>
      <c r="AE4" s="127"/>
      <c r="AF4" s="133" t="s">
        <v>20</v>
      </c>
    </row>
    <row r="5" spans="1:32" s="21" customFormat="1" ht="66.75" customHeight="1">
      <c r="A5" s="133"/>
      <c r="B5" s="130"/>
      <c r="C5" s="130"/>
      <c r="D5" s="130"/>
      <c r="E5" s="130"/>
      <c r="F5" s="18" t="s">
        <v>17</v>
      </c>
      <c r="G5" s="18" t="s">
        <v>16</v>
      </c>
      <c r="H5" s="20" t="s">
        <v>13</v>
      </c>
      <c r="I5" s="20" t="s">
        <v>18</v>
      </c>
      <c r="J5" s="20" t="s">
        <v>13</v>
      </c>
      <c r="K5" s="20" t="s">
        <v>18</v>
      </c>
      <c r="L5" s="20" t="s">
        <v>13</v>
      </c>
      <c r="M5" s="20" t="s">
        <v>18</v>
      </c>
      <c r="N5" s="20" t="s">
        <v>13</v>
      </c>
      <c r="O5" s="20" t="s">
        <v>18</v>
      </c>
      <c r="P5" s="20" t="s">
        <v>13</v>
      </c>
      <c r="Q5" s="20" t="s">
        <v>18</v>
      </c>
      <c r="R5" s="20" t="s">
        <v>13</v>
      </c>
      <c r="S5" s="20" t="s">
        <v>18</v>
      </c>
      <c r="T5" s="20" t="s">
        <v>13</v>
      </c>
      <c r="U5" s="20" t="s">
        <v>18</v>
      </c>
      <c r="V5" s="20" t="s">
        <v>13</v>
      </c>
      <c r="W5" s="20" t="s">
        <v>18</v>
      </c>
      <c r="X5" s="20" t="s">
        <v>13</v>
      </c>
      <c r="Y5" s="20" t="s">
        <v>18</v>
      </c>
      <c r="Z5" s="20" t="s">
        <v>13</v>
      </c>
      <c r="AA5" s="20" t="s">
        <v>18</v>
      </c>
      <c r="AB5" s="20" t="s">
        <v>13</v>
      </c>
      <c r="AC5" s="20" t="s">
        <v>18</v>
      </c>
      <c r="AD5" s="20" t="s">
        <v>13</v>
      </c>
      <c r="AE5" s="20" t="s">
        <v>18</v>
      </c>
      <c r="AF5" s="133"/>
    </row>
    <row r="6" spans="1:32" s="23" customFormat="1" ht="17.25" customHeight="1" hidden="1">
      <c r="A6" s="22">
        <v>1</v>
      </c>
      <c r="B6" s="22">
        <v>2</v>
      </c>
      <c r="C6" s="22">
        <v>3</v>
      </c>
      <c r="D6" s="22"/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22">
        <v>17</v>
      </c>
      <c r="S6" s="22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2">
        <v>24</v>
      </c>
      <c r="Z6" s="22">
        <v>25</v>
      </c>
      <c r="AA6" s="22">
        <v>26</v>
      </c>
      <c r="AB6" s="22">
        <v>27</v>
      </c>
      <c r="AC6" s="22">
        <v>28</v>
      </c>
      <c r="AD6" s="22">
        <v>29</v>
      </c>
      <c r="AE6" s="22">
        <v>30</v>
      </c>
      <c r="AF6" s="94">
        <v>31</v>
      </c>
    </row>
    <row r="7" spans="1:32" s="24" customFormat="1" ht="150.75" customHeight="1">
      <c r="A7" s="79" t="s">
        <v>47</v>
      </c>
      <c r="B7" s="42">
        <f>B86</f>
        <v>169786.45509</v>
      </c>
      <c r="C7" s="42">
        <f>C86</f>
        <v>169786.45509</v>
      </c>
      <c r="D7" s="42">
        <f>D86</f>
        <v>168762.64859</v>
      </c>
      <c r="E7" s="42">
        <f>E86</f>
        <v>168762.64859</v>
      </c>
      <c r="F7" s="42">
        <f>E7/B7*100</f>
        <v>99.39700343030466</v>
      </c>
      <c r="G7" s="42">
        <f>E7/C7*100</f>
        <v>99.39700343030466</v>
      </c>
      <c r="H7" s="42">
        <f aca="true" t="shared" si="0" ref="H7:AE7">H86</f>
        <v>10069.31177</v>
      </c>
      <c r="I7" s="42">
        <f t="shared" si="0"/>
        <v>6694.13</v>
      </c>
      <c r="J7" s="42">
        <f t="shared" si="0"/>
        <v>8690.41097</v>
      </c>
      <c r="K7" s="42">
        <f t="shared" si="0"/>
        <v>11524.84359</v>
      </c>
      <c r="L7" s="42">
        <f>L8+L49+L65</f>
        <v>14279.376</v>
      </c>
      <c r="M7" s="42">
        <f t="shared" si="0"/>
        <v>13364.99</v>
      </c>
      <c r="N7" s="42">
        <f>N8+N49+N65</f>
        <v>17163.166469999996</v>
      </c>
      <c r="O7" s="42">
        <f t="shared" si="0"/>
        <v>16620.1</v>
      </c>
      <c r="P7" s="42">
        <f>P8+P49+P65</f>
        <v>9402.324170000002</v>
      </c>
      <c r="Q7" s="42">
        <f t="shared" si="0"/>
        <v>9527.71</v>
      </c>
      <c r="R7" s="42">
        <f t="shared" si="0"/>
        <v>26109.902220000004</v>
      </c>
      <c r="S7" s="42">
        <f t="shared" si="0"/>
        <v>19544.44</v>
      </c>
      <c r="T7" s="42">
        <f t="shared" si="0"/>
        <v>7462.375469999999</v>
      </c>
      <c r="U7" s="42">
        <f t="shared" si="0"/>
        <v>7946.49</v>
      </c>
      <c r="V7" s="42">
        <f t="shared" si="0"/>
        <v>7496.14732</v>
      </c>
      <c r="W7" s="42">
        <f t="shared" si="0"/>
        <v>7652.0599999999995</v>
      </c>
      <c r="X7" s="42">
        <f>X8+X49+X65</f>
        <v>7169.04897</v>
      </c>
      <c r="Y7" s="42">
        <f t="shared" si="0"/>
        <v>12485.1</v>
      </c>
      <c r="Z7" s="42">
        <f>Z8+Z49+Z65</f>
        <v>33005.23973</v>
      </c>
      <c r="AA7" s="42">
        <f t="shared" si="0"/>
        <v>30553.620000000003</v>
      </c>
      <c r="AB7" s="42">
        <f t="shared" si="0"/>
        <v>22436.79894</v>
      </c>
      <c r="AC7" s="42">
        <f t="shared" si="0"/>
        <v>21413.51</v>
      </c>
      <c r="AD7" s="42">
        <f t="shared" si="0"/>
        <v>9710.31306</v>
      </c>
      <c r="AE7" s="70">
        <f t="shared" si="0"/>
        <v>14420.484999999997</v>
      </c>
      <c r="AF7" s="95"/>
    </row>
    <row r="8" spans="1:32" s="4" customFormat="1" ht="90.75" customHeight="1">
      <c r="A8" s="43" t="s">
        <v>32</v>
      </c>
      <c r="B8" s="34">
        <f>B44</f>
        <v>135424.25509000002</v>
      </c>
      <c r="C8" s="34">
        <f>C44</f>
        <v>135424.25509000002</v>
      </c>
      <c r="D8" s="34">
        <f>D44</f>
        <v>135344.37859</v>
      </c>
      <c r="E8" s="34">
        <f>E44</f>
        <v>135344.37859</v>
      </c>
      <c r="F8" s="42">
        <f>E8/B8*100</f>
        <v>99.94101758215548</v>
      </c>
      <c r="G8" s="42">
        <f>E8/C8*100</f>
        <v>99.94101758215548</v>
      </c>
      <c r="H8" s="34">
        <f>H44</f>
        <v>6755.56177</v>
      </c>
      <c r="I8" s="34">
        <f aca="true" t="shared" si="1" ref="I8:AE8">I44</f>
        <v>3485.37</v>
      </c>
      <c r="J8" s="34">
        <f t="shared" si="1"/>
        <v>5026.56097</v>
      </c>
      <c r="K8" s="34">
        <f t="shared" si="1"/>
        <v>7877.32359</v>
      </c>
      <c r="L8" s="34">
        <f t="shared" si="1"/>
        <v>11308.065999999999</v>
      </c>
      <c r="M8" s="34">
        <f t="shared" si="1"/>
        <v>10592.64</v>
      </c>
      <c r="N8" s="34">
        <f t="shared" si="1"/>
        <v>14236.71647</v>
      </c>
      <c r="O8" s="34">
        <f t="shared" si="1"/>
        <v>13488.35</v>
      </c>
      <c r="P8" s="34">
        <f t="shared" si="1"/>
        <v>6645.6441700000005</v>
      </c>
      <c r="Q8" s="34">
        <f t="shared" si="1"/>
        <v>6691.7</v>
      </c>
      <c r="R8" s="34">
        <f t="shared" si="1"/>
        <v>23758.652220000004</v>
      </c>
      <c r="S8" s="34">
        <f t="shared" si="1"/>
        <v>17305.82</v>
      </c>
      <c r="T8" s="34">
        <f t="shared" si="1"/>
        <v>5211.56547</v>
      </c>
      <c r="U8" s="34">
        <f t="shared" si="1"/>
        <v>5962.16</v>
      </c>
      <c r="V8" s="34">
        <f t="shared" si="1"/>
        <v>4585.52732</v>
      </c>
      <c r="W8" s="34">
        <f t="shared" si="1"/>
        <v>4643.5199999999995</v>
      </c>
      <c r="X8" s="34">
        <f>X44</f>
        <v>3506.25897</v>
      </c>
      <c r="Y8" s="34">
        <f t="shared" si="1"/>
        <v>8722.34</v>
      </c>
      <c r="Z8" s="34">
        <f t="shared" si="1"/>
        <v>29331.44973</v>
      </c>
      <c r="AA8" s="34">
        <f t="shared" si="1"/>
        <v>27732.9</v>
      </c>
      <c r="AB8" s="34">
        <f t="shared" si="1"/>
        <v>18641.91894</v>
      </c>
      <c r="AC8" s="34">
        <f t="shared" si="1"/>
        <v>18158.39</v>
      </c>
      <c r="AD8" s="34">
        <f t="shared" si="1"/>
        <v>6416.333060000001</v>
      </c>
      <c r="AE8" s="64">
        <f t="shared" si="1"/>
        <v>10683.864999999998</v>
      </c>
      <c r="AF8" s="96"/>
    </row>
    <row r="9" spans="1:32" s="4" customFormat="1" ht="74.25" customHeight="1">
      <c r="A9" s="107" t="s">
        <v>63</v>
      </c>
      <c r="B9" s="35">
        <f>H9+J9+L9+N9+P9+R9+T9+V9+X9+Z9+AB9+AD9</f>
        <v>54486.55509000001</v>
      </c>
      <c r="C9" s="38">
        <f>H9+J9+L9+N9+P9+R9+T9+V9+X9+Z9+AB9+AD9</f>
        <v>54486.55509000001</v>
      </c>
      <c r="D9" s="38">
        <f>D11</f>
        <v>54484.60359</v>
      </c>
      <c r="E9" s="36">
        <f>I9+K9+M9+O9+Q9+S9+U9+W9+Y9+AA9+AC9+AE9</f>
        <v>54484.60359</v>
      </c>
      <c r="F9" s="41">
        <f>E9/B9*100</f>
        <v>99.99641838248576</v>
      </c>
      <c r="G9" s="41">
        <f>E9/C9*100</f>
        <v>99.99641838248576</v>
      </c>
      <c r="H9" s="38">
        <f>H10+H11+H12+H13</f>
        <v>6755.56177</v>
      </c>
      <c r="I9" s="38">
        <f aca="true" t="shared" si="2" ref="I9:AE9">I10+I11+I12+I13</f>
        <v>3485.37</v>
      </c>
      <c r="J9" s="38">
        <f t="shared" si="2"/>
        <v>4648.68097</v>
      </c>
      <c r="K9" s="38">
        <f t="shared" si="2"/>
        <v>7499.44359</v>
      </c>
      <c r="L9" s="38">
        <f t="shared" si="2"/>
        <v>4581.476</v>
      </c>
      <c r="M9" s="38">
        <f t="shared" si="2"/>
        <v>3866.05</v>
      </c>
      <c r="N9" s="38">
        <f t="shared" si="2"/>
        <v>6250.67647</v>
      </c>
      <c r="O9" s="38">
        <f t="shared" si="2"/>
        <v>5502.31</v>
      </c>
      <c r="P9" s="38">
        <f t="shared" si="2"/>
        <v>5976.55417</v>
      </c>
      <c r="Q9" s="38">
        <f t="shared" si="2"/>
        <v>6053.4</v>
      </c>
      <c r="R9" s="38">
        <f t="shared" si="2"/>
        <v>4897.00222</v>
      </c>
      <c r="S9" s="38">
        <f t="shared" si="2"/>
        <v>5689.81</v>
      </c>
      <c r="T9" s="38">
        <f t="shared" si="2"/>
        <v>5211.56547</v>
      </c>
      <c r="U9" s="38">
        <f t="shared" si="2"/>
        <v>5962.16</v>
      </c>
      <c r="V9" s="38">
        <f t="shared" si="2"/>
        <v>4585.52732</v>
      </c>
      <c r="W9" s="38">
        <f t="shared" si="2"/>
        <v>4635.44</v>
      </c>
      <c r="X9" s="38">
        <f t="shared" si="2"/>
        <v>3350.25897</v>
      </c>
      <c r="Y9" s="38">
        <f t="shared" si="2"/>
        <v>1454.59</v>
      </c>
      <c r="Z9" s="38">
        <f t="shared" si="2"/>
        <v>3535.88973</v>
      </c>
      <c r="AA9" s="38">
        <f t="shared" si="2"/>
        <v>1937.34</v>
      </c>
      <c r="AB9" s="38">
        <f t="shared" si="2"/>
        <v>2391.30894</v>
      </c>
      <c r="AC9" s="38">
        <f t="shared" si="2"/>
        <v>1907.78</v>
      </c>
      <c r="AD9" s="38">
        <f t="shared" si="2"/>
        <v>2302.05306</v>
      </c>
      <c r="AE9" s="38">
        <f t="shared" si="2"/>
        <v>6490.910000000001</v>
      </c>
      <c r="AF9" s="141" t="s">
        <v>90</v>
      </c>
    </row>
    <row r="10" spans="1:32" s="4" customFormat="1" ht="23.25" customHeight="1">
      <c r="A10" s="45" t="s">
        <v>21</v>
      </c>
      <c r="B10" s="40"/>
      <c r="C10" s="39"/>
      <c r="D10" s="39"/>
      <c r="E10" s="39"/>
      <c r="F10" s="41"/>
      <c r="G10" s="4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66"/>
      <c r="AF10" s="141"/>
    </row>
    <row r="11" spans="1:32" s="4" customFormat="1" ht="24.75" customHeight="1">
      <c r="A11" s="45" t="s">
        <v>22</v>
      </c>
      <c r="B11" s="35">
        <f>B9</f>
        <v>54486.55509000001</v>
      </c>
      <c r="C11" s="35">
        <f>C9</f>
        <v>54486.55509000001</v>
      </c>
      <c r="D11" s="35">
        <f>E11</f>
        <v>54484.60359</v>
      </c>
      <c r="E11" s="35">
        <f>E9</f>
        <v>54484.60359</v>
      </c>
      <c r="F11" s="41">
        <f>E11/B11*100</f>
        <v>99.99641838248576</v>
      </c>
      <c r="G11" s="41">
        <f>E11/C11*100</f>
        <v>99.99641838248576</v>
      </c>
      <c r="H11" s="38">
        <v>6755.56177</v>
      </c>
      <c r="I11" s="38">
        <v>3485.37</v>
      </c>
      <c r="J11" s="38">
        <v>4648.68097</v>
      </c>
      <c r="K11" s="38">
        <f>10984.81359-I11</f>
        <v>7499.44359</v>
      </c>
      <c r="L11" s="38">
        <v>4581.476</v>
      </c>
      <c r="M11" s="38">
        <v>3866.05</v>
      </c>
      <c r="N11" s="38">
        <v>6250.67647</v>
      </c>
      <c r="O11" s="38">
        <v>5502.31</v>
      </c>
      <c r="P11" s="38">
        <v>5976.55417</v>
      </c>
      <c r="Q11" s="38">
        <v>6053.4</v>
      </c>
      <c r="R11" s="38">
        <v>4897.00222</v>
      </c>
      <c r="S11" s="38">
        <v>5689.81</v>
      </c>
      <c r="T11" s="38">
        <v>5211.56547</v>
      </c>
      <c r="U11" s="38">
        <v>5962.16</v>
      </c>
      <c r="V11" s="38">
        <v>4585.52732</v>
      </c>
      <c r="W11" s="38">
        <v>4635.44</v>
      </c>
      <c r="X11" s="38">
        <v>3350.25897</v>
      </c>
      <c r="Y11" s="38">
        <v>1454.59</v>
      </c>
      <c r="Z11" s="38">
        <v>3535.88973</v>
      </c>
      <c r="AA11" s="38">
        <v>1937.34</v>
      </c>
      <c r="AB11" s="38">
        <v>2391.30894</v>
      </c>
      <c r="AC11" s="38">
        <v>1907.78</v>
      </c>
      <c r="AD11" s="38">
        <v>2302.05306</v>
      </c>
      <c r="AE11" s="66">
        <f>6484.77+6.14</f>
        <v>6490.910000000001</v>
      </c>
      <c r="AF11" s="141"/>
    </row>
    <row r="12" spans="1:32" s="4" customFormat="1" ht="23.25" customHeight="1">
      <c r="A12" s="45" t="s">
        <v>23</v>
      </c>
      <c r="B12" s="40"/>
      <c r="C12" s="39"/>
      <c r="D12" s="39"/>
      <c r="E12" s="39"/>
      <c r="F12" s="39"/>
      <c r="G12" s="39"/>
      <c r="H12" s="39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66"/>
      <c r="AF12" s="141"/>
    </row>
    <row r="13" spans="1:32" s="4" customFormat="1" ht="19.5" customHeight="1">
      <c r="A13" s="45" t="s">
        <v>24</v>
      </c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67"/>
      <c r="AF13" s="141"/>
    </row>
    <row r="14" spans="1:32" s="4" customFormat="1" ht="64.5" customHeight="1">
      <c r="A14" s="107" t="s">
        <v>64</v>
      </c>
      <c r="B14" s="35"/>
      <c r="C14" s="38"/>
      <c r="D14" s="38"/>
      <c r="E14" s="38"/>
      <c r="F14" s="39"/>
      <c r="G14" s="3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134" t="s">
        <v>85</v>
      </c>
    </row>
    <row r="15" spans="1:32" s="4" customFormat="1" ht="23.25" customHeight="1">
      <c r="A15" s="45" t="s">
        <v>21</v>
      </c>
      <c r="B15" s="35"/>
      <c r="C15" s="38"/>
      <c r="D15" s="38"/>
      <c r="E15" s="39"/>
      <c r="F15" s="39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66"/>
      <c r="AF15" s="135"/>
    </row>
    <row r="16" spans="1:32" s="4" customFormat="1" ht="24.75" customHeight="1">
      <c r="A16" s="45" t="s">
        <v>22</v>
      </c>
      <c r="B16" s="35"/>
      <c r="C16" s="35"/>
      <c r="D16" s="35"/>
      <c r="E16" s="35"/>
      <c r="F16" s="35"/>
      <c r="G16" s="3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66"/>
      <c r="AF16" s="135"/>
    </row>
    <row r="17" spans="1:32" s="4" customFormat="1" ht="23.25" customHeight="1">
      <c r="A17" s="45" t="s">
        <v>23</v>
      </c>
      <c r="B17" s="40"/>
      <c r="C17" s="39"/>
      <c r="D17" s="39"/>
      <c r="E17" s="39"/>
      <c r="F17" s="39"/>
      <c r="G17" s="39"/>
      <c r="H17" s="3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66"/>
      <c r="AF17" s="135"/>
    </row>
    <row r="18" spans="1:32" s="4" customFormat="1" ht="22.5" customHeight="1">
      <c r="A18" s="45" t="s">
        <v>24</v>
      </c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67"/>
      <c r="AF18" s="136"/>
    </row>
    <row r="19" spans="1:32" s="4" customFormat="1" ht="45" customHeight="1">
      <c r="A19" s="107" t="s">
        <v>65</v>
      </c>
      <c r="B19" s="35">
        <f>H19+J19+L19+N19+P19+R19+X19+V19+T19+Z19+AB19+AD19</f>
        <v>4040.5</v>
      </c>
      <c r="C19" s="38">
        <f>C20+C21</f>
        <v>4040.5</v>
      </c>
      <c r="D19" s="38">
        <f>D20+D21</f>
        <v>4040.5</v>
      </c>
      <c r="E19" s="38">
        <f>I19+K19+M19+O19+Q19+S19+U19+W19+Y19+AA19+AC19+AE19</f>
        <v>4040.5</v>
      </c>
      <c r="F19" s="35">
        <f>E19/B19*100</f>
        <v>100</v>
      </c>
      <c r="G19" s="36">
        <f>E19/C19*100</f>
        <v>100</v>
      </c>
      <c r="H19" s="38">
        <f>H20+H21+H22+H23</f>
        <v>0</v>
      </c>
      <c r="I19" s="38">
        <f aca="true" t="shared" si="3" ref="I19:AE19">I20+I21+I22+I23</f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1380.5</v>
      </c>
      <c r="AA19" s="38">
        <f t="shared" si="3"/>
        <v>1380.5</v>
      </c>
      <c r="AB19" s="38">
        <f t="shared" si="3"/>
        <v>0</v>
      </c>
      <c r="AC19" s="38">
        <f t="shared" si="3"/>
        <v>0</v>
      </c>
      <c r="AD19" s="38">
        <f t="shared" si="3"/>
        <v>2660</v>
      </c>
      <c r="AE19" s="38">
        <f t="shared" si="3"/>
        <v>2660</v>
      </c>
      <c r="AF19" s="134" t="s">
        <v>104</v>
      </c>
    </row>
    <row r="20" spans="1:32" s="4" customFormat="1" ht="23.25" customHeight="1">
      <c r="A20" s="45" t="s">
        <v>21</v>
      </c>
      <c r="B20" s="35">
        <f>H20+J20+L20+N20+P20+R20+T20+V20+X20+Z20+AB20+AD20</f>
        <v>4000</v>
      </c>
      <c r="C20" s="38">
        <f>H20+J20+L20+N20+P20+R20+T20+V20+X20+Z20+AB20+AD20</f>
        <v>4000</v>
      </c>
      <c r="D20" s="38">
        <f>E20</f>
        <v>4000</v>
      </c>
      <c r="E20" s="36">
        <f>I20+K20+M20+O20+Q20+S20+U20+W20+Y20+AA20+AC20+AE20</f>
        <v>4000</v>
      </c>
      <c r="F20" s="35">
        <f>E20/B20*100</f>
        <v>100</v>
      </c>
      <c r="G20" s="36">
        <f>E20/C20*100</f>
        <v>100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1340</v>
      </c>
      <c r="AA20" s="35">
        <v>1340</v>
      </c>
      <c r="AB20" s="35">
        <v>0</v>
      </c>
      <c r="AC20" s="35">
        <v>0</v>
      </c>
      <c r="AD20" s="35">
        <v>2660</v>
      </c>
      <c r="AE20" s="66">
        <v>2660</v>
      </c>
      <c r="AF20" s="135"/>
    </row>
    <row r="21" spans="1:32" s="4" customFormat="1" ht="24.75" customHeight="1">
      <c r="A21" s="45" t="s">
        <v>22</v>
      </c>
      <c r="B21" s="35">
        <f>H21+J21+L21+N21+P21+R21+T21+V21+X21+Z21+AB21+AD21</f>
        <v>40.5</v>
      </c>
      <c r="C21" s="35">
        <f>H21+J21+L21+N21+P21+R21+T21+V21+X21+Z21+AB21+AD21</f>
        <v>40.5</v>
      </c>
      <c r="D21" s="38">
        <f>E21</f>
        <v>40.5</v>
      </c>
      <c r="E21" s="36">
        <f>I21+K21+M21+O21+Q21+S21+U21+W21+Y21+AA21+AC21+AE21</f>
        <v>40.5</v>
      </c>
      <c r="F21" s="35">
        <f>E21/B21*100</f>
        <v>100</v>
      </c>
      <c r="G21" s="36">
        <f>E21/C21*100</f>
        <v>100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40.5</v>
      </c>
      <c r="AA21" s="35">
        <v>40.5</v>
      </c>
      <c r="AB21" s="35">
        <v>0</v>
      </c>
      <c r="AC21" s="35">
        <v>0</v>
      </c>
      <c r="AD21" s="35">
        <v>0</v>
      </c>
      <c r="AE21" s="66">
        <v>0</v>
      </c>
      <c r="AF21" s="135"/>
    </row>
    <row r="22" spans="1:32" s="4" customFormat="1" ht="23.25" customHeight="1">
      <c r="A22" s="45" t="s">
        <v>23</v>
      </c>
      <c r="B22" s="40"/>
      <c r="C22" s="38"/>
      <c r="D22" s="38"/>
      <c r="E22" s="39"/>
      <c r="F22" s="39"/>
      <c r="G22" s="39"/>
      <c r="H22" s="3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66"/>
      <c r="AF22" s="135"/>
    </row>
    <row r="23" spans="1:32" s="4" customFormat="1" ht="19.5" customHeight="1">
      <c r="A23" s="45" t="s">
        <v>24</v>
      </c>
      <c r="B23" s="40"/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88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67"/>
      <c r="AF23" s="136"/>
    </row>
    <row r="24" spans="1:32" s="4" customFormat="1" ht="270.75" customHeight="1">
      <c r="A24" s="107" t="s">
        <v>82</v>
      </c>
      <c r="B24" s="35">
        <f aca="true" t="shared" si="4" ref="B24:B41">H24+J24+L24+N24+P24+R24+T24+V24+X24+Z24+AB24+AD24</f>
        <v>25872.6</v>
      </c>
      <c r="C24" s="38">
        <f>C25+C26+C27+C28</f>
        <v>25872.6</v>
      </c>
      <c r="D24" s="38">
        <f>D25+D26+D27+D28</f>
        <v>25872.55</v>
      </c>
      <c r="E24" s="38">
        <f>I24+K24+M24+O24+Q24+S24+U24+W24+Y24+AA24+AC24+AE24</f>
        <v>25872.55</v>
      </c>
      <c r="F24" s="35">
        <f>E24/B24*100</f>
        <v>99.99980674535995</v>
      </c>
      <c r="G24" s="36">
        <f>E24/C24*100</f>
        <v>99.99980674535995</v>
      </c>
      <c r="H24" s="38">
        <f>H25+H26+H27+H28</f>
        <v>0</v>
      </c>
      <c r="I24" s="38">
        <f aca="true" t="shared" si="5" ref="I24:AE24">I25+I26+I27+I28</f>
        <v>0</v>
      </c>
      <c r="J24" s="38">
        <f t="shared" si="5"/>
        <v>377.88</v>
      </c>
      <c r="K24" s="38">
        <f t="shared" si="5"/>
        <v>377.88</v>
      </c>
      <c r="L24" s="38">
        <f t="shared" si="5"/>
        <v>0</v>
      </c>
      <c r="M24" s="38">
        <f t="shared" si="5"/>
        <v>0</v>
      </c>
      <c r="N24" s="38">
        <f t="shared" si="5"/>
        <v>7986.04</v>
      </c>
      <c r="O24" s="38">
        <f t="shared" si="5"/>
        <v>7986.04</v>
      </c>
      <c r="P24" s="38">
        <f t="shared" si="5"/>
        <v>8.68</v>
      </c>
      <c r="Q24" s="38">
        <f t="shared" si="5"/>
        <v>0</v>
      </c>
      <c r="R24" s="38">
        <f t="shared" si="5"/>
        <v>17500</v>
      </c>
      <c r="S24" s="38">
        <f t="shared" si="5"/>
        <v>10232.25</v>
      </c>
      <c r="T24" s="38">
        <f t="shared" si="5"/>
        <v>0</v>
      </c>
      <c r="U24" s="38">
        <f t="shared" si="5"/>
        <v>0</v>
      </c>
      <c r="V24" s="38">
        <f t="shared" si="5"/>
        <v>0</v>
      </c>
      <c r="W24" s="38">
        <f t="shared" si="5"/>
        <v>8.08</v>
      </c>
      <c r="X24" s="38">
        <f t="shared" si="5"/>
        <v>0</v>
      </c>
      <c r="Y24" s="38">
        <f t="shared" si="5"/>
        <v>7267.75</v>
      </c>
      <c r="Z24" s="38">
        <f t="shared" si="5"/>
        <v>0</v>
      </c>
      <c r="AA24" s="38">
        <f t="shared" si="5"/>
        <v>0</v>
      </c>
      <c r="AB24" s="38">
        <f t="shared" si="5"/>
        <v>0</v>
      </c>
      <c r="AC24" s="38">
        <f t="shared" si="5"/>
        <v>0</v>
      </c>
      <c r="AD24" s="38">
        <f t="shared" si="5"/>
        <v>0</v>
      </c>
      <c r="AE24" s="38">
        <f t="shared" si="5"/>
        <v>0.55</v>
      </c>
      <c r="AF24" s="142" t="s">
        <v>107</v>
      </c>
    </row>
    <row r="25" spans="1:32" s="4" customFormat="1" ht="18.75">
      <c r="A25" s="45" t="s">
        <v>21</v>
      </c>
      <c r="B25" s="35"/>
      <c r="C25" s="38"/>
      <c r="D25" s="38"/>
      <c r="E25" s="38"/>
      <c r="F25" s="35"/>
      <c r="G25" s="3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66"/>
      <c r="AF25" s="143"/>
    </row>
    <row r="26" spans="1:32" s="4" customFormat="1" ht="18.75">
      <c r="A26" s="45" t="s">
        <v>22</v>
      </c>
      <c r="B26" s="35">
        <f t="shared" si="4"/>
        <v>0.6</v>
      </c>
      <c r="C26" s="35">
        <f>H26+J26+L26+N26+P26+R26+T26+V26+X26+Z26+AB26+AD26</f>
        <v>0.6</v>
      </c>
      <c r="D26" s="38">
        <f>E26</f>
        <v>0.55</v>
      </c>
      <c r="E26" s="38">
        <f aca="true" t="shared" si="6" ref="E26:E39">I26+K26+M26+O26+Q26+S26+U26+W26+Y26+AA26+AC26+AE26</f>
        <v>0.55</v>
      </c>
      <c r="F26" s="35">
        <f>E26/B26*100</f>
        <v>91.66666666666667</v>
      </c>
      <c r="G26" s="36">
        <f>E26/C26*100</f>
        <v>91.66666666666667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0.6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66">
        <v>0.55</v>
      </c>
      <c r="AF26" s="143"/>
    </row>
    <row r="27" spans="1:32" s="4" customFormat="1" ht="18.75">
      <c r="A27" s="45" t="s">
        <v>23</v>
      </c>
      <c r="B27" s="35"/>
      <c r="C27" s="35"/>
      <c r="D27" s="38"/>
      <c r="E27" s="38"/>
      <c r="F27" s="39"/>
      <c r="G27" s="39"/>
      <c r="H27" s="3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66"/>
      <c r="AF27" s="143"/>
    </row>
    <row r="28" spans="1:32" s="4" customFormat="1" ht="18.75">
      <c r="A28" s="45" t="s">
        <v>24</v>
      </c>
      <c r="B28" s="35">
        <f t="shared" si="4"/>
        <v>25872</v>
      </c>
      <c r="C28" s="35">
        <f>H28+J28+L28+N28+P28+R28+T28+V28+X28+Z28+AB28+AD28</f>
        <v>25872</v>
      </c>
      <c r="D28" s="38">
        <f>E28</f>
        <v>25872</v>
      </c>
      <c r="E28" s="38">
        <f>I28+K28+M28+O28+Q28+S28+U28+W28+Y28+AA28+AC28+AE28</f>
        <v>25872</v>
      </c>
      <c r="F28" s="38">
        <f>E28/B28*100</f>
        <v>100</v>
      </c>
      <c r="G28" s="38">
        <f>E28/C28*100</f>
        <v>100</v>
      </c>
      <c r="H28" s="39"/>
      <c r="I28" s="39"/>
      <c r="J28" s="38">
        <v>377.88</v>
      </c>
      <c r="K28" s="38">
        <v>377.88</v>
      </c>
      <c r="L28" s="39"/>
      <c r="M28" s="39"/>
      <c r="N28" s="38">
        <v>7986.04</v>
      </c>
      <c r="O28" s="38">
        <v>7986.04</v>
      </c>
      <c r="P28" s="38">
        <v>8.08</v>
      </c>
      <c r="Q28" s="39"/>
      <c r="R28" s="38">
        <v>17500</v>
      </c>
      <c r="S28" s="38">
        <v>10232.25</v>
      </c>
      <c r="T28" s="39"/>
      <c r="U28" s="39"/>
      <c r="V28" s="39"/>
      <c r="W28" s="38">
        <v>8.08</v>
      </c>
      <c r="X28" s="39"/>
      <c r="Y28" s="38">
        <v>7267.75</v>
      </c>
      <c r="Z28" s="39"/>
      <c r="AA28" s="39"/>
      <c r="AB28" s="39"/>
      <c r="AC28" s="39"/>
      <c r="AD28" s="39"/>
      <c r="AE28" s="67"/>
      <c r="AF28" s="144"/>
    </row>
    <row r="29" spans="1:32" s="4" customFormat="1" ht="378.75" customHeight="1">
      <c r="A29" s="107" t="s">
        <v>84</v>
      </c>
      <c r="B29" s="35">
        <f t="shared" si="4"/>
        <v>44566.00000000001</v>
      </c>
      <c r="C29" s="38">
        <f>C30+C31+C32+C33</f>
        <v>44566.00000000001</v>
      </c>
      <c r="D29" s="38">
        <f>D30+D31+D32+D33</f>
        <v>44489.94</v>
      </c>
      <c r="E29" s="38">
        <f t="shared" si="6"/>
        <v>44489.94</v>
      </c>
      <c r="F29" s="38">
        <f>E29/B29*100</f>
        <v>99.82933177758828</v>
      </c>
      <c r="G29" s="38">
        <f>E29/C29*100</f>
        <v>99.82933177758828</v>
      </c>
      <c r="H29" s="38">
        <f>H30+H31+H32+H33</f>
        <v>0</v>
      </c>
      <c r="I29" s="38">
        <f aca="true" t="shared" si="7" ref="I29:AE29">I30+I31+I32+I33</f>
        <v>0</v>
      </c>
      <c r="J29" s="38">
        <f t="shared" si="7"/>
        <v>0</v>
      </c>
      <c r="K29" s="38">
        <f t="shared" si="7"/>
        <v>0</v>
      </c>
      <c r="L29" s="38">
        <f t="shared" si="7"/>
        <v>866.59</v>
      </c>
      <c r="M29" s="38">
        <f t="shared" si="7"/>
        <v>866.59</v>
      </c>
      <c r="N29" s="38">
        <f t="shared" si="7"/>
        <v>0</v>
      </c>
      <c r="O29" s="38">
        <f t="shared" si="7"/>
        <v>0</v>
      </c>
      <c r="P29" s="38">
        <f t="shared" si="7"/>
        <v>660.41</v>
      </c>
      <c r="Q29" s="38">
        <f t="shared" si="7"/>
        <v>638.3</v>
      </c>
      <c r="R29" s="38">
        <f t="shared" si="7"/>
        <v>1361.65</v>
      </c>
      <c r="S29" s="38">
        <f t="shared" si="7"/>
        <v>1383.76</v>
      </c>
      <c r="T29" s="38">
        <f t="shared" si="7"/>
        <v>0</v>
      </c>
      <c r="U29" s="38">
        <f t="shared" si="7"/>
        <v>0</v>
      </c>
      <c r="V29" s="38">
        <f t="shared" si="7"/>
        <v>0</v>
      </c>
      <c r="W29" s="38">
        <f t="shared" si="7"/>
        <v>0</v>
      </c>
      <c r="X29" s="38">
        <f t="shared" si="7"/>
        <v>156</v>
      </c>
      <c r="Y29" s="38">
        <f t="shared" si="7"/>
        <v>0</v>
      </c>
      <c r="Z29" s="38">
        <f t="shared" si="7"/>
        <v>24415.06</v>
      </c>
      <c r="AA29" s="38">
        <f t="shared" si="7"/>
        <v>24415.06</v>
      </c>
      <c r="AB29" s="38">
        <f t="shared" si="7"/>
        <v>16250.61</v>
      </c>
      <c r="AC29" s="38">
        <f t="shared" si="7"/>
        <v>16250.61</v>
      </c>
      <c r="AD29" s="38">
        <f t="shared" si="7"/>
        <v>855.68</v>
      </c>
      <c r="AE29" s="38">
        <f t="shared" si="7"/>
        <v>935.6199999999999</v>
      </c>
      <c r="AF29" s="134" t="s">
        <v>106</v>
      </c>
    </row>
    <row r="30" spans="1:32" s="4" customFormat="1" ht="18.75">
      <c r="A30" s="45" t="s">
        <v>21</v>
      </c>
      <c r="B30" s="35"/>
      <c r="C30" s="38"/>
      <c r="D30" s="38"/>
      <c r="E30" s="38"/>
      <c r="F30" s="38"/>
      <c r="G30" s="38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66"/>
      <c r="AF30" s="135"/>
    </row>
    <row r="31" spans="1:32" s="4" customFormat="1" ht="18.75">
      <c r="A31" s="45" t="s">
        <v>22</v>
      </c>
      <c r="B31" s="35">
        <f t="shared" si="4"/>
        <v>156</v>
      </c>
      <c r="C31" s="35">
        <f>H31+J31+L31+N31+P31+R31+T31+V31+X31+Z31+AB31+AD31</f>
        <v>156</v>
      </c>
      <c r="D31" s="38">
        <f>E31</f>
        <v>79.94</v>
      </c>
      <c r="E31" s="38">
        <f t="shared" si="6"/>
        <v>79.94</v>
      </c>
      <c r="F31" s="38">
        <f>E31/B31*100</f>
        <v>51.243589743589745</v>
      </c>
      <c r="G31" s="38">
        <f>E31/C31*100</f>
        <v>51.243589743589745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156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66">
        <v>79.94</v>
      </c>
      <c r="AF31" s="135"/>
    </row>
    <row r="32" spans="1:32" s="4" customFormat="1" ht="18.75">
      <c r="A32" s="45" t="s">
        <v>23</v>
      </c>
      <c r="B32" s="35"/>
      <c r="C32" s="35"/>
      <c r="D32" s="38"/>
      <c r="E32" s="38"/>
      <c r="F32" s="38"/>
      <c r="G32" s="38"/>
      <c r="H32" s="3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66"/>
      <c r="AF32" s="135"/>
    </row>
    <row r="33" spans="1:32" s="4" customFormat="1" ht="18.75">
      <c r="A33" s="45" t="s">
        <v>24</v>
      </c>
      <c r="B33" s="35">
        <f t="shared" si="4"/>
        <v>44410.00000000001</v>
      </c>
      <c r="C33" s="35">
        <f>H33+J33+L33+N33+P33+R33+T33+V33+X33+Z33+AB33+AD33</f>
        <v>44410.00000000001</v>
      </c>
      <c r="D33" s="38">
        <f>E33</f>
        <v>44410</v>
      </c>
      <c r="E33" s="38">
        <f t="shared" si="6"/>
        <v>44410</v>
      </c>
      <c r="F33" s="38">
        <f>E33/B33*100</f>
        <v>99.99999999999999</v>
      </c>
      <c r="G33" s="38">
        <f>E33/C33*100</f>
        <v>99.99999999999999</v>
      </c>
      <c r="H33" s="38">
        <v>0</v>
      </c>
      <c r="I33" s="38">
        <v>0</v>
      </c>
      <c r="J33" s="38">
        <v>0</v>
      </c>
      <c r="K33" s="38">
        <v>0</v>
      </c>
      <c r="L33" s="38">
        <v>866.59</v>
      </c>
      <c r="M33" s="38">
        <v>866.59</v>
      </c>
      <c r="N33" s="38">
        <v>0</v>
      </c>
      <c r="O33" s="38">
        <v>0</v>
      </c>
      <c r="P33" s="38">
        <v>660.41</v>
      </c>
      <c r="Q33" s="38">
        <v>638.3</v>
      </c>
      <c r="R33" s="38">
        <v>1361.65</v>
      </c>
      <c r="S33" s="38">
        <v>1383.76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24415.06</v>
      </c>
      <c r="AA33" s="38">
        <v>24415.06</v>
      </c>
      <c r="AB33" s="38">
        <v>16250.61</v>
      </c>
      <c r="AC33" s="38">
        <v>16250.61</v>
      </c>
      <c r="AD33" s="38">
        <v>855.68</v>
      </c>
      <c r="AE33" s="65">
        <v>855.68</v>
      </c>
      <c r="AF33" s="136"/>
    </row>
    <row r="34" spans="1:32" s="4" customFormat="1" ht="86.25" customHeight="1">
      <c r="A34" s="107" t="s">
        <v>89</v>
      </c>
      <c r="B34" s="35">
        <f t="shared" si="4"/>
        <v>5860</v>
      </c>
      <c r="C34" s="38">
        <f>C35+C36+C37+C38</f>
        <v>5860</v>
      </c>
      <c r="D34" s="38">
        <f>D35+D36+D37+D38</f>
        <v>5860</v>
      </c>
      <c r="E34" s="38">
        <f t="shared" si="6"/>
        <v>5860</v>
      </c>
      <c r="F34" s="38">
        <f>E34/B34*100</f>
        <v>100</v>
      </c>
      <c r="G34" s="38">
        <f>E34/C34*100</f>
        <v>100</v>
      </c>
      <c r="H34" s="38">
        <f>H35+H36+H37+H38</f>
        <v>0</v>
      </c>
      <c r="I34" s="38">
        <f aca="true" t="shared" si="8" ref="I34:AE34">I35+I36+I37+I38</f>
        <v>0</v>
      </c>
      <c r="J34" s="38">
        <f t="shared" si="8"/>
        <v>0</v>
      </c>
      <c r="K34" s="38">
        <f t="shared" si="8"/>
        <v>0</v>
      </c>
      <c r="L34" s="38">
        <f t="shared" si="8"/>
        <v>5860</v>
      </c>
      <c r="M34" s="38">
        <f t="shared" si="8"/>
        <v>5860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8">
        <f t="shared" si="8"/>
        <v>0</v>
      </c>
      <c r="R34" s="38">
        <f t="shared" si="8"/>
        <v>0</v>
      </c>
      <c r="S34" s="38">
        <f t="shared" si="8"/>
        <v>0</v>
      </c>
      <c r="T34" s="38">
        <f t="shared" si="8"/>
        <v>0</v>
      </c>
      <c r="U34" s="38">
        <f t="shared" si="8"/>
        <v>0</v>
      </c>
      <c r="V34" s="38">
        <f t="shared" si="8"/>
        <v>0</v>
      </c>
      <c r="W34" s="38">
        <f t="shared" si="8"/>
        <v>0</v>
      </c>
      <c r="X34" s="38">
        <f t="shared" si="8"/>
        <v>0</v>
      </c>
      <c r="Y34" s="38">
        <f t="shared" si="8"/>
        <v>0</v>
      </c>
      <c r="Z34" s="38">
        <f t="shared" si="8"/>
        <v>0</v>
      </c>
      <c r="AA34" s="38">
        <f t="shared" si="8"/>
        <v>0</v>
      </c>
      <c r="AB34" s="38">
        <f t="shared" si="8"/>
        <v>0</v>
      </c>
      <c r="AC34" s="38">
        <f t="shared" si="8"/>
        <v>0</v>
      </c>
      <c r="AD34" s="38">
        <f t="shared" si="8"/>
        <v>0</v>
      </c>
      <c r="AE34" s="38">
        <f t="shared" si="8"/>
        <v>0</v>
      </c>
      <c r="AF34" s="87"/>
    </row>
    <row r="35" spans="1:32" s="4" customFormat="1" ht="19.5" customHeight="1">
      <c r="A35" s="45" t="s">
        <v>21</v>
      </c>
      <c r="B35" s="35">
        <f t="shared" si="4"/>
        <v>5860</v>
      </c>
      <c r="C35" s="38">
        <f>H35+J35+L35+N35+P35+R35+T35+V35+X35+Z35+AB35+AD35</f>
        <v>5860</v>
      </c>
      <c r="D35" s="38">
        <f>E35</f>
        <v>5860</v>
      </c>
      <c r="E35" s="38">
        <f t="shared" si="6"/>
        <v>5860</v>
      </c>
      <c r="F35" s="38">
        <f>E35/B35*100</f>
        <v>100</v>
      </c>
      <c r="G35" s="38">
        <f>E35/C35*100</f>
        <v>100</v>
      </c>
      <c r="H35" s="35">
        <v>0</v>
      </c>
      <c r="I35" s="35">
        <v>0</v>
      </c>
      <c r="J35" s="35">
        <v>0</v>
      </c>
      <c r="K35" s="35">
        <v>0</v>
      </c>
      <c r="L35" s="35">
        <v>5860</v>
      </c>
      <c r="M35" s="35">
        <v>5860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87"/>
    </row>
    <row r="36" spans="1:32" s="4" customFormat="1" ht="19.5" customHeight="1">
      <c r="A36" s="45" t="s">
        <v>22</v>
      </c>
      <c r="B36" s="35"/>
      <c r="C36" s="35"/>
      <c r="D36" s="38"/>
      <c r="E36" s="38"/>
      <c r="F36" s="38"/>
      <c r="G36" s="3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66"/>
      <c r="AF36" s="87"/>
    </row>
    <row r="37" spans="1:32" s="4" customFormat="1" ht="19.5" customHeight="1">
      <c r="A37" s="45" t="s">
        <v>23</v>
      </c>
      <c r="B37" s="35"/>
      <c r="C37" s="35"/>
      <c r="D37" s="38"/>
      <c r="E37" s="38"/>
      <c r="F37" s="38"/>
      <c r="G37" s="38"/>
      <c r="H37" s="3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6"/>
      <c r="AF37" s="87"/>
    </row>
    <row r="38" spans="1:32" s="4" customFormat="1" ht="19.5" customHeight="1">
      <c r="A38" s="45" t="s">
        <v>24</v>
      </c>
      <c r="B38" s="35"/>
      <c r="C38" s="35"/>
      <c r="D38" s="38"/>
      <c r="E38" s="38"/>
      <c r="F38" s="38"/>
      <c r="G38" s="38"/>
      <c r="H38" s="39"/>
      <c r="I38" s="39"/>
      <c r="J38" s="39"/>
      <c r="K38" s="39"/>
      <c r="L38" s="38"/>
      <c r="M38" s="38"/>
      <c r="N38" s="39"/>
      <c r="O38" s="39"/>
      <c r="P38" s="3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8"/>
      <c r="AE38" s="67"/>
      <c r="AF38" s="87"/>
    </row>
    <row r="39" spans="1:32" s="4" customFormat="1" ht="90.75" customHeight="1">
      <c r="A39" s="107" t="s">
        <v>101</v>
      </c>
      <c r="B39" s="35">
        <f t="shared" si="4"/>
        <v>598.6</v>
      </c>
      <c r="C39" s="38">
        <f>C40+C41+C42+C43</f>
        <v>598.6</v>
      </c>
      <c r="D39" s="38">
        <f>D40+D41+D42+D43</f>
        <v>596.785</v>
      </c>
      <c r="E39" s="38">
        <f t="shared" si="6"/>
        <v>596.785</v>
      </c>
      <c r="F39" s="38">
        <f>E39/B39*100</f>
        <v>99.69679251587036</v>
      </c>
      <c r="G39" s="38">
        <f>E39/C39*100</f>
        <v>99.69679251587036</v>
      </c>
      <c r="H39" s="38">
        <f>H40+H41+H42+H43</f>
        <v>0</v>
      </c>
      <c r="I39" s="38">
        <f aca="true" t="shared" si="9" ref="I39:AE39">I40+I41+I42+I43</f>
        <v>0</v>
      </c>
      <c r="J39" s="38">
        <f t="shared" si="9"/>
        <v>0</v>
      </c>
      <c r="K39" s="38">
        <f t="shared" si="9"/>
        <v>0</v>
      </c>
      <c r="L39" s="38">
        <f t="shared" si="9"/>
        <v>0</v>
      </c>
      <c r="M39" s="38">
        <f t="shared" si="9"/>
        <v>0</v>
      </c>
      <c r="N39" s="38">
        <f t="shared" si="9"/>
        <v>0</v>
      </c>
      <c r="O39" s="38">
        <f t="shared" si="9"/>
        <v>0</v>
      </c>
      <c r="P39" s="38">
        <f t="shared" si="9"/>
        <v>0</v>
      </c>
      <c r="Q39" s="38">
        <f t="shared" si="9"/>
        <v>0</v>
      </c>
      <c r="R39" s="38">
        <f t="shared" si="9"/>
        <v>0</v>
      </c>
      <c r="S39" s="38">
        <f t="shared" si="9"/>
        <v>0</v>
      </c>
      <c r="T39" s="38">
        <f t="shared" si="9"/>
        <v>0</v>
      </c>
      <c r="U39" s="38">
        <f t="shared" si="9"/>
        <v>0</v>
      </c>
      <c r="V39" s="38">
        <f t="shared" si="9"/>
        <v>0</v>
      </c>
      <c r="W39" s="38">
        <f t="shared" si="9"/>
        <v>0</v>
      </c>
      <c r="X39" s="38">
        <f t="shared" si="9"/>
        <v>0</v>
      </c>
      <c r="Y39" s="38">
        <f t="shared" si="9"/>
        <v>0</v>
      </c>
      <c r="Z39" s="38">
        <f t="shared" si="9"/>
        <v>0</v>
      </c>
      <c r="AA39" s="38">
        <f t="shared" si="9"/>
        <v>0</v>
      </c>
      <c r="AB39" s="38">
        <f t="shared" si="9"/>
        <v>0</v>
      </c>
      <c r="AC39" s="38">
        <f t="shared" si="9"/>
        <v>0</v>
      </c>
      <c r="AD39" s="38">
        <f t="shared" si="9"/>
        <v>598.6</v>
      </c>
      <c r="AE39" s="38">
        <f t="shared" si="9"/>
        <v>596.785</v>
      </c>
      <c r="AF39" s="109"/>
    </row>
    <row r="40" spans="1:32" s="4" customFormat="1" ht="19.5" customHeight="1">
      <c r="A40" s="45" t="s">
        <v>21</v>
      </c>
      <c r="B40" s="35"/>
      <c r="C40" s="38"/>
      <c r="D40" s="38"/>
      <c r="E40" s="38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66"/>
      <c r="AF40" s="87"/>
    </row>
    <row r="41" spans="1:32" s="4" customFormat="1" ht="19.5" customHeight="1">
      <c r="A41" s="45" t="s">
        <v>22</v>
      </c>
      <c r="B41" s="35">
        <f t="shared" si="4"/>
        <v>598.6</v>
      </c>
      <c r="C41" s="35">
        <f>H41+J41+L41+N41+P41+R41+T41+V41+X41+Z41+AB41+AD41</f>
        <v>598.6</v>
      </c>
      <c r="D41" s="38">
        <f>E41</f>
        <v>596.785</v>
      </c>
      <c r="E41" s="38">
        <f>I41+K41+M41+O41+Q41+S41+U41+W41+Y41+AA41+AC41+AE41</f>
        <v>596.785</v>
      </c>
      <c r="F41" s="38">
        <f>E41/B41*100</f>
        <v>99.69679251587036</v>
      </c>
      <c r="G41" s="38">
        <f>E41/C41*100</f>
        <v>99.69679251587036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598.6</v>
      </c>
      <c r="AE41" s="66">
        <v>596.785</v>
      </c>
      <c r="AF41" s="87"/>
    </row>
    <row r="42" spans="1:32" s="4" customFormat="1" ht="19.5" customHeight="1">
      <c r="A42" s="45" t="s">
        <v>23</v>
      </c>
      <c r="B42" s="35"/>
      <c r="C42" s="35"/>
      <c r="D42" s="38"/>
      <c r="E42" s="38"/>
      <c r="F42" s="38"/>
      <c r="G42" s="38"/>
      <c r="H42" s="3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66"/>
      <c r="AF42" s="87"/>
    </row>
    <row r="43" spans="1:32" s="4" customFormat="1" ht="19.5" customHeight="1">
      <c r="A43" s="45" t="s">
        <v>24</v>
      </c>
      <c r="B43" s="35"/>
      <c r="C43" s="35"/>
      <c r="D43" s="38"/>
      <c r="E43" s="38"/>
      <c r="F43" s="38"/>
      <c r="G43" s="38"/>
      <c r="H43" s="39"/>
      <c r="I43" s="39"/>
      <c r="J43" s="39"/>
      <c r="K43" s="39"/>
      <c r="L43" s="38"/>
      <c r="M43" s="38"/>
      <c r="N43" s="39"/>
      <c r="O43" s="39"/>
      <c r="P43" s="38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8"/>
      <c r="AE43" s="67"/>
      <c r="AF43" s="87"/>
    </row>
    <row r="44" spans="1:32" s="5" customFormat="1" ht="24.75" customHeight="1">
      <c r="A44" s="43" t="s">
        <v>37</v>
      </c>
      <c r="B44" s="34">
        <f>B9+B19+B14+B24+B29+B34+B39</f>
        <v>135424.25509000002</v>
      </c>
      <c r="C44" s="34">
        <f>C9+C19+C14+C24+C29+C34+C39</f>
        <v>135424.25509000002</v>
      </c>
      <c r="D44" s="34">
        <f>D9+D19+D14+D24+D29+D34+D39</f>
        <v>135344.37859</v>
      </c>
      <c r="E44" s="34">
        <f>E9+E19+E14+E24+E29+E34+E39</f>
        <v>135344.37859</v>
      </c>
      <c r="F44" s="39">
        <f>E44/B44*100</f>
        <v>99.94101758215548</v>
      </c>
      <c r="G44" s="39">
        <f>E44/C44*100</f>
        <v>99.94101758215548</v>
      </c>
      <c r="H44" s="34">
        <f aca="true" t="shared" si="10" ref="H44:AE44">H9+H19+H14+H24+H29+H34+H39</f>
        <v>6755.56177</v>
      </c>
      <c r="I44" s="34">
        <f t="shared" si="10"/>
        <v>3485.37</v>
      </c>
      <c r="J44" s="34">
        <f t="shared" si="10"/>
        <v>5026.56097</v>
      </c>
      <c r="K44" s="34">
        <f t="shared" si="10"/>
        <v>7877.32359</v>
      </c>
      <c r="L44" s="34">
        <f t="shared" si="10"/>
        <v>11308.065999999999</v>
      </c>
      <c r="M44" s="34">
        <f t="shared" si="10"/>
        <v>10592.64</v>
      </c>
      <c r="N44" s="34">
        <f t="shared" si="10"/>
        <v>14236.71647</v>
      </c>
      <c r="O44" s="34">
        <f t="shared" si="10"/>
        <v>13488.35</v>
      </c>
      <c r="P44" s="34">
        <f t="shared" si="10"/>
        <v>6645.6441700000005</v>
      </c>
      <c r="Q44" s="34">
        <f t="shared" si="10"/>
        <v>6691.7</v>
      </c>
      <c r="R44" s="34">
        <f t="shared" si="10"/>
        <v>23758.652220000004</v>
      </c>
      <c r="S44" s="34">
        <f t="shared" si="10"/>
        <v>17305.82</v>
      </c>
      <c r="T44" s="34">
        <f t="shared" si="10"/>
        <v>5211.56547</v>
      </c>
      <c r="U44" s="34">
        <f t="shared" si="10"/>
        <v>5962.16</v>
      </c>
      <c r="V44" s="34">
        <f t="shared" si="10"/>
        <v>4585.52732</v>
      </c>
      <c r="W44" s="34">
        <f t="shared" si="10"/>
        <v>4643.5199999999995</v>
      </c>
      <c r="X44" s="34">
        <f t="shared" si="10"/>
        <v>3506.25897</v>
      </c>
      <c r="Y44" s="34">
        <f t="shared" si="10"/>
        <v>8722.34</v>
      </c>
      <c r="Z44" s="34">
        <f t="shared" si="10"/>
        <v>29331.44973</v>
      </c>
      <c r="AA44" s="34">
        <f t="shared" si="10"/>
        <v>27732.9</v>
      </c>
      <c r="AB44" s="34">
        <f t="shared" si="10"/>
        <v>18641.91894</v>
      </c>
      <c r="AC44" s="34">
        <f t="shared" si="10"/>
        <v>18158.39</v>
      </c>
      <c r="AD44" s="34">
        <f t="shared" si="10"/>
        <v>6416.333060000001</v>
      </c>
      <c r="AE44" s="34">
        <f t="shared" si="10"/>
        <v>10683.864999999998</v>
      </c>
      <c r="AF44" s="82"/>
    </row>
    <row r="45" spans="1:32" s="4" customFormat="1" ht="23.25" customHeight="1">
      <c r="A45" s="45" t="s">
        <v>21</v>
      </c>
      <c r="B45" s="72">
        <f>B20+B15+B10+B25+B30+B35+B40</f>
        <v>9860</v>
      </c>
      <c r="C45" s="72">
        <f>C20+C15+C10+C25+C30+C35+C40</f>
        <v>9860</v>
      </c>
      <c r="D45" s="72">
        <f>D20+D15+D10+D25+D30+D35+D40</f>
        <v>9860</v>
      </c>
      <c r="E45" s="72">
        <f>E20+E15+E10+E25+E30+E35+E40</f>
        <v>9860</v>
      </c>
      <c r="F45" s="38">
        <f>E45/B45*100</f>
        <v>100</v>
      </c>
      <c r="G45" s="38">
        <f>E45/C45*100</f>
        <v>100</v>
      </c>
      <c r="H45" s="72">
        <f>H20+H15+H10+H25+H30+H35</f>
        <v>0</v>
      </c>
      <c r="I45" s="72">
        <f aca="true" t="shared" si="11" ref="I45:AE45">I20+I15+I10+I25+I30+I35</f>
        <v>0</v>
      </c>
      <c r="J45" s="72">
        <f t="shared" si="11"/>
        <v>0</v>
      </c>
      <c r="K45" s="72">
        <f t="shared" si="11"/>
        <v>0</v>
      </c>
      <c r="L45" s="72">
        <f t="shared" si="11"/>
        <v>5860</v>
      </c>
      <c r="M45" s="72">
        <f t="shared" si="11"/>
        <v>5860</v>
      </c>
      <c r="N45" s="72">
        <f t="shared" si="11"/>
        <v>0</v>
      </c>
      <c r="O45" s="72">
        <f t="shared" si="11"/>
        <v>0</v>
      </c>
      <c r="P45" s="72">
        <f t="shared" si="11"/>
        <v>0</v>
      </c>
      <c r="Q45" s="72">
        <f t="shared" si="11"/>
        <v>0</v>
      </c>
      <c r="R45" s="72">
        <f t="shared" si="11"/>
        <v>0</v>
      </c>
      <c r="S45" s="72">
        <f t="shared" si="11"/>
        <v>0</v>
      </c>
      <c r="T45" s="72">
        <f t="shared" si="11"/>
        <v>0</v>
      </c>
      <c r="U45" s="72">
        <f t="shared" si="11"/>
        <v>0</v>
      </c>
      <c r="V45" s="72">
        <f t="shared" si="11"/>
        <v>0</v>
      </c>
      <c r="W45" s="72">
        <f t="shared" si="11"/>
        <v>0</v>
      </c>
      <c r="X45" s="72">
        <f t="shared" si="11"/>
        <v>0</v>
      </c>
      <c r="Y45" s="72">
        <f t="shared" si="11"/>
        <v>0</v>
      </c>
      <c r="Z45" s="72">
        <f t="shared" si="11"/>
        <v>1340</v>
      </c>
      <c r="AA45" s="72">
        <f t="shared" si="11"/>
        <v>1340</v>
      </c>
      <c r="AB45" s="72">
        <f t="shared" si="11"/>
        <v>0</v>
      </c>
      <c r="AC45" s="72">
        <f t="shared" si="11"/>
        <v>0</v>
      </c>
      <c r="AD45" s="72">
        <f t="shared" si="11"/>
        <v>2660</v>
      </c>
      <c r="AE45" s="72">
        <f t="shared" si="11"/>
        <v>2660</v>
      </c>
      <c r="AF45" s="83"/>
    </row>
    <row r="46" spans="1:32" s="4" customFormat="1" ht="24.75" customHeight="1">
      <c r="A46" s="45" t="s">
        <v>22</v>
      </c>
      <c r="B46" s="35">
        <f>B21+B16+B11+B26+B31+B37+B41</f>
        <v>55282.255090000006</v>
      </c>
      <c r="C46" s="35">
        <f>C21+C16+C11+C26+C31+C37+C41</f>
        <v>55282.255090000006</v>
      </c>
      <c r="D46" s="35">
        <f>D21+D16+D11+D26+D31+D37+D41</f>
        <v>55202.37859000001</v>
      </c>
      <c r="E46" s="35">
        <f>E21+E16+E11+E26+E31+E37+E41</f>
        <v>55202.37859000001</v>
      </c>
      <c r="F46" s="38">
        <f>E46/B46*100</f>
        <v>99.85551150207247</v>
      </c>
      <c r="G46" s="38">
        <f>E46/C46*100</f>
        <v>99.85551150207247</v>
      </c>
      <c r="H46" s="35">
        <f aca="true" t="shared" si="12" ref="H46:AE46">H21+H16+H11+H26+H31+H37+H41</f>
        <v>6755.56177</v>
      </c>
      <c r="I46" s="35">
        <f t="shared" si="12"/>
        <v>3485.37</v>
      </c>
      <c r="J46" s="35">
        <f t="shared" si="12"/>
        <v>4648.68097</v>
      </c>
      <c r="K46" s="35">
        <f t="shared" si="12"/>
        <v>7499.44359</v>
      </c>
      <c r="L46" s="35">
        <f t="shared" si="12"/>
        <v>4581.476</v>
      </c>
      <c r="M46" s="35">
        <f t="shared" si="12"/>
        <v>3866.05</v>
      </c>
      <c r="N46" s="35">
        <f t="shared" si="12"/>
        <v>6250.67647</v>
      </c>
      <c r="O46" s="35">
        <f t="shared" si="12"/>
        <v>5502.31</v>
      </c>
      <c r="P46" s="35">
        <f t="shared" si="12"/>
        <v>5977.154170000001</v>
      </c>
      <c r="Q46" s="35">
        <f t="shared" si="12"/>
        <v>6053.4</v>
      </c>
      <c r="R46" s="35">
        <f t="shared" si="12"/>
        <v>4897.00222</v>
      </c>
      <c r="S46" s="35">
        <f t="shared" si="12"/>
        <v>5689.81</v>
      </c>
      <c r="T46" s="35">
        <f t="shared" si="12"/>
        <v>5211.56547</v>
      </c>
      <c r="U46" s="35">
        <f t="shared" si="12"/>
        <v>5962.16</v>
      </c>
      <c r="V46" s="35">
        <f t="shared" si="12"/>
        <v>4585.52732</v>
      </c>
      <c r="W46" s="35">
        <f t="shared" si="12"/>
        <v>4635.44</v>
      </c>
      <c r="X46" s="35">
        <f t="shared" si="12"/>
        <v>3506.25897</v>
      </c>
      <c r="Y46" s="35">
        <f t="shared" si="12"/>
        <v>1454.59</v>
      </c>
      <c r="Z46" s="35">
        <f t="shared" si="12"/>
        <v>3576.38973</v>
      </c>
      <c r="AA46" s="35">
        <f t="shared" si="12"/>
        <v>1977.84</v>
      </c>
      <c r="AB46" s="35">
        <f t="shared" si="12"/>
        <v>2391.30894</v>
      </c>
      <c r="AC46" s="35">
        <f t="shared" si="12"/>
        <v>1907.78</v>
      </c>
      <c r="AD46" s="35">
        <f t="shared" si="12"/>
        <v>2900.65306</v>
      </c>
      <c r="AE46" s="35">
        <f t="shared" si="12"/>
        <v>7168.185</v>
      </c>
      <c r="AF46" s="83"/>
    </row>
    <row r="47" spans="1:32" s="4" customFormat="1" ht="23.25" customHeight="1">
      <c r="A47" s="45" t="s">
        <v>23</v>
      </c>
      <c r="B47" s="72">
        <f aca="true" t="shared" si="13" ref="B47:E48">B12+B17+B22+B27+B32+B37+B42</f>
        <v>0</v>
      </c>
      <c r="C47" s="72">
        <f t="shared" si="13"/>
        <v>0</v>
      </c>
      <c r="D47" s="72">
        <f t="shared" si="13"/>
        <v>0</v>
      </c>
      <c r="E47" s="72">
        <f t="shared" si="13"/>
        <v>0</v>
      </c>
      <c r="F47" s="38"/>
      <c r="G47" s="38"/>
      <c r="H47" s="72">
        <f aca="true" t="shared" si="14" ref="H47:AE48">H12+H17+H22+H27+H32+H37+H42</f>
        <v>0</v>
      </c>
      <c r="I47" s="72">
        <f t="shared" si="14"/>
        <v>0</v>
      </c>
      <c r="J47" s="72">
        <f t="shared" si="14"/>
        <v>0</v>
      </c>
      <c r="K47" s="72">
        <f t="shared" si="14"/>
        <v>0</v>
      </c>
      <c r="L47" s="72">
        <f t="shared" si="14"/>
        <v>0</v>
      </c>
      <c r="M47" s="72">
        <f t="shared" si="14"/>
        <v>0</v>
      </c>
      <c r="N47" s="72">
        <f t="shared" si="14"/>
        <v>0</v>
      </c>
      <c r="O47" s="72">
        <f t="shared" si="14"/>
        <v>0</v>
      </c>
      <c r="P47" s="72">
        <f t="shared" si="14"/>
        <v>0</v>
      </c>
      <c r="Q47" s="72">
        <f t="shared" si="14"/>
        <v>0</v>
      </c>
      <c r="R47" s="72">
        <f t="shared" si="14"/>
        <v>0</v>
      </c>
      <c r="S47" s="72">
        <f t="shared" si="14"/>
        <v>0</v>
      </c>
      <c r="T47" s="72">
        <f t="shared" si="14"/>
        <v>0</v>
      </c>
      <c r="U47" s="72">
        <f t="shared" si="14"/>
        <v>0</v>
      </c>
      <c r="V47" s="72">
        <f t="shared" si="14"/>
        <v>0</v>
      </c>
      <c r="W47" s="72">
        <f t="shared" si="14"/>
        <v>0</v>
      </c>
      <c r="X47" s="72">
        <f t="shared" si="14"/>
        <v>0</v>
      </c>
      <c r="Y47" s="72">
        <f t="shared" si="14"/>
        <v>0</v>
      </c>
      <c r="Z47" s="72">
        <f t="shared" si="14"/>
        <v>0</v>
      </c>
      <c r="AA47" s="72">
        <f t="shared" si="14"/>
        <v>0</v>
      </c>
      <c r="AB47" s="72">
        <f t="shared" si="14"/>
        <v>0</v>
      </c>
      <c r="AC47" s="72">
        <f t="shared" si="14"/>
        <v>0</v>
      </c>
      <c r="AD47" s="72">
        <f t="shared" si="14"/>
        <v>0</v>
      </c>
      <c r="AE47" s="72">
        <f t="shared" si="14"/>
        <v>0</v>
      </c>
      <c r="AF47" s="83"/>
    </row>
    <row r="48" spans="1:32" s="4" customFormat="1" ht="19.5" customHeight="1">
      <c r="A48" s="45" t="s">
        <v>24</v>
      </c>
      <c r="B48" s="72">
        <f t="shared" si="13"/>
        <v>70282</v>
      </c>
      <c r="C48" s="72">
        <f t="shared" si="13"/>
        <v>70282</v>
      </c>
      <c r="D48" s="72">
        <f t="shared" si="13"/>
        <v>70282</v>
      </c>
      <c r="E48" s="72">
        <f t="shared" si="13"/>
        <v>70282</v>
      </c>
      <c r="F48" s="38">
        <f>E48/B48*100</f>
        <v>100</v>
      </c>
      <c r="G48" s="38">
        <f>E48/C48*100</f>
        <v>100</v>
      </c>
      <c r="H48" s="72">
        <f t="shared" si="14"/>
        <v>0</v>
      </c>
      <c r="I48" s="72">
        <f t="shared" si="14"/>
        <v>0</v>
      </c>
      <c r="J48" s="72">
        <f t="shared" si="14"/>
        <v>377.88</v>
      </c>
      <c r="K48" s="72">
        <f t="shared" si="14"/>
        <v>377.88</v>
      </c>
      <c r="L48" s="72">
        <f t="shared" si="14"/>
        <v>866.59</v>
      </c>
      <c r="M48" s="72">
        <f t="shared" si="14"/>
        <v>866.59</v>
      </c>
      <c r="N48" s="72">
        <f t="shared" si="14"/>
        <v>7986.04</v>
      </c>
      <c r="O48" s="72">
        <f t="shared" si="14"/>
        <v>7986.04</v>
      </c>
      <c r="P48" s="72">
        <f t="shared" si="14"/>
        <v>668.49</v>
      </c>
      <c r="Q48" s="72">
        <f t="shared" si="14"/>
        <v>638.3</v>
      </c>
      <c r="R48" s="72">
        <f t="shared" si="14"/>
        <v>18861.65</v>
      </c>
      <c r="S48" s="72">
        <f t="shared" si="14"/>
        <v>11616.01</v>
      </c>
      <c r="T48" s="72">
        <f t="shared" si="14"/>
        <v>0</v>
      </c>
      <c r="U48" s="72">
        <f t="shared" si="14"/>
        <v>0</v>
      </c>
      <c r="V48" s="72">
        <f t="shared" si="14"/>
        <v>0</v>
      </c>
      <c r="W48" s="72">
        <f t="shared" si="14"/>
        <v>8.08</v>
      </c>
      <c r="X48" s="72">
        <f t="shared" si="14"/>
        <v>0</v>
      </c>
      <c r="Y48" s="72">
        <f t="shared" si="14"/>
        <v>7267.75</v>
      </c>
      <c r="Z48" s="72">
        <f t="shared" si="14"/>
        <v>24415.06</v>
      </c>
      <c r="AA48" s="72">
        <f t="shared" si="14"/>
        <v>24415.06</v>
      </c>
      <c r="AB48" s="72">
        <f t="shared" si="14"/>
        <v>16250.61</v>
      </c>
      <c r="AC48" s="72">
        <f t="shared" si="14"/>
        <v>16250.61</v>
      </c>
      <c r="AD48" s="72">
        <f t="shared" si="14"/>
        <v>855.68</v>
      </c>
      <c r="AE48" s="72">
        <f t="shared" si="14"/>
        <v>855.68</v>
      </c>
      <c r="AF48" s="84"/>
    </row>
    <row r="49" spans="1:32" s="26" customFormat="1" ht="63" customHeight="1">
      <c r="A49" s="46" t="s">
        <v>28</v>
      </c>
      <c r="B49" s="37">
        <f>B60</f>
        <v>30040.899999999994</v>
      </c>
      <c r="C49" s="37">
        <f>C60</f>
        <v>30040.899999999994</v>
      </c>
      <c r="D49" s="37">
        <f>D60</f>
        <v>29336.969999999994</v>
      </c>
      <c r="E49" s="37">
        <f>E60</f>
        <v>29336.969999999994</v>
      </c>
      <c r="F49" s="39">
        <f>E49/B49*100</f>
        <v>97.65676128211871</v>
      </c>
      <c r="G49" s="39">
        <f>E49/C49*100</f>
        <v>97.65676128211871</v>
      </c>
      <c r="H49" s="37">
        <f aca="true" t="shared" si="15" ref="H49:AE49">H60</f>
        <v>2750.23</v>
      </c>
      <c r="I49" s="37">
        <f t="shared" si="15"/>
        <v>2735.42</v>
      </c>
      <c r="J49" s="37">
        <f t="shared" si="15"/>
        <v>3029.02</v>
      </c>
      <c r="K49" s="37">
        <f t="shared" si="15"/>
        <v>2980.81</v>
      </c>
      <c r="L49" s="37">
        <f>L60</f>
        <v>2336.45</v>
      </c>
      <c r="M49" s="37">
        <f t="shared" si="15"/>
        <v>2130.19</v>
      </c>
      <c r="N49" s="37">
        <f t="shared" si="15"/>
        <v>2291.62</v>
      </c>
      <c r="O49" s="37">
        <f t="shared" si="15"/>
        <v>2478.48</v>
      </c>
      <c r="P49" s="37">
        <f t="shared" si="15"/>
        <v>2109.08</v>
      </c>
      <c r="Q49" s="37">
        <f t="shared" si="15"/>
        <v>2191.38</v>
      </c>
      <c r="R49" s="37">
        <f t="shared" si="15"/>
        <v>1668.59</v>
      </c>
      <c r="S49" s="37">
        <f t="shared" si="15"/>
        <v>1568.25</v>
      </c>
      <c r="T49" s="37">
        <f t="shared" si="15"/>
        <v>1568.1599999999999</v>
      </c>
      <c r="U49" s="37">
        <f t="shared" si="15"/>
        <v>1453.76</v>
      </c>
      <c r="V49" s="37">
        <f t="shared" si="15"/>
        <v>2227.96</v>
      </c>
      <c r="W49" s="37">
        <f t="shared" si="15"/>
        <v>2269.42</v>
      </c>
      <c r="X49" s="37">
        <f t="shared" si="15"/>
        <v>2980.13</v>
      </c>
      <c r="Y49" s="37">
        <f t="shared" si="15"/>
        <v>3152.51</v>
      </c>
      <c r="Z49" s="37">
        <f t="shared" si="15"/>
        <v>2991.13</v>
      </c>
      <c r="AA49" s="37">
        <f t="shared" si="15"/>
        <v>2438.58</v>
      </c>
      <c r="AB49" s="37">
        <f t="shared" si="15"/>
        <v>3112.2200000000003</v>
      </c>
      <c r="AC49" s="37">
        <f t="shared" si="15"/>
        <v>2666.96</v>
      </c>
      <c r="AD49" s="37">
        <f t="shared" si="15"/>
        <v>2976.31</v>
      </c>
      <c r="AE49" s="68">
        <f t="shared" si="15"/>
        <v>3271.21</v>
      </c>
      <c r="AF49" s="97"/>
    </row>
    <row r="50" spans="1:32" s="26" customFormat="1" ht="54.75" customHeight="1">
      <c r="A50" s="103" t="s">
        <v>66</v>
      </c>
      <c r="B50" s="36">
        <f>H50+J50+L50+N50+P50+R50+T50+V50+X50+Z50+AB50+AD50</f>
        <v>15596.699999999999</v>
      </c>
      <c r="C50" s="38">
        <f>H50+J50+L50+N50+P50+R50+T50+V50+X50+Z50+AB50+AD50</f>
        <v>15596.699999999999</v>
      </c>
      <c r="D50" s="38">
        <f>E50</f>
        <v>14892.789999999999</v>
      </c>
      <c r="E50" s="36">
        <f>I50+K50+M50+O50+Q50+S50+U50+W50+Y50+AA50+AC50+AE50</f>
        <v>14892.789999999999</v>
      </c>
      <c r="F50" s="38">
        <f>E50/B50*100</f>
        <v>95.48680169523041</v>
      </c>
      <c r="G50" s="38">
        <f>E50/C50*100</f>
        <v>95.48680169523041</v>
      </c>
      <c r="H50" s="36">
        <v>1666.23</v>
      </c>
      <c r="I50" s="36">
        <v>1651.5</v>
      </c>
      <c r="J50" s="36">
        <v>1814.45</v>
      </c>
      <c r="K50" s="36">
        <v>1766.24</v>
      </c>
      <c r="L50" s="36">
        <v>1121.88</v>
      </c>
      <c r="M50" s="36">
        <v>915.62</v>
      </c>
      <c r="N50" s="36">
        <v>1077.05</v>
      </c>
      <c r="O50" s="36">
        <v>1263.91</v>
      </c>
      <c r="P50" s="36">
        <v>894.51</v>
      </c>
      <c r="Q50" s="36">
        <v>976.81</v>
      </c>
      <c r="R50" s="36">
        <v>454.02</v>
      </c>
      <c r="S50" s="36">
        <v>353.68</v>
      </c>
      <c r="T50" s="36">
        <v>353.59</v>
      </c>
      <c r="U50" s="36">
        <v>239.19</v>
      </c>
      <c r="V50" s="36">
        <v>1013.39</v>
      </c>
      <c r="W50" s="36">
        <v>1054.85</v>
      </c>
      <c r="X50" s="36">
        <v>1765.56</v>
      </c>
      <c r="Y50" s="36">
        <v>1937.94</v>
      </c>
      <c r="Z50" s="36">
        <v>1776.56</v>
      </c>
      <c r="AA50" s="36">
        <v>1224.01</v>
      </c>
      <c r="AB50" s="36">
        <v>1897.65</v>
      </c>
      <c r="AC50" s="36">
        <v>1452.39</v>
      </c>
      <c r="AD50" s="36">
        <v>1761.81</v>
      </c>
      <c r="AE50" s="69">
        <v>2056.65</v>
      </c>
      <c r="AF50" s="91" t="s">
        <v>86</v>
      </c>
    </row>
    <row r="51" spans="1:32" s="4" customFormat="1" ht="23.25" customHeight="1">
      <c r="A51" s="45" t="s">
        <v>21</v>
      </c>
      <c r="B51" s="72"/>
      <c r="C51" s="72"/>
      <c r="D51" s="72"/>
      <c r="E51" s="72"/>
      <c r="F51" s="38"/>
      <c r="G51" s="38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83"/>
    </row>
    <row r="52" spans="1:32" s="4" customFormat="1" ht="24.75" customHeight="1">
      <c r="A52" s="45" t="s">
        <v>22</v>
      </c>
      <c r="B52" s="35">
        <f>B50</f>
        <v>15596.699999999999</v>
      </c>
      <c r="C52" s="35">
        <f>C50</f>
        <v>15596.699999999999</v>
      </c>
      <c r="D52" s="35">
        <f>D50</f>
        <v>14892.789999999999</v>
      </c>
      <c r="E52" s="35">
        <f>E50</f>
        <v>14892.789999999999</v>
      </c>
      <c r="F52" s="38">
        <f>E52/C52*100</f>
        <v>95.48680169523041</v>
      </c>
      <c r="G52" s="38">
        <f>E52/B52*100</f>
        <v>95.48680169523041</v>
      </c>
      <c r="H52" s="35">
        <f>H50</f>
        <v>1666.23</v>
      </c>
      <c r="I52" s="35">
        <f aca="true" t="shared" si="16" ref="I52:AE52">I50</f>
        <v>1651.5</v>
      </c>
      <c r="J52" s="35">
        <f t="shared" si="16"/>
        <v>1814.45</v>
      </c>
      <c r="K52" s="35">
        <f t="shared" si="16"/>
        <v>1766.24</v>
      </c>
      <c r="L52" s="35">
        <f t="shared" si="16"/>
        <v>1121.88</v>
      </c>
      <c r="M52" s="35">
        <f t="shared" si="16"/>
        <v>915.62</v>
      </c>
      <c r="N52" s="35">
        <f t="shared" si="16"/>
        <v>1077.05</v>
      </c>
      <c r="O52" s="35">
        <f t="shared" si="16"/>
        <v>1263.91</v>
      </c>
      <c r="P52" s="35">
        <f t="shared" si="16"/>
        <v>894.51</v>
      </c>
      <c r="Q52" s="35">
        <f t="shared" si="16"/>
        <v>976.81</v>
      </c>
      <c r="R52" s="35">
        <f t="shared" si="16"/>
        <v>454.02</v>
      </c>
      <c r="S52" s="35">
        <f t="shared" si="16"/>
        <v>353.68</v>
      </c>
      <c r="T52" s="35">
        <f t="shared" si="16"/>
        <v>353.59</v>
      </c>
      <c r="U52" s="35">
        <f t="shared" si="16"/>
        <v>239.19</v>
      </c>
      <c r="V52" s="35">
        <f t="shared" si="16"/>
        <v>1013.39</v>
      </c>
      <c r="W52" s="35">
        <f t="shared" si="16"/>
        <v>1054.85</v>
      </c>
      <c r="X52" s="35">
        <f t="shared" si="16"/>
        <v>1765.56</v>
      </c>
      <c r="Y52" s="35">
        <f t="shared" si="16"/>
        <v>1937.94</v>
      </c>
      <c r="Z52" s="35">
        <f t="shared" si="16"/>
        <v>1776.56</v>
      </c>
      <c r="AA52" s="35">
        <f t="shared" si="16"/>
        <v>1224.01</v>
      </c>
      <c r="AB52" s="35">
        <f t="shared" si="16"/>
        <v>1897.65</v>
      </c>
      <c r="AC52" s="35">
        <f t="shared" si="16"/>
        <v>1452.39</v>
      </c>
      <c r="AD52" s="35">
        <f t="shared" si="16"/>
        <v>1761.81</v>
      </c>
      <c r="AE52" s="35">
        <f t="shared" si="16"/>
        <v>2056.65</v>
      </c>
      <c r="AF52" s="83"/>
    </row>
    <row r="53" spans="1:32" s="4" customFormat="1" ht="23.25" customHeight="1">
      <c r="A53" s="45" t="s">
        <v>23</v>
      </c>
      <c r="B53" s="72"/>
      <c r="C53" s="72"/>
      <c r="D53" s="72"/>
      <c r="E53" s="72"/>
      <c r="F53" s="38"/>
      <c r="G53" s="38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83"/>
    </row>
    <row r="54" spans="1:32" s="4" customFormat="1" ht="19.5" customHeight="1">
      <c r="A54" s="45" t="s">
        <v>24</v>
      </c>
      <c r="B54" s="72"/>
      <c r="C54" s="72"/>
      <c r="D54" s="72"/>
      <c r="E54" s="72"/>
      <c r="F54" s="38"/>
      <c r="G54" s="38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84"/>
    </row>
    <row r="55" spans="1:32" s="26" customFormat="1" ht="56.25">
      <c r="A55" s="103" t="s">
        <v>67</v>
      </c>
      <c r="B55" s="36">
        <f>H55+J55+L55+N55+P55+R55+T55+V55+X55+Z55+AB55+AD55</f>
        <v>14444.199999999997</v>
      </c>
      <c r="C55" s="38">
        <f>H55+J55+L55+N55+P55+R55+T55+V55+X55+Z55+AB55+AD55</f>
        <v>14444.199999999997</v>
      </c>
      <c r="D55" s="38">
        <f>E55</f>
        <v>14444.179999999997</v>
      </c>
      <c r="E55" s="36">
        <f>I55+K55+M55+O55+Q55+S55+U55+W55+Y55+AA55+AC55+AE55</f>
        <v>14444.179999999997</v>
      </c>
      <c r="F55" s="38">
        <f>E55/B55*100</f>
        <v>99.99986153611829</v>
      </c>
      <c r="G55" s="38">
        <f>E55/C55*100</f>
        <v>99.99986153611829</v>
      </c>
      <c r="H55" s="36">
        <v>1084</v>
      </c>
      <c r="I55" s="36">
        <v>1083.92</v>
      </c>
      <c r="J55" s="36">
        <v>1214.57</v>
      </c>
      <c r="K55" s="36">
        <v>1214.57</v>
      </c>
      <c r="L55" s="36">
        <v>1214.57</v>
      </c>
      <c r="M55" s="36">
        <v>1214.57</v>
      </c>
      <c r="N55" s="36">
        <v>1214.57</v>
      </c>
      <c r="O55" s="36">
        <v>1214.57</v>
      </c>
      <c r="P55" s="36">
        <v>1214.57</v>
      </c>
      <c r="Q55" s="36">
        <v>1214.57</v>
      </c>
      <c r="R55" s="36">
        <v>1214.57</v>
      </c>
      <c r="S55" s="36">
        <v>1214.57</v>
      </c>
      <c r="T55" s="36">
        <v>1214.57</v>
      </c>
      <c r="U55" s="36">
        <v>1214.57</v>
      </c>
      <c r="V55" s="36">
        <v>1214.57</v>
      </c>
      <c r="W55" s="36">
        <v>1214.57</v>
      </c>
      <c r="X55" s="36">
        <v>1214.57</v>
      </c>
      <c r="Y55" s="36">
        <v>1214.57</v>
      </c>
      <c r="Z55" s="36">
        <v>1214.57</v>
      </c>
      <c r="AA55" s="36">
        <v>1214.57</v>
      </c>
      <c r="AB55" s="36">
        <v>1214.57</v>
      </c>
      <c r="AC55" s="36">
        <v>1214.57</v>
      </c>
      <c r="AD55" s="36">
        <v>1214.5</v>
      </c>
      <c r="AE55" s="69">
        <v>1214.56</v>
      </c>
      <c r="AF55" s="110"/>
    </row>
    <row r="56" spans="1:32" s="4" customFormat="1" ht="23.25" customHeight="1">
      <c r="A56" s="45" t="s">
        <v>21</v>
      </c>
      <c r="B56" s="72"/>
      <c r="C56" s="72"/>
      <c r="D56" s="72"/>
      <c r="E56" s="72"/>
      <c r="F56" s="38"/>
      <c r="G56" s="38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83"/>
    </row>
    <row r="57" spans="1:32" s="4" customFormat="1" ht="24.75" customHeight="1">
      <c r="A57" s="45" t="s">
        <v>22</v>
      </c>
      <c r="B57" s="35">
        <f>B55</f>
        <v>14444.199999999997</v>
      </c>
      <c r="C57" s="35">
        <f>C55</f>
        <v>14444.199999999997</v>
      </c>
      <c r="D57" s="35">
        <f>D55</f>
        <v>14444.179999999997</v>
      </c>
      <c r="E57" s="35">
        <f>E55</f>
        <v>14444.179999999997</v>
      </c>
      <c r="F57" s="38">
        <f>E57/C57*100</f>
        <v>99.99986153611829</v>
      </c>
      <c r="G57" s="38">
        <f>E57/B57*100</f>
        <v>99.99986153611829</v>
      </c>
      <c r="H57" s="35">
        <f>H55</f>
        <v>1084</v>
      </c>
      <c r="I57" s="35">
        <f aca="true" t="shared" si="17" ref="I57:AE57">I55</f>
        <v>1083.92</v>
      </c>
      <c r="J57" s="35">
        <f t="shared" si="17"/>
        <v>1214.57</v>
      </c>
      <c r="K57" s="35">
        <f t="shared" si="17"/>
        <v>1214.57</v>
      </c>
      <c r="L57" s="35">
        <f t="shared" si="17"/>
        <v>1214.57</v>
      </c>
      <c r="M57" s="35">
        <f t="shared" si="17"/>
        <v>1214.57</v>
      </c>
      <c r="N57" s="35">
        <f t="shared" si="17"/>
        <v>1214.57</v>
      </c>
      <c r="O57" s="35">
        <f t="shared" si="17"/>
        <v>1214.57</v>
      </c>
      <c r="P57" s="35">
        <f t="shared" si="17"/>
        <v>1214.57</v>
      </c>
      <c r="Q57" s="35">
        <f t="shared" si="17"/>
        <v>1214.57</v>
      </c>
      <c r="R57" s="35">
        <f t="shared" si="17"/>
        <v>1214.57</v>
      </c>
      <c r="S57" s="35">
        <f t="shared" si="17"/>
        <v>1214.57</v>
      </c>
      <c r="T57" s="35">
        <f t="shared" si="17"/>
        <v>1214.57</v>
      </c>
      <c r="U57" s="35">
        <f t="shared" si="17"/>
        <v>1214.57</v>
      </c>
      <c r="V57" s="35">
        <f t="shared" si="17"/>
        <v>1214.57</v>
      </c>
      <c r="W57" s="35">
        <f t="shared" si="17"/>
        <v>1214.57</v>
      </c>
      <c r="X57" s="35">
        <f t="shared" si="17"/>
        <v>1214.57</v>
      </c>
      <c r="Y57" s="35">
        <f t="shared" si="17"/>
        <v>1214.57</v>
      </c>
      <c r="Z57" s="35">
        <f t="shared" si="17"/>
        <v>1214.57</v>
      </c>
      <c r="AA57" s="35">
        <f t="shared" si="17"/>
        <v>1214.57</v>
      </c>
      <c r="AB57" s="35">
        <f t="shared" si="17"/>
        <v>1214.57</v>
      </c>
      <c r="AC57" s="35">
        <f t="shared" si="17"/>
        <v>1214.57</v>
      </c>
      <c r="AD57" s="35">
        <f t="shared" si="17"/>
        <v>1214.5</v>
      </c>
      <c r="AE57" s="35">
        <f t="shared" si="17"/>
        <v>1214.56</v>
      </c>
      <c r="AF57" s="83"/>
    </row>
    <row r="58" spans="1:32" s="4" customFormat="1" ht="23.25" customHeight="1">
      <c r="A58" s="45" t="s">
        <v>23</v>
      </c>
      <c r="B58" s="72"/>
      <c r="C58" s="72"/>
      <c r="D58" s="72"/>
      <c r="E58" s="72"/>
      <c r="F58" s="38"/>
      <c r="G58" s="38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83"/>
    </row>
    <row r="59" spans="1:32" s="4" customFormat="1" ht="19.5" customHeight="1">
      <c r="A59" s="45" t="s">
        <v>24</v>
      </c>
      <c r="B59" s="72"/>
      <c r="C59" s="72"/>
      <c r="D59" s="72"/>
      <c r="E59" s="72"/>
      <c r="F59" s="38"/>
      <c r="G59" s="38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84"/>
    </row>
    <row r="60" spans="1:32" s="26" customFormat="1" ht="24" customHeight="1">
      <c r="A60" s="46" t="s">
        <v>38</v>
      </c>
      <c r="B60" s="37">
        <f>B50+B55</f>
        <v>30040.899999999994</v>
      </c>
      <c r="C60" s="37">
        <f>C50+C55</f>
        <v>30040.899999999994</v>
      </c>
      <c r="D60" s="37">
        <f>D50+D55</f>
        <v>29336.969999999994</v>
      </c>
      <c r="E60" s="37">
        <f>E50+E55</f>
        <v>29336.969999999994</v>
      </c>
      <c r="F60" s="39">
        <f>E60/B60*100</f>
        <v>97.65676128211871</v>
      </c>
      <c r="G60" s="39">
        <f>E60/C60*100</f>
        <v>97.65676128211871</v>
      </c>
      <c r="H60" s="37">
        <f aca="true" t="shared" si="18" ref="H60:AE60">H50+H55</f>
        <v>2750.23</v>
      </c>
      <c r="I60" s="37">
        <f t="shared" si="18"/>
        <v>2735.42</v>
      </c>
      <c r="J60" s="37">
        <f t="shared" si="18"/>
        <v>3029.02</v>
      </c>
      <c r="K60" s="37">
        <f t="shared" si="18"/>
        <v>2980.81</v>
      </c>
      <c r="L60" s="37">
        <f t="shared" si="18"/>
        <v>2336.45</v>
      </c>
      <c r="M60" s="37">
        <f t="shared" si="18"/>
        <v>2130.19</v>
      </c>
      <c r="N60" s="37">
        <f t="shared" si="18"/>
        <v>2291.62</v>
      </c>
      <c r="O60" s="37">
        <f t="shared" si="18"/>
        <v>2478.48</v>
      </c>
      <c r="P60" s="37">
        <f t="shared" si="18"/>
        <v>2109.08</v>
      </c>
      <c r="Q60" s="37">
        <f t="shared" si="18"/>
        <v>2191.38</v>
      </c>
      <c r="R60" s="37">
        <f t="shared" si="18"/>
        <v>1668.59</v>
      </c>
      <c r="S60" s="37">
        <f t="shared" si="18"/>
        <v>1568.25</v>
      </c>
      <c r="T60" s="37">
        <f t="shared" si="18"/>
        <v>1568.1599999999999</v>
      </c>
      <c r="U60" s="37">
        <f t="shared" si="18"/>
        <v>1453.76</v>
      </c>
      <c r="V60" s="37">
        <f t="shared" si="18"/>
        <v>2227.96</v>
      </c>
      <c r="W60" s="37">
        <f t="shared" si="18"/>
        <v>2269.42</v>
      </c>
      <c r="X60" s="37">
        <f t="shared" si="18"/>
        <v>2980.13</v>
      </c>
      <c r="Y60" s="37">
        <f t="shared" si="18"/>
        <v>3152.51</v>
      </c>
      <c r="Z60" s="37">
        <f t="shared" si="18"/>
        <v>2991.13</v>
      </c>
      <c r="AA60" s="37">
        <f t="shared" si="18"/>
        <v>2438.58</v>
      </c>
      <c r="AB60" s="37">
        <f t="shared" si="18"/>
        <v>3112.2200000000003</v>
      </c>
      <c r="AC60" s="37">
        <f t="shared" si="18"/>
        <v>2666.96</v>
      </c>
      <c r="AD60" s="37">
        <f t="shared" si="18"/>
        <v>2976.31</v>
      </c>
      <c r="AE60" s="37">
        <f t="shared" si="18"/>
        <v>3271.21</v>
      </c>
      <c r="AF60" s="97"/>
    </row>
    <row r="61" spans="1:32" s="26" customFormat="1" ht="21.75" customHeight="1">
      <c r="A61" s="27" t="s">
        <v>21</v>
      </c>
      <c r="B61" s="41"/>
      <c r="C61" s="36"/>
      <c r="D61" s="36"/>
      <c r="E61" s="37"/>
      <c r="F61" s="38"/>
      <c r="G61" s="3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68"/>
      <c r="AF61" s="97"/>
    </row>
    <row r="62" spans="1:32" s="26" customFormat="1" ht="21.75" customHeight="1">
      <c r="A62" s="27" t="s">
        <v>22</v>
      </c>
      <c r="B62" s="36">
        <f>B60</f>
        <v>30040.899999999994</v>
      </c>
      <c r="C62" s="36">
        <f>C60</f>
        <v>30040.899999999994</v>
      </c>
      <c r="D62" s="36">
        <f>D60</f>
        <v>29336.969999999994</v>
      </c>
      <c r="E62" s="36">
        <f>E60</f>
        <v>29336.969999999994</v>
      </c>
      <c r="F62" s="38">
        <f>E62/B62*100</f>
        <v>97.65676128211871</v>
      </c>
      <c r="G62" s="38">
        <f>E62/C62*100</f>
        <v>97.65676128211871</v>
      </c>
      <c r="H62" s="36">
        <f aca="true" t="shared" si="19" ref="H62:W62">H60</f>
        <v>2750.23</v>
      </c>
      <c r="I62" s="36">
        <f t="shared" si="19"/>
        <v>2735.42</v>
      </c>
      <c r="J62" s="36">
        <f t="shared" si="19"/>
        <v>3029.02</v>
      </c>
      <c r="K62" s="36">
        <f t="shared" si="19"/>
        <v>2980.81</v>
      </c>
      <c r="L62" s="36">
        <f t="shared" si="19"/>
        <v>2336.45</v>
      </c>
      <c r="M62" s="36">
        <f t="shared" si="19"/>
        <v>2130.19</v>
      </c>
      <c r="N62" s="36">
        <f t="shared" si="19"/>
        <v>2291.62</v>
      </c>
      <c r="O62" s="36">
        <f t="shared" si="19"/>
        <v>2478.48</v>
      </c>
      <c r="P62" s="36">
        <f t="shared" si="19"/>
        <v>2109.08</v>
      </c>
      <c r="Q62" s="36">
        <f t="shared" si="19"/>
        <v>2191.38</v>
      </c>
      <c r="R62" s="36">
        <f t="shared" si="19"/>
        <v>1668.59</v>
      </c>
      <c r="S62" s="36">
        <f t="shared" si="19"/>
        <v>1568.25</v>
      </c>
      <c r="T62" s="36">
        <f t="shared" si="19"/>
        <v>1568.1599999999999</v>
      </c>
      <c r="U62" s="36">
        <f t="shared" si="19"/>
        <v>1453.76</v>
      </c>
      <c r="V62" s="36">
        <f t="shared" si="19"/>
        <v>2227.96</v>
      </c>
      <c r="W62" s="36">
        <f t="shared" si="19"/>
        <v>2269.42</v>
      </c>
      <c r="X62" s="36">
        <f>X60</f>
        <v>2980.13</v>
      </c>
      <c r="Y62" s="36">
        <f aca="true" t="shared" si="20" ref="Y62:AE62">Y60</f>
        <v>3152.51</v>
      </c>
      <c r="Z62" s="36">
        <f t="shared" si="20"/>
        <v>2991.13</v>
      </c>
      <c r="AA62" s="36">
        <f t="shared" si="20"/>
        <v>2438.58</v>
      </c>
      <c r="AB62" s="36">
        <f t="shared" si="20"/>
        <v>3112.2200000000003</v>
      </c>
      <c r="AC62" s="36">
        <f t="shared" si="20"/>
        <v>2666.96</v>
      </c>
      <c r="AD62" s="36">
        <f t="shared" si="20"/>
        <v>2976.31</v>
      </c>
      <c r="AE62" s="69">
        <f t="shared" si="20"/>
        <v>3271.21</v>
      </c>
      <c r="AF62" s="97"/>
    </row>
    <row r="63" spans="1:32" s="26" customFormat="1" ht="21.75" customHeight="1">
      <c r="A63" s="27" t="s">
        <v>23</v>
      </c>
      <c r="B63" s="41"/>
      <c r="C63" s="36"/>
      <c r="D63" s="36"/>
      <c r="E63" s="37"/>
      <c r="F63" s="38"/>
      <c r="G63" s="3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68"/>
      <c r="AF63" s="97"/>
    </row>
    <row r="64" spans="1:32" s="26" customFormat="1" ht="21.75" customHeight="1">
      <c r="A64" s="27" t="s">
        <v>24</v>
      </c>
      <c r="B64" s="41"/>
      <c r="C64" s="36"/>
      <c r="D64" s="36"/>
      <c r="E64" s="37"/>
      <c r="F64" s="38"/>
      <c r="G64" s="38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68"/>
      <c r="AF64" s="97"/>
    </row>
    <row r="65" spans="1:32" s="26" customFormat="1" ht="41.25" customHeight="1">
      <c r="A65" s="101" t="s">
        <v>29</v>
      </c>
      <c r="B65" s="37">
        <f>B81</f>
        <v>4321.3</v>
      </c>
      <c r="C65" s="37">
        <f>C81</f>
        <v>4321.3</v>
      </c>
      <c r="D65" s="37">
        <f>D81</f>
        <v>4081.3</v>
      </c>
      <c r="E65" s="37">
        <f>E81</f>
        <v>4081.3</v>
      </c>
      <c r="F65" s="39">
        <f>E65/B65*100</f>
        <v>94.4461157522042</v>
      </c>
      <c r="G65" s="39">
        <f>E65/C65*100</f>
        <v>94.4461157522042</v>
      </c>
      <c r="H65" s="37">
        <f aca="true" t="shared" si="21" ref="H65:AE65">H81</f>
        <v>563.52</v>
      </c>
      <c r="I65" s="37">
        <f t="shared" si="21"/>
        <v>473.34</v>
      </c>
      <c r="J65" s="37">
        <f t="shared" si="21"/>
        <v>634.8299999999999</v>
      </c>
      <c r="K65" s="37">
        <f t="shared" si="21"/>
        <v>666.71</v>
      </c>
      <c r="L65" s="37">
        <f t="shared" si="21"/>
        <v>634.86</v>
      </c>
      <c r="M65" s="37">
        <f t="shared" si="21"/>
        <v>642.16</v>
      </c>
      <c r="N65" s="37">
        <f t="shared" si="21"/>
        <v>634.8299999999999</v>
      </c>
      <c r="O65" s="37">
        <f t="shared" si="21"/>
        <v>653.27</v>
      </c>
      <c r="P65" s="37">
        <f t="shared" si="21"/>
        <v>647.5999999999999</v>
      </c>
      <c r="Q65" s="37">
        <f t="shared" si="21"/>
        <v>644.63</v>
      </c>
      <c r="R65" s="37">
        <f t="shared" si="21"/>
        <v>682.66</v>
      </c>
      <c r="S65" s="37">
        <f t="shared" si="21"/>
        <v>670.37</v>
      </c>
      <c r="T65" s="37">
        <f t="shared" si="21"/>
        <v>682.65</v>
      </c>
      <c r="U65" s="37">
        <f t="shared" si="21"/>
        <v>530.5699999999999</v>
      </c>
      <c r="V65" s="37">
        <f t="shared" si="21"/>
        <v>682.66</v>
      </c>
      <c r="W65" s="37">
        <f t="shared" si="21"/>
        <v>739.12</v>
      </c>
      <c r="X65" s="37">
        <f t="shared" si="21"/>
        <v>682.66</v>
      </c>
      <c r="Y65" s="37">
        <f t="shared" si="21"/>
        <v>610.2499999999999</v>
      </c>
      <c r="Z65" s="37">
        <f t="shared" si="21"/>
        <v>682.66</v>
      </c>
      <c r="AA65" s="37">
        <f t="shared" si="21"/>
        <v>382.14</v>
      </c>
      <c r="AB65" s="37">
        <f t="shared" si="21"/>
        <v>682.66</v>
      </c>
      <c r="AC65" s="37">
        <f t="shared" si="21"/>
        <v>588.16</v>
      </c>
      <c r="AD65" s="37">
        <f t="shared" si="21"/>
        <v>317.67</v>
      </c>
      <c r="AE65" s="68">
        <f t="shared" si="21"/>
        <v>465.40999999999997</v>
      </c>
      <c r="AF65" s="97"/>
    </row>
    <row r="66" spans="1:32" s="26" customFormat="1" ht="54" customHeight="1">
      <c r="A66" s="103" t="s">
        <v>68</v>
      </c>
      <c r="B66" s="36">
        <f>H66+J66+L66+N66+P66+R66+T66+V66+X66+Z66+AB66+AD66</f>
        <v>2203.2000000000003</v>
      </c>
      <c r="C66" s="38">
        <f>H66+J66+L66+N66+P66+R66+T66+V66+X66+Z66+AB66+AD66</f>
        <v>2203.2000000000003</v>
      </c>
      <c r="D66" s="38">
        <f>E66</f>
        <v>2203.1600000000003</v>
      </c>
      <c r="E66" s="36">
        <f>I66+K66+M66+O66+Q66+S66+U66+W66+Y66+AA66+AC66+AE66</f>
        <v>2203.1600000000003</v>
      </c>
      <c r="F66" s="38">
        <f>E66/B66*100</f>
        <v>99.99818445896878</v>
      </c>
      <c r="G66" s="38">
        <f>E66/C66*100</f>
        <v>99.99818445896878</v>
      </c>
      <c r="H66" s="41">
        <v>169.03</v>
      </c>
      <c r="I66" s="41">
        <v>169.03</v>
      </c>
      <c r="J66" s="41">
        <v>184.92</v>
      </c>
      <c r="K66" s="41">
        <v>184.92</v>
      </c>
      <c r="L66" s="41">
        <v>184.93</v>
      </c>
      <c r="M66" s="36">
        <v>184.93</v>
      </c>
      <c r="N66" s="41">
        <v>184.92</v>
      </c>
      <c r="O66" s="41">
        <v>184.92</v>
      </c>
      <c r="P66" s="41">
        <v>184.92</v>
      </c>
      <c r="Q66" s="41">
        <v>184.92</v>
      </c>
      <c r="R66" s="41">
        <v>184.92</v>
      </c>
      <c r="S66" s="36">
        <v>184.92</v>
      </c>
      <c r="T66" s="41">
        <v>184.92</v>
      </c>
      <c r="U66" s="41">
        <v>184.92</v>
      </c>
      <c r="V66" s="41">
        <v>184.92</v>
      </c>
      <c r="W66" s="41">
        <v>184.92</v>
      </c>
      <c r="X66" s="41">
        <v>184.92</v>
      </c>
      <c r="Y66" s="36">
        <v>184.92</v>
      </c>
      <c r="Z66" s="41">
        <v>184.92</v>
      </c>
      <c r="AA66" s="41">
        <v>184.92</v>
      </c>
      <c r="AB66" s="41">
        <v>184.92</v>
      </c>
      <c r="AC66" s="41">
        <v>184.92</v>
      </c>
      <c r="AD66" s="41">
        <v>184.96</v>
      </c>
      <c r="AE66" s="69">
        <v>184.92</v>
      </c>
      <c r="AF66" s="28"/>
    </row>
    <row r="67" spans="1:32" s="26" customFormat="1" ht="21.75" customHeight="1">
      <c r="A67" s="27" t="s">
        <v>21</v>
      </c>
      <c r="B67" s="41"/>
      <c r="C67" s="36"/>
      <c r="D67" s="36"/>
      <c r="E67" s="37"/>
      <c r="F67" s="38"/>
      <c r="G67" s="3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68"/>
      <c r="AF67" s="97"/>
    </row>
    <row r="68" spans="1:32" s="26" customFormat="1" ht="21.75" customHeight="1">
      <c r="A68" s="27" t="s">
        <v>22</v>
      </c>
      <c r="B68" s="36">
        <f>B66</f>
        <v>2203.2000000000003</v>
      </c>
      <c r="C68" s="36">
        <f>C66</f>
        <v>2203.2000000000003</v>
      </c>
      <c r="D68" s="36">
        <f>D66</f>
        <v>2203.1600000000003</v>
      </c>
      <c r="E68" s="36">
        <f>E66</f>
        <v>2203.1600000000003</v>
      </c>
      <c r="F68" s="38">
        <f>E68/B68*100</f>
        <v>99.99818445896878</v>
      </c>
      <c r="G68" s="38">
        <f>E68/C68*100</f>
        <v>99.99818445896878</v>
      </c>
      <c r="H68" s="36">
        <f aca="true" t="shared" si="22" ref="H68:W68">H66</f>
        <v>169.03</v>
      </c>
      <c r="I68" s="36">
        <f t="shared" si="22"/>
        <v>169.03</v>
      </c>
      <c r="J68" s="36">
        <f t="shared" si="22"/>
        <v>184.92</v>
      </c>
      <c r="K68" s="36">
        <f t="shared" si="22"/>
        <v>184.92</v>
      </c>
      <c r="L68" s="36">
        <f t="shared" si="22"/>
        <v>184.93</v>
      </c>
      <c r="M68" s="36">
        <f t="shared" si="22"/>
        <v>184.93</v>
      </c>
      <c r="N68" s="36">
        <f t="shared" si="22"/>
        <v>184.92</v>
      </c>
      <c r="O68" s="36">
        <f t="shared" si="22"/>
        <v>184.92</v>
      </c>
      <c r="P68" s="36">
        <f t="shared" si="22"/>
        <v>184.92</v>
      </c>
      <c r="Q68" s="36">
        <f t="shared" si="22"/>
        <v>184.92</v>
      </c>
      <c r="R68" s="36">
        <f t="shared" si="22"/>
        <v>184.92</v>
      </c>
      <c r="S68" s="36">
        <f t="shared" si="22"/>
        <v>184.92</v>
      </c>
      <c r="T68" s="36">
        <f t="shared" si="22"/>
        <v>184.92</v>
      </c>
      <c r="U68" s="36">
        <f t="shared" si="22"/>
        <v>184.92</v>
      </c>
      <c r="V68" s="36">
        <f t="shared" si="22"/>
        <v>184.92</v>
      </c>
      <c r="W68" s="36">
        <f t="shared" si="22"/>
        <v>184.92</v>
      </c>
      <c r="X68" s="36">
        <f>X66</f>
        <v>184.92</v>
      </c>
      <c r="Y68" s="36">
        <f aca="true" t="shared" si="23" ref="Y68:AE68">Y66</f>
        <v>184.92</v>
      </c>
      <c r="Z68" s="36">
        <f t="shared" si="23"/>
        <v>184.92</v>
      </c>
      <c r="AA68" s="36">
        <f t="shared" si="23"/>
        <v>184.92</v>
      </c>
      <c r="AB68" s="36">
        <f t="shared" si="23"/>
        <v>184.92</v>
      </c>
      <c r="AC68" s="36">
        <f t="shared" si="23"/>
        <v>184.92</v>
      </c>
      <c r="AD68" s="36">
        <f t="shared" si="23"/>
        <v>184.96</v>
      </c>
      <c r="AE68" s="69">
        <f t="shared" si="23"/>
        <v>184.92</v>
      </c>
      <c r="AF68" s="97"/>
    </row>
    <row r="69" spans="1:32" s="26" customFormat="1" ht="21.75" customHeight="1">
      <c r="A69" s="27" t="s">
        <v>23</v>
      </c>
      <c r="B69" s="41"/>
      <c r="C69" s="36"/>
      <c r="D69" s="36"/>
      <c r="E69" s="37"/>
      <c r="F69" s="38"/>
      <c r="G69" s="3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68"/>
      <c r="AF69" s="97"/>
    </row>
    <row r="70" spans="1:32" s="26" customFormat="1" ht="21.75" customHeight="1">
      <c r="A70" s="27" t="s">
        <v>24</v>
      </c>
      <c r="B70" s="41"/>
      <c r="C70" s="36"/>
      <c r="D70" s="36"/>
      <c r="E70" s="37"/>
      <c r="F70" s="38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68"/>
      <c r="AF70" s="97"/>
    </row>
    <row r="71" spans="1:32" s="26" customFormat="1" ht="34.5" customHeight="1">
      <c r="A71" s="108" t="s">
        <v>69</v>
      </c>
      <c r="B71" s="36">
        <f>H71+J71+L71+N71+P71+R71+T71+V71+X71+Z71+AB71+AD71</f>
        <v>1200.3</v>
      </c>
      <c r="C71" s="38">
        <f>H71+J71+L71+N71+P71+R71+T71+V71+X71+Z71+AB71+AD71</f>
        <v>1200.3</v>
      </c>
      <c r="D71" s="38">
        <f>E71</f>
        <v>1118</v>
      </c>
      <c r="E71" s="36">
        <f>I71+K71+M71+O71+Q71+S71+U71+W71+Y71+AA71+AC71+AE71</f>
        <v>1118</v>
      </c>
      <c r="F71" s="38">
        <f>E71/B71*100</f>
        <v>93.1433808214613</v>
      </c>
      <c r="G71" s="38">
        <f>E71/C71*100</f>
        <v>93.1433808214613</v>
      </c>
      <c r="H71" s="41">
        <v>83.68</v>
      </c>
      <c r="I71" s="41">
        <v>50.21</v>
      </c>
      <c r="J71" s="41">
        <v>95.62</v>
      </c>
      <c r="K71" s="41">
        <v>111.56</v>
      </c>
      <c r="L71" s="41">
        <v>95.62</v>
      </c>
      <c r="M71" s="36">
        <v>111.56</v>
      </c>
      <c r="N71" s="41">
        <v>95.62</v>
      </c>
      <c r="O71" s="41">
        <v>95.62</v>
      </c>
      <c r="P71" s="41">
        <v>102</v>
      </c>
      <c r="Q71" s="41">
        <v>103.59</v>
      </c>
      <c r="R71" s="41">
        <v>119.53</v>
      </c>
      <c r="S71" s="36">
        <v>119.53</v>
      </c>
      <c r="T71" s="41">
        <v>119.53</v>
      </c>
      <c r="U71" s="41">
        <v>55.78</v>
      </c>
      <c r="V71" s="41">
        <v>119.53</v>
      </c>
      <c r="W71" s="41">
        <v>135.47</v>
      </c>
      <c r="X71" s="41">
        <v>119.53</v>
      </c>
      <c r="Y71" s="36">
        <v>95.62</v>
      </c>
      <c r="Z71" s="41">
        <v>119.53</v>
      </c>
      <c r="AA71" s="41">
        <v>0</v>
      </c>
      <c r="AB71" s="41">
        <v>119.53</v>
      </c>
      <c r="AC71" s="41">
        <v>87.65</v>
      </c>
      <c r="AD71" s="41">
        <v>10.58</v>
      </c>
      <c r="AE71" s="69">
        <v>151.41</v>
      </c>
      <c r="AF71" s="110"/>
    </row>
    <row r="72" spans="1:32" s="26" customFormat="1" ht="21.75" customHeight="1">
      <c r="A72" s="27" t="s">
        <v>21</v>
      </c>
      <c r="B72" s="41"/>
      <c r="C72" s="36"/>
      <c r="D72" s="36"/>
      <c r="E72" s="37"/>
      <c r="F72" s="38"/>
      <c r="G72" s="3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68"/>
      <c r="AF72" s="97"/>
    </row>
    <row r="73" spans="1:32" s="26" customFormat="1" ht="21.75" customHeight="1">
      <c r="A73" s="27" t="s">
        <v>22</v>
      </c>
      <c r="B73" s="36">
        <f>B71</f>
        <v>1200.3</v>
      </c>
      <c r="C73" s="36">
        <f>C71</f>
        <v>1200.3</v>
      </c>
      <c r="D73" s="36">
        <f>D71</f>
        <v>1118</v>
      </c>
      <c r="E73" s="36">
        <f>E71</f>
        <v>1118</v>
      </c>
      <c r="F73" s="38">
        <f>E73/B73*100</f>
        <v>93.1433808214613</v>
      </c>
      <c r="G73" s="38">
        <f>E73/C73*100</f>
        <v>93.1433808214613</v>
      </c>
      <c r="H73" s="36">
        <f aca="true" t="shared" si="24" ref="H73:W73">H71</f>
        <v>83.68</v>
      </c>
      <c r="I73" s="36">
        <f t="shared" si="24"/>
        <v>50.21</v>
      </c>
      <c r="J73" s="36">
        <f t="shared" si="24"/>
        <v>95.62</v>
      </c>
      <c r="K73" s="36">
        <f t="shared" si="24"/>
        <v>111.56</v>
      </c>
      <c r="L73" s="36">
        <f t="shared" si="24"/>
        <v>95.62</v>
      </c>
      <c r="M73" s="36">
        <f t="shared" si="24"/>
        <v>111.56</v>
      </c>
      <c r="N73" s="36">
        <f t="shared" si="24"/>
        <v>95.62</v>
      </c>
      <c r="O73" s="36">
        <f t="shared" si="24"/>
        <v>95.62</v>
      </c>
      <c r="P73" s="36">
        <f t="shared" si="24"/>
        <v>102</v>
      </c>
      <c r="Q73" s="36">
        <f t="shared" si="24"/>
        <v>103.59</v>
      </c>
      <c r="R73" s="36">
        <f t="shared" si="24"/>
        <v>119.53</v>
      </c>
      <c r="S73" s="36">
        <f t="shared" si="24"/>
        <v>119.53</v>
      </c>
      <c r="T73" s="36">
        <f t="shared" si="24"/>
        <v>119.53</v>
      </c>
      <c r="U73" s="36">
        <f t="shared" si="24"/>
        <v>55.78</v>
      </c>
      <c r="V73" s="36">
        <f t="shared" si="24"/>
        <v>119.53</v>
      </c>
      <c r="W73" s="36">
        <f t="shared" si="24"/>
        <v>135.47</v>
      </c>
      <c r="X73" s="36">
        <f>X71</f>
        <v>119.53</v>
      </c>
      <c r="Y73" s="36">
        <f aca="true" t="shared" si="25" ref="Y73:AE73">Y71</f>
        <v>95.62</v>
      </c>
      <c r="Z73" s="36">
        <f t="shared" si="25"/>
        <v>119.53</v>
      </c>
      <c r="AA73" s="36">
        <f t="shared" si="25"/>
        <v>0</v>
      </c>
      <c r="AB73" s="36">
        <f t="shared" si="25"/>
        <v>119.53</v>
      </c>
      <c r="AC73" s="36">
        <f t="shared" si="25"/>
        <v>87.65</v>
      </c>
      <c r="AD73" s="36">
        <f t="shared" si="25"/>
        <v>10.58</v>
      </c>
      <c r="AE73" s="69">
        <f t="shared" si="25"/>
        <v>151.41</v>
      </c>
      <c r="AF73" s="97"/>
    </row>
    <row r="74" spans="1:32" s="26" customFormat="1" ht="21.75" customHeight="1">
      <c r="A74" s="27" t="s">
        <v>23</v>
      </c>
      <c r="B74" s="41"/>
      <c r="C74" s="36"/>
      <c r="D74" s="36"/>
      <c r="E74" s="37"/>
      <c r="F74" s="38"/>
      <c r="G74" s="3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68"/>
      <c r="AF74" s="97"/>
    </row>
    <row r="75" spans="1:32" s="26" customFormat="1" ht="21.75" customHeight="1">
      <c r="A75" s="27" t="s">
        <v>24</v>
      </c>
      <c r="B75" s="41"/>
      <c r="C75" s="36"/>
      <c r="D75" s="36"/>
      <c r="E75" s="37"/>
      <c r="F75" s="38"/>
      <c r="G75" s="3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68"/>
      <c r="AF75" s="97"/>
    </row>
    <row r="76" spans="1:32" s="26" customFormat="1" ht="48" customHeight="1">
      <c r="A76" s="103" t="s">
        <v>70</v>
      </c>
      <c r="B76" s="36">
        <f>H76+J76+L76+N76+P76+R76+T76+V76+X76+Z76+AB76+AD76</f>
        <v>917.8</v>
      </c>
      <c r="C76" s="38">
        <f>H76+J76+L76+N76+P76+R76+T76+V76+X76+Z76+AB76+AD76</f>
        <v>917.8</v>
      </c>
      <c r="D76" s="38">
        <f>E76</f>
        <v>760.1399999999999</v>
      </c>
      <c r="E76" s="36">
        <f>I76+K76+M76+O76+Q76+S76+U76+W76+Y76+AA76+AC76+AE76</f>
        <v>760.1399999999999</v>
      </c>
      <c r="F76" s="38">
        <f>E76/B76*100</f>
        <v>82.82196556984091</v>
      </c>
      <c r="G76" s="38">
        <f>E76/C76*100</f>
        <v>82.82196556984091</v>
      </c>
      <c r="H76" s="41">
        <v>58.1</v>
      </c>
      <c r="I76" s="41">
        <v>34.86</v>
      </c>
      <c r="J76" s="41">
        <v>73.75</v>
      </c>
      <c r="K76" s="41">
        <v>73.75</v>
      </c>
      <c r="L76" s="41">
        <v>73.76</v>
      </c>
      <c r="M76" s="36">
        <v>49.18</v>
      </c>
      <c r="N76" s="41">
        <v>73.75</v>
      </c>
      <c r="O76" s="41">
        <v>92.19</v>
      </c>
      <c r="P76" s="41">
        <v>73.76</v>
      </c>
      <c r="Q76" s="41">
        <v>67.61</v>
      </c>
      <c r="R76" s="41">
        <v>73.76</v>
      </c>
      <c r="S76" s="36">
        <v>61.47</v>
      </c>
      <c r="T76" s="41">
        <v>73.75</v>
      </c>
      <c r="U76" s="41">
        <v>49.17</v>
      </c>
      <c r="V76" s="41">
        <v>73.76</v>
      </c>
      <c r="W76" s="41">
        <v>98.34</v>
      </c>
      <c r="X76" s="41">
        <v>73.76</v>
      </c>
      <c r="Y76" s="36">
        <v>49.17</v>
      </c>
      <c r="Z76" s="41">
        <v>73.76</v>
      </c>
      <c r="AA76" s="41">
        <v>12.3</v>
      </c>
      <c r="AB76" s="41">
        <v>73.76</v>
      </c>
      <c r="AC76" s="41">
        <v>43.02</v>
      </c>
      <c r="AD76" s="41">
        <v>122.13</v>
      </c>
      <c r="AE76" s="69">
        <v>129.08</v>
      </c>
      <c r="AF76" s="28" t="s">
        <v>87</v>
      </c>
    </row>
    <row r="77" spans="1:32" s="26" customFormat="1" ht="21.75" customHeight="1">
      <c r="A77" s="27" t="s">
        <v>21</v>
      </c>
      <c r="B77" s="41"/>
      <c r="C77" s="36"/>
      <c r="D77" s="36"/>
      <c r="E77" s="37"/>
      <c r="F77" s="38"/>
      <c r="G77" s="3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68"/>
      <c r="AF77" s="97"/>
    </row>
    <row r="78" spans="1:32" s="26" customFormat="1" ht="21.75" customHeight="1">
      <c r="A78" s="27" t="s">
        <v>22</v>
      </c>
      <c r="B78" s="36">
        <f>B76</f>
        <v>917.8</v>
      </c>
      <c r="C78" s="36">
        <f>C76</f>
        <v>917.8</v>
      </c>
      <c r="D78" s="36">
        <f>D76</f>
        <v>760.1399999999999</v>
      </c>
      <c r="E78" s="36">
        <f>E76</f>
        <v>760.1399999999999</v>
      </c>
      <c r="F78" s="38">
        <f>E78/B78*100</f>
        <v>82.82196556984091</v>
      </c>
      <c r="G78" s="38">
        <f>E78/C78*100</f>
        <v>82.82196556984091</v>
      </c>
      <c r="H78" s="36">
        <f aca="true" t="shared" si="26" ref="H78:W78">H76</f>
        <v>58.1</v>
      </c>
      <c r="I78" s="36">
        <f t="shared" si="26"/>
        <v>34.86</v>
      </c>
      <c r="J78" s="36">
        <f t="shared" si="26"/>
        <v>73.75</v>
      </c>
      <c r="K78" s="36">
        <f t="shared" si="26"/>
        <v>73.75</v>
      </c>
      <c r="L78" s="36">
        <f t="shared" si="26"/>
        <v>73.76</v>
      </c>
      <c r="M78" s="36">
        <f t="shared" si="26"/>
        <v>49.18</v>
      </c>
      <c r="N78" s="36">
        <f t="shared" si="26"/>
        <v>73.75</v>
      </c>
      <c r="O78" s="36">
        <f t="shared" si="26"/>
        <v>92.19</v>
      </c>
      <c r="P78" s="36">
        <f t="shared" si="26"/>
        <v>73.76</v>
      </c>
      <c r="Q78" s="36">
        <f t="shared" si="26"/>
        <v>67.61</v>
      </c>
      <c r="R78" s="36">
        <f t="shared" si="26"/>
        <v>73.76</v>
      </c>
      <c r="S78" s="36">
        <f t="shared" si="26"/>
        <v>61.47</v>
      </c>
      <c r="T78" s="36">
        <f t="shared" si="26"/>
        <v>73.75</v>
      </c>
      <c r="U78" s="36">
        <f t="shared" si="26"/>
        <v>49.17</v>
      </c>
      <c r="V78" s="36">
        <f t="shared" si="26"/>
        <v>73.76</v>
      </c>
      <c r="W78" s="36">
        <f t="shared" si="26"/>
        <v>98.34</v>
      </c>
      <c r="X78" s="36">
        <f>X76</f>
        <v>73.76</v>
      </c>
      <c r="Y78" s="36">
        <f aca="true" t="shared" si="27" ref="Y78:AE78">Y76</f>
        <v>49.17</v>
      </c>
      <c r="Z78" s="36">
        <f t="shared" si="27"/>
        <v>73.76</v>
      </c>
      <c r="AA78" s="36">
        <f t="shared" si="27"/>
        <v>12.3</v>
      </c>
      <c r="AB78" s="36">
        <f t="shared" si="27"/>
        <v>73.76</v>
      </c>
      <c r="AC78" s="36">
        <f t="shared" si="27"/>
        <v>43.02</v>
      </c>
      <c r="AD78" s="36">
        <f t="shared" si="27"/>
        <v>122.13</v>
      </c>
      <c r="AE78" s="69">
        <f t="shared" si="27"/>
        <v>129.08</v>
      </c>
      <c r="AF78" s="97"/>
    </row>
    <row r="79" spans="1:32" s="26" customFormat="1" ht="21.75" customHeight="1">
      <c r="A79" s="27" t="s">
        <v>23</v>
      </c>
      <c r="B79" s="41"/>
      <c r="C79" s="36"/>
      <c r="D79" s="36"/>
      <c r="E79" s="37"/>
      <c r="F79" s="38"/>
      <c r="G79" s="3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68"/>
      <c r="AF79" s="97"/>
    </row>
    <row r="80" spans="1:32" s="26" customFormat="1" ht="21.75" customHeight="1">
      <c r="A80" s="27" t="s">
        <v>24</v>
      </c>
      <c r="B80" s="41"/>
      <c r="C80" s="36"/>
      <c r="D80" s="36"/>
      <c r="E80" s="37"/>
      <c r="F80" s="38"/>
      <c r="G80" s="3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68"/>
      <c r="AF80" s="97"/>
    </row>
    <row r="81" spans="1:32" s="26" customFormat="1" ht="18.75">
      <c r="A81" s="46" t="s">
        <v>39</v>
      </c>
      <c r="B81" s="37">
        <f>B66+B71+B76</f>
        <v>4321.3</v>
      </c>
      <c r="C81" s="37">
        <f>C82+C83+C84+C85</f>
        <v>4321.3</v>
      </c>
      <c r="D81" s="37">
        <f>D82+D83+D84+D85</f>
        <v>4081.3</v>
      </c>
      <c r="E81" s="37">
        <f>E82+E83+E84+E85</f>
        <v>4081.3</v>
      </c>
      <c r="F81" s="39">
        <f>E81/B81*100</f>
        <v>94.4461157522042</v>
      </c>
      <c r="G81" s="39">
        <f>E81/C81*100</f>
        <v>94.4461157522042</v>
      </c>
      <c r="H81" s="37">
        <f aca="true" t="shared" si="28" ref="H81:AC81">SUM(H66:H76)</f>
        <v>563.52</v>
      </c>
      <c r="I81" s="37">
        <f t="shared" si="28"/>
        <v>473.34</v>
      </c>
      <c r="J81" s="37">
        <f t="shared" si="28"/>
        <v>634.8299999999999</v>
      </c>
      <c r="K81" s="37">
        <f t="shared" si="28"/>
        <v>666.71</v>
      </c>
      <c r="L81" s="37">
        <f t="shared" si="28"/>
        <v>634.86</v>
      </c>
      <c r="M81" s="37">
        <f t="shared" si="28"/>
        <v>642.16</v>
      </c>
      <c r="N81" s="37">
        <f t="shared" si="28"/>
        <v>634.8299999999999</v>
      </c>
      <c r="O81" s="37">
        <f t="shared" si="28"/>
        <v>653.27</v>
      </c>
      <c r="P81" s="37">
        <f t="shared" si="28"/>
        <v>647.5999999999999</v>
      </c>
      <c r="Q81" s="37">
        <f t="shared" si="28"/>
        <v>644.63</v>
      </c>
      <c r="R81" s="37">
        <f t="shared" si="28"/>
        <v>682.66</v>
      </c>
      <c r="S81" s="37">
        <f t="shared" si="28"/>
        <v>670.37</v>
      </c>
      <c r="T81" s="37">
        <f t="shared" si="28"/>
        <v>682.65</v>
      </c>
      <c r="U81" s="37">
        <f t="shared" si="28"/>
        <v>530.5699999999999</v>
      </c>
      <c r="V81" s="37">
        <f t="shared" si="28"/>
        <v>682.66</v>
      </c>
      <c r="W81" s="37">
        <f t="shared" si="28"/>
        <v>739.12</v>
      </c>
      <c r="X81" s="37">
        <f t="shared" si="28"/>
        <v>682.66</v>
      </c>
      <c r="Y81" s="37">
        <f t="shared" si="28"/>
        <v>610.2499999999999</v>
      </c>
      <c r="Z81" s="37">
        <f t="shared" si="28"/>
        <v>682.66</v>
      </c>
      <c r="AA81" s="37">
        <f t="shared" si="28"/>
        <v>382.14</v>
      </c>
      <c r="AB81" s="37">
        <f t="shared" si="28"/>
        <v>682.66</v>
      </c>
      <c r="AC81" s="37">
        <f t="shared" si="28"/>
        <v>588.16</v>
      </c>
      <c r="AD81" s="37">
        <f>AD66+AD71+AD76</f>
        <v>317.67</v>
      </c>
      <c r="AE81" s="68">
        <f>AE66+AE71+AE76</f>
        <v>465.40999999999997</v>
      </c>
      <c r="AF81" s="97"/>
    </row>
    <row r="82" spans="1:32" s="26" customFormat="1" ht="18.75">
      <c r="A82" s="27" t="s">
        <v>21</v>
      </c>
      <c r="B82" s="41"/>
      <c r="C82" s="36"/>
      <c r="D82" s="36"/>
      <c r="E82" s="37"/>
      <c r="F82" s="38"/>
      <c r="G82" s="3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68"/>
      <c r="AF82" s="97"/>
    </row>
    <row r="83" spans="1:32" s="26" customFormat="1" ht="18.75">
      <c r="A83" s="27" t="s">
        <v>22</v>
      </c>
      <c r="B83" s="36">
        <f>B81</f>
        <v>4321.3</v>
      </c>
      <c r="C83" s="36">
        <f>C78+C73+C68</f>
        <v>4321.3</v>
      </c>
      <c r="D83" s="36">
        <f>D78+D73+D68</f>
        <v>4081.3</v>
      </c>
      <c r="E83" s="36">
        <f>E78+E73+E68</f>
        <v>4081.3</v>
      </c>
      <c r="F83" s="38">
        <f>E83/B83*100</f>
        <v>94.4461157522042</v>
      </c>
      <c r="G83" s="38">
        <f>E83/C83*100</f>
        <v>94.4461157522042</v>
      </c>
      <c r="H83" s="36">
        <f aca="true" t="shared" si="29" ref="H83:AE83">H81</f>
        <v>563.52</v>
      </c>
      <c r="I83" s="36">
        <f t="shared" si="29"/>
        <v>473.34</v>
      </c>
      <c r="J83" s="36">
        <f t="shared" si="29"/>
        <v>634.8299999999999</v>
      </c>
      <c r="K83" s="36">
        <f t="shared" si="29"/>
        <v>666.71</v>
      </c>
      <c r="L83" s="36">
        <f t="shared" si="29"/>
        <v>634.86</v>
      </c>
      <c r="M83" s="36">
        <f t="shared" si="29"/>
        <v>642.16</v>
      </c>
      <c r="N83" s="36">
        <f t="shared" si="29"/>
        <v>634.8299999999999</v>
      </c>
      <c r="O83" s="36">
        <f t="shared" si="29"/>
        <v>653.27</v>
      </c>
      <c r="P83" s="36">
        <f t="shared" si="29"/>
        <v>647.5999999999999</v>
      </c>
      <c r="Q83" s="36">
        <f t="shared" si="29"/>
        <v>644.63</v>
      </c>
      <c r="R83" s="36">
        <f t="shared" si="29"/>
        <v>682.66</v>
      </c>
      <c r="S83" s="36">
        <f t="shared" si="29"/>
        <v>670.37</v>
      </c>
      <c r="T83" s="36">
        <f t="shared" si="29"/>
        <v>682.65</v>
      </c>
      <c r="U83" s="36">
        <f t="shared" si="29"/>
        <v>530.5699999999999</v>
      </c>
      <c r="V83" s="36">
        <f t="shared" si="29"/>
        <v>682.66</v>
      </c>
      <c r="W83" s="36">
        <f t="shared" si="29"/>
        <v>739.12</v>
      </c>
      <c r="X83" s="36">
        <f t="shared" si="29"/>
        <v>682.66</v>
      </c>
      <c r="Y83" s="36">
        <f t="shared" si="29"/>
        <v>610.2499999999999</v>
      </c>
      <c r="Z83" s="36">
        <f t="shared" si="29"/>
        <v>682.66</v>
      </c>
      <c r="AA83" s="36">
        <f t="shared" si="29"/>
        <v>382.14</v>
      </c>
      <c r="AB83" s="36">
        <f t="shared" si="29"/>
        <v>682.66</v>
      </c>
      <c r="AC83" s="36">
        <f t="shared" si="29"/>
        <v>588.16</v>
      </c>
      <c r="AD83" s="36">
        <f t="shared" si="29"/>
        <v>317.67</v>
      </c>
      <c r="AE83" s="69">
        <f t="shared" si="29"/>
        <v>465.40999999999997</v>
      </c>
      <c r="AF83" s="97"/>
    </row>
    <row r="84" spans="1:32" s="26" customFormat="1" ht="18.75">
      <c r="A84" s="27" t="s">
        <v>23</v>
      </c>
      <c r="B84" s="41"/>
      <c r="C84" s="36"/>
      <c r="D84" s="36"/>
      <c r="E84" s="37"/>
      <c r="F84" s="38"/>
      <c r="G84" s="38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68"/>
      <c r="AF84" s="97"/>
    </row>
    <row r="85" spans="1:32" s="26" customFormat="1" ht="18.75">
      <c r="A85" s="27" t="s">
        <v>24</v>
      </c>
      <c r="B85" s="41"/>
      <c r="C85" s="36"/>
      <c r="D85" s="36"/>
      <c r="E85" s="37"/>
      <c r="F85" s="38"/>
      <c r="G85" s="38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68"/>
      <c r="AF85" s="97"/>
    </row>
    <row r="86" spans="1:32" s="26" customFormat="1" ht="18.75">
      <c r="A86" s="46" t="s">
        <v>41</v>
      </c>
      <c r="B86" s="37">
        <f>B44+B60+B81</f>
        <v>169786.45509</v>
      </c>
      <c r="C86" s="37">
        <f>C44+C60+C81</f>
        <v>169786.45509</v>
      </c>
      <c r="D86" s="37">
        <f>D44+D60+D81</f>
        <v>168762.64859</v>
      </c>
      <c r="E86" s="37">
        <f>E44+E60+E81</f>
        <v>168762.64859</v>
      </c>
      <c r="F86" s="39">
        <f>E86/B86*100</f>
        <v>99.39700343030466</v>
      </c>
      <c r="G86" s="39">
        <f>E86/C86*100</f>
        <v>99.39700343030466</v>
      </c>
      <c r="H86" s="37">
        <f aca="true" t="shared" si="30" ref="H86:AE86">H44+H60+H81</f>
        <v>10069.31177</v>
      </c>
      <c r="I86" s="37">
        <f t="shared" si="30"/>
        <v>6694.13</v>
      </c>
      <c r="J86" s="37">
        <f t="shared" si="30"/>
        <v>8690.41097</v>
      </c>
      <c r="K86" s="37">
        <f t="shared" si="30"/>
        <v>11524.84359</v>
      </c>
      <c r="L86" s="37">
        <f t="shared" si="30"/>
        <v>14279.376</v>
      </c>
      <c r="M86" s="37">
        <f t="shared" si="30"/>
        <v>13364.99</v>
      </c>
      <c r="N86" s="37">
        <f t="shared" si="30"/>
        <v>17163.166469999996</v>
      </c>
      <c r="O86" s="37">
        <f t="shared" si="30"/>
        <v>16620.1</v>
      </c>
      <c r="P86" s="37">
        <f t="shared" si="30"/>
        <v>9402.324170000002</v>
      </c>
      <c r="Q86" s="37">
        <f t="shared" si="30"/>
        <v>9527.71</v>
      </c>
      <c r="R86" s="37">
        <f t="shared" si="30"/>
        <v>26109.902220000004</v>
      </c>
      <c r="S86" s="37">
        <f t="shared" si="30"/>
        <v>19544.44</v>
      </c>
      <c r="T86" s="37">
        <f t="shared" si="30"/>
        <v>7462.375469999999</v>
      </c>
      <c r="U86" s="37">
        <f t="shared" si="30"/>
        <v>7946.49</v>
      </c>
      <c r="V86" s="37">
        <f t="shared" si="30"/>
        <v>7496.14732</v>
      </c>
      <c r="W86" s="37">
        <f t="shared" si="30"/>
        <v>7652.0599999999995</v>
      </c>
      <c r="X86" s="37">
        <f t="shared" si="30"/>
        <v>7169.04897</v>
      </c>
      <c r="Y86" s="37">
        <f t="shared" si="30"/>
        <v>12485.1</v>
      </c>
      <c r="Z86" s="37">
        <f t="shared" si="30"/>
        <v>33005.23973</v>
      </c>
      <c r="AA86" s="37">
        <f t="shared" si="30"/>
        <v>30553.620000000003</v>
      </c>
      <c r="AB86" s="37">
        <f t="shared" si="30"/>
        <v>22436.79894</v>
      </c>
      <c r="AC86" s="37">
        <f t="shared" si="30"/>
        <v>21413.51</v>
      </c>
      <c r="AD86" s="37">
        <f t="shared" si="30"/>
        <v>9710.31306</v>
      </c>
      <c r="AE86" s="68">
        <f t="shared" si="30"/>
        <v>14420.484999999997</v>
      </c>
      <c r="AF86" s="97"/>
    </row>
    <row r="87" spans="1:32" s="26" customFormat="1" ht="18.75">
      <c r="A87" s="27" t="s">
        <v>21</v>
      </c>
      <c r="B87" s="41">
        <f aca="true" t="shared" si="31" ref="B87:E88">B82+B61+B45</f>
        <v>9860</v>
      </c>
      <c r="C87" s="41">
        <f t="shared" si="31"/>
        <v>9860</v>
      </c>
      <c r="D87" s="41">
        <f t="shared" si="31"/>
        <v>9860</v>
      </c>
      <c r="E87" s="41">
        <f t="shared" si="31"/>
        <v>9860</v>
      </c>
      <c r="F87" s="38">
        <f>E87/B87*100</f>
        <v>100</v>
      </c>
      <c r="G87" s="38">
        <f>E87/C87*100</f>
        <v>100</v>
      </c>
      <c r="H87" s="41">
        <f aca="true" t="shared" si="32" ref="H87:AD87">H82+H61+H45</f>
        <v>0</v>
      </c>
      <c r="I87" s="41">
        <f t="shared" si="32"/>
        <v>0</v>
      </c>
      <c r="J87" s="41">
        <f t="shared" si="32"/>
        <v>0</v>
      </c>
      <c r="K87" s="41">
        <f t="shared" si="32"/>
        <v>0</v>
      </c>
      <c r="L87" s="41">
        <f t="shared" si="32"/>
        <v>5860</v>
      </c>
      <c r="M87" s="41">
        <f t="shared" si="32"/>
        <v>5860</v>
      </c>
      <c r="N87" s="41">
        <f t="shared" si="32"/>
        <v>0</v>
      </c>
      <c r="O87" s="41">
        <f t="shared" si="32"/>
        <v>0</v>
      </c>
      <c r="P87" s="41">
        <f t="shared" si="32"/>
        <v>0</v>
      </c>
      <c r="Q87" s="41">
        <f t="shared" si="32"/>
        <v>0</v>
      </c>
      <c r="R87" s="41">
        <f t="shared" si="32"/>
        <v>0</v>
      </c>
      <c r="S87" s="41">
        <f t="shared" si="32"/>
        <v>0</v>
      </c>
      <c r="T87" s="41">
        <f t="shared" si="32"/>
        <v>0</v>
      </c>
      <c r="U87" s="41">
        <f t="shared" si="32"/>
        <v>0</v>
      </c>
      <c r="V87" s="41">
        <f t="shared" si="32"/>
        <v>0</v>
      </c>
      <c r="W87" s="41">
        <f t="shared" si="32"/>
        <v>0</v>
      </c>
      <c r="X87" s="41">
        <f t="shared" si="32"/>
        <v>0</v>
      </c>
      <c r="Y87" s="41">
        <f t="shared" si="32"/>
        <v>0</v>
      </c>
      <c r="Z87" s="41">
        <f t="shared" si="32"/>
        <v>1340</v>
      </c>
      <c r="AA87" s="41">
        <f t="shared" si="32"/>
        <v>1340</v>
      </c>
      <c r="AB87" s="41">
        <f t="shared" si="32"/>
        <v>0</v>
      </c>
      <c r="AC87" s="41">
        <f t="shared" si="32"/>
        <v>0</v>
      </c>
      <c r="AD87" s="41">
        <f t="shared" si="32"/>
        <v>2660</v>
      </c>
      <c r="AE87" s="68"/>
      <c r="AF87" s="97"/>
    </row>
    <row r="88" spans="1:32" s="26" customFormat="1" ht="18.75">
      <c r="A88" s="27" t="s">
        <v>22</v>
      </c>
      <c r="B88" s="36">
        <f t="shared" si="31"/>
        <v>89644.45509</v>
      </c>
      <c r="C88" s="36">
        <f t="shared" si="31"/>
        <v>89644.45509</v>
      </c>
      <c r="D88" s="36">
        <f t="shared" si="31"/>
        <v>88620.64859</v>
      </c>
      <c r="E88" s="36">
        <f t="shared" si="31"/>
        <v>88620.64859</v>
      </c>
      <c r="F88" s="38">
        <f>E88/B88*100</f>
        <v>98.85792545788567</v>
      </c>
      <c r="G88" s="38">
        <f>E88/C88*100</f>
        <v>98.85792545788567</v>
      </c>
      <c r="H88" s="36">
        <f aca="true" t="shared" si="33" ref="H88:AD88">H83+H62+H46</f>
        <v>10069.31177</v>
      </c>
      <c r="I88" s="36">
        <f t="shared" si="33"/>
        <v>6694.13</v>
      </c>
      <c r="J88" s="36">
        <f t="shared" si="33"/>
        <v>8312.53097</v>
      </c>
      <c r="K88" s="36">
        <f t="shared" si="33"/>
        <v>11146.96359</v>
      </c>
      <c r="L88" s="36">
        <f t="shared" si="33"/>
        <v>7552.786</v>
      </c>
      <c r="M88" s="36">
        <f t="shared" si="33"/>
        <v>6638.4</v>
      </c>
      <c r="N88" s="36">
        <f t="shared" si="33"/>
        <v>9177.12647</v>
      </c>
      <c r="O88" s="36">
        <f t="shared" si="33"/>
        <v>8634.060000000001</v>
      </c>
      <c r="P88" s="36">
        <f t="shared" si="33"/>
        <v>8733.83417</v>
      </c>
      <c r="Q88" s="36">
        <f t="shared" si="33"/>
        <v>8889.41</v>
      </c>
      <c r="R88" s="36">
        <f t="shared" si="33"/>
        <v>7248.25222</v>
      </c>
      <c r="S88" s="36">
        <f t="shared" si="33"/>
        <v>7928.43</v>
      </c>
      <c r="T88" s="36">
        <f t="shared" si="33"/>
        <v>7462.375469999999</v>
      </c>
      <c r="U88" s="36">
        <f t="shared" si="33"/>
        <v>7946.49</v>
      </c>
      <c r="V88" s="36">
        <f t="shared" si="33"/>
        <v>7496.14732</v>
      </c>
      <c r="W88" s="36">
        <f t="shared" si="33"/>
        <v>7643.98</v>
      </c>
      <c r="X88" s="36">
        <f t="shared" si="33"/>
        <v>7169.04897</v>
      </c>
      <c r="Y88" s="36">
        <f t="shared" si="33"/>
        <v>5217.35</v>
      </c>
      <c r="Z88" s="36">
        <f t="shared" si="33"/>
        <v>7250.17973</v>
      </c>
      <c r="AA88" s="36">
        <f t="shared" si="33"/>
        <v>4798.5599999999995</v>
      </c>
      <c r="AB88" s="36">
        <f t="shared" si="33"/>
        <v>6186.18894</v>
      </c>
      <c r="AC88" s="36">
        <f t="shared" si="33"/>
        <v>5162.9</v>
      </c>
      <c r="AD88" s="36">
        <f t="shared" si="33"/>
        <v>6194.63306</v>
      </c>
      <c r="AE88" s="69">
        <f>AE86</f>
        <v>14420.484999999997</v>
      </c>
      <c r="AF88" s="97"/>
    </row>
    <row r="89" spans="1:32" s="26" customFormat="1" ht="18.75">
      <c r="A89" s="27" t="s">
        <v>23</v>
      </c>
      <c r="B89" s="41"/>
      <c r="C89" s="36"/>
      <c r="D89" s="36"/>
      <c r="E89" s="37"/>
      <c r="F89" s="38"/>
      <c r="G89" s="38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68"/>
      <c r="AF89" s="97"/>
    </row>
    <row r="90" spans="1:32" s="26" customFormat="1" ht="18.75">
      <c r="A90" s="27" t="s">
        <v>24</v>
      </c>
      <c r="B90" s="41">
        <f>B85+B64+B48</f>
        <v>70282</v>
      </c>
      <c r="C90" s="41">
        <f>C85+C64+C48</f>
        <v>70282</v>
      </c>
      <c r="D90" s="41">
        <f>D85+D64+D48</f>
        <v>70282</v>
      </c>
      <c r="E90" s="41">
        <f>E85+E64+E48</f>
        <v>70282</v>
      </c>
      <c r="F90" s="38">
        <f>E90/B90*100</f>
        <v>100</v>
      </c>
      <c r="G90" s="38">
        <f>E90/C90*100</f>
        <v>100</v>
      </c>
      <c r="H90" s="41">
        <f aca="true" t="shared" si="34" ref="H90:AE90">H85+H64+H48</f>
        <v>0</v>
      </c>
      <c r="I90" s="41">
        <f t="shared" si="34"/>
        <v>0</v>
      </c>
      <c r="J90" s="41">
        <f t="shared" si="34"/>
        <v>377.88</v>
      </c>
      <c r="K90" s="41">
        <f t="shared" si="34"/>
        <v>377.88</v>
      </c>
      <c r="L90" s="41">
        <f t="shared" si="34"/>
        <v>866.59</v>
      </c>
      <c r="M90" s="41">
        <f t="shared" si="34"/>
        <v>866.59</v>
      </c>
      <c r="N90" s="41">
        <f t="shared" si="34"/>
        <v>7986.04</v>
      </c>
      <c r="O90" s="41">
        <f t="shared" si="34"/>
        <v>7986.04</v>
      </c>
      <c r="P90" s="41">
        <f t="shared" si="34"/>
        <v>668.49</v>
      </c>
      <c r="Q90" s="41">
        <f t="shared" si="34"/>
        <v>638.3</v>
      </c>
      <c r="R90" s="41">
        <f t="shared" si="34"/>
        <v>18861.65</v>
      </c>
      <c r="S90" s="41">
        <f t="shared" si="34"/>
        <v>11616.01</v>
      </c>
      <c r="T90" s="41">
        <f t="shared" si="34"/>
        <v>0</v>
      </c>
      <c r="U90" s="41">
        <f t="shared" si="34"/>
        <v>0</v>
      </c>
      <c r="V90" s="41">
        <f t="shared" si="34"/>
        <v>0</v>
      </c>
      <c r="W90" s="41">
        <f t="shared" si="34"/>
        <v>8.08</v>
      </c>
      <c r="X90" s="41">
        <f t="shared" si="34"/>
        <v>0</v>
      </c>
      <c r="Y90" s="41">
        <f t="shared" si="34"/>
        <v>7267.75</v>
      </c>
      <c r="Z90" s="41">
        <f t="shared" si="34"/>
        <v>24415.06</v>
      </c>
      <c r="AA90" s="41">
        <f t="shared" si="34"/>
        <v>24415.06</v>
      </c>
      <c r="AB90" s="41">
        <f t="shared" si="34"/>
        <v>16250.61</v>
      </c>
      <c r="AC90" s="41">
        <f t="shared" si="34"/>
        <v>16250.61</v>
      </c>
      <c r="AD90" s="41">
        <f t="shared" si="34"/>
        <v>855.68</v>
      </c>
      <c r="AE90" s="41">
        <f t="shared" si="34"/>
        <v>855.68</v>
      </c>
      <c r="AF90" s="97"/>
    </row>
    <row r="91" spans="1:32" s="26" customFormat="1" ht="119.25" customHeight="1">
      <c r="A91" s="79" t="s">
        <v>46</v>
      </c>
      <c r="B91" s="42">
        <f>B98</f>
        <v>1400</v>
      </c>
      <c r="C91" s="42">
        <f>C98</f>
        <v>1400</v>
      </c>
      <c r="D91" s="42">
        <f>D98</f>
        <v>1400</v>
      </c>
      <c r="E91" s="42">
        <f>E98</f>
        <v>1400</v>
      </c>
      <c r="F91" s="39">
        <f>E91/B91*100</f>
        <v>100</v>
      </c>
      <c r="G91" s="39">
        <f>E91/C91*100</f>
        <v>100</v>
      </c>
      <c r="H91" s="42">
        <f aca="true" t="shared" si="35" ref="H91:AE91">H98</f>
        <v>0</v>
      </c>
      <c r="I91" s="42">
        <f t="shared" si="35"/>
        <v>0</v>
      </c>
      <c r="J91" s="42">
        <f t="shared" si="35"/>
        <v>0</v>
      </c>
      <c r="K91" s="42">
        <f t="shared" si="35"/>
        <v>0</v>
      </c>
      <c r="L91" s="42">
        <f t="shared" si="35"/>
        <v>0</v>
      </c>
      <c r="M91" s="42">
        <f t="shared" si="35"/>
        <v>0</v>
      </c>
      <c r="N91" s="42">
        <f t="shared" si="35"/>
        <v>0</v>
      </c>
      <c r="O91" s="42">
        <f t="shared" si="35"/>
        <v>0</v>
      </c>
      <c r="P91" s="42">
        <f t="shared" si="35"/>
        <v>0</v>
      </c>
      <c r="Q91" s="42">
        <f t="shared" si="35"/>
        <v>0</v>
      </c>
      <c r="R91" s="42">
        <f t="shared" si="35"/>
        <v>0</v>
      </c>
      <c r="S91" s="42">
        <f t="shared" si="35"/>
        <v>0</v>
      </c>
      <c r="T91" s="42">
        <f t="shared" si="35"/>
        <v>0</v>
      </c>
      <c r="U91" s="42">
        <f t="shared" si="35"/>
        <v>0</v>
      </c>
      <c r="V91" s="42">
        <f t="shared" si="35"/>
        <v>1000</v>
      </c>
      <c r="W91" s="42">
        <f t="shared" si="35"/>
        <v>0</v>
      </c>
      <c r="X91" s="42">
        <f t="shared" si="35"/>
        <v>0</v>
      </c>
      <c r="Y91" s="42">
        <f t="shared" si="35"/>
        <v>700</v>
      </c>
      <c r="Z91" s="42">
        <f t="shared" si="35"/>
        <v>400</v>
      </c>
      <c r="AA91" s="42">
        <f t="shared" si="35"/>
        <v>547</v>
      </c>
      <c r="AB91" s="42">
        <f t="shared" si="35"/>
        <v>0</v>
      </c>
      <c r="AC91" s="42">
        <f t="shared" si="35"/>
        <v>153</v>
      </c>
      <c r="AD91" s="42">
        <f t="shared" si="35"/>
        <v>0</v>
      </c>
      <c r="AE91" s="70">
        <f t="shared" si="35"/>
        <v>0</v>
      </c>
      <c r="AF91" s="95"/>
    </row>
    <row r="92" spans="1:32" s="26" customFormat="1" ht="42" customHeight="1">
      <c r="A92" s="101" t="s">
        <v>30</v>
      </c>
      <c r="B92" s="42">
        <f>B98</f>
        <v>1400</v>
      </c>
      <c r="C92" s="42">
        <f>C98</f>
        <v>1400</v>
      </c>
      <c r="D92" s="42">
        <f>D98</f>
        <v>1400</v>
      </c>
      <c r="E92" s="42">
        <f>E98</f>
        <v>1400</v>
      </c>
      <c r="F92" s="39">
        <f>E92/B92*100</f>
        <v>100</v>
      </c>
      <c r="G92" s="39">
        <f>E92/C92*100</f>
        <v>100</v>
      </c>
      <c r="H92" s="42">
        <f aca="true" t="shared" si="36" ref="H92:AE92">H98</f>
        <v>0</v>
      </c>
      <c r="I92" s="42">
        <f t="shared" si="36"/>
        <v>0</v>
      </c>
      <c r="J92" s="42">
        <f t="shared" si="36"/>
        <v>0</v>
      </c>
      <c r="K92" s="42">
        <f t="shared" si="36"/>
        <v>0</v>
      </c>
      <c r="L92" s="42">
        <f t="shared" si="36"/>
        <v>0</v>
      </c>
      <c r="M92" s="42">
        <f t="shared" si="36"/>
        <v>0</v>
      </c>
      <c r="N92" s="42">
        <f t="shared" si="36"/>
        <v>0</v>
      </c>
      <c r="O92" s="42">
        <f t="shared" si="36"/>
        <v>0</v>
      </c>
      <c r="P92" s="42">
        <f t="shared" si="36"/>
        <v>0</v>
      </c>
      <c r="Q92" s="42">
        <f t="shared" si="36"/>
        <v>0</v>
      </c>
      <c r="R92" s="42">
        <f t="shared" si="36"/>
        <v>0</v>
      </c>
      <c r="S92" s="42">
        <f t="shared" si="36"/>
        <v>0</v>
      </c>
      <c r="T92" s="42">
        <f t="shared" si="36"/>
        <v>0</v>
      </c>
      <c r="U92" s="42">
        <f t="shared" si="36"/>
        <v>0</v>
      </c>
      <c r="V92" s="42">
        <f t="shared" si="36"/>
        <v>1000</v>
      </c>
      <c r="W92" s="42">
        <f t="shared" si="36"/>
        <v>0</v>
      </c>
      <c r="X92" s="42">
        <f t="shared" si="36"/>
        <v>0</v>
      </c>
      <c r="Y92" s="42">
        <f t="shared" si="36"/>
        <v>700</v>
      </c>
      <c r="Z92" s="42">
        <f t="shared" si="36"/>
        <v>400</v>
      </c>
      <c r="AA92" s="42">
        <f t="shared" si="36"/>
        <v>547</v>
      </c>
      <c r="AB92" s="42">
        <f t="shared" si="36"/>
        <v>0</v>
      </c>
      <c r="AC92" s="42">
        <f t="shared" si="36"/>
        <v>153</v>
      </c>
      <c r="AD92" s="42">
        <f t="shared" si="36"/>
        <v>0</v>
      </c>
      <c r="AE92" s="70">
        <f t="shared" si="36"/>
        <v>0</v>
      </c>
      <c r="AF92" s="148" t="s">
        <v>103</v>
      </c>
    </row>
    <row r="93" spans="1:32" s="26" customFormat="1" ht="49.5" customHeight="1">
      <c r="A93" s="27" t="s">
        <v>71</v>
      </c>
      <c r="B93" s="36">
        <f>H93+J93+L93+N93+P93+R93+T93+V93+X93+Z93+AB93+AD93</f>
        <v>1400</v>
      </c>
      <c r="C93" s="38">
        <f>H93+J93+L93+N93+P93+R93+T93+V93+X93+Z93+AB93+AD93</f>
        <v>1400</v>
      </c>
      <c r="D93" s="38">
        <f>E93</f>
        <v>1400</v>
      </c>
      <c r="E93" s="36">
        <f>I93+K93+M93+O93+Q93+S93+U93+W93+Y93+AA93+AC93+AE93</f>
        <v>1400</v>
      </c>
      <c r="F93" s="38">
        <f>E93/B93*100</f>
        <v>100</v>
      </c>
      <c r="G93" s="38">
        <f>E93/C93*100</f>
        <v>100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1000</v>
      </c>
      <c r="W93" s="36">
        <v>0</v>
      </c>
      <c r="X93" s="36">
        <v>0</v>
      </c>
      <c r="Y93" s="36">
        <v>700</v>
      </c>
      <c r="Z93" s="36">
        <v>400</v>
      </c>
      <c r="AA93" s="36">
        <f>AA100+AA102</f>
        <v>547</v>
      </c>
      <c r="AB93" s="36">
        <v>0</v>
      </c>
      <c r="AC93" s="36">
        <v>153</v>
      </c>
      <c r="AD93" s="36">
        <v>0</v>
      </c>
      <c r="AE93" s="69">
        <v>0</v>
      </c>
      <c r="AF93" s="149"/>
    </row>
    <row r="94" spans="1:32" s="26" customFormat="1" ht="21.75" customHeight="1">
      <c r="A94" s="27" t="s">
        <v>21</v>
      </c>
      <c r="B94" s="41"/>
      <c r="C94" s="36"/>
      <c r="D94" s="36"/>
      <c r="E94" s="37"/>
      <c r="F94" s="38"/>
      <c r="G94" s="38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68"/>
      <c r="AF94" s="149"/>
    </row>
    <row r="95" spans="1:32" s="26" customFormat="1" ht="21.75" customHeight="1">
      <c r="A95" s="27" t="s">
        <v>22</v>
      </c>
      <c r="B95" s="36">
        <f>B93</f>
        <v>1400</v>
      </c>
      <c r="C95" s="36">
        <f>C93</f>
        <v>1400</v>
      </c>
      <c r="D95" s="36">
        <f>D93</f>
        <v>1400</v>
      </c>
      <c r="E95" s="36">
        <f>E93</f>
        <v>1400</v>
      </c>
      <c r="F95" s="38">
        <f>E95/B95*100</f>
        <v>100</v>
      </c>
      <c r="G95" s="38">
        <f>E95/C95*100</f>
        <v>100</v>
      </c>
      <c r="H95" s="36">
        <f aca="true" t="shared" si="37" ref="H95:W95">H93</f>
        <v>0</v>
      </c>
      <c r="I95" s="36">
        <f t="shared" si="37"/>
        <v>0</v>
      </c>
      <c r="J95" s="36">
        <f t="shared" si="37"/>
        <v>0</v>
      </c>
      <c r="K95" s="36">
        <f t="shared" si="37"/>
        <v>0</v>
      </c>
      <c r="L95" s="36">
        <f t="shared" si="37"/>
        <v>0</v>
      </c>
      <c r="M95" s="36">
        <f t="shared" si="37"/>
        <v>0</v>
      </c>
      <c r="N95" s="36">
        <f t="shared" si="37"/>
        <v>0</v>
      </c>
      <c r="O95" s="36">
        <f t="shared" si="37"/>
        <v>0</v>
      </c>
      <c r="P95" s="36">
        <f t="shared" si="37"/>
        <v>0</v>
      </c>
      <c r="Q95" s="36">
        <f t="shared" si="37"/>
        <v>0</v>
      </c>
      <c r="R95" s="36">
        <f t="shared" si="37"/>
        <v>0</v>
      </c>
      <c r="S95" s="36">
        <f t="shared" si="37"/>
        <v>0</v>
      </c>
      <c r="T95" s="36">
        <f t="shared" si="37"/>
        <v>0</v>
      </c>
      <c r="U95" s="36">
        <f t="shared" si="37"/>
        <v>0</v>
      </c>
      <c r="V95" s="36">
        <f t="shared" si="37"/>
        <v>1000</v>
      </c>
      <c r="W95" s="36">
        <f t="shared" si="37"/>
        <v>0</v>
      </c>
      <c r="X95" s="36">
        <f>X93</f>
        <v>0</v>
      </c>
      <c r="Y95" s="36">
        <f aca="true" t="shared" si="38" ref="Y95:AE95">Y93</f>
        <v>700</v>
      </c>
      <c r="Z95" s="36">
        <f t="shared" si="38"/>
        <v>400</v>
      </c>
      <c r="AA95" s="36">
        <f t="shared" si="38"/>
        <v>547</v>
      </c>
      <c r="AB95" s="36">
        <f t="shared" si="38"/>
        <v>0</v>
      </c>
      <c r="AC95" s="36">
        <f t="shared" si="38"/>
        <v>153</v>
      </c>
      <c r="AD95" s="36">
        <f t="shared" si="38"/>
        <v>0</v>
      </c>
      <c r="AE95" s="69">
        <f t="shared" si="38"/>
        <v>0</v>
      </c>
      <c r="AF95" s="149"/>
    </row>
    <row r="96" spans="1:32" s="26" customFormat="1" ht="21.75" customHeight="1">
      <c r="A96" s="27" t="s">
        <v>23</v>
      </c>
      <c r="B96" s="41"/>
      <c r="C96" s="36"/>
      <c r="D96" s="36"/>
      <c r="E96" s="37"/>
      <c r="F96" s="38"/>
      <c r="G96" s="38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68"/>
      <c r="AF96" s="149"/>
    </row>
    <row r="97" spans="1:32" s="26" customFormat="1" ht="21.75" customHeight="1">
      <c r="A97" s="27" t="s">
        <v>24</v>
      </c>
      <c r="B97" s="41"/>
      <c r="C97" s="36"/>
      <c r="D97" s="36"/>
      <c r="E97" s="37"/>
      <c r="F97" s="38"/>
      <c r="G97" s="38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68"/>
      <c r="AF97" s="149"/>
    </row>
    <row r="98" spans="1:32" s="26" customFormat="1" ht="27.75" customHeight="1">
      <c r="A98" s="46" t="s">
        <v>42</v>
      </c>
      <c r="B98" s="37">
        <f>B93</f>
        <v>1400</v>
      </c>
      <c r="C98" s="37">
        <f>C93</f>
        <v>1400</v>
      </c>
      <c r="D98" s="37">
        <f>D93</f>
        <v>1400</v>
      </c>
      <c r="E98" s="37">
        <f>E93</f>
        <v>1400</v>
      </c>
      <c r="F98" s="39">
        <f>E98/B98*100</f>
        <v>100</v>
      </c>
      <c r="G98" s="39">
        <f>E98/C98*100</f>
        <v>100</v>
      </c>
      <c r="H98" s="37">
        <f aca="true" t="shared" si="39" ref="H98:AE98">H93</f>
        <v>0</v>
      </c>
      <c r="I98" s="37">
        <f t="shared" si="39"/>
        <v>0</v>
      </c>
      <c r="J98" s="37">
        <f t="shared" si="39"/>
        <v>0</v>
      </c>
      <c r="K98" s="37">
        <f t="shared" si="39"/>
        <v>0</v>
      </c>
      <c r="L98" s="37">
        <f t="shared" si="39"/>
        <v>0</v>
      </c>
      <c r="M98" s="37">
        <f t="shared" si="39"/>
        <v>0</v>
      </c>
      <c r="N98" s="37">
        <f t="shared" si="39"/>
        <v>0</v>
      </c>
      <c r="O98" s="37">
        <f t="shared" si="39"/>
        <v>0</v>
      </c>
      <c r="P98" s="37">
        <f t="shared" si="39"/>
        <v>0</v>
      </c>
      <c r="Q98" s="37">
        <f t="shared" si="39"/>
        <v>0</v>
      </c>
      <c r="R98" s="37">
        <f t="shared" si="39"/>
        <v>0</v>
      </c>
      <c r="S98" s="37">
        <f t="shared" si="39"/>
        <v>0</v>
      </c>
      <c r="T98" s="37">
        <f t="shared" si="39"/>
        <v>0</v>
      </c>
      <c r="U98" s="37">
        <f t="shared" si="39"/>
        <v>0</v>
      </c>
      <c r="V98" s="37">
        <f t="shared" si="39"/>
        <v>1000</v>
      </c>
      <c r="W98" s="37">
        <f t="shared" si="39"/>
        <v>0</v>
      </c>
      <c r="X98" s="37">
        <f t="shared" si="39"/>
        <v>0</v>
      </c>
      <c r="Y98" s="37">
        <f t="shared" si="39"/>
        <v>700</v>
      </c>
      <c r="Z98" s="37">
        <v>400</v>
      </c>
      <c r="AA98" s="37">
        <f t="shared" si="39"/>
        <v>547</v>
      </c>
      <c r="AB98" s="37">
        <f t="shared" si="39"/>
        <v>0</v>
      </c>
      <c r="AC98" s="37">
        <f t="shared" si="39"/>
        <v>153</v>
      </c>
      <c r="AD98" s="37">
        <f t="shared" si="39"/>
        <v>0</v>
      </c>
      <c r="AE98" s="68">
        <f t="shared" si="39"/>
        <v>0</v>
      </c>
      <c r="AF98" s="149"/>
    </row>
    <row r="99" spans="1:32" s="26" customFormat="1" ht="26.25" customHeight="1">
      <c r="A99" s="27" t="s">
        <v>21</v>
      </c>
      <c r="B99" s="41"/>
      <c r="C99" s="36"/>
      <c r="D99" s="36"/>
      <c r="E99" s="37"/>
      <c r="F99" s="38"/>
      <c r="G99" s="38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68"/>
      <c r="AF99" s="149"/>
    </row>
    <row r="100" spans="1:32" s="26" customFormat="1" ht="30.75" customHeight="1">
      <c r="A100" s="27" t="s">
        <v>22</v>
      </c>
      <c r="B100" s="36">
        <f>H100+J100+L100+N100+P100+R100+T100+V100+X100+Z100+AB100+AD100</f>
        <v>1000</v>
      </c>
      <c r="C100" s="38">
        <f>H100+J100+L100+N100+P100+R100+T100+V100+X100+Z100+AB100</f>
        <v>1000</v>
      </c>
      <c r="D100" s="36">
        <f>E100</f>
        <v>1000</v>
      </c>
      <c r="E100" s="36">
        <f>I100+K100+M100+O100+Q100+S100+U100+W100+Y100+AA100+AC100+AE100</f>
        <v>1000</v>
      </c>
      <c r="F100" s="38">
        <f>E100/B100*100</f>
        <v>100</v>
      </c>
      <c r="G100" s="38">
        <f>E100/C100*100</f>
        <v>100</v>
      </c>
      <c r="H100" s="36">
        <f aca="true" t="shared" si="40" ref="H100:AE100">H98</f>
        <v>0</v>
      </c>
      <c r="I100" s="36">
        <f t="shared" si="40"/>
        <v>0</v>
      </c>
      <c r="J100" s="36">
        <f t="shared" si="40"/>
        <v>0</v>
      </c>
      <c r="K100" s="36">
        <f t="shared" si="40"/>
        <v>0</v>
      </c>
      <c r="L100" s="36">
        <f t="shared" si="40"/>
        <v>0</v>
      </c>
      <c r="M100" s="36">
        <f t="shared" si="40"/>
        <v>0</v>
      </c>
      <c r="N100" s="36">
        <f t="shared" si="40"/>
        <v>0</v>
      </c>
      <c r="O100" s="36">
        <f t="shared" si="40"/>
        <v>0</v>
      </c>
      <c r="P100" s="36">
        <f t="shared" si="40"/>
        <v>0</v>
      </c>
      <c r="Q100" s="36">
        <f t="shared" si="40"/>
        <v>0</v>
      </c>
      <c r="R100" s="36">
        <f t="shared" si="40"/>
        <v>0</v>
      </c>
      <c r="S100" s="36">
        <f t="shared" si="40"/>
        <v>0</v>
      </c>
      <c r="T100" s="36">
        <f t="shared" si="40"/>
        <v>0</v>
      </c>
      <c r="U100" s="36">
        <f t="shared" si="40"/>
        <v>0</v>
      </c>
      <c r="V100" s="36">
        <f t="shared" si="40"/>
        <v>1000</v>
      </c>
      <c r="W100" s="36">
        <f t="shared" si="40"/>
        <v>0</v>
      </c>
      <c r="X100" s="36">
        <f t="shared" si="40"/>
        <v>0</v>
      </c>
      <c r="Y100" s="36">
        <f t="shared" si="40"/>
        <v>700</v>
      </c>
      <c r="Z100" s="36">
        <v>0</v>
      </c>
      <c r="AA100" s="36">
        <v>147</v>
      </c>
      <c r="AB100" s="36">
        <f t="shared" si="40"/>
        <v>0</v>
      </c>
      <c r="AC100" s="36">
        <f t="shared" si="40"/>
        <v>153</v>
      </c>
      <c r="AD100" s="36">
        <f t="shared" si="40"/>
        <v>0</v>
      </c>
      <c r="AE100" s="69">
        <f t="shared" si="40"/>
        <v>0</v>
      </c>
      <c r="AF100" s="149"/>
    </row>
    <row r="101" spans="1:32" s="26" customFormat="1" ht="24.75" customHeight="1">
      <c r="A101" s="27" t="s">
        <v>23</v>
      </c>
      <c r="B101" s="41"/>
      <c r="C101" s="36"/>
      <c r="D101" s="36"/>
      <c r="E101" s="37"/>
      <c r="F101" s="38"/>
      <c r="G101" s="38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68"/>
      <c r="AF101" s="149"/>
    </row>
    <row r="102" spans="1:32" s="26" customFormat="1" ht="32.25" customHeight="1">
      <c r="A102" s="27" t="s">
        <v>24</v>
      </c>
      <c r="B102" s="41">
        <f>H102+J102+L102+N102+P102+R102+T102+V102+X102+Z102+AB102+AD102</f>
        <v>400</v>
      </c>
      <c r="C102" s="38">
        <f>H102+J102+L102+N102+P102+R102+T102+V102+X102+Z102+AB102</f>
        <v>400</v>
      </c>
      <c r="D102" s="36">
        <f>E102</f>
        <v>400</v>
      </c>
      <c r="E102" s="36">
        <f>I102+K102+M102+O102+Q102+S102+U102+W102+Y102+AA102+AC102+AE102</f>
        <v>400</v>
      </c>
      <c r="F102" s="38">
        <f>E102/B102*100</f>
        <v>100</v>
      </c>
      <c r="G102" s="38">
        <f>E102/C102*100</f>
        <v>100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400</v>
      </c>
      <c r="AA102" s="36">
        <v>400</v>
      </c>
      <c r="AB102" s="36">
        <v>0</v>
      </c>
      <c r="AC102" s="36">
        <v>0</v>
      </c>
      <c r="AD102" s="36">
        <v>0</v>
      </c>
      <c r="AE102" s="36">
        <v>0</v>
      </c>
      <c r="AF102" s="150"/>
    </row>
    <row r="103" spans="1:32" s="26" customFormat="1" ht="57" customHeight="1">
      <c r="A103" s="46" t="s">
        <v>44</v>
      </c>
      <c r="B103" s="42">
        <f>B178</f>
        <v>48079.55</v>
      </c>
      <c r="C103" s="42">
        <f>C178</f>
        <v>48079.55</v>
      </c>
      <c r="D103" s="42">
        <f>D178</f>
        <v>46505.378</v>
      </c>
      <c r="E103" s="42">
        <f>E178</f>
        <v>46505.378</v>
      </c>
      <c r="F103" s="39">
        <f>E103/B103*100</f>
        <v>96.72590113676188</v>
      </c>
      <c r="G103" s="39">
        <f>E103/C103*100</f>
        <v>96.72590113676188</v>
      </c>
      <c r="H103" s="42">
        <f aca="true" t="shared" si="41" ref="H103:AE103">H178</f>
        <v>3485.51</v>
      </c>
      <c r="I103" s="42">
        <f t="shared" si="41"/>
        <v>3422.95</v>
      </c>
      <c r="J103" s="42">
        <f t="shared" si="41"/>
        <v>10306.619999999999</v>
      </c>
      <c r="K103" s="42">
        <f t="shared" si="41"/>
        <v>1997.93</v>
      </c>
      <c r="L103" s="42">
        <f>L104+L111</f>
        <v>2295.75</v>
      </c>
      <c r="M103" s="42">
        <f t="shared" si="41"/>
        <v>1677.54</v>
      </c>
      <c r="N103" s="42">
        <f>N104+N111</f>
        <v>2493.73</v>
      </c>
      <c r="O103" s="42">
        <f t="shared" si="41"/>
        <v>2463.4799999999996</v>
      </c>
      <c r="P103" s="42">
        <f>P104+P111</f>
        <v>2317</v>
      </c>
      <c r="Q103" s="42">
        <f t="shared" si="41"/>
        <v>1438.33</v>
      </c>
      <c r="R103" s="42">
        <f t="shared" si="41"/>
        <v>2223.11</v>
      </c>
      <c r="S103" s="42">
        <f t="shared" si="41"/>
        <v>2220.92</v>
      </c>
      <c r="T103" s="42">
        <f t="shared" si="41"/>
        <v>5825.6900000000005</v>
      </c>
      <c r="U103" s="42">
        <f t="shared" si="41"/>
        <v>5254.32</v>
      </c>
      <c r="V103" s="42">
        <f t="shared" si="41"/>
        <v>5539.87</v>
      </c>
      <c r="W103" s="42">
        <f t="shared" si="41"/>
        <v>11267.599999999997</v>
      </c>
      <c r="X103" s="42">
        <f>X104+X111</f>
        <v>4064.6600000000003</v>
      </c>
      <c r="Y103" s="42">
        <f t="shared" si="41"/>
        <v>4194.668000000001</v>
      </c>
      <c r="Z103" s="42">
        <f>Z104+Z111</f>
        <v>6359.590000000001</v>
      </c>
      <c r="AA103" s="42">
        <f t="shared" si="41"/>
        <v>7519.08</v>
      </c>
      <c r="AB103" s="42">
        <f t="shared" si="41"/>
        <v>1327.8600000000001</v>
      </c>
      <c r="AC103" s="42">
        <f t="shared" si="41"/>
        <v>1393.28</v>
      </c>
      <c r="AD103" s="42">
        <f t="shared" si="41"/>
        <v>1840.16</v>
      </c>
      <c r="AE103" s="42">
        <f t="shared" si="41"/>
        <v>3455.88</v>
      </c>
      <c r="AF103" s="95"/>
    </row>
    <row r="104" spans="1:33" s="26" customFormat="1" ht="198.75" customHeight="1">
      <c r="A104" s="106" t="s">
        <v>40</v>
      </c>
      <c r="B104" s="42">
        <f>B106</f>
        <v>24209.699999999997</v>
      </c>
      <c r="C104" s="42">
        <f>C106</f>
        <v>24209.699999999997</v>
      </c>
      <c r="D104" s="42">
        <f>D106</f>
        <v>22937.749999999996</v>
      </c>
      <c r="E104" s="42">
        <f>E106</f>
        <v>22937.749999999996</v>
      </c>
      <c r="F104" s="39">
        <f>E104/B104*100</f>
        <v>94.74611416085288</v>
      </c>
      <c r="G104" s="39">
        <f>E104/C104*100</f>
        <v>94.74611416085288</v>
      </c>
      <c r="H104" s="42">
        <f>H106</f>
        <v>3485.51</v>
      </c>
      <c r="I104" s="42">
        <f aca="true" t="shared" si="42" ref="I104:AE104">I106</f>
        <v>3422.95</v>
      </c>
      <c r="J104" s="42">
        <f t="shared" si="42"/>
        <v>1981.21</v>
      </c>
      <c r="K104" s="42">
        <f t="shared" si="42"/>
        <v>1997.93</v>
      </c>
      <c r="L104" s="42">
        <f>L105</f>
        <v>1475.95</v>
      </c>
      <c r="M104" s="42">
        <f t="shared" si="42"/>
        <v>1182.54</v>
      </c>
      <c r="N104" s="42">
        <f t="shared" si="42"/>
        <v>2393.73</v>
      </c>
      <c r="O104" s="42">
        <f t="shared" si="42"/>
        <v>2363.49</v>
      </c>
      <c r="P104" s="42">
        <f t="shared" si="42"/>
        <v>2117</v>
      </c>
      <c r="Q104" s="42">
        <f t="shared" si="42"/>
        <v>928.79</v>
      </c>
      <c r="R104" s="42">
        <f t="shared" si="42"/>
        <v>2178.21</v>
      </c>
      <c r="S104" s="42">
        <f t="shared" si="42"/>
        <v>2176.02</v>
      </c>
      <c r="T104" s="42">
        <f t="shared" si="42"/>
        <v>3213.35</v>
      </c>
      <c r="U104" s="42">
        <f t="shared" si="42"/>
        <v>2832.39</v>
      </c>
      <c r="V104" s="42">
        <v>1498.42</v>
      </c>
      <c r="W104" s="42">
        <f t="shared" si="42"/>
        <v>1300.72</v>
      </c>
      <c r="X104" s="42">
        <f t="shared" si="42"/>
        <v>998</v>
      </c>
      <c r="Y104" s="42">
        <f t="shared" si="42"/>
        <v>1013.43</v>
      </c>
      <c r="Z104" s="42">
        <f t="shared" si="42"/>
        <v>2050.09</v>
      </c>
      <c r="AA104" s="42">
        <f t="shared" si="42"/>
        <v>2320.34</v>
      </c>
      <c r="AB104" s="42">
        <f t="shared" si="42"/>
        <v>978.26</v>
      </c>
      <c r="AC104" s="42">
        <f t="shared" si="42"/>
        <v>1073.28</v>
      </c>
      <c r="AD104" s="42">
        <f t="shared" si="42"/>
        <v>1840.16</v>
      </c>
      <c r="AE104" s="42">
        <f t="shared" si="42"/>
        <v>2325.87</v>
      </c>
      <c r="AF104" s="155" t="s">
        <v>111</v>
      </c>
      <c r="AG104" s="111"/>
    </row>
    <row r="105" spans="1:32" s="26" customFormat="1" ht="61.5" customHeight="1">
      <c r="A105" s="103" t="s">
        <v>72</v>
      </c>
      <c r="B105" s="36">
        <f>H105+J105+L105+N105+P105+R105+T105+V105+X105+Z105+AB105+AD105</f>
        <v>24209.699999999997</v>
      </c>
      <c r="C105" s="38">
        <f>H105+J105+L105+N105+P105+R105+T105+V105+X105+Z105+AB105+AD105</f>
        <v>24209.699999999997</v>
      </c>
      <c r="D105" s="38">
        <f>E105</f>
        <v>22937.749999999996</v>
      </c>
      <c r="E105" s="36">
        <f>I105+K105+M105+O105+Q105+S105+U105+W105+Y105+AA105+AC105+AE105</f>
        <v>22937.749999999996</v>
      </c>
      <c r="F105" s="38">
        <f>E105/B105*100</f>
        <v>94.74611416085288</v>
      </c>
      <c r="G105" s="38">
        <f>E105/C105*100</f>
        <v>94.74611416085288</v>
      </c>
      <c r="H105" s="36">
        <v>3485.51</v>
      </c>
      <c r="I105" s="36">
        <v>3422.95</v>
      </c>
      <c r="J105" s="36">
        <v>1981.21</v>
      </c>
      <c r="K105" s="36">
        <v>1997.93</v>
      </c>
      <c r="L105" s="36">
        <v>1475.95</v>
      </c>
      <c r="M105" s="36">
        <v>1182.54</v>
      </c>
      <c r="N105" s="36">
        <v>2393.73</v>
      </c>
      <c r="O105" s="36">
        <v>2363.49</v>
      </c>
      <c r="P105" s="36">
        <v>2117</v>
      </c>
      <c r="Q105" s="36">
        <v>928.79</v>
      </c>
      <c r="R105" s="36">
        <v>2178.21</v>
      </c>
      <c r="S105" s="36">
        <v>2176.02</v>
      </c>
      <c r="T105" s="36">
        <v>3213.35</v>
      </c>
      <c r="U105" s="36">
        <v>2832.39</v>
      </c>
      <c r="V105" s="36">
        <v>1498.23</v>
      </c>
      <c r="W105" s="36">
        <v>1300.72</v>
      </c>
      <c r="X105" s="36">
        <v>998</v>
      </c>
      <c r="Y105" s="36">
        <v>1013.43</v>
      </c>
      <c r="Z105" s="36">
        <v>2050.09</v>
      </c>
      <c r="AA105" s="36">
        <v>2320.34</v>
      </c>
      <c r="AB105" s="36">
        <v>978.26</v>
      </c>
      <c r="AC105" s="36">
        <v>1073.28</v>
      </c>
      <c r="AD105" s="36">
        <v>1840.16</v>
      </c>
      <c r="AE105" s="69">
        <v>2325.87</v>
      </c>
      <c r="AF105" s="147"/>
    </row>
    <row r="106" spans="1:32" s="26" customFormat="1" ht="19.5" customHeight="1">
      <c r="A106" s="46" t="s">
        <v>37</v>
      </c>
      <c r="B106" s="37">
        <f>B105</f>
        <v>24209.699999999997</v>
      </c>
      <c r="C106" s="37">
        <f>C105</f>
        <v>24209.699999999997</v>
      </c>
      <c r="D106" s="37">
        <f>D105</f>
        <v>22937.749999999996</v>
      </c>
      <c r="E106" s="37">
        <f>E105</f>
        <v>22937.749999999996</v>
      </c>
      <c r="F106" s="38">
        <f>E106/B106*100</f>
        <v>94.74611416085288</v>
      </c>
      <c r="G106" s="38">
        <f>E106/C106*100</f>
        <v>94.74611416085288</v>
      </c>
      <c r="H106" s="42">
        <f aca="true" t="shared" si="43" ref="H106:AE106">H105</f>
        <v>3485.51</v>
      </c>
      <c r="I106" s="42">
        <f t="shared" si="43"/>
        <v>3422.95</v>
      </c>
      <c r="J106" s="42">
        <f t="shared" si="43"/>
        <v>1981.21</v>
      </c>
      <c r="K106" s="42">
        <f t="shared" si="43"/>
        <v>1997.93</v>
      </c>
      <c r="L106" s="42">
        <f t="shared" si="43"/>
        <v>1475.95</v>
      </c>
      <c r="M106" s="42">
        <f t="shared" si="43"/>
        <v>1182.54</v>
      </c>
      <c r="N106" s="42">
        <f t="shared" si="43"/>
        <v>2393.73</v>
      </c>
      <c r="O106" s="42">
        <f t="shared" si="43"/>
        <v>2363.49</v>
      </c>
      <c r="P106" s="42">
        <f t="shared" si="43"/>
        <v>2117</v>
      </c>
      <c r="Q106" s="42">
        <f t="shared" si="43"/>
        <v>928.79</v>
      </c>
      <c r="R106" s="42">
        <f t="shared" si="43"/>
        <v>2178.21</v>
      </c>
      <c r="S106" s="42">
        <f t="shared" si="43"/>
        <v>2176.02</v>
      </c>
      <c r="T106" s="42">
        <f t="shared" si="43"/>
        <v>3213.35</v>
      </c>
      <c r="U106" s="42">
        <f t="shared" si="43"/>
        <v>2832.39</v>
      </c>
      <c r="V106" s="42">
        <f t="shared" si="43"/>
        <v>1498.23</v>
      </c>
      <c r="W106" s="42">
        <f t="shared" si="43"/>
        <v>1300.72</v>
      </c>
      <c r="X106" s="42">
        <f t="shared" si="43"/>
        <v>998</v>
      </c>
      <c r="Y106" s="42">
        <f t="shared" si="43"/>
        <v>1013.43</v>
      </c>
      <c r="Z106" s="42">
        <f t="shared" si="43"/>
        <v>2050.09</v>
      </c>
      <c r="AA106" s="42">
        <f t="shared" si="43"/>
        <v>2320.34</v>
      </c>
      <c r="AB106" s="42">
        <f t="shared" si="43"/>
        <v>978.26</v>
      </c>
      <c r="AC106" s="42">
        <f t="shared" si="43"/>
        <v>1073.28</v>
      </c>
      <c r="AD106" s="42">
        <f t="shared" si="43"/>
        <v>1840.16</v>
      </c>
      <c r="AE106" s="70">
        <f t="shared" si="43"/>
        <v>2325.87</v>
      </c>
      <c r="AF106" s="97"/>
    </row>
    <row r="107" spans="1:32" s="26" customFormat="1" ht="19.5" customHeight="1">
      <c r="A107" s="27" t="s">
        <v>21</v>
      </c>
      <c r="B107" s="41"/>
      <c r="C107" s="36"/>
      <c r="D107" s="36"/>
      <c r="E107" s="37"/>
      <c r="F107" s="38"/>
      <c r="G107" s="38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68"/>
      <c r="AF107" s="97"/>
    </row>
    <row r="108" spans="1:32" s="26" customFormat="1" ht="19.5" customHeight="1">
      <c r="A108" s="27" t="s">
        <v>22</v>
      </c>
      <c r="B108" s="36">
        <f>B106</f>
        <v>24209.699999999997</v>
      </c>
      <c r="C108" s="38">
        <f>C105</f>
        <v>24209.699999999997</v>
      </c>
      <c r="D108" s="38">
        <f>E108</f>
        <v>22937.749999999996</v>
      </c>
      <c r="E108" s="36">
        <f>E106</f>
        <v>22937.749999999996</v>
      </c>
      <c r="F108" s="38">
        <f>E108/B108*100</f>
        <v>94.74611416085288</v>
      </c>
      <c r="G108" s="38">
        <f>E108/C108*100</f>
        <v>94.74611416085288</v>
      </c>
      <c r="H108" s="36">
        <f>H106</f>
        <v>3485.51</v>
      </c>
      <c r="I108" s="36">
        <v>3246.6</v>
      </c>
      <c r="J108" s="36">
        <f>J106</f>
        <v>1981.21</v>
      </c>
      <c r="K108" s="36">
        <f>K106</f>
        <v>1997.93</v>
      </c>
      <c r="L108" s="36">
        <f>L106</f>
        <v>1475.95</v>
      </c>
      <c r="M108" s="36">
        <f>M106</f>
        <v>1182.54</v>
      </c>
      <c r="N108" s="36">
        <f aca="true" t="shared" si="44" ref="N108:AE108">N106</f>
        <v>2393.73</v>
      </c>
      <c r="O108" s="36">
        <f t="shared" si="44"/>
        <v>2363.49</v>
      </c>
      <c r="P108" s="36">
        <f t="shared" si="44"/>
        <v>2117</v>
      </c>
      <c r="Q108" s="36">
        <f t="shared" si="44"/>
        <v>928.79</v>
      </c>
      <c r="R108" s="36">
        <f t="shared" si="44"/>
        <v>2178.21</v>
      </c>
      <c r="S108" s="36">
        <f t="shared" si="44"/>
        <v>2176.02</v>
      </c>
      <c r="T108" s="36">
        <f t="shared" si="44"/>
        <v>3213.35</v>
      </c>
      <c r="U108" s="36">
        <f t="shared" si="44"/>
        <v>2832.39</v>
      </c>
      <c r="V108" s="36">
        <f t="shared" si="44"/>
        <v>1498.23</v>
      </c>
      <c r="W108" s="36">
        <f t="shared" si="44"/>
        <v>1300.72</v>
      </c>
      <c r="X108" s="36">
        <f t="shared" si="44"/>
        <v>998</v>
      </c>
      <c r="Y108" s="36">
        <f t="shared" si="44"/>
        <v>1013.43</v>
      </c>
      <c r="Z108" s="36">
        <f t="shared" si="44"/>
        <v>2050.09</v>
      </c>
      <c r="AA108" s="36">
        <f t="shared" si="44"/>
        <v>2320.34</v>
      </c>
      <c r="AB108" s="36">
        <f t="shared" si="44"/>
        <v>978.26</v>
      </c>
      <c r="AC108" s="36">
        <f t="shared" si="44"/>
        <v>1073.28</v>
      </c>
      <c r="AD108" s="36">
        <f t="shared" si="44"/>
        <v>1840.16</v>
      </c>
      <c r="AE108" s="69">
        <f t="shared" si="44"/>
        <v>2325.87</v>
      </c>
      <c r="AF108" s="97"/>
    </row>
    <row r="109" spans="1:32" s="26" customFormat="1" ht="19.5" customHeight="1">
      <c r="A109" s="27" t="s">
        <v>23</v>
      </c>
      <c r="B109" s="41"/>
      <c r="C109" s="36"/>
      <c r="D109" s="36"/>
      <c r="E109" s="37"/>
      <c r="F109" s="38"/>
      <c r="G109" s="38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68"/>
      <c r="AF109" s="97"/>
    </row>
    <row r="110" spans="1:32" s="26" customFormat="1" ht="19.5" customHeight="1">
      <c r="A110" s="27" t="s">
        <v>24</v>
      </c>
      <c r="B110" s="41"/>
      <c r="C110" s="36"/>
      <c r="D110" s="36"/>
      <c r="E110" s="37"/>
      <c r="F110" s="38"/>
      <c r="G110" s="38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68"/>
      <c r="AF110" s="97"/>
    </row>
    <row r="111" spans="1:32" s="26" customFormat="1" ht="140.25" customHeight="1">
      <c r="A111" s="106" t="s">
        <v>31</v>
      </c>
      <c r="B111" s="42">
        <f>B173</f>
        <v>23869.850000000002</v>
      </c>
      <c r="C111" s="42">
        <f>C173</f>
        <v>23869.850000000002</v>
      </c>
      <c r="D111" s="42">
        <f>D173</f>
        <v>23567.628000000004</v>
      </c>
      <c r="E111" s="42">
        <f>E173</f>
        <v>23567.628</v>
      </c>
      <c r="F111" s="39">
        <f aca="true" t="shared" si="45" ref="F111:F118">E111/B111*100</f>
        <v>98.73387557944436</v>
      </c>
      <c r="G111" s="39">
        <f aca="true" t="shared" si="46" ref="G111:G118">E111/C111*100</f>
        <v>98.73387557944436</v>
      </c>
      <c r="H111" s="37">
        <f aca="true" t="shared" si="47" ref="H111:AE111">H173</f>
        <v>0</v>
      </c>
      <c r="I111" s="37">
        <f t="shared" si="47"/>
        <v>0</v>
      </c>
      <c r="J111" s="37">
        <f t="shared" si="47"/>
        <v>8325.41</v>
      </c>
      <c r="K111" s="37">
        <f t="shared" si="47"/>
        <v>0</v>
      </c>
      <c r="L111" s="37">
        <f t="shared" si="47"/>
        <v>819.8</v>
      </c>
      <c r="M111" s="37">
        <f t="shared" si="47"/>
        <v>495</v>
      </c>
      <c r="N111" s="37">
        <f t="shared" si="47"/>
        <v>100</v>
      </c>
      <c r="O111" s="37">
        <f t="shared" si="47"/>
        <v>99.99</v>
      </c>
      <c r="P111" s="37">
        <f t="shared" si="47"/>
        <v>200</v>
      </c>
      <c r="Q111" s="37">
        <f t="shared" si="47"/>
        <v>509.53999999999996</v>
      </c>
      <c r="R111" s="37">
        <f t="shared" si="47"/>
        <v>44.9</v>
      </c>
      <c r="S111" s="37">
        <f t="shared" si="47"/>
        <v>44.9</v>
      </c>
      <c r="T111" s="37">
        <f t="shared" si="47"/>
        <v>2612.34</v>
      </c>
      <c r="U111" s="37">
        <f t="shared" si="47"/>
        <v>2421.93</v>
      </c>
      <c r="V111" s="37">
        <f t="shared" si="47"/>
        <v>4041.64</v>
      </c>
      <c r="W111" s="37">
        <f t="shared" si="47"/>
        <v>9966.879999999997</v>
      </c>
      <c r="X111" s="37">
        <f t="shared" si="47"/>
        <v>3066.6600000000003</v>
      </c>
      <c r="Y111" s="37">
        <f t="shared" si="47"/>
        <v>3181.2380000000003</v>
      </c>
      <c r="Z111" s="37">
        <f t="shared" si="47"/>
        <v>4309.500000000001</v>
      </c>
      <c r="AA111" s="37">
        <f t="shared" si="47"/>
        <v>5198.74</v>
      </c>
      <c r="AB111" s="37">
        <f t="shared" si="47"/>
        <v>349.6</v>
      </c>
      <c r="AC111" s="37">
        <f t="shared" si="47"/>
        <v>320</v>
      </c>
      <c r="AD111" s="37">
        <f t="shared" si="47"/>
        <v>0</v>
      </c>
      <c r="AE111" s="68">
        <f t="shared" si="47"/>
        <v>1130.01</v>
      </c>
      <c r="AF111" s="97"/>
    </row>
    <row r="112" spans="1:32" s="26" customFormat="1" ht="126" customHeight="1">
      <c r="A112" s="103" t="s">
        <v>73</v>
      </c>
      <c r="B112" s="53">
        <f aca="true" t="shared" si="48" ref="B112:B118">H112+J112+L112+N112+P112+R112+T112+V112+X112+Z112+AB112+AD112</f>
        <v>62.9</v>
      </c>
      <c r="C112" s="36">
        <f>H112+J112+L112+N112+P112+R112+T112+V112+X112+Z112+AB112+AD112</f>
        <v>62.9</v>
      </c>
      <c r="D112" s="55">
        <f>D120</f>
        <v>62.86</v>
      </c>
      <c r="E112" s="59">
        <f>I112+K112+M112+O112+Q112+S112+U112+W112+Y112+AA112+AC112+AE112</f>
        <v>62.86</v>
      </c>
      <c r="F112" s="38">
        <f t="shared" si="45"/>
        <v>99.93640699523053</v>
      </c>
      <c r="G112" s="38">
        <f t="shared" si="46"/>
        <v>99.93640699523053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44.9</v>
      </c>
      <c r="S112" s="36">
        <v>44.9</v>
      </c>
      <c r="T112" s="36">
        <v>18</v>
      </c>
      <c r="U112" s="36">
        <v>17.96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28"/>
    </row>
    <row r="113" spans="1:32" s="26" customFormat="1" ht="71.25" customHeight="1" hidden="1">
      <c r="A113" s="102" t="s">
        <v>36</v>
      </c>
      <c r="B113" s="53">
        <f t="shared" si="48"/>
        <v>235.9</v>
      </c>
      <c r="C113" s="57">
        <f aca="true" t="shared" si="49" ref="C113:C118">H113+J113+L113+N113+P113+R113+T113+V113+X113+Z113+AB113+AD113</f>
        <v>235.9</v>
      </c>
      <c r="D113" s="57"/>
      <c r="E113" s="59"/>
      <c r="F113" s="38">
        <f t="shared" si="45"/>
        <v>0</v>
      </c>
      <c r="G113" s="38">
        <f t="shared" si="46"/>
        <v>0</v>
      </c>
      <c r="H113" s="36"/>
      <c r="I113" s="36"/>
      <c r="J113" s="37"/>
      <c r="K113" s="37"/>
      <c r="L113" s="37"/>
      <c r="M113" s="37"/>
      <c r="N113" s="37"/>
      <c r="O113" s="37"/>
      <c r="P113" s="37"/>
      <c r="Q113" s="37"/>
      <c r="R113" s="36"/>
      <c r="S113" s="37"/>
      <c r="T113" s="36">
        <v>235.9</v>
      </c>
      <c r="U113" s="36">
        <v>17.95</v>
      </c>
      <c r="V113" s="37"/>
      <c r="W113" s="37"/>
      <c r="X113" s="37"/>
      <c r="Y113" s="37"/>
      <c r="Z113" s="37"/>
      <c r="AA113" s="37"/>
      <c r="AB113" s="37"/>
      <c r="AC113" s="37"/>
      <c r="AD113" s="37"/>
      <c r="AE113" s="71"/>
      <c r="AF113" s="98"/>
    </row>
    <row r="114" spans="1:32" s="26" customFormat="1" ht="75" customHeight="1" hidden="1">
      <c r="A114" s="103" t="s">
        <v>48</v>
      </c>
      <c r="B114" s="54">
        <f t="shared" si="48"/>
        <v>235.9</v>
      </c>
      <c r="C114" s="56">
        <f t="shared" si="49"/>
        <v>235.9</v>
      </c>
      <c r="D114" s="56"/>
      <c r="E114" s="56">
        <f>I114+K114+M114+O114+Q114+S114+U114+W114+Y114+AA114+AC114+AE114</f>
        <v>17.95</v>
      </c>
      <c r="F114" s="38">
        <f t="shared" si="45"/>
        <v>7.609156422212801</v>
      </c>
      <c r="G114" s="38">
        <f t="shared" si="46"/>
        <v>7.609156422212801</v>
      </c>
      <c r="H114" s="56"/>
      <c r="I114" s="60"/>
      <c r="J114" s="60"/>
      <c r="K114" s="60"/>
      <c r="L114" s="60"/>
      <c r="M114" s="60"/>
      <c r="N114" s="60"/>
      <c r="O114" s="60"/>
      <c r="P114" s="60"/>
      <c r="Q114" s="60"/>
      <c r="R114" s="56"/>
      <c r="S114" s="60"/>
      <c r="T114" s="36">
        <v>235.9</v>
      </c>
      <c r="U114" s="36">
        <v>17.95</v>
      </c>
      <c r="V114" s="56"/>
      <c r="W114" s="56"/>
      <c r="X114" s="60"/>
      <c r="Y114" s="60"/>
      <c r="Z114" s="60"/>
      <c r="AA114" s="60"/>
      <c r="AB114" s="60"/>
      <c r="AC114" s="60"/>
      <c r="AD114" s="60"/>
      <c r="AE114" s="60"/>
      <c r="AF114" s="28"/>
    </row>
    <row r="115" spans="1:32" s="26" customFormat="1" ht="74.25" customHeight="1" hidden="1">
      <c r="A115" s="103" t="s">
        <v>49</v>
      </c>
      <c r="B115" s="41">
        <f t="shared" si="48"/>
        <v>235.9</v>
      </c>
      <c r="C115" s="36">
        <f t="shared" si="49"/>
        <v>235.9</v>
      </c>
      <c r="D115" s="36"/>
      <c r="E115" s="36">
        <f>I115+K115+M115+O115+Q115+S115+U115+W115+Y115+AA115+AC115+AE115</f>
        <v>17.95</v>
      </c>
      <c r="F115" s="38">
        <f t="shared" si="45"/>
        <v>7.609156422212801</v>
      </c>
      <c r="G115" s="38">
        <f t="shared" si="46"/>
        <v>7.609156422212801</v>
      </c>
      <c r="H115" s="36"/>
      <c r="I115" s="37"/>
      <c r="J115" s="37"/>
      <c r="K115" s="37"/>
      <c r="L115" s="37"/>
      <c r="M115" s="37"/>
      <c r="N115" s="37"/>
      <c r="O115" s="37"/>
      <c r="P115" s="37"/>
      <c r="Q115" s="37"/>
      <c r="R115" s="36"/>
      <c r="S115" s="37"/>
      <c r="T115" s="36">
        <v>235.9</v>
      </c>
      <c r="U115" s="36">
        <v>17.95</v>
      </c>
      <c r="V115" s="36"/>
      <c r="W115" s="37"/>
      <c r="X115" s="36"/>
      <c r="Y115" s="37"/>
      <c r="Z115" s="37"/>
      <c r="AA115" s="37"/>
      <c r="AB115" s="37"/>
      <c r="AC115" s="37"/>
      <c r="AD115" s="37"/>
      <c r="AE115" s="37"/>
      <c r="AF115" s="28"/>
    </row>
    <row r="116" spans="1:32" s="26" customFormat="1" ht="51" customHeight="1" hidden="1">
      <c r="A116" s="103" t="s">
        <v>50</v>
      </c>
      <c r="B116" s="41">
        <f t="shared" si="48"/>
        <v>235.9</v>
      </c>
      <c r="C116" s="36">
        <f t="shared" si="49"/>
        <v>235.9</v>
      </c>
      <c r="D116" s="36"/>
      <c r="E116" s="36">
        <f>I116+K116+M116+O116+Q116+S116+U116+W116+Y116+AA116+AC116+AE116</f>
        <v>17.95</v>
      </c>
      <c r="F116" s="38">
        <f t="shared" si="45"/>
        <v>7.609156422212801</v>
      </c>
      <c r="G116" s="38">
        <f t="shared" si="46"/>
        <v>7.609156422212801</v>
      </c>
      <c r="H116" s="36"/>
      <c r="I116" s="37"/>
      <c r="J116" s="37"/>
      <c r="K116" s="37"/>
      <c r="L116" s="37"/>
      <c r="M116" s="37"/>
      <c r="N116" s="37"/>
      <c r="O116" s="37"/>
      <c r="P116" s="37"/>
      <c r="Q116" s="37"/>
      <c r="R116" s="36"/>
      <c r="S116" s="37"/>
      <c r="T116" s="36">
        <v>235.9</v>
      </c>
      <c r="U116" s="36">
        <v>17.95</v>
      </c>
      <c r="V116" s="36"/>
      <c r="W116" s="37"/>
      <c r="X116" s="36"/>
      <c r="Y116" s="37"/>
      <c r="Z116" s="36"/>
      <c r="AA116" s="36"/>
      <c r="AB116" s="37"/>
      <c r="AC116" s="37"/>
      <c r="AD116" s="37"/>
      <c r="AE116" s="37"/>
      <c r="AF116" s="28"/>
    </row>
    <row r="117" spans="1:32" s="26" customFormat="1" ht="83.25" customHeight="1" hidden="1">
      <c r="A117" s="103" t="s">
        <v>51</v>
      </c>
      <c r="B117" s="41">
        <f t="shared" si="48"/>
        <v>235.9</v>
      </c>
      <c r="C117" s="36">
        <f t="shared" si="49"/>
        <v>235.9</v>
      </c>
      <c r="D117" s="36"/>
      <c r="E117" s="36">
        <f>I117+K117+M117+O117+Q117+S117+U117+W117+Y117+AA117+AC117+AE117</f>
        <v>17.95</v>
      </c>
      <c r="F117" s="38">
        <f t="shared" si="45"/>
        <v>7.609156422212801</v>
      </c>
      <c r="G117" s="38">
        <f t="shared" si="46"/>
        <v>7.609156422212801</v>
      </c>
      <c r="H117" s="36"/>
      <c r="I117" s="37"/>
      <c r="J117" s="37"/>
      <c r="K117" s="37"/>
      <c r="L117" s="37"/>
      <c r="M117" s="37"/>
      <c r="N117" s="37"/>
      <c r="O117" s="37"/>
      <c r="P117" s="37"/>
      <c r="Q117" s="37"/>
      <c r="R117" s="36"/>
      <c r="S117" s="37"/>
      <c r="T117" s="36">
        <v>235.9</v>
      </c>
      <c r="U117" s="36">
        <v>17.95</v>
      </c>
      <c r="V117" s="36"/>
      <c r="W117" s="36"/>
      <c r="X117" s="36"/>
      <c r="Y117" s="36"/>
      <c r="Z117" s="36"/>
      <c r="AA117" s="37"/>
      <c r="AB117" s="37"/>
      <c r="AC117" s="37"/>
      <c r="AD117" s="37"/>
      <c r="AE117" s="37"/>
      <c r="AF117" s="28"/>
    </row>
    <row r="118" spans="1:32" s="26" customFormat="1" ht="130.5" customHeight="1" hidden="1">
      <c r="A118" s="103" t="s">
        <v>52</v>
      </c>
      <c r="B118" s="41">
        <f t="shared" si="48"/>
        <v>235.9</v>
      </c>
      <c r="C118" s="36">
        <f t="shared" si="49"/>
        <v>235.9</v>
      </c>
      <c r="D118" s="36"/>
      <c r="E118" s="36">
        <f>I118+K118+M118+O118+Q118+S118+U118+W118+Y118+AA118+AC118+AE118</f>
        <v>17.95</v>
      </c>
      <c r="F118" s="38">
        <f t="shared" si="45"/>
        <v>7.609156422212801</v>
      </c>
      <c r="G118" s="38">
        <f t="shared" si="46"/>
        <v>7.609156422212801</v>
      </c>
      <c r="H118" s="36"/>
      <c r="I118" s="37"/>
      <c r="J118" s="37"/>
      <c r="K118" s="37"/>
      <c r="L118" s="37"/>
      <c r="M118" s="37"/>
      <c r="N118" s="37"/>
      <c r="O118" s="37"/>
      <c r="P118" s="37"/>
      <c r="Q118" s="37"/>
      <c r="R118" s="36"/>
      <c r="S118" s="37"/>
      <c r="T118" s="36">
        <v>235.9</v>
      </c>
      <c r="U118" s="36">
        <v>17.95</v>
      </c>
      <c r="V118" s="36"/>
      <c r="W118" s="37"/>
      <c r="X118" s="36"/>
      <c r="Y118" s="37"/>
      <c r="Z118" s="36"/>
      <c r="AA118" s="37"/>
      <c r="AB118" s="36"/>
      <c r="AC118" s="36"/>
      <c r="AD118" s="37"/>
      <c r="AE118" s="37"/>
      <c r="AF118" s="28"/>
    </row>
    <row r="119" spans="1:32" s="26" customFormat="1" ht="19.5" customHeight="1">
      <c r="A119" s="27" t="s">
        <v>21</v>
      </c>
      <c r="B119" s="41"/>
      <c r="C119" s="36"/>
      <c r="D119" s="36"/>
      <c r="E119" s="37"/>
      <c r="F119" s="38"/>
      <c r="G119" s="38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6"/>
      <c r="U119" s="36"/>
      <c r="V119" s="37"/>
      <c r="W119" s="37"/>
      <c r="X119" s="37"/>
      <c r="Y119" s="37"/>
      <c r="Z119" s="37"/>
      <c r="AA119" s="37"/>
      <c r="AB119" s="37"/>
      <c r="AC119" s="37"/>
      <c r="AD119" s="37"/>
      <c r="AE119" s="68"/>
      <c r="AF119" s="97"/>
    </row>
    <row r="120" spans="1:32" s="26" customFormat="1" ht="19.5" customHeight="1">
      <c r="A120" s="27" t="s">
        <v>22</v>
      </c>
      <c r="B120" s="36">
        <f>B112</f>
        <v>62.9</v>
      </c>
      <c r="C120" s="36">
        <f>H120+J120+L120+N120+P120+R120+T120+V120+X120+Z120</f>
        <v>62.9</v>
      </c>
      <c r="D120" s="36">
        <f>E120</f>
        <v>62.86</v>
      </c>
      <c r="E120" s="36">
        <f>E112</f>
        <v>62.86</v>
      </c>
      <c r="F120" s="38">
        <f>E120/B120*100</f>
        <v>99.93640699523053</v>
      </c>
      <c r="G120" s="38">
        <f>E120/C120*100</f>
        <v>99.93640699523053</v>
      </c>
      <c r="H120" s="36">
        <f aca="true" t="shared" si="50" ref="H120:AE120">H112</f>
        <v>0</v>
      </c>
      <c r="I120" s="36">
        <f t="shared" si="50"/>
        <v>0</v>
      </c>
      <c r="J120" s="36">
        <f t="shared" si="50"/>
        <v>0</v>
      </c>
      <c r="K120" s="36">
        <f t="shared" si="50"/>
        <v>0</v>
      </c>
      <c r="L120" s="36">
        <f t="shared" si="50"/>
        <v>0</v>
      </c>
      <c r="M120" s="36">
        <f t="shared" si="50"/>
        <v>0</v>
      </c>
      <c r="N120" s="36">
        <f t="shared" si="50"/>
        <v>0</v>
      </c>
      <c r="O120" s="36">
        <f t="shared" si="50"/>
        <v>0</v>
      </c>
      <c r="P120" s="36">
        <f t="shared" si="50"/>
        <v>0</v>
      </c>
      <c r="Q120" s="36">
        <f t="shared" si="50"/>
        <v>0</v>
      </c>
      <c r="R120" s="36">
        <f t="shared" si="50"/>
        <v>44.9</v>
      </c>
      <c r="S120" s="36">
        <f t="shared" si="50"/>
        <v>44.9</v>
      </c>
      <c r="T120" s="36">
        <f t="shared" si="50"/>
        <v>18</v>
      </c>
      <c r="U120" s="36">
        <f t="shared" si="50"/>
        <v>17.96</v>
      </c>
      <c r="V120" s="36">
        <f t="shared" si="50"/>
        <v>0</v>
      </c>
      <c r="W120" s="36">
        <f t="shared" si="50"/>
        <v>0</v>
      </c>
      <c r="X120" s="36">
        <f t="shared" si="50"/>
        <v>0</v>
      </c>
      <c r="Y120" s="36">
        <f t="shared" si="50"/>
        <v>0</v>
      </c>
      <c r="Z120" s="36">
        <f t="shared" si="50"/>
        <v>0</v>
      </c>
      <c r="AA120" s="36">
        <f t="shared" si="50"/>
        <v>0</v>
      </c>
      <c r="AB120" s="36">
        <f t="shared" si="50"/>
        <v>0</v>
      </c>
      <c r="AC120" s="36">
        <f t="shared" si="50"/>
        <v>0</v>
      </c>
      <c r="AD120" s="36">
        <f t="shared" si="50"/>
        <v>0</v>
      </c>
      <c r="AE120" s="69">
        <f t="shared" si="50"/>
        <v>0</v>
      </c>
      <c r="AF120" s="97"/>
    </row>
    <row r="121" spans="1:32" s="26" customFormat="1" ht="19.5" customHeight="1">
      <c r="A121" s="27" t="s">
        <v>23</v>
      </c>
      <c r="B121" s="41"/>
      <c r="C121" s="36"/>
      <c r="D121" s="36"/>
      <c r="E121" s="37"/>
      <c r="F121" s="38"/>
      <c r="G121" s="38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68"/>
      <c r="AF121" s="97"/>
    </row>
    <row r="122" spans="1:32" s="26" customFormat="1" ht="19.5" customHeight="1">
      <c r="A122" s="27" t="s">
        <v>24</v>
      </c>
      <c r="B122" s="41"/>
      <c r="C122" s="36"/>
      <c r="D122" s="36"/>
      <c r="E122" s="37"/>
      <c r="F122" s="38"/>
      <c r="G122" s="38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68"/>
      <c r="AF122" s="97"/>
    </row>
    <row r="123" spans="1:32" s="26" customFormat="1" ht="198.75" customHeight="1">
      <c r="A123" s="103" t="s">
        <v>74</v>
      </c>
      <c r="B123" s="41">
        <f>H123+J123+L123+N123+P123+R123+T123+V123+X123+Z123+AB123+AD123</f>
        <v>14197.310000000001</v>
      </c>
      <c r="C123" s="41">
        <f>C124+C125+C126+C127</f>
        <v>14197.310000000001</v>
      </c>
      <c r="D123" s="41">
        <f>D124+D125+D126+D127</f>
        <v>13962.84</v>
      </c>
      <c r="E123" s="36">
        <f>I123+K123+M123+O123+Q123+S123+U123+W123+Y123+AA123+AC123+AE123</f>
        <v>13962.84</v>
      </c>
      <c r="F123" s="38">
        <f>E123/B123*100</f>
        <v>98.34848996042207</v>
      </c>
      <c r="G123" s="38">
        <f>E123/C123*100</f>
        <v>98.34848996042207</v>
      </c>
      <c r="H123" s="36">
        <f>H125+H127</f>
        <v>0</v>
      </c>
      <c r="I123" s="36">
        <f aca="true" t="shared" si="51" ref="I123:AE123">I125+I127</f>
        <v>0</v>
      </c>
      <c r="J123" s="36">
        <f t="shared" si="51"/>
        <v>8325.41</v>
      </c>
      <c r="K123" s="36">
        <f t="shared" si="51"/>
        <v>0</v>
      </c>
      <c r="L123" s="36">
        <f t="shared" si="51"/>
        <v>0</v>
      </c>
      <c r="M123" s="36">
        <f t="shared" si="51"/>
        <v>0</v>
      </c>
      <c r="N123" s="36">
        <f t="shared" si="51"/>
        <v>0</v>
      </c>
      <c r="O123" s="36">
        <f t="shared" si="51"/>
        <v>0</v>
      </c>
      <c r="P123" s="36">
        <f t="shared" si="51"/>
        <v>0</v>
      </c>
      <c r="Q123" s="36">
        <f t="shared" si="51"/>
        <v>0</v>
      </c>
      <c r="R123" s="36">
        <f t="shared" si="51"/>
        <v>0</v>
      </c>
      <c r="S123" s="36">
        <f t="shared" si="51"/>
        <v>0</v>
      </c>
      <c r="T123" s="36">
        <f t="shared" si="51"/>
        <v>461.2</v>
      </c>
      <c r="U123" s="36">
        <f t="shared" si="51"/>
        <v>369.83</v>
      </c>
      <c r="V123" s="36">
        <f t="shared" si="51"/>
        <v>1018.75</v>
      </c>
      <c r="W123" s="36">
        <f t="shared" si="51"/>
        <v>9043.55</v>
      </c>
      <c r="X123" s="36">
        <f t="shared" si="51"/>
        <v>54.1</v>
      </c>
      <c r="Y123" s="36">
        <f t="shared" si="51"/>
        <v>144.1</v>
      </c>
      <c r="Z123" s="36">
        <f t="shared" si="51"/>
        <v>3988.25</v>
      </c>
      <c r="AA123" s="36">
        <f t="shared" si="51"/>
        <v>2955.35</v>
      </c>
      <c r="AB123" s="36">
        <f t="shared" si="51"/>
        <v>349.6</v>
      </c>
      <c r="AC123" s="36">
        <f t="shared" si="51"/>
        <v>320</v>
      </c>
      <c r="AD123" s="36">
        <f t="shared" si="51"/>
        <v>0</v>
      </c>
      <c r="AE123" s="36">
        <f t="shared" si="51"/>
        <v>1130.01</v>
      </c>
      <c r="AF123" s="145" t="s">
        <v>108</v>
      </c>
    </row>
    <row r="124" spans="1:32" s="26" customFormat="1" ht="71.25" customHeight="1">
      <c r="A124" s="27" t="s">
        <v>21</v>
      </c>
      <c r="B124" s="41"/>
      <c r="C124" s="41"/>
      <c r="D124" s="41"/>
      <c r="E124" s="37"/>
      <c r="F124" s="38"/>
      <c r="G124" s="38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146"/>
    </row>
    <row r="125" spans="1:32" s="26" customFormat="1" ht="123" customHeight="1">
      <c r="A125" s="27" t="s">
        <v>22</v>
      </c>
      <c r="B125" s="41">
        <f>H125+J125+L125+N125+P125+R125+T125+V125+X125+Z125+AB125+AD125</f>
        <v>1946.5</v>
      </c>
      <c r="C125" s="41">
        <f>H125+J125+L125+N125+P125+R125+T125+V125+X125+Z125+AB125+AD125</f>
        <v>1946.5</v>
      </c>
      <c r="D125" s="41">
        <f>E125</f>
        <v>1909.84</v>
      </c>
      <c r="E125" s="36">
        <f>I125+K125+M125+O125+Q125+S125+U125+W125+Y125+AA125+AC125+AE125</f>
        <v>1909.84</v>
      </c>
      <c r="F125" s="38">
        <f>E125/B125*100</f>
        <v>98.11661957359362</v>
      </c>
      <c r="G125" s="38">
        <f>E125/C125*100</f>
        <v>98.11661957359362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461.2</v>
      </c>
      <c r="U125" s="36">
        <v>369.83</v>
      </c>
      <c r="V125" s="36">
        <v>0</v>
      </c>
      <c r="W125" s="36">
        <v>0</v>
      </c>
      <c r="X125" s="36">
        <v>0</v>
      </c>
      <c r="Y125" s="36">
        <v>90</v>
      </c>
      <c r="Z125" s="36">
        <v>1135.7</v>
      </c>
      <c r="AA125" s="36">
        <v>0</v>
      </c>
      <c r="AB125" s="36">
        <v>349.6</v>
      </c>
      <c r="AC125" s="36">
        <v>320</v>
      </c>
      <c r="AD125" s="36">
        <v>0</v>
      </c>
      <c r="AE125" s="36">
        <v>1130.01</v>
      </c>
      <c r="AF125" s="146"/>
    </row>
    <row r="126" spans="1:32" s="26" customFormat="1" ht="64.5" customHeight="1">
      <c r="A126" s="27" t="s">
        <v>23</v>
      </c>
      <c r="B126" s="41"/>
      <c r="C126" s="41"/>
      <c r="D126" s="41"/>
      <c r="E126" s="37"/>
      <c r="F126" s="38"/>
      <c r="G126" s="38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68"/>
      <c r="AF126" s="146"/>
    </row>
    <row r="127" spans="1:32" s="26" customFormat="1" ht="189.75" customHeight="1">
      <c r="A127" s="27" t="s">
        <v>24</v>
      </c>
      <c r="B127" s="41">
        <f>H127+J127+L127+N127+P127+R127+T127+V127+X127+Z127+AB127+AD127</f>
        <v>12250.810000000001</v>
      </c>
      <c r="C127" s="41">
        <f>H127+J127+L127+N127+P127+R127+T127+V127+X127+Z127+AB127+AD127</f>
        <v>12250.810000000001</v>
      </c>
      <c r="D127" s="41">
        <f>E127</f>
        <v>12053</v>
      </c>
      <c r="E127" s="36">
        <f>I127+K127+M127+O127+Q127+S127+U127+W127+Y127+AA127+AC127+AE127</f>
        <v>12053</v>
      </c>
      <c r="F127" s="38">
        <f>E127/B127*100</f>
        <v>98.38533125564759</v>
      </c>
      <c r="G127" s="38">
        <f>E127/C127*100</f>
        <v>98.38533125564759</v>
      </c>
      <c r="H127" s="36">
        <v>0</v>
      </c>
      <c r="I127" s="36">
        <v>0</v>
      </c>
      <c r="J127" s="36">
        <v>8325.41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1018.75</v>
      </c>
      <c r="W127" s="36">
        <v>9043.55</v>
      </c>
      <c r="X127" s="36">
        <v>54.1</v>
      </c>
      <c r="Y127" s="36">
        <v>54.1</v>
      </c>
      <c r="Z127" s="36">
        <v>2852.55</v>
      </c>
      <c r="AA127" s="36">
        <v>2955.35</v>
      </c>
      <c r="AB127" s="36">
        <v>0</v>
      </c>
      <c r="AC127" s="36">
        <v>0</v>
      </c>
      <c r="AD127" s="36">
        <v>0</v>
      </c>
      <c r="AE127" s="36">
        <v>0</v>
      </c>
      <c r="AF127" s="147"/>
    </row>
    <row r="128" spans="1:32" s="26" customFormat="1" ht="78.75" customHeight="1">
      <c r="A128" s="103" t="s">
        <v>91</v>
      </c>
      <c r="B128" s="41">
        <f>H128+J128+L128+N128+P128+R128+T128+V128+X128+Z128+AB128+AD128</f>
        <v>398.4</v>
      </c>
      <c r="C128" s="41">
        <f>C129+C130+C131+C132</f>
        <v>398.40000000000003</v>
      </c>
      <c r="D128" s="41">
        <f>D129+D130+D131+D132</f>
        <v>398.33000000000004</v>
      </c>
      <c r="E128" s="36">
        <f>I128+K128+M128+O128+Q128+S128+U128+W128+Y128+AA128+AC128+AE128</f>
        <v>398.33</v>
      </c>
      <c r="F128" s="38">
        <f>E128/B128*100</f>
        <v>99.9824297188755</v>
      </c>
      <c r="G128" s="38">
        <f>E128/C128*100</f>
        <v>99.9824297188755</v>
      </c>
      <c r="H128" s="36">
        <f>H130+H132</f>
        <v>0</v>
      </c>
      <c r="I128" s="36">
        <f aca="true" t="shared" si="52" ref="I128:AE128">I130+I132</f>
        <v>0</v>
      </c>
      <c r="J128" s="36">
        <f t="shared" si="52"/>
        <v>0</v>
      </c>
      <c r="K128" s="36">
        <f t="shared" si="52"/>
        <v>0</v>
      </c>
      <c r="L128" s="36">
        <f t="shared" si="52"/>
        <v>0</v>
      </c>
      <c r="M128" s="36">
        <f t="shared" si="52"/>
        <v>0</v>
      </c>
      <c r="N128" s="36">
        <f t="shared" si="52"/>
        <v>0</v>
      </c>
      <c r="O128" s="36">
        <f t="shared" si="52"/>
        <v>0</v>
      </c>
      <c r="P128" s="36">
        <f t="shared" si="52"/>
        <v>0</v>
      </c>
      <c r="Q128" s="36">
        <f t="shared" si="52"/>
        <v>0</v>
      </c>
      <c r="R128" s="36">
        <f t="shared" si="52"/>
        <v>0</v>
      </c>
      <c r="S128" s="36">
        <f t="shared" si="52"/>
        <v>0</v>
      </c>
      <c r="T128" s="36">
        <f t="shared" si="52"/>
        <v>34.14</v>
      </c>
      <c r="U128" s="36">
        <f t="shared" si="52"/>
        <v>34.14</v>
      </c>
      <c r="V128" s="36">
        <f t="shared" si="52"/>
        <v>330.05</v>
      </c>
      <c r="W128" s="36">
        <f t="shared" si="52"/>
        <v>320.05</v>
      </c>
      <c r="X128" s="36">
        <f t="shared" si="52"/>
        <v>31.7</v>
      </c>
      <c r="Y128" s="36">
        <f t="shared" si="52"/>
        <v>27.19</v>
      </c>
      <c r="Z128" s="36">
        <f t="shared" si="52"/>
        <v>2.51</v>
      </c>
      <c r="AA128" s="36">
        <f t="shared" si="52"/>
        <v>16.95</v>
      </c>
      <c r="AB128" s="36">
        <f t="shared" si="52"/>
        <v>0</v>
      </c>
      <c r="AC128" s="36">
        <f t="shared" si="52"/>
        <v>0</v>
      </c>
      <c r="AD128" s="36">
        <f t="shared" si="52"/>
        <v>0</v>
      </c>
      <c r="AE128" s="36">
        <f t="shared" si="52"/>
        <v>0</v>
      </c>
      <c r="AF128" s="145"/>
    </row>
    <row r="129" spans="1:32" s="26" customFormat="1" ht="19.5" customHeight="1">
      <c r="A129" s="27" t="s">
        <v>21</v>
      </c>
      <c r="B129" s="41"/>
      <c r="C129" s="41"/>
      <c r="D129" s="41"/>
      <c r="E129" s="37"/>
      <c r="F129" s="38"/>
      <c r="G129" s="38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146"/>
    </row>
    <row r="130" spans="1:32" s="26" customFormat="1" ht="18.75">
      <c r="A130" s="27" t="s">
        <v>22</v>
      </c>
      <c r="B130" s="41">
        <f>H130+J130+L130+N130+P130+R130+T130+V130+X130+Z130+AB130+AD130</f>
        <v>100</v>
      </c>
      <c r="C130" s="41">
        <f>H130+J130+L130+N130+P130+R130+T130+V130+X130+Z130+AB130+AD130</f>
        <v>100</v>
      </c>
      <c r="D130" s="41">
        <f>E130</f>
        <v>99.98</v>
      </c>
      <c r="E130" s="36">
        <f>I130+K130+M130+O130+Q130+S130+U130+W130+Y130+AA130+AC130+AE130</f>
        <v>99.98</v>
      </c>
      <c r="F130" s="38">
        <f>E130/B130*100</f>
        <v>99.98</v>
      </c>
      <c r="G130" s="38">
        <f>E130/C130*100</f>
        <v>99.98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34.14</v>
      </c>
      <c r="U130" s="36">
        <v>34.14</v>
      </c>
      <c r="V130" s="36">
        <v>31.7</v>
      </c>
      <c r="W130" s="36">
        <v>21.7</v>
      </c>
      <c r="X130" s="36">
        <v>31.7</v>
      </c>
      <c r="Y130" s="36">
        <v>27.19</v>
      </c>
      <c r="Z130" s="36">
        <v>2.46</v>
      </c>
      <c r="AA130" s="36">
        <v>16.95</v>
      </c>
      <c r="AB130" s="36"/>
      <c r="AC130" s="36"/>
      <c r="AD130" s="36"/>
      <c r="AE130" s="36"/>
      <c r="AF130" s="146"/>
    </row>
    <row r="131" spans="1:32" s="26" customFormat="1" ht="19.5" customHeight="1">
      <c r="A131" s="27" t="s">
        <v>23</v>
      </c>
      <c r="B131" s="41"/>
      <c r="C131" s="41"/>
      <c r="D131" s="41"/>
      <c r="E131" s="37"/>
      <c r="F131" s="38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68"/>
      <c r="AF131" s="146"/>
    </row>
    <row r="132" spans="1:32" s="26" customFormat="1" ht="18.75">
      <c r="A132" s="27" t="s">
        <v>24</v>
      </c>
      <c r="B132" s="41">
        <f>H132+J132+L132+N132+P132+R132+T132+V132+X132+Z132+AB132+AD132</f>
        <v>298.40000000000003</v>
      </c>
      <c r="C132" s="41">
        <f>H132+J132+L132+N132+P132+R132+T132+V132+X132+Z132+AB132+AD132</f>
        <v>298.40000000000003</v>
      </c>
      <c r="D132" s="41">
        <f>E132</f>
        <v>298.35</v>
      </c>
      <c r="E132" s="36">
        <f aca="true" t="shared" si="53" ref="E132:E137">I132+K132+M132+O132+Q132+S132+U132+W132+Y132+AA132+AC132+AE132</f>
        <v>298.35</v>
      </c>
      <c r="F132" s="38">
        <f>E132/B132*100</f>
        <v>99.98324396782841</v>
      </c>
      <c r="G132" s="38">
        <f>E132/C132*100</f>
        <v>99.98324396782841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298.35</v>
      </c>
      <c r="W132" s="36">
        <v>298.35</v>
      </c>
      <c r="X132" s="36">
        <v>0</v>
      </c>
      <c r="Y132" s="36">
        <v>0</v>
      </c>
      <c r="Z132" s="36">
        <v>0.05</v>
      </c>
      <c r="AA132" s="36">
        <v>0</v>
      </c>
      <c r="AB132" s="36">
        <v>0</v>
      </c>
      <c r="AC132" s="36">
        <v>0</v>
      </c>
      <c r="AD132" s="36">
        <v>0</v>
      </c>
      <c r="AE132" s="69">
        <v>0</v>
      </c>
      <c r="AF132" s="147"/>
    </row>
    <row r="133" spans="1:32" s="26" customFormat="1" ht="39" customHeight="1">
      <c r="A133" s="103" t="s">
        <v>92</v>
      </c>
      <c r="B133" s="41">
        <f>H133+J133+L133+N133+P133+R133+T133+V133+X133+Z133+AB133+AD133</f>
        <v>50</v>
      </c>
      <c r="C133" s="36">
        <f>C134+C135+C136+C137</f>
        <v>50</v>
      </c>
      <c r="D133" s="36">
        <f>D134+D135+D136+D137</f>
        <v>0</v>
      </c>
      <c r="E133" s="36">
        <f t="shared" si="53"/>
        <v>0</v>
      </c>
      <c r="F133" s="38">
        <f>E133/B133*100</f>
        <v>0</v>
      </c>
      <c r="G133" s="38">
        <f>E133/C133*100</f>
        <v>0</v>
      </c>
      <c r="H133" s="36">
        <f>H134+H135+H136+H137</f>
        <v>0</v>
      </c>
      <c r="I133" s="36">
        <f aca="true" t="shared" si="54" ref="I133:AE133">I134+I135+I136+I137</f>
        <v>0</v>
      </c>
      <c r="J133" s="36">
        <f t="shared" si="54"/>
        <v>0</v>
      </c>
      <c r="K133" s="36">
        <f t="shared" si="54"/>
        <v>0</v>
      </c>
      <c r="L133" s="36">
        <f t="shared" si="54"/>
        <v>0</v>
      </c>
      <c r="M133" s="36">
        <f t="shared" si="54"/>
        <v>0</v>
      </c>
      <c r="N133" s="36">
        <f t="shared" si="54"/>
        <v>0</v>
      </c>
      <c r="O133" s="36">
        <f t="shared" si="54"/>
        <v>0</v>
      </c>
      <c r="P133" s="36">
        <f t="shared" si="54"/>
        <v>0</v>
      </c>
      <c r="Q133" s="36">
        <f t="shared" si="54"/>
        <v>0</v>
      </c>
      <c r="R133" s="36">
        <f t="shared" si="54"/>
        <v>0</v>
      </c>
      <c r="S133" s="36">
        <f t="shared" si="54"/>
        <v>0</v>
      </c>
      <c r="T133" s="36">
        <f t="shared" si="54"/>
        <v>0</v>
      </c>
      <c r="U133" s="36">
        <f t="shared" si="54"/>
        <v>0</v>
      </c>
      <c r="V133" s="36">
        <f t="shared" si="54"/>
        <v>0</v>
      </c>
      <c r="W133" s="36">
        <f t="shared" si="54"/>
        <v>0</v>
      </c>
      <c r="X133" s="36">
        <f t="shared" si="54"/>
        <v>0</v>
      </c>
      <c r="Y133" s="36">
        <f t="shared" si="54"/>
        <v>0</v>
      </c>
      <c r="Z133" s="36">
        <f t="shared" si="54"/>
        <v>50</v>
      </c>
      <c r="AA133" s="36">
        <f t="shared" si="54"/>
        <v>0</v>
      </c>
      <c r="AB133" s="36">
        <f t="shared" si="54"/>
        <v>0</v>
      </c>
      <c r="AC133" s="36">
        <f t="shared" si="54"/>
        <v>0</v>
      </c>
      <c r="AD133" s="36">
        <f t="shared" si="54"/>
        <v>0</v>
      </c>
      <c r="AE133" s="36">
        <f t="shared" si="54"/>
        <v>0</v>
      </c>
      <c r="AF133" s="116"/>
    </row>
    <row r="134" spans="1:32" s="26" customFormat="1" ht="19.5" customHeight="1">
      <c r="A134" s="27" t="s">
        <v>21</v>
      </c>
      <c r="B134" s="41"/>
      <c r="C134" s="36"/>
      <c r="D134" s="36"/>
      <c r="E134" s="36"/>
      <c r="F134" s="38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97"/>
    </row>
    <row r="135" spans="1:32" s="26" customFormat="1" ht="19.5" customHeight="1">
      <c r="A135" s="27" t="s">
        <v>22</v>
      </c>
      <c r="B135" s="41"/>
      <c r="C135" s="36"/>
      <c r="D135" s="36"/>
      <c r="E135" s="36"/>
      <c r="F135" s="38"/>
      <c r="G135" s="38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97"/>
    </row>
    <row r="136" spans="1:32" s="26" customFormat="1" ht="19.5" customHeight="1">
      <c r="A136" s="27" t="s">
        <v>23</v>
      </c>
      <c r="B136" s="41"/>
      <c r="C136" s="36"/>
      <c r="D136" s="36"/>
      <c r="E136" s="36"/>
      <c r="F136" s="38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97"/>
    </row>
    <row r="137" spans="1:32" s="26" customFormat="1" ht="19.5" customHeight="1">
      <c r="A137" s="27" t="s">
        <v>24</v>
      </c>
      <c r="B137" s="41">
        <f>H137+J137+L137+N137+P137+R137+T137+V137+X137+Z137+AB137+AD137</f>
        <v>50</v>
      </c>
      <c r="C137" s="36">
        <f>H137+J137+L137+N137+P137+R137+T137+V137+X137+Z137+AB137+AD137</f>
        <v>50</v>
      </c>
      <c r="D137" s="36">
        <f>E137</f>
        <v>0</v>
      </c>
      <c r="E137" s="36">
        <f t="shared" si="53"/>
        <v>0</v>
      </c>
      <c r="F137" s="38">
        <f>E137/B137*100</f>
        <v>0</v>
      </c>
      <c r="G137" s="38">
        <f>E137/C137*100</f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50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97"/>
    </row>
    <row r="138" spans="1:32" s="26" customFormat="1" ht="70.5" customHeight="1">
      <c r="A138" s="103" t="s">
        <v>93</v>
      </c>
      <c r="B138" s="41">
        <f>H138+J138+L138+N138+P138+R138+T138+V138+X138+Z138+AB138+AD138</f>
        <v>63.3</v>
      </c>
      <c r="C138" s="36">
        <f>C139+C140+C141+C142</f>
        <v>63.3</v>
      </c>
      <c r="D138" s="36">
        <f>D139+D140+D141+D142</f>
        <v>63.3</v>
      </c>
      <c r="E138" s="36">
        <f>E139+E140+E141+E142</f>
        <v>63.3</v>
      </c>
      <c r="F138" s="38">
        <f>E138/B138*100</f>
        <v>100</v>
      </c>
      <c r="G138" s="38">
        <f>E138/C138*100</f>
        <v>100</v>
      </c>
      <c r="H138" s="36">
        <f>H139+H140+H141+H142</f>
        <v>0</v>
      </c>
      <c r="I138" s="36">
        <f aca="true" t="shared" si="55" ref="I138:AE138">I139+I140+I141+I142</f>
        <v>0</v>
      </c>
      <c r="J138" s="36">
        <f t="shared" si="55"/>
        <v>0</v>
      </c>
      <c r="K138" s="36">
        <f t="shared" si="55"/>
        <v>0</v>
      </c>
      <c r="L138" s="36">
        <f t="shared" si="55"/>
        <v>0</v>
      </c>
      <c r="M138" s="36">
        <f t="shared" si="55"/>
        <v>0</v>
      </c>
      <c r="N138" s="36">
        <f t="shared" si="55"/>
        <v>0</v>
      </c>
      <c r="O138" s="36">
        <f t="shared" si="55"/>
        <v>0</v>
      </c>
      <c r="P138" s="36">
        <f t="shared" si="55"/>
        <v>0</v>
      </c>
      <c r="Q138" s="36">
        <f t="shared" si="55"/>
        <v>0</v>
      </c>
      <c r="R138" s="36">
        <f t="shared" si="55"/>
        <v>0</v>
      </c>
      <c r="S138" s="36">
        <f t="shared" si="55"/>
        <v>0</v>
      </c>
      <c r="T138" s="36">
        <f t="shared" si="55"/>
        <v>0</v>
      </c>
      <c r="U138" s="36">
        <f t="shared" si="55"/>
        <v>0</v>
      </c>
      <c r="V138" s="36">
        <f t="shared" si="55"/>
        <v>63.3</v>
      </c>
      <c r="W138" s="36">
        <f t="shared" si="55"/>
        <v>0</v>
      </c>
      <c r="X138" s="36">
        <f t="shared" si="55"/>
        <v>0</v>
      </c>
      <c r="Y138" s="36">
        <f t="shared" si="55"/>
        <v>0</v>
      </c>
      <c r="Z138" s="36">
        <f t="shared" si="55"/>
        <v>0</v>
      </c>
      <c r="AA138" s="36">
        <f t="shared" si="55"/>
        <v>63.3</v>
      </c>
      <c r="AB138" s="36">
        <f t="shared" si="55"/>
        <v>0</v>
      </c>
      <c r="AC138" s="36">
        <f t="shared" si="55"/>
        <v>0</v>
      </c>
      <c r="AD138" s="36">
        <f t="shared" si="55"/>
        <v>0</v>
      </c>
      <c r="AE138" s="36">
        <f t="shared" si="55"/>
        <v>0</v>
      </c>
      <c r="AF138" s="28"/>
    </row>
    <row r="139" spans="1:32" s="26" customFormat="1" ht="19.5" customHeight="1">
      <c r="A139" s="27" t="s">
        <v>21</v>
      </c>
      <c r="B139" s="41"/>
      <c r="C139" s="36"/>
      <c r="D139" s="36"/>
      <c r="E139" s="36"/>
      <c r="F139" s="38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97"/>
    </row>
    <row r="140" spans="1:32" s="26" customFormat="1" ht="19.5" customHeight="1">
      <c r="A140" s="27" t="s">
        <v>22</v>
      </c>
      <c r="B140" s="41">
        <f>H140+J140+L140+N140+P140+R140+T140+V140+X140+Z140+AB140+AD140</f>
        <v>63.3</v>
      </c>
      <c r="C140" s="36">
        <f>H140+J140+L140+N140+P140+R140+T140+V140+X140+Z140+AB140+AD140</f>
        <v>63.3</v>
      </c>
      <c r="D140" s="36">
        <f>E140</f>
        <v>63.3</v>
      </c>
      <c r="E140" s="36">
        <f>I140+K140+M140+O140+Q140+S140+U140+W140+Y140+AA140+AC140+AE140</f>
        <v>63.3</v>
      </c>
      <c r="F140" s="38">
        <f>E140/B140*100</f>
        <v>100</v>
      </c>
      <c r="G140" s="38">
        <f>E140/C140*100</f>
        <v>100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63.3</v>
      </c>
      <c r="W140" s="36">
        <v>0</v>
      </c>
      <c r="X140" s="36">
        <v>0</v>
      </c>
      <c r="Y140" s="36">
        <v>0</v>
      </c>
      <c r="Z140" s="36">
        <v>0</v>
      </c>
      <c r="AA140" s="36">
        <v>63.3</v>
      </c>
      <c r="AB140" s="36">
        <v>0</v>
      </c>
      <c r="AC140" s="36">
        <v>0</v>
      </c>
      <c r="AD140" s="36">
        <v>0</v>
      </c>
      <c r="AE140" s="36">
        <v>0</v>
      </c>
      <c r="AF140" s="97"/>
    </row>
    <row r="141" spans="1:32" s="26" customFormat="1" ht="19.5" customHeight="1">
      <c r="A141" s="27" t="s">
        <v>23</v>
      </c>
      <c r="B141" s="41"/>
      <c r="C141" s="36"/>
      <c r="D141" s="36"/>
      <c r="E141" s="36"/>
      <c r="F141" s="38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97"/>
    </row>
    <row r="142" spans="1:32" s="26" customFormat="1" ht="19.5" customHeight="1">
      <c r="A142" s="27" t="s">
        <v>24</v>
      </c>
      <c r="B142" s="41"/>
      <c r="C142" s="36"/>
      <c r="D142" s="36"/>
      <c r="E142" s="36"/>
      <c r="F142" s="38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6"/>
      <c r="W142" s="37"/>
      <c r="X142" s="37"/>
      <c r="Y142" s="37"/>
      <c r="Z142" s="37"/>
      <c r="AA142" s="37"/>
      <c r="AB142" s="37"/>
      <c r="AC142" s="37"/>
      <c r="AD142" s="37"/>
      <c r="AE142" s="37"/>
      <c r="AF142" s="97"/>
    </row>
    <row r="143" spans="1:32" s="26" customFormat="1" ht="88.5" customHeight="1">
      <c r="A143" s="103" t="s">
        <v>94</v>
      </c>
      <c r="B143" s="41">
        <f>H143+J143+L143+N143+P143+R143+T143+V143+X143+Z143+AB143+AD143</f>
        <v>495</v>
      </c>
      <c r="C143" s="36">
        <f>C144+C145+C146+C147</f>
        <v>495</v>
      </c>
      <c r="D143" s="36">
        <f>D144+D145+D146+D147</f>
        <v>495</v>
      </c>
      <c r="E143" s="36">
        <f>E144+E145+E146+E147</f>
        <v>495</v>
      </c>
      <c r="F143" s="38">
        <f>E143/B143*100</f>
        <v>100</v>
      </c>
      <c r="G143" s="38">
        <f>E143/C143*100</f>
        <v>100</v>
      </c>
      <c r="H143" s="36">
        <f>H144+H145+H146+H147</f>
        <v>0</v>
      </c>
      <c r="I143" s="36">
        <f aca="true" t="shared" si="56" ref="I143:AE143">I144+I145+I146+I147</f>
        <v>0</v>
      </c>
      <c r="J143" s="36">
        <f t="shared" si="56"/>
        <v>0</v>
      </c>
      <c r="K143" s="36">
        <f t="shared" si="56"/>
        <v>0</v>
      </c>
      <c r="L143" s="36">
        <f t="shared" si="56"/>
        <v>495</v>
      </c>
      <c r="M143" s="36">
        <f t="shared" si="56"/>
        <v>495</v>
      </c>
      <c r="N143" s="36">
        <f t="shared" si="56"/>
        <v>0</v>
      </c>
      <c r="O143" s="36">
        <f t="shared" si="56"/>
        <v>0</v>
      </c>
      <c r="P143" s="36">
        <f t="shared" si="56"/>
        <v>0</v>
      </c>
      <c r="Q143" s="36">
        <f t="shared" si="56"/>
        <v>0</v>
      </c>
      <c r="R143" s="36">
        <f t="shared" si="56"/>
        <v>0</v>
      </c>
      <c r="S143" s="36">
        <f t="shared" si="56"/>
        <v>0</v>
      </c>
      <c r="T143" s="36">
        <f t="shared" si="56"/>
        <v>0</v>
      </c>
      <c r="U143" s="36">
        <f t="shared" si="56"/>
        <v>0</v>
      </c>
      <c r="V143" s="36">
        <f t="shared" si="56"/>
        <v>0</v>
      </c>
      <c r="W143" s="36">
        <f t="shared" si="56"/>
        <v>0</v>
      </c>
      <c r="X143" s="36">
        <f t="shared" si="56"/>
        <v>0</v>
      </c>
      <c r="Y143" s="36">
        <f t="shared" si="56"/>
        <v>0</v>
      </c>
      <c r="Z143" s="36">
        <f t="shared" si="56"/>
        <v>0</v>
      </c>
      <c r="AA143" s="36">
        <f t="shared" si="56"/>
        <v>0</v>
      </c>
      <c r="AB143" s="36">
        <f t="shared" si="56"/>
        <v>0</v>
      </c>
      <c r="AC143" s="36">
        <f t="shared" si="56"/>
        <v>0</v>
      </c>
      <c r="AD143" s="36">
        <f t="shared" si="56"/>
        <v>0</v>
      </c>
      <c r="AE143" s="36">
        <f t="shared" si="56"/>
        <v>0</v>
      </c>
      <c r="AF143" s="28"/>
    </row>
    <row r="144" spans="1:32" s="26" customFormat="1" ht="19.5" customHeight="1">
      <c r="A144" s="27" t="s">
        <v>21</v>
      </c>
      <c r="B144" s="41"/>
      <c r="C144" s="36"/>
      <c r="D144" s="36"/>
      <c r="E144" s="36"/>
      <c r="F144" s="38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97"/>
    </row>
    <row r="145" spans="1:32" s="26" customFormat="1" ht="19.5" customHeight="1">
      <c r="A145" s="27" t="s">
        <v>22</v>
      </c>
      <c r="B145" s="41">
        <f>H145+J145+L145+N145+P145+R145+T145+V145+X145+Z145+AB145+AD145</f>
        <v>495</v>
      </c>
      <c r="C145" s="36">
        <f>H145+J145+L145+N145+P145+R145+T145+V145+X145+Z145+AB145+AD145</f>
        <v>495</v>
      </c>
      <c r="D145" s="36">
        <f>E145</f>
        <v>495</v>
      </c>
      <c r="E145" s="36">
        <f>I145+K145+M145+O145+Q145+S145+U145+W145+Y145+AA145+AC145+AE145</f>
        <v>495</v>
      </c>
      <c r="F145" s="38">
        <f>E145/B145*100</f>
        <v>100</v>
      </c>
      <c r="G145" s="38">
        <f>E145/C145*100</f>
        <v>100</v>
      </c>
      <c r="H145" s="36">
        <v>0</v>
      </c>
      <c r="I145" s="36">
        <v>0</v>
      </c>
      <c r="J145" s="36">
        <v>0</v>
      </c>
      <c r="K145" s="36">
        <v>0</v>
      </c>
      <c r="L145" s="36">
        <v>495</v>
      </c>
      <c r="M145" s="36">
        <v>495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97"/>
    </row>
    <row r="146" spans="1:32" s="26" customFormat="1" ht="19.5" customHeight="1">
      <c r="A146" s="27" t="s">
        <v>23</v>
      </c>
      <c r="B146" s="41"/>
      <c r="C146" s="36"/>
      <c r="D146" s="36"/>
      <c r="E146" s="36"/>
      <c r="F146" s="38"/>
      <c r="G146" s="38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97"/>
    </row>
    <row r="147" spans="1:32" s="26" customFormat="1" ht="19.5" customHeight="1">
      <c r="A147" s="27" t="s">
        <v>24</v>
      </c>
      <c r="B147" s="41"/>
      <c r="C147" s="36"/>
      <c r="D147" s="36"/>
      <c r="E147" s="36"/>
      <c r="F147" s="38"/>
      <c r="G147" s="38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6"/>
      <c r="W147" s="37"/>
      <c r="X147" s="37"/>
      <c r="Y147" s="37"/>
      <c r="Z147" s="37"/>
      <c r="AA147" s="37"/>
      <c r="AB147" s="37"/>
      <c r="AC147" s="37"/>
      <c r="AD147" s="37"/>
      <c r="AE147" s="37"/>
      <c r="AF147" s="97"/>
    </row>
    <row r="148" spans="1:32" s="26" customFormat="1" ht="225" customHeight="1">
      <c r="A148" s="103" t="s">
        <v>96</v>
      </c>
      <c r="B148" s="41">
        <f>H148+J148+L148+N148+P148+R148+T148+V148+X148+Z148+AB148+AD148</f>
        <v>1630.3</v>
      </c>
      <c r="C148" s="36">
        <f>C149+C150+C151+C152</f>
        <v>1630.3</v>
      </c>
      <c r="D148" s="36">
        <f>D149+D150+D151+D152</f>
        <v>1619.3880000000001</v>
      </c>
      <c r="E148" s="36">
        <f>E149+E150+E151+E152</f>
        <v>1619.3880000000001</v>
      </c>
      <c r="F148" s="38">
        <f>E148/B148*100</f>
        <v>99.33067533582778</v>
      </c>
      <c r="G148" s="38">
        <f>E148/C148*100</f>
        <v>99.33067533582778</v>
      </c>
      <c r="H148" s="36">
        <f aca="true" t="shared" si="57" ref="H148:AE148">H149+H150+H151+H152</f>
        <v>0</v>
      </c>
      <c r="I148" s="36">
        <f t="shared" si="57"/>
        <v>0</v>
      </c>
      <c r="J148" s="36">
        <f t="shared" si="57"/>
        <v>0</v>
      </c>
      <c r="K148" s="36">
        <f t="shared" si="57"/>
        <v>0</v>
      </c>
      <c r="L148" s="36">
        <f t="shared" si="57"/>
        <v>324.8</v>
      </c>
      <c r="M148" s="36">
        <f t="shared" si="57"/>
        <v>0</v>
      </c>
      <c r="N148" s="36">
        <f t="shared" si="57"/>
        <v>0</v>
      </c>
      <c r="O148" s="36">
        <f t="shared" si="57"/>
        <v>0</v>
      </c>
      <c r="P148" s="36">
        <f t="shared" si="57"/>
        <v>0</v>
      </c>
      <c r="Q148" s="36">
        <f t="shared" si="57"/>
        <v>309.56</v>
      </c>
      <c r="R148" s="36">
        <f t="shared" si="57"/>
        <v>0</v>
      </c>
      <c r="S148" s="36">
        <f t="shared" si="57"/>
        <v>0</v>
      </c>
      <c r="T148" s="36">
        <f t="shared" si="57"/>
        <v>0</v>
      </c>
      <c r="U148" s="36">
        <f t="shared" si="57"/>
        <v>0</v>
      </c>
      <c r="V148" s="36">
        <f t="shared" si="57"/>
        <v>557.66</v>
      </c>
      <c r="W148" s="36">
        <f t="shared" si="57"/>
        <v>532.9</v>
      </c>
      <c r="X148" s="36">
        <f t="shared" si="57"/>
        <v>702</v>
      </c>
      <c r="Y148" s="36">
        <f t="shared" si="57"/>
        <v>731.168</v>
      </c>
      <c r="Z148" s="36">
        <f t="shared" si="57"/>
        <v>45.84</v>
      </c>
      <c r="AA148" s="36">
        <f t="shared" si="57"/>
        <v>45.76</v>
      </c>
      <c r="AB148" s="36">
        <f t="shared" si="57"/>
        <v>0</v>
      </c>
      <c r="AC148" s="36">
        <f t="shared" si="57"/>
        <v>0</v>
      </c>
      <c r="AD148" s="36">
        <f t="shared" si="57"/>
        <v>0</v>
      </c>
      <c r="AE148" s="36">
        <f t="shared" si="57"/>
        <v>0</v>
      </c>
      <c r="AF148" s="148" t="s">
        <v>102</v>
      </c>
    </row>
    <row r="149" spans="1:32" s="26" customFormat="1" ht="24" customHeight="1">
      <c r="A149" s="27" t="s">
        <v>21</v>
      </c>
      <c r="B149" s="41"/>
      <c r="C149" s="36"/>
      <c r="D149" s="36"/>
      <c r="E149" s="36"/>
      <c r="F149" s="38"/>
      <c r="G149" s="38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151"/>
    </row>
    <row r="150" spans="1:32" s="26" customFormat="1" ht="25.5" customHeight="1">
      <c r="A150" s="27" t="s">
        <v>22</v>
      </c>
      <c r="B150" s="41">
        <f>H150+J150+L150+N150+P150+R150+T150+V150+X150+Z150+AB150+AD150</f>
        <v>1630.3</v>
      </c>
      <c r="C150" s="36">
        <f>H150+J150+L150+N150+P150+R150+T150+V150+X150+Z150+AB150+AD150</f>
        <v>1630.3</v>
      </c>
      <c r="D150" s="36">
        <f>E150</f>
        <v>1619.3880000000001</v>
      </c>
      <c r="E150" s="36">
        <f>I150+K150+M150+O150+Q150+S150+U150+W150+Y150+AA150+AC150+AE150</f>
        <v>1619.3880000000001</v>
      </c>
      <c r="F150" s="38">
        <f>E150/B150*100</f>
        <v>99.33067533582778</v>
      </c>
      <c r="G150" s="38">
        <f>E150/C150*100</f>
        <v>99.33067533582778</v>
      </c>
      <c r="H150" s="36">
        <v>0</v>
      </c>
      <c r="I150" s="36">
        <v>0</v>
      </c>
      <c r="J150" s="36">
        <v>0</v>
      </c>
      <c r="K150" s="36">
        <v>0</v>
      </c>
      <c r="L150" s="36">
        <v>324.8</v>
      </c>
      <c r="M150" s="36">
        <v>0</v>
      </c>
      <c r="N150" s="36">
        <v>0</v>
      </c>
      <c r="O150" s="36">
        <v>0</v>
      </c>
      <c r="P150" s="36">
        <v>0</v>
      </c>
      <c r="Q150" s="36">
        <v>309.56</v>
      </c>
      <c r="R150" s="36">
        <v>0</v>
      </c>
      <c r="S150" s="36">
        <v>0</v>
      </c>
      <c r="T150" s="36">
        <v>0</v>
      </c>
      <c r="U150" s="36">
        <v>0</v>
      </c>
      <c r="V150" s="36">
        <v>557.66</v>
      </c>
      <c r="W150" s="36">
        <v>532.9</v>
      </c>
      <c r="X150" s="36">
        <f>302+400</f>
        <v>702</v>
      </c>
      <c r="Y150" s="36">
        <f>342+389.168</f>
        <v>731.168</v>
      </c>
      <c r="Z150" s="36">
        <v>45.84</v>
      </c>
      <c r="AA150" s="36">
        <v>45.76</v>
      </c>
      <c r="AB150" s="36">
        <v>0</v>
      </c>
      <c r="AC150" s="36">
        <v>0</v>
      </c>
      <c r="AD150" s="36">
        <v>0</v>
      </c>
      <c r="AE150" s="36">
        <v>0</v>
      </c>
      <c r="AF150" s="151"/>
    </row>
    <row r="151" spans="1:32" s="26" customFormat="1" ht="23.25" customHeight="1">
      <c r="A151" s="27" t="s">
        <v>23</v>
      </c>
      <c r="B151" s="41"/>
      <c r="C151" s="36"/>
      <c r="D151" s="36"/>
      <c r="E151" s="36"/>
      <c r="F151" s="38"/>
      <c r="G151" s="3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151"/>
    </row>
    <row r="152" spans="1:32" s="26" customFormat="1" ht="27" customHeight="1">
      <c r="A152" s="27" t="s">
        <v>24</v>
      </c>
      <c r="B152" s="41"/>
      <c r="C152" s="36"/>
      <c r="D152" s="36"/>
      <c r="E152" s="36"/>
      <c r="F152" s="38"/>
      <c r="G152" s="3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6"/>
      <c r="W152" s="37"/>
      <c r="X152" s="37"/>
      <c r="Y152" s="37"/>
      <c r="Z152" s="37"/>
      <c r="AA152" s="37"/>
      <c r="AB152" s="37"/>
      <c r="AC152" s="37"/>
      <c r="AD152" s="37"/>
      <c r="AE152" s="37"/>
      <c r="AF152" s="152"/>
    </row>
    <row r="153" spans="1:32" s="26" customFormat="1" ht="101.25" customHeight="1">
      <c r="A153" s="103" t="s">
        <v>95</v>
      </c>
      <c r="B153" s="41">
        <f>H153+J153+L153+N153+P153+R153+T153+V153+X153+Z153+AB153+AD153</f>
        <v>417.6</v>
      </c>
      <c r="C153" s="36">
        <f>C154+C155+C156+C157</f>
        <v>417.6</v>
      </c>
      <c r="D153" s="36">
        <f>D154+D155+D156+D157</f>
        <v>417.34999999999997</v>
      </c>
      <c r="E153" s="36">
        <f>E154+E155+E156+E157</f>
        <v>417.34999999999997</v>
      </c>
      <c r="F153" s="38">
        <f>E153/B153*100</f>
        <v>99.94013409961684</v>
      </c>
      <c r="G153" s="38">
        <f>E153/C153*100</f>
        <v>99.94013409961684</v>
      </c>
      <c r="H153" s="36">
        <f aca="true" t="shared" si="58" ref="H153:AE153">H154+H155+H156+H157</f>
        <v>0</v>
      </c>
      <c r="I153" s="36">
        <f t="shared" si="58"/>
        <v>0</v>
      </c>
      <c r="J153" s="36">
        <f t="shared" si="58"/>
        <v>0</v>
      </c>
      <c r="K153" s="36">
        <f t="shared" si="58"/>
        <v>0</v>
      </c>
      <c r="L153" s="36">
        <f t="shared" si="58"/>
        <v>0</v>
      </c>
      <c r="M153" s="36">
        <f t="shared" si="58"/>
        <v>0</v>
      </c>
      <c r="N153" s="36">
        <f t="shared" si="58"/>
        <v>100</v>
      </c>
      <c r="O153" s="36">
        <f t="shared" si="58"/>
        <v>99.99</v>
      </c>
      <c r="P153" s="36">
        <f t="shared" si="58"/>
        <v>200</v>
      </c>
      <c r="Q153" s="36">
        <f t="shared" si="58"/>
        <v>199.98</v>
      </c>
      <c r="R153" s="36">
        <f t="shared" si="58"/>
        <v>0</v>
      </c>
      <c r="S153" s="36">
        <f t="shared" si="58"/>
        <v>0</v>
      </c>
      <c r="T153" s="36">
        <f t="shared" si="58"/>
        <v>99</v>
      </c>
      <c r="U153" s="36">
        <f t="shared" si="58"/>
        <v>0</v>
      </c>
      <c r="V153" s="36">
        <f t="shared" si="58"/>
        <v>0</v>
      </c>
      <c r="W153" s="36">
        <f t="shared" si="58"/>
        <v>0</v>
      </c>
      <c r="X153" s="36">
        <f t="shared" si="58"/>
        <v>0</v>
      </c>
      <c r="Y153" s="36">
        <f t="shared" si="58"/>
        <v>0</v>
      </c>
      <c r="Z153" s="36">
        <f t="shared" si="58"/>
        <v>18.6</v>
      </c>
      <c r="AA153" s="36">
        <f t="shared" si="58"/>
        <v>117.38</v>
      </c>
      <c r="AB153" s="36">
        <f t="shared" si="58"/>
        <v>0</v>
      </c>
      <c r="AC153" s="36">
        <f t="shared" si="58"/>
        <v>0</v>
      </c>
      <c r="AD153" s="36">
        <f t="shared" si="58"/>
        <v>0</v>
      </c>
      <c r="AE153" s="36">
        <f t="shared" si="58"/>
        <v>0</v>
      </c>
      <c r="AF153" s="28"/>
    </row>
    <row r="154" spans="1:32" s="26" customFormat="1" ht="23.25" customHeight="1">
      <c r="A154" s="27" t="s">
        <v>21</v>
      </c>
      <c r="B154" s="41"/>
      <c r="C154" s="36"/>
      <c r="D154" s="36"/>
      <c r="E154" s="36"/>
      <c r="F154" s="38"/>
      <c r="G154" s="38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97"/>
    </row>
    <row r="155" spans="1:32" s="26" customFormat="1" ht="19.5" customHeight="1">
      <c r="A155" s="27" t="s">
        <v>22</v>
      </c>
      <c r="B155" s="41">
        <f>H155+J155+L155+N155+P155+R155+T155+V155+X155+Z155+AB155+AD155</f>
        <v>417.6</v>
      </c>
      <c r="C155" s="36">
        <f>H155+J155+L155+N155+P155+R155+T155+V155+X155+Z155+AB155+AD155</f>
        <v>417.6</v>
      </c>
      <c r="D155" s="36">
        <f>E155</f>
        <v>417.34999999999997</v>
      </c>
      <c r="E155" s="36">
        <f>I155+K155+M155+O155+Q155+S155+U155+W155+Y155+AA155+AC155+AE155</f>
        <v>417.34999999999997</v>
      </c>
      <c r="F155" s="38">
        <f>E155/B155*100</f>
        <v>99.94013409961684</v>
      </c>
      <c r="G155" s="38">
        <f>E155/C155*100</f>
        <v>99.94013409961684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100</v>
      </c>
      <c r="O155" s="36">
        <v>99.99</v>
      </c>
      <c r="P155" s="36">
        <v>200</v>
      </c>
      <c r="Q155" s="36">
        <v>199.98</v>
      </c>
      <c r="R155" s="36">
        <v>0</v>
      </c>
      <c r="S155" s="36">
        <v>0</v>
      </c>
      <c r="T155" s="36">
        <v>99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18.6</v>
      </c>
      <c r="AA155" s="36">
        <v>117.38</v>
      </c>
      <c r="AB155" s="36">
        <v>0</v>
      </c>
      <c r="AC155" s="36">
        <v>0</v>
      </c>
      <c r="AD155" s="36">
        <v>0</v>
      </c>
      <c r="AE155" s="36">
        <v>0</v>
      </c>
      <c r="AF155" s="97"/>
    </row>
    <row r="156" spans="1:32" s="26" customFormat="1" ht="19.5" customHeight="1">
      <c r="A156" s="27" t="s">
        <v>23</v>
      </c>
      <c r="B156" s="41"/>
      <c r="C156" s="36"/>
      <c r="D156" s="36"/>
      <c r="E156" s="36"/>
      <c r="F156" s="38"/>
      <c r="G156" s="38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97"/>
    </row>
    <row r="157" spans="1:32" s="26" customFormat="1" ht="19.5" customHeight="1">
      <c r="A157" s="27" t="s">
        <v>24</v>
      </c>
      <c r="B157" s="41"/>
      <c r="C157" s="36"/>
      <c r="D157" s="36"/>
      <c r="E157" s="36"/>
      <c r="F157" s="38"/>
      <c r="G157" s="3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6"/>
      <c r="W157" s="37"/>
      <c r="X157" s="37"/>
      <c r="Y157" s="37"/>
      <c r="Z157" s="37"/>
      <c r="AA157" s="37"/>
      <c r="AB157" s="37"/>
      <c r="AC157" s="37"/>
      <c r="AD157" s="37"/>
      <c r="AE157" s="37"/>
      <c r="AF157" s="97"/>
    </row>
    <row r="158" spans="1:32" s="26" customFormat="1" ht="80.25" customHeight="1">
      <c r="A158" s="103" t="s">
        <v>97</v>
      </c>
      <c r="B158" s="53">
        <f>H158+J158+L158+N158+P158+R158+T158+V158+X158+Z158+AB158+AD158</f>
        <v>5562.84</v>
      </c>
      <c r="C158" s="36">
        <f>C159+C160+C161+C162</f>
        <v>5562.84</v>
      </c>
      <c r="D158" s="36">
        <f>D159+D160+D161+D162</f>
        <v>5561.26</v>
      </c>
      <c r="E158" s="36">
        <f>E159+E160+E161+E162</f>
        <v>5561.26</v>
      </c>
      <c r="F158" s="38">
        <f>E158/B158*100</f>
        <v>99.97159724169668</v>
      </c>
      <c r="G158" s="38">
        <f>E158/C158*100</f>
        <v>99.97159724169668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2000</v>
      </c>
      <c r="U158" s="36">
        <v>2000</v>
      </c>
      <c r="V158" s="36">
        <v>2071.88</v>
      </c>
      <c r="W158" s="36">
        <f>W160</f>
        <v>70.38</v>
      </c>
      <c r="X158" s="36">
        <v>1490.96</v>
      </c>
      <c r="Y158" s="36">
        <v>1490.88</v>
      </c>
      <c r="Z158" s="36">
        <v>0</v>
      </c>
      <c r="AA158" s="36">
        <f>AA160</f>
        <v>2000</v>
      </c>
      <c r="AB158" s="36">
        <v>0</v>
      </c>
      <c r="AC158" s="36">
        <v>0</v>
      </c>
      <c r="AD158" s="36">
        <v>0</v>
      </c>
      <c r="AE158" s="36">
        <v>0</v>
      </c>
      <c r="AF158" s="148" t="s">
        <v>99</v>
      </c>
    </row>
    <row r="159" spans="1:32" s="26" customFormat="1" ht="23.25" customHeight="1">
      <c r="A159" s="27" t="s">
        <v>21</v>
      </c>
      <c r="B159" s="41"/>
      <c r="C159" s="36"/>
      <c r="D159" s="36"/>
      <c r="E159" s="36"/>
      <c r="F159" s="38"/>
      <c r="G159" s="38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149"/>
    </row>
    <row r="160" spans="1:32" s="26" customFormat="1" ht="19.5" customHeight="1">
      <c r="A160" s="27" t="s">
        <v>22</v>
      </c>
      <c r="B160" s="41">
        <f>H160+J160+L160+N160+P160+R160+T160+V160+X160+Z160+AB160+AD160</f>
        <v>5562.84</v>
      </c>
      <c r="C160" s="36">
        <f>H160+J160+L160+N160+P160+R160+T160+V160+X160+Z160+AB160+AD160</f>
        <v>5562.84</v>
      </c>
      <c r="D160" s="36">
        <f>E160</f>
        <v>5561.26</v>
      </c>
      <c r="E160" s="36">
        <f>I160+K160+M160+O160+Q160+S160+U160+W160+Y160+AA160+AC160+AE160</f>
        <v>5561.26</v>
      </c>
      <c r="F160" s="38">
        <f>E160/B160*100</f>
        <v>99.97159724169668</v>
      </c>
      <c r="G160" s="38">
        <f>E160/C160*100</f>
        <v>99.97159724169668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2000</v>
      </c>
      <c r="U160" s="36">
        <v>2000</v>
      </c>
      <c r="V160" s="36">
        <v>2071.88</v>
      </c>
      <c r="W160" s="36">
        <v>70.38</v>
      </c>
      <c r="X160" s="36">
        <v>1490.96</v>
      </c>
      <c r="Y160" s="36">
        <v>1490.88</v>
      </c>
      <c r="Z160" s="36">
        <v>0</v>
      </c>
      <c r="AA160" s="36">
        <v>2000</v>
      </c>
      <c r="AB160" s="36">
        <v>0</v>
      </c>
      <c r="AC160" s="36">
        <v>0</v>
      </c>
      <c r="AD160" s="36">
        <v>0</v>
      </c>
      <c r="AE160" s="36">
        <v>0</v>
      </c>
      <c r="AF160" s="149"/>
    </row>
    <row r="161" spans="1:32" s="26" customFormat="1" ht="19.5" customHeight="1">
      <c r="A161" s="27" t="s">
        <v>23</v>
      </c>
      <c r="B161" s="41"/>
      <c r="C161" s="36"/>
      <c r="D161" s="36"/>
      <c r="E161" s="36"/>
      <c r="F161" s="38"/>
      <c r="G161" s="38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149"/>
    </row>
    <row r="162" spans="1:32" s="26" customFormat="1" ht="19.5" customHeight="1">
      <c r="A162" s="27" t="s">
        <v>24</v>
      </c>
      <c r="B162" s="41"/>
      <c r="C162" s="36"/>
      <c r="D162" s="36"/>
      <c r="E162" s="36"/>
      <c r="F162" s="38"/>
      <c r="G162" s="38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6"/>
      <c r="W162" s="37"/>
      <c r="X162" s="37"/>
      <c r="Y162" s="37"/>
      <c r="Z162" s="37"/>
      <c r="AA162" s="37"/>
      <c r="AB162" s="37"/>
      <c r="AC162" s="37"/>
      <c r="AD162" s="37"/>
      <c r="AE162" s="37"/>
      <c r="AF162" s="150"/>
    </row>
    <row r="163" spans="1:32" s="26" customFormat="1" ht="87" customHeight="1">
      <c r="A163" s="103" t="s">
        <v>98</v>
      </c>
      <c r="B163" s="53">
        <f>H163+J163+L163+N163+P163+R163+T163+V163+X163+Z163+AB163+AD163</f>
        <v>787.9</v>
      </c>
      <c r="C163" s="36">
        <f>C164+C165+C166+C167</f>
        <v>787.9</v>
      </c>
      <c r="D163" s="36">
        <f>D164+D165+D166+D167</f>
        <v>787.9</v>
      </c>
      <c r="E163" s="36">
        <f>E164+E165+E166+E167</f>
        <v>787.9</v>
      </c>
      <c r="F163" s="38">
        <f>E163/B163*100</f>
        <v>100</v>
      </c>
      <c r="G163" s="38">
        <f>E163/C163*100</f>
        <v>100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f aca="true" t="shared" si="59" ref="X163:AE163">X165</f>
        <v>787.9</v>
      </c>
      <c r="Y163" s="36">
        <f t="shared" si="59"/>
        <v>787.9</v>
      </c>
      <c r="Z163" s="36">
        <f t="shared" si="59"/>
        <v>0</v>
      </c>
      <c r="AA163" s="36">
        <f t="shared" si="59"/>
        <v>0</v>
      </c>
      <c r="AB163" s="36">
        <f t="shared" si="59"/>
        <v>0</v>
      </c>
      <c r="AC163" s="36">
        <f t="shared" si="59"/>
        <v>0</v>
      </c>
      <c r="AD163" s="36">
        <f t="shared" si="59"/>
        <v>0</v>
      </c>
      <c r="AE163" s="36">
        <f t="shared" si="59"/>
        <v>0</v>
      </c>
      <c r="AF163" s="98"/>
    </row>
    <row r="164" spans="1:32" s="26" customFormat="1" ht="23.25" customHeight="1">
      <c r="A164" s="27" t="s">
        <v>21</v>
      </c>
      <c r="B164" s="41"/>
      <c r="C164" s="36"/>
      <c r="D164" s="36"/>
      <c r="E164" s="36"/>
      <c r="F164" s="38"/>
      <c r="G164" s="38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97"/>
    </row>
    <row r="165" spans="1:32" s="26" customFormat="1" ht="19.5" customHeight="1">
      <c r="A165" s="27" t="s">
        <v>22</v>
      </c>
      <c r="B165" s="41">
        <f>H165+J165+L165+N165+P165+R165+T165+V165+X165+Z165+AB165+AD165</f>
        <v>787.9</v>
      </c>
      <c r="C165" s="36">
        <f>H165+J165+L165+N165+P165+R165+T165+V165+X165+Z165+AB165+AD165</f>
        <v>787.9</v>
      </c>
      <c r="D165" s="36">
        <f>E165</f>
        <v>787.9</v>
      </c>
      <c r="E165" s="36">
        <f>I165+K165+M165+O165+Q165+S165+U165+W165+Y165+AA165+AC165+AE165</f>
        <v>787.9</v>
      </c>
      <c r="F165" s="38">
        <f>E165/B165*100</f>
        <v>100</v>
      </c>
      <c r="G165" s="38">
        <f>E165/C165*100</f>
        <v>100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787.9</v>
      </c>
      <c r="Y165" s="36">
        <v>787.9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97"/>
    </row>
    <row r="166" spans="1:32" s="26" customFormat="1" ht="19.5" customHeight="1">
      <c r="A166" s="27" t="s">
        <v>23</v>
      </c>
      <c r="B166" s="41"/>
      <c r="C166" s="36"/>
      <c r="D166" s="36"/>
      <c r="E166" s="36"/>
      <c r="F166" s="38"/>
      <c r="G166" s="38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97"/>
    </row>
    <row r="167" spans="1:32" s="26" customFormat="1" ht="19.5" customHeight="1">
      <c r="A167" s="27" t="s">
        <v>24</v>
      </c>
      <c r="B167" s="41"/>
      <c r="C167" s="36"/>
      <c r="D167" s="36"/>
      <c r="E167" s="36"/>
      <c r="F167" s="38"/>
      <c r="G167" s="38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6"/>
      <c r="W167" s="37"/>
      <c r="X167" s="37"/>
      <c r="Y167" s="37"/>
      <c r="Z167" s="37"/>
      <c r="AA167" s="37"/>
      <c r="AB167" s="37"/>
      <c r="AC167" s="37"/>
      <c r="AD167" s="37"/>
      <c r="AE167" s="37"/>
      <c r="AF167" s="97"/>
    </row>
    <row r="168" spans="1:32" s="26" customFormat="1" ht="63.75" customHeight="1">
      <c r="A168" s="103" t="s">
        <v>100</v>
      </c>
      <c r="B168" s="53">
        <f>H168+J168+L168+N168+P168+R168+T168+V168+X168+Z168+AB168+AD168</f>
        <v>204.3</v>
      </c>
      <c r="C168" s="36">
        <f>C169+C170+C171+C172</f>
        <v>204.3</v>
      </c>
      <c r="D168" s="36">
        <f>D169+D170+D171+D172</f>
        <v>199.4</v>
      </c>
      <c r="E168" s="36">
        <f>E169+E170+E171+E172</f>
        <v>199.4</v>
      </c>
      <c r="F168" s="38">
        <f>E168/B168*100</f>
        <v>97.60156632403329</v>
      </c>
      <c r="G168" s="38">
        <f>E168/C168*100</f>
        <v>97.60156632403329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f>Z170</f>
        <v>204.3</v>
      </c>
      <c r="AA168" s="36">
        <f>AA170</f>
        <v>0</v>
      </c>
      <c r="AB168" s="36">
        <v>0</v>
      </c>
      <c r="AC168" s="36">
        <v>0</v>
      </c>
      <c r="AD168" s="36">
        <v>0</v>
      </c>
      <c r="AE168" s="36">
        <v>0</v>
      </c>
      <c r="AF168" s="148" t="s">
        <v>105</v>
      </c>
    </row>
    <row r="169" spans="1:32" s="26" customFormat="1" ht="23.25" customHeight="1">
      <c r="A169" s="27" t="s">
        <v>21</v>
      </c>
      <c r="B169" s="41"/>
      <c r="C169" s="36"/>
      <c r="D169" s="36"/>
      <c r="E169" s="36"/>
      <c r="F169" s="38"/>
      <c r="G169" s="38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149"/>
    </row>
    <row r="170" spans="1:32" s="26" customFormat="1" ht="19.5" customHeight="1">
      <c r="A170" s="27" t="s">
        <v>22</v>
      </c>
      <c r="B170" s="41">
        <f>H170+J170+L170+N170+P170+R170+T170+V170+X170+Z170+AB170+AD170</f>
        <v>204.3</v>
      </c>
      <c r="C170" s="36">
        <f>H170+J170+L170+N170+P170+R170+T170+V170+X170+Z170+AB170+AD170</f>
        <v>204.3</v>
      </c>
      <c r="D170" s="36">
        <f>E170</f>
        <v>199.4</v>
      </c>
      <c r="E170" s="36">
        <f>I170+K170+M170+O170+Q170+S170+U170+W170+Y170+AA170+AC170+AE170</f>
        <v>199.4</v>
      </c>
      <c r="F170" s="38">
        <f>E170/B170*100</f>
        <v>97.60156632403329</v>
      </c>
      <c r="G170" s="38">
        <f>E170/C170*100</f>
        <v>97.60156632403329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204.3</v>
      </c>
      <c r="AA170" s="36">
        <v>0</v>
      </c>
      <c r="AB170" s="36">
        <v>0</v>
      </c>
      <c r="AC170" s="36">
        <v>0</v>
      </c>
      <c r="AD170" s="36">
        <v>0</v>
      </c>
      <c r="AE170" s="36">
        <v>199.4</v>
      </c>
      <c r="AF170" s="149"/>
    </row>
    <row r="171" spans="1:32" s="26" customFormat="1" ht="19.5" customHeight="1">
      <c r="A171" s="27" t="s">
        <v>23</v>
      </c>
      <c r="B171" s="41"/>
      <c r="C171" s="36"/>
      <c r="D171" s="36"/>
      <c r="E171" s="36"/>
      <c r="F171" s="38"/>
      <c r="G171" s="38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149"/>
    </row>
    <row r="172" spans="1:32" s="26" customFormat="1" ht="19.5" customHeight="1">
      <c r="A172" s="27" t="s">
        <v>24</v>
      </c>
      <c r="B172" s="41"/>
      <c r="C172" s="36"/>
      <c r="D172" s="36"/>
      <c r="E172" s="36"/>
      <c r="F172" s="38"/>
      <c r="G172" s="38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6"/>
      <c r="W172" s="37"/>
      <c r="X172" s="37"/>
      <c r="Y172" s="37"/>
      <c r="Z172" s="37"/>
      <c r="AA172" s="37"/>
      <c r="AB172" s="37"/>
      <c r="AC172" s="37"/>
      <c r="AD172" s="37"/>
      <c r="AE172" s="37"/>
      <c r="AF172" s="150"/>
    </row>
    <row r="173" spans="1:32" s="26" customFormat="1" ht="19.5" customHeight="1">
      <c r="A173" s="46" t="s">
        <v>38</v>
      </c>
      <c r="B173" s="42">
        <f>B148+B143+B133+B123+B112+B153+B138+B128+B158+B163+B168</f>
        <v>23869.850000000002</v>
      </c>
      <c r="C173" s="42">
        <f>C148+C143+C133+C123+C112+C153+C138+C128+C158+C163+C168</f>
        <v>23869.850000000002</v>
      </c>
      <c r="D173" s="42">
        <f>D148+D143+D133+D123+D112+D153+D138+D128+D158+D163+D168</f>
        <v>23567.628000000004</v>
      </c>
      <c r="E173" s="42">
        <f>E148+E143+E133+E123+E112+E153+E158+E163+E168+E138+E128</f>
        <v>23567.628</v>
      </c>
      <c r="F173" s="39">
        <f>E173/B173*100</f>
        <v>98.73387557944436</v>
      </c>
      <c r="G173" s="39">
        <f>E173/C173*100</f>
        <v>98.73387557944436</v>
      </c>
      <c r="H173" s="42">
        <f aca="true" t="shared" si="60" ref="H173:AE173">H148+H143+H133+H123+H112+H153+H138+H128+H158+H163+H168</f>
        <v>0</v>
      </c>
      <c r="I173" s="42">
        <f t="shared" si="60"/>
        <v>0</v>
      </c>
      <c r="J173" s="42">
        <f t="shared" si="60"/>
        <v>8325.41</v>
      </c>
      <c r="K173" s="42">
        <f t="shared" si="60"/>
        <v>0</v>
      </c>
      <c r="L173" s="42">
        <f t="shared" si="60"/>
        <v>819.8</v>
      </c>
      <c r="M173" s="42">
        <f t="shared" si="60"/>
        <v>495</v>
      </c>
      <c r="N173" s="42">
        <f t="shared" si="60"/>
        <v>100</v>
      </c>
      <c r="O173" s="42">
        <f t="shared" si="60"/>
        <v>99.99</v>
      </c>
      <c r="P173" s="42">
        <f t="shared" si="60"/>
        <v>200</v>
      </c>
      <c r="Q173" s="42">
        <f t="shared" si="60"/>
        <v>509.53999999999996</v>
      </c>
      <c r="R173" s="42">
        <f t="shared" si="60"/>
        <v>44.9</v>
      </c>
      <c r="S173" s="42">
        <f t="shared" si="60"/>
        <v>44.9</v>
      </c>
      <c r="T173" s="42">
        <f t="shared" si="60"/>
        <v>2612.34</v>
      </c>
      <c r="U173" s="42">
        <f t="shared" si="60"/>
        <v>2421.93</v>
      </c>
      <c r="V173" s="42">
        <f t="shared" si="60"/>
        <v>4041.64</v>
      </c>
      <c r="W173" s="42">
        <f t="shared" si="60"/>
        <v>9966.879999999997</v>
      </c>
      <c r="X173" s="42">
        <f t="shared" si="60"/>
        <v>3066.6600000000003</v>
      </c>
      <c r="Y173" s="42">
        <f t="shared" si="60"/>
        <v>3181.2380000000003</v>
      </c>
      <c r="Z173" s="42">
        <f t="shared" si="60"/>
        <v>4309.500000000001</v>
      </c>
      <c r="AA173" s="42">
        <f t="shared" si="60"/>
        <v>5198.74</v>
      </c>
      <c r="AB173" s="42">
        <f t="shared" si="60"/>
        <v>349.6</v>
      </c>
      <c r="AC173" s="42">
        <f t="shared" si="60"/>
        <v>320</v>
      </c>
      <c r="AD173" s="42">
        <f t="shared" si="60"/>
        <v>0</v>
      </c>
      <c r="AE173" s="42">
        <f t="shared" si="60"/>
        <v>1130.01</v>
      </c>
      <c r="AF173" s="97"/>
    </row>
    <row r="174" spans="1:32" s="26" customFormat="1" ht="18.75">
      <c r="A174" s="27" t="s">
        <v>21</v>
      </c>
      <c r="B174" s="41">
        <f aca="true" t="shared" si="61" ref="B174:E175">B119+B124+B129+B134+B139+B144+B149+B154+B159+B164+B169</f>
        <v>0</v>
      </c>
      <c r="C174" s="41">
        <f t="shared" si="61"/>
        <v>0</v>
      </c>
      <c r="D174" s="41">
        <f t="shared" si="61"/>
        <v>0</v>
      </c>
      <c r="E174" s="41">
        <f t="shared" si="61"/>
        <v>0</v>
      </c>
      <c r="F174" s="38"/>
      <c r="G174" s="38"/>
      <c r="H174" s="41">
        <f aca="true" t="shared" si="62" ref="H174:AE175">H119+H124+H129+H134+H139+H144+H149+H154+H159+H164+H169</f>
        <v>0</v>
      </c>
      <c r="I174" s="41">
        <f t="shared" si="62"/>
        <v>0</v>
      </c>
      <c r="J174" s="41">
        <f t="shared" si="62"/>
        <v>0</v>
      </c>
      <c r="K174" s="41">
        <f t="shared" si="62"/>
        <v>0</v>
      </c>
      <c r="L174" s="41">
        <f t="shared" si="62"/>
        <v>0</v>
      </c>
      <c r="M174" s="41">
        <f t="shared" si="62"/>
        <v>0</v>
      </c>
      <c r="N174" s="41">
        <f t="shared" si="62"/>
        <v>0</v>
      </c>
      <c r="O174" s="41">
        <f t="shared" si="62"/>
        <v>0</v>
      </c>
      <c r="P174" s="41">
        <f t="shared" si="62"/>
        <v>0</v>
      </c>
      <c r="Q174" s="41">
        <f t="shared" si="62"/>
        <v>0</v>
      </c>
      <c r="R174" s="41">
        <f t="shared" si="62"/>
        <v>0</v>
      </c>
      <c r="S174" s="41">
        <f t="shared" si="62"/>
        <v>0</v>
      </c>
      <c r="T174" s="41">
        <f t="shared" si="62"/>
        <v>0</v>
      </c>
      <c r="U174" s="41">
        <f t="shared" si="62"/>
        <v>0</v>
      </c>
      <c r="V174" s="41">
        <f t="shared" si="62"/>
        <v>0</v>
      </c>
      <c r="W174" s="41">
        <f t="shared" si="62"/>
        <v>0</v>
      </c>
      <c r="X174" s="41">
        <f t="shared" si="62"/>
        <v>0</v>
      </c>
      <c r="Y174" s="41">
        <f t="shared" si="62"/>
        <v>0</v>
      </c>
      <c r="Z174" s="41">
        <f t="shared" si="62"/>
        <v>0</v>
      </c>
      <c r="AA174" s="41">
        <f t="shared" si="62"/>
        <v>0</v>
      </c>
      <c r="AB174" s="41">
        <f t="shared" si="62"/>
        <v>0</v>
      </c>
      <c r="AC174" s="41">
        <f t="shared" si="62"/>
        <v>0</v>
      </c>
      <c r="AD174" s="41">
        <f t="shared" si="62"/>
        <v>0</v>
      </c>
      <c r="AE174" s="41">
        <f t="shared" si="62"/>
        <v>0</v>
      </c>
      <c r="AF174" s="97"/>
    </row>
    <row r="175" spans="1:32" s="26" customFormat="1" ht="18.75">
      <c r="A175" s="27" t="s">
        <v>22</v>
      </c>
      <c r="B175" s="41">
        <f t="shared" si="61"/>
        <v>11270.64</v>
      </c>
      <c r="C175" s="41">
        <f t="shared" si="61"/>
        <v>11270.64</v>
      </c>
      <c r="D175" s="41">
        <f t="shared" si="61"/>
        <v>11216.278</v>
      </c>
      <c r="E175" s="41">
        <f t="shared" si="61"/>
        <v>11216.278</v>
      </c>
      <c r="F175" s="38">
        <f>E175/B175*100</f>
        <v>99.5176671422386</v>
      </c>
      <c r="G175" s="38">
        <f>E175/C175*100</f>
        <v>99.5176671422386</v>
      </c>
      <c r="H175" s="41">
        <f t="shared" si="62"/>
        <v>0</v>
      </c>
      <c r="I175" s="41">
        <f t="shared" si="62"/>
        <v>0</v>
      </c>
      <c r="J175" s="41">
        <f t="shared" si="62"/>
        <v>0</v>
      </c>
      <c r="K175" s="41">
        <f t="shared" si="62"/>
        <v>0</v>
      </c>
      <c r="L175" s="41">
        <f t="shared" si="62"/>
        <v>819.8</v>
      </c>
      <c r="M175" s="41">
        <f t="shared" si="62"/>
        <v>495</v>
      </c>
      <c r="N175" s="41">
        <f t="shared" si="62"/>
        <v>100</v>
      </c>
      <c r="O175" s="41">
        <f t="shared" si="62"/>
        <v>99.99</v>
      </c>
      <c r="P175" s="41">
        <f t="shared" si="62"/>
        <v>200</v>
      </c>
      <c r="Q175" s="41">
        <f t="shared" si="62"/>
        <v>509.53999999999996</v>
      </c>
      <c r="R175" s="41">
        <f t="shared" si="62"/>
        <v>44.9</v>
      </c>
      <c r="S175" s="41">
        <f t="shared" si="62"/>
        <v>44.9</v>
      </c>
      <c r="T175" s="41">
        <f t="shared" si="62"/>
        <v>2612.34</v>
      </c>
      <c r="U175" s="41">
        <f t="shared" si="62"/>
        <v>2421.93</v>
      </c>
      <c r="V175" s="41">
        <f t="shared" si="62"/>
        <v>2724.54</v>
      </c>
      <c r="W175" s="41">
        <f t="shared" si="62"/>
        <v>624.98</v>
      </c>
      <c r="X175" s="41">
        <f t="shared" si="62"/>
        <v>3012.56</v>
      </c>
      <c r="Y175" s="41">
        <f t="shared" si="62"/>
        <v>3127.1380000000004</v>
      </c>
      <c r="Z175" s="41">
        <f t="shared" si="62"/>
        <v>1406.8999999999999</v>
      </c>
      <c r="AA175" s="41">
        <f t="shared" si="62"/>
        <v>2243.39</v>
      </c>
      <c r="AB175" s="41">
        <f t="shared" si="62"/>
        <v>349.6</v>
      </c>
      <c r="AC175" s="41">
        <f t="shared" si="62"/>
        <v>320</v>
      </c>
      <c r="AD175" s="41">
        <f t="shared" si="62"/>
        <v>0</v>
      </c>
      <c r="AE175" s="41">
        <f t="shared" si="62"/>
        <v>1329.41</v>
      </c>
      <c r="AF175" s="97"/>
    </row>
    <row r="176" spans="1:32" s="26" customFormat="1" ht="18.75">
      <c r="A176" s="27" t="s">
        <v>23</v>
      </c>
      <c r="B176" s="41">
        <f>B121+B126+B136+B146+B151+B156+B141+B161+B166+B171</f>
        <v>0</v>
      </c>
      <c r="C176" s="41">
        <f>C121+C126+C136+C146+C151+C156+C141+C161+C166+C171</f>
        <v>0</v>
      </c>
      <c r="D176" s="41">
        <f>D121+D126+D136+D146+D151+D156+D141+D161+D166+D171</f>
        <v>0</v>
      </c>
      <c r="E176" s="41">
        <f>E121+E126+E136+E146+E151+E156+E141+E161+E166+E171</f>
        <v>0</v>
      </c>
      <c r="F176" s="38"/>
      <c r="G176" s="38"/>
      <c r="H176" s="41">
        <f aca="true" t="shared" si="63" ref="H176:AE176">H121+H126+H136+H146+H151+H156+H141+H161+H166+H171</f>
        <v>0</v>
      </c>
      <c r="I176" s="41">
        <f t="shared" si="63"/>
        <v>0</v>
      </c>
      <c r="J176" s="41">
        <f t="shared" si="63"/>
        <v>0</v>
      </c>
      <c r="K176" s="41">
        <f t="shared" si="63"/>
        <v>0</v>
      </c>
      <c r="L176" s="41">
        <f t="shared" si="63"/>
        <v>0</v>
      </c>
      <c r="M176" s="41">
        <f t="shared" si="63"/>
        <v>0</v>
      </c>
      <c r="N176" s="41">
        <f t="shared" si="63"/>
        <v>0</v>
      </c>
      <c r="O176" s="41">
        <f t="shared" si="63"/>
        <v>0</v>
      </c>
      <c r="P176" s="41">
        <f t="shared" si="63"/>
        <v>0</v>
      </c>
      <c r="Q176" s="41">
        <f t="shared" si="63"/>
        <v>0</v>
      </c>
      <c r="R176" s="41">
        <f t="shared" si="63"/>
        <v>0</v>
      </c>
      <c r="S176" s="41">
        <f t="shared" si="63"/>
        <v>0</v>
      </c>
      <c r="T176" s="41">
        <f t="shared" si="63"/>
        <v>0</v>
      </c>
      <c r="U176" s="41">
        <f t="shared" si="63"/>
        <v>0</v>
      </c>
      <c r="V176" s="41">
        <f t="shared" si="63"/>
        <v>0</v>
      </c>
      <c r="W176" s="41">
        <f t="shared" si="63"/>
        <v>0</v>
      </c>
      <c r="X176" s="41">
        <f t="shared" si="63"/>
        <v>0</v>
      </c>
      <c r="Y176" s="41">
        <f t="shared" si="63"/>
        <v>0</v>
      </c>
      <c r="Z176" s="41">
        <f t="shared" si="63"/>
        <v>0</v>
      </c>
      <c r="AA176" s="41">
        <f t="shared" si="63"/>
        <v>0</v>
      </c>
      <c r="AB176" s="41">
        <f t="shared" si="63"/>
        <v>0</v>
      </c>
      <c r="AC176" s="41">
        <f t="shared" si="63"/>
        <v>0</v>
      </c>
      <c r="AD176" s="41">
        <f t="shared" si="63"/>
        <v>0</v>
      </c>
      <c r="AE176" s="41">
        <f t="shared" si="63"/>
        <v>0</v>
      </c>
      <c r="AF176" s="97"/>
    </row>
    <row r="177" spans="1:32" s="26" customFormat="1" ht="18.75">
      <c r="A177" s="27" t="s">
        <v>24</v>
      </c>
      <c r="B177" s="41">
        <f>B122+B127+B132+B137+B142+B147+B152+B157+B162+B167+B172</f>
        <v>12599.210000000001</v>
      </c>
      <c r="C177" s="41">
        <f>C122+C127+C132+C137+C142+C147+C152+C157+C162+C167+C172</f>
        <v>12599.210000000001</v>
      </c>
      <c r="D177" s="41">
        <f>D122+D127+D132+D137+D142+D147+D152+D157+D162+D167+D172</f>
        <v>12351.35</v>
      </c>
      <c r="E177" s="41">
        <f>E122+E127+E132+E137+E142+E147+E152+E157+E162+E167+E172</f>
        <v>12351.35</v>
      </c>
      <c r="F177" s="38">
        <f>E177/B177*100</f>
        <v>98.03273379838893</v>
      </c>
      <c r="G177" s="38">
        <f>E177/C177*100</f>
        <v>98.03273379838893</v>
      </c>
      <c r="H177" s="41">
        <f aca="true" t="shared" si="64" ref="H177:AE177">H122+H127+H132+H137+H142+H147+H152+H157+H162+H167+H172</f>
        <v>0</v>
      </c>
      <c r="I177" s="41">
        <f t="shared" si="64"/>
        <v>0</v>
      </c>
      <c r="J177" s="41">
        <f t="shared" si="64"/>
        <v>8325.41</v>
      </c>
      <c r="K177" s="41">
        <f t="shared" si="64"/>
        <v>0</v>
      </c>
      <c r="L177" s="41">
        <f t="shared" si="64"/>
        <v>0</v>
      </c>
      <c r="M177" s="41">
        <f t="shared" si="64"/>
        <v>0</v>
      </c>
      <c r="N177" s="41">
        <f t="shared" si="64"/>
        <v>0</v>
      </c>
      <c r="O177" s="41">
        <f t="shared" si="64"/>
        <v>0</v>
      </c>
      <c r="P177" s="41">
        <f t="shared" si="64"/>
        <v>0</v>
      </c>
      <c r="Q177" s="41">
        <f t="shared" si="64"/>
        <v>0</v>
      </c>
      <c r="R177" s="41">
        <f t="shared" si="64"/>
        <v>0</v>
      </c>
      <c r="S177" s="41">
        <f t="shared" si="64"/>
        <v>0</v>
      </c>
      <c r="T177" s="41">
        <f t="shared" si="64"/>
        <v>0</v>
      </c>
      <c r="U177" s="41">
        <f t="shared" si="64"/>
        <v>0</v>
      </c>
      <c r="V177" s="41">
        <f t="shared" si="64"/>
        <v>1317.1</v>
      </c>
      <c r="W177" s="41">
        <f t="shared" si="64"/>
        <v>9341.9</v>
      </c>
      <c r="X177" s="41">
        <f t="shared" si="64"/>
        <v>54.1</v>
      </c>
      <c r="Y177" s="41">
        <f t="shared" si="64"/>
        <v>54.1</v>
      </c>
      <c r="Z177" s="41">
        <f t="shared" si="64"/>
        <v>2902.6000000000004</v>
      </c>
      <c r="AA177" s="41">
        <f t="shared" si="64"/>
        <v>2955.35</v>
      </c>
      <c r="AB177" s="41">
        <f t="shared" si="64"/>
        <v>0</v>
      </c>
      <c r="AC177" s="41">
        <f t="shared" si="64"/>
        <v>0</v>
      </c>
      <c r="AD177" s="41">
        <f t="shared" si="64"/>
        <v>0</v>
      </c>
      <c r="AE177" s="41">
        <f t="shared" si="64"/>
        <v>0</v>
      </c>
      <c r="AF177" s="97"/>
    </row>
    <row r="178" spans="1:32" s="26" customFormat="1" ht="18.75">
      <c r="A178" s="46" t="s">
        <v>43</v>
      </c>
      <c r="B178" s="37">
        <f aca="true" t="shared" si="65" ref="B178:E182">B173+B106</f>
        <v>48079.55</v>
      </c>
      <c r="C178" s="37">
        <f t="shared" si="65"/>
        <v>48079.55</v>
      </c>
      <c r="D178" s="37">
        <f t="shared" si="65"/>
        <v>46505.378</v>
      </c>
      <c r="E178" s="37">
        <f t="shared" si="65"/>
        <v>46505.378</v>
      </c>
      <c r="F178" s="39">
        <f>E178/B178*100</f>
        <v>96.72590113676188</v>
      </c>
      <c r="G178" s="39">
        <f>E178/C178*100</f>
        <v>96.72590113676188</v>
      </c>
      <c r="H178" s="37">
        <f aca="true" t="shared" si="66" ref="H178:AE182">H173+H106</f>
        <v>3485.51</v>
      </c>
      <c r="I178" s="37">
        <f t="shared" si="66"/>
        <v>3422.95</v>
      </c>
      <c r="J178" s="37">
        <f t="shared" si="66"/>
        <v>10306.619999999999</v>
      </c>
      <c r="K178" s="37">
        <f t="shared" si="66"/>
        <v>1997.93</v>
      </c>
      <c r="L178" s="37">
        <f t="shared" si="66"/>
        <v>2295.75</v>
      </c>
      <c r="M178" s="37">
        <f t="shared" si="66"/>
        <v>1677.54</v>
      </c>
      <c r="N178" s="37">
        <f t="shared" si="66"/>
        <v>2493.73</v>
      </c>
      <c r="O178" s="37">
        <f t="shared" si="66"/>
        <v>2463.4799999999996</v>
      </c>
      <c r="P178" s="37">
        <f t="shared" si="66"/>
        <v>2317</v>
      </c>
      <c r="Q178" s="37">
        <f t="shared" si="66"/>
        <v>1438.33</v>
      </c>
      <c r="R178" s="37">
        <f t="shared" si="66"/>
        <v>2223.11</v>
      </c>
      <c r="S178" s="37">
        <f t="shared" si="66"/>
        <v>2220.92</v>
      </c>
      <c r="T178" s="37">
        <f t="shared" si="66"/>
        <v>5825.6900000000005</v>
      </c>
      <c r="U178" s="37">
        <f t="shared" si="66"/>
        <v>5254.32</v>
      </c>
      <c r="V178" s="37">
        <f t="shared" si="66"/>
        <v>5539.87</v>
      </c>
      <c r="W178" s="37">
        <f t="shared" si="66"/>
        <v>11267.599999999997</v>
      </c>
      <c r="X178" s="37">
        <f t="shared" si="66"/>
        <v>4064.6600000000003</v>
      </c>
      <c r="Y178" s="37">
        <f t="shared" si="66"/>
        <v>4194.668000000001</v>
      </c>
      <c r="Z178" s="37">
        <f t="shared" si="66"/>
        <v>6359.590000000001</v>
      </c>
      <c r="AA178" s="37">
        <f t="shared" si="66"/>
        <v>7519.08</v>
      </c>
      <c r="AB178" s="37">
        <f t="shared" si="66"/>
        <v>1327.8600000000001</v>
      </c>
      <c r="AC178" s="37">
        <f t="shared" si="66"/>
        <v>1393.28</v>
      </c>
      <c r="AD178" s="37">
        <f t="shared" si="66"/>
        <v>1840.16</v>
      </c>
      <c r="AE178" s="37">
        <f t="shared" si="66"/>
        <v>3455.88</v>
      </c>
      <c r="AF178" s="97"/>
    </row>
    <row r="179" spans="1:32" s="26" customFormat="1" ht="18.75">
      <c r="A179" s="27" t="s">
        <v>21</v>
      </c>
      <c r="B179" s="41">
        <f t="shared" si="65"/>
        <v>0</v>
      </c>
      <c r="C179" s="41">
        <f t="shared" si="65"/>
        <v>0</v>
      </c>
      <c r="D179" s="41">
        <f t="shared" si="65"/>
        <v>0</v>
      </c>
      <c r="E179" s="41">
        <f t="shared" si="65"/>
        <v>0</v>
      </c>
      <c r="F179" s="38"/>
      <c r="G179" s="38"/>
      <c r="H179" s="41">
        <f t="shared" si="66"/>
        <v>0</v>
      </c>
      <c r="I179" s="41">
        <f t="shared" si="66"/>
        <v>0</v>
      </c>
      <c r="J179" s="41">
        <f t="shared" si="66"/>
        <v>0</v>
      </c>
      <c r="K179" s="41">
        <f t="shared" si="66"/>
        <v>0</v>
      </c>
      <c r="L179" s="41">
        <f t="shared" si="66"/>
        <v>0</v>
      </c>
      <c r="M179" s="41">
        <f t="shared" si="66"/>
        <v>0</v>
      </c>
      <c r="N179" s="41">
        <f t="shared" si="66"/>
        <v>0</v>
      </c>
      <c r="O179" s="41">
        <f t="shared" si="66"/>
        <v>0</v>
      </c>
      <c r="P179" s="41">
        <f t="shared" si="66"/>
        <v>0</v>
      </c>
      <c r="Q179" s="41">
        <f t="shared" si="66"/>
        <v>0</v>
      </c>
      <c r="R179" s="41">
        <f t="shared" si="66"/>
        <v>0</v>
      </c>
      <c r="S179" s="41">
        <f t="shared" si="66"/>
        <v>0</v>
      </c>
      <c r="T179" s="41">
        <f t="shared" si="66"/>
        <v>0</v>
      </c>
      <c r="U179" s="41">
        <f t="shared" si="66"/>
        <v>0</v>
      </c>
      <c r="V179" s="41">
        <f t="shared" si="66"/>
        <v>0</v>
      </c>
      <c r="W179" s="41">
        <f t="shared" si="66"/>
        <v>0</v>
      </c>
      <c r="X179" s="41">
        <f t="shared" si="66"/>
        <v>0</v>
      </c>
      <c r="Y179" s="41">
        <f t="shared" si="66"/>
        <v>0</v>
      </c>
      <c r="Z179" s="41">
        <f t="shared" si="66"/>
        <v>0</v>
      </c>
      <c r="AA179" s="41">
        <f t="shared" si="66"/>
        <v>0</v>
      </c>
      <c r="AB179" s="41">
        <f t="shared" si="66"/>
        <v>0</v>
      </c>
      <c r="AC179" s="41">
        <f t="shared" si="66"/>
        <v>0</v>
      </c>
      <c r="AD179" s="41">
        <f t="shared" si="66"/>
        <v>0</v>
      </c>
      <c r="AE179" s="41">
        <f t="shared" si="66"/>
        <v>0</v>
      </c>
      <c r="AF179" s="97"/>
    </row>
    <row r="180" spans="1:32" s="26" customFormat="1" ht="18.75">
      <c r="A180" s="27" t="s">
        <v>22</v>
      </c>
      <c r="B180" s="36">
        <f t="shared" si="65"/>
        <v>35480.34</v>
      </c>
      <c r="C180" s="36">
        <f t="shared" si="65"/>
        <v>35480.34</v>
      </c>
      <c r="D180" s="36">
        <f t="shared" si="65"/>
        <v>34154.028</v>
      </c>
      <c r="E180" s="36">
        <f t="shared" si="65"/>
        <v>34154.028</v>
      </c>
      <c r="F180" s="38">
        <f>E180/B180*100</f>
        <v>96.26183965542609</v>
      </c>
      <c r="G180" s="38">
        <f>E180/C180*100</f>
        <v>96.26183965542609</v>
      </c>
      <c r="H180" s="36">
        <f t="shared" si="66"/>
        <v>3485.51</v>
      </c>
      <c r="I180" s="36">
        <f t="shared" si="66"/>
        <v>3246.6</v>
      </c>
      <c r="J180" s="36">
        <f t="shared" si="66"/>
        <v>1981.21</v>
      </c>
      <c r="K180" s="36">
        <f t="shared" si="66"/>
        <v>1997.93</v>
      </c>
      <c r="L180" s="36">
        <f t="shared" si="66"/>
        <v>2295.75</v>
      </c>
      <c r="M180" s="36">
        <f t="shared" si="66"/>
        <v>1677.54</v>
      </c>
      <c r="N180" s="36">
        <f t="shared" si="66"/>
        <v>2493.73</v>
      </c>
      <c r="O180" s="36">
        <f t="shared" si="66"/>
        <v>2463.4799999999996</v>
      </c>
      <c r="P180" s="36">
        <f t="shared" si="66"/>
        <v>2317</v>
      </c>
      <c r="Q180" s="36">
        <f t="shared" si="66"/>
        <v>1438.33</v>
      </c>
      <c r="R180" s="36">
        <f t="shared" si="66"/>
        <v>2223.11</v>
      </c>
      <c r="S180" s="36">
        <f t="shared" si="66"/>
        <v>2220.92</v>
      </c>
      <c r="T180" s="36">
        <f t="shared" si="66"/>
        <v>5825.6900000000005</v>
      </c>
      <c r="U180" s="36">
        <f t="shared" si="66"/>
        <v>5254.32</v>
      </c>
      <c r="V180" s="36">
        <f t="shared" si="66"/>
        <v>4222.77</v>
      </c>
      <c r="W180" s="36">
        <f t="shared" si="66"/>
        <v>1925.7</v>
      </c>
      <c r="X180" s="36">
        <f t="shared" si="66"/>
        <v>4010.56</v>
      </c>
      <c r="Y180" s="36">
        <f t="shared" si="66"/>
        <v>4140.568</v>
      </c>
      <c r="Z180" s="36">
        <f t="shared" si="66"/>
        <v>3456.99</v>
      </c>
      <c r="AA180" s="36">
        <f t="shared" si="66"/>
        <v>4563.73</v>
      </c>
      <c r="AB180" s="36">
        <f t="shared" si="66"/>
        <v>1327.8600000000001</v>
      </c>
      <c r="AC180" s="36">
        <f t="shared" si="66"/>
        <v>1393.28</v>
      </c>
      <c r="AD180" s="36">
        <f t="shared" si="66"/>
        <v>1840.16</v>
      </c>
      <c r="AE180" s="36">
        <f t="shared" si="66"/>
        <v>3655.2799999999997</v>
      </c>
      <c r="AF180" s="97"/>
    </row>
    <row r="181" spans="1:32" s="26" customFormat="1" ht="18.75">
      <c r="A181" s="27" t="s">
        <v>23</v>
      </c>
      <c r="B181" s="41">
        <f t="shared" si="65"/>
        <v>0</v>
      </c>
      <c r="C181" s="41">
        <f t="shared" si="65"/>
        <v>0</v>
      </c>
      <c r="D181" s="41">
        <f t="shared" si="65"/>
        <v>0</v>
      </c>
      <c r="E181" s="41">
        <f t="shared" si="65"/>
        <v>0</v>
      </c>
      <c r="F181" s="38"/>
      <c r="G181" s="38"/>
      <c r="H181" s="41">
        <f t="shared" si="66"/>
        <v>0</v>
      </c>
      <c r="I181" s="41">
        <f t="shared" si="66"/>
        <v>0</v>
      </c>
      <c r="J181" s="41">
        <f t="shared" si="66"/>
        <v>0</v>
      </c>
      <c r="K181" s="41">
        <f t="shared" si="66"/>
        <v>0</v>
      </c>
      <c r="L181" s="41">
        <f t="shared" si="66"/>
        <v>0</v>
      </c>
      <c r="M181" s="41">
        <f t="shared" si="66"/>
        <v>0</v>
      </c>
      <c r="N181" s="41">
        <f t="shared" si="66"/>
        <v>0</v>
      </c>
      <c r="O181" s="41">
        <f t="shared" si="66"/>
        <v>0</v>
      </c>
      <c r="P181" s="41">
        <f t="shared" si="66"/>
        <v>0</v>
      </c>
      <c r="Q181" s="41">
        <f t="shared" si="66"/>
        <v>0</v>
      </c>
      <c r="R181" s="41">
        <f t="shared" si="66"/>
        <v>0</v>
      </c>
      <c r="S181" s="41">
        <f t="shared" si="66"/>
        <v>0</v>
      </c>
      <c r="T181" s="41">
        <f t="shared" si="66"/>
        <v>0</v>
      </c>
      <c r="U181" s="41">
        <f t="shared" si="66"/>
        <v>0</v>
      </c>
      <c r="V181" s="41">
        <f t="shared" si="66"/>
        <v>0</v>
      </c>
      <c r="W181" s="41">
        <f t="shared" si="66"/>
        <v>0</v>
      </c>
      <c r="X181" s="41">
        <f t="shared" si="66"/>
        <v>0</v>
      </c>
      <c r="Y181" s="41">
        <f t="shared" si="66"/>
        <v>0</v>
      </c>
      <c r="Z181" s="41">
        <f t="shared" si="66"/>
        <v>0</v>
      </c>
      <c r="AA181" s="41">
        <f t="shared" si="66"/>
        <v>0</v>
      </c>
      <c r="AB181" s="41">
        <f t="shared" si="66"/>
        <v>0</v>
      </c>
      <c r="AC181" s="41">
        <f t="shared" si="66"/>
        <v>0</v>
      </c>
      <c r="AD181" s="41">
        <f t="shared" si="66"/>
        <v>0</v>
      </c>
      <c r="AE181" s="41">
        <f t="shared" si="66"/>
        <v>0</v>
      </c>
      <c r="AF181" s="97"/>
    </row>
    <row r="182" spans="1:32" s="26" customFormat="1" ht="18.75">
      <c r="A182" s="27" t="s">
        <v>24</v>
      </c>
      <c r="B182" s="41">
        <f t="shared" si="65"/>
        <v>12599.210000000001</v>
      </c>
      <c r="C182" s="41">
        <f t="shared" si="65"/>
        <v>12599.210000000001</v>
      </c>
      <c r="D182" s="41">
        <f t="shared" si="65"/>
        <v>12351.35</v>
      </c>
      <c r="E182" s="41">
        <f t="shared" si="65"/>
        <v>12351.35</v>
      </c>
      <c r="F182" s="38">
        <f>E182/B182*100</f>
        <v>98.03273379838893</v>
      </c>
      <c r="G182" s="38">
        <f>E182/C182*100</f>
        <v>98.03273379838893</v>
      </c>
      <c r="H182" s="41">
        <f t="shared" si="66"/>
        <v>0</v>
      </c>
      <c r="I182" s="41">
        <f t="shared" si="66"/>
        <v>0</v>
      </c>
      <c r="J182" s="41">
        <f t="shared" si="66"/>
        <v>8325.41</v>
      </c>
      <c r="K182" s="41">
        <f t="shared" si="66"/>
        <v>0</v>
      </c>
      <c r="L182" s="41">
        <f t="shared" si="66"/>
        <v>0</v>
      </c>
      <c r="M182" s="41">
        <f t="shared" si="66"/>
        <v>0</v>
      </c>
      <c r="N182" s="41">
        <f t="shared" si="66"/>
        <v>0</v>
      </c>
      <c r="O182" s="41">
        <f t="shared" si="66"/>
        <v>0</v>
      </c>
      <c r="P182" s="41">
        <f t="shared" si="66"/>
        <v>0</v>
      </c>
      <c r="Q182" s="41">
        <f t="shared" si="66"/>
        <v>0</v>
      </c>
      <c r="R182" s="41">
        <f t="shared" si="66"/>
        <v>0</v>
      </c>
      <c r="S182" s="41">
        <f t="shared" si="66"/>
        <v>0</v>
      </c>
      <c r="T182" s="41">
        <f t="shared" si="66"/>
        <v>0</v>
      </c>
      <c r="U182" s="41">
        <f t="shared" si="66"/>
        <v>0</v>
      </c>
      <c r="V182" s="41">
        <f t="shared" si="66"/>
        <v>1317.1</v>
      </c>
      <c r="W182" s="41">
        <f t="shared" si="66"/>
        <v>9341.9</v>
      </c>
      <c r="X182" s="41">
        <f t="shared" si="66"/>
        <v>54.1</v>
      </c>
      <c r="Y182" s="41">
        <f t="shared" si="66"/>
        <v>54.1</v>
      </c>
      <c r="Z182" s="41">
        <f t="shared" si="66"/>
        <v>2902.6000000000004</v>
      </c>
      <c r="AA182" s="41">
        <f t="shared" si="66"/>
        <v>2955.35</v>
      </c>
      <c r="AB182" s="41">
        <f t="shared" si="66"/>
        <v>0</v>
      </c>
      <c r="AC182" s="41">
        <f t="shared" si="66"/>
        <v>0</v>
      </c>
      <c r="AD182" s="41">
        <f t="shared" si="66"/>
        <v>0</v>
      </c>
      <c r="AE182" s="41">
        <f t="shared" si="66"/>
        <v>0</v>
      </c>
      <c r="AF182" s="97"/>
    </row>
    <row r="183" spans="1:33" ht="18.75">
      <c r="A183" s="46" t="s">
        <v>45</v>
      </c>
      <c r="B183" s="37">
        <f>B178+B98+B86</f>
        <v>219266.00509</v>
      </c>
      <c r="C183" s="37">
        <f>C178+C98+C86</f>
        <v>219266.00509</v>
      </c>
      <c r="D183" s="37">
        <f>D178+D98+D86</f>
        <v>216668.02659</v>
      </c>
      <c r="E183" s="37">
        <f>E178+E98+E86</f>
        <v>216668.02659</v>
      </c>
      <c r="F183" s="39">
        <f>E183/B183*100</f>
        <v>98.81514761080558</v>
      </c>
      <c r="G183" s="39">
        <f>E183/C183*100</f>
        <v>98.81514761080558</v>
      </c>
      <c r="H183" s="37">
        <f>H178+H98+H86</f>
        <v>13554.82177</v>
      </c>
      <c r="I183" s="37">
        <f aca="true" t="shared" si="67" ref="I183:AE183">I178+I98+I86</f>
        <v>10117.08</v>
      </c>
      <c r="J183" s="37">
        <f t="shared" si="67"/>
        <v>18997.03097</v>
      </c>
      <c r="K183" s="37">
        <f t="shared" si="67"/>
        <v>13522.77359</v>
      </c>
      <c r="L183" s="37">
        <f t="shared" si="67"/>
        <v>16575.126</v>
      </c>
      <c r="M183" s="37">
        <f t="shared" si="67"/>
        <v>15042.529999999999</v>
      </c>
      <c r="N183" s="37">
        <f t="shared" si="67"/>
        <v>19656.896469999996</v>
      </c>
      <c r="O183" s="37">
        <f t="shared" si="67"/>
        <v>19083.579999999998</v>
      </c>
      <c r="P183" s="37">
        <f t="shared" si="67"/>
        <v>11719.324170000002</v>
      </c>
      <c r="Q183" s="37">
        <f t="shared" si="67"/>
        <v>10966.039999999999</v>
      </c>
      <c r="R183" s="37">
        <f t="shared" si="67"/>
        <v>28333.012220000004</v>
      </c>
      <c r="S183" s="37">
        <f t="shared" si="67"/>
        <v>21765.36</v>
      </c>
      <c r="T183" s="37">
        <f t="shared" si="67"/>
        <v>13288.06547</v>
      </c>
      <c r="U183" s="37">
        <f t="shared" si="67"/>
        <v>13200.81</v>
      </c>
      <c r="V183" s="37">
        <f>V178+V98+V86</f>
        <v>14036.017319999999</v>
      </c>
      <c r="W183" s="37">
        <f t="shared" si="67"/>
        <v>18919.659999999996</v>
      </c>
      <c r="X183" s="37">
        <f t="shared" si="67"/>
        <v>11233.70897</v>
      </c>
      <c r="Y183" s="37">
        <f t="shared" si="67"/>
        <v>17379.768</v>
      </c>
      <c r="Z183" s="37">
        <f t="shared" si="67"/>
        <v>39764.829730000005</v>
      </c>
      <c r="AA183" s="37">
        <f t="shared" si="67"/>
        <v>38619.700000000004</v>
      </c>
      <c r="AB183" s="37">
        <f t="shared" si="67"/>
        <v>23764.65894</v>
      </c>
      <c r="AC183" s="37">
        <f t="shared" si="67"/>
        <v>22959.789999999997</v>
      </c>
      <c r="AD183" s="37">
        <f t="shared" si="67"/>
        <v>11550.47306</v>
      </c>
      <c r="AE183" s="37">
        <f t="shared" si="67"/>
        <v>17876.364999999998</v>
      </c>
      <c r="AF183" s="97"/>
      <c r="AG183" s="86"/>
    </row>
    <row r="184" spans="1:32" s="26" customFormat="1" ht="18.75">
      <c r="A184" s="27" t="s">
        <v>21</v>
      </c>
      <c r="B184" s="41">
        <f aca="true" t="shared" si="68" ref="B184:E187">B87+B99+B179</f>
        <v>9860</v>
      </c>
      <c r="C184" s="41">
        <f t="shared" si="68"/>
        <v>9860</v>
      </c>
      <c r="D184" s="41">
        <f t="shared" si="68"/>
        <v>9860</v>
      </c>
      <c r="E184" s="41">
        <f t="shared" si="68"/>
        <v>9860</v>
      </c>
      <c r="F184" s="38">
        <f>E184/B184*100</f>
        <v>100</v>
      </c>
      <c r="G184" s="38">
        <f>E184/C184*100</f>
        <v>100</v>
      </c>
      <c r="H184" s="41">
        <f aca="true" t="shared" si="69" ref="H184:AE184">H87+H99+H179</f>
        <v>0</v>
      </c>
      <c r="I184" s="41">
        <f t="shared" si="69"/>
        <v>0</v>
      </c>
      <c r="J184" s="41">
        <f t="shared" si="69"/>
        <v>0</v>
      </c>
      <c r="K184" s="41">
        <f t="shared" si="69"/>
        <v>0</v>
      </c>
      <c r="L184" s="41">
        <f t="shared" si="69"/>
        <v>5860</v>
      </c>
      <c r="M184" s="41">
        <f t="shared" si="69"/>
        <v>5860</v>
      </c>
      <c r="N184" s="41">
        <f t="shared" si="69"/>
        <v>0</v>
      </c>
      <c r="O184" s="41">
        <f t="shared" si="69"/>
        <v>0</v>
      </c>
      <c r="P184" s="41">
        <f t="shared" si="69"/>
        <v>0</v>
      </c>
      <c r="Q184" s="41">
        <f t="shared" si="69"/>
        <v>0</v>
      </c>
      <c r="R184" s="41">
        <f t="shared" si="69"/>
        <v>0</v>
      </c>
      <c r="S184" s="41">
        <f t="shared" si="69"/>
        <v>0</v>
      </c>
      <c r="T184" s="41">
        <f t="shared" si="69"/>
        <v>0</v>
      </c>
      <c r="U184" s="41">
        <f t="shared" si="69"/>
        <v>0</v>
      </c>
      <c r="V184" s="41">
        <f t="shared" si="69"/>
        <v>0</v>
      </c>
      <c r="W184" s="41">
        <f t="shared" si="69"/>
        <v>0</v>
      </c>
      <c r="X184" s="41">
        <f t="shared" si="69"/>
        <v>0</v>
      </c>
      <c r="Y184" s="41">
        <f t="shared" si="69"/>
        <v>0</v>
      </c>
      <c r="Z184" s="41">
        <f t="shared" si="69"/>
        <v>1340</v>
      </c>
      <c r="AA184" s="41">
        <f t="shared" si="69"/>
        <v>1340</v>
      </c>
      <c r="AB184" s="41">
        <f t="shared" si="69"/>
        <v>0</v>
      </c>
      <c r="AC184" s="41">
        <f t="shared" si="69"/>
        <v>0</v>
      </c>
      <c r="AD184" s="41">
        <f t="shared" si="69"/>
        <v>2660</v>
      </c>
      <c r="AE184" s="41">
        <f t="shared" si="69"/>
        <v>0</v>
      </c>
      <c r="AF184" s="97"/>
    </row>
    <row r="185" spans="1:32" s="26" customFormat="1" ht="18.75">
      <c r="A185" s="27" t="s">
        <v>22</v>
      </c>
      <c r="B185" s="36">
        <f t="shared" si="68"/>
        <v>126124.79509</v>
      </c>
      <c r="C185" s="36">
        <f t="shared" si="68"/>
        <v>126124.79509</v>
      </c>
      <c r="D185" s="36">
        <f t="shared" si="68"/>
        <v>123774.67658999999</v>
      </c>
      <c r="E185" s="36">
        <f t="shared" si="68"/>
        <v>123774.67658999999</v>
      </c>
      <c r="F185" s="38">
        <f>E185/B185*100</f>
        <v>98.13667209661429</v>
      </c>
      <c r="G185" s="38">
        <f>E185/C185*100</f>
        <v>98.13667209661429</v>
      </c>
      <c r="H185" s="36">
        <f aca="true" t="shared" si="70" ref="H185:AE185">H88+H100+H180</f>
        <v>13554.82177</v>
      </c>
      <c r="I185" s="36">
        <f t="shared" si="70"/>
        <v>9940.73</v>
      </c>
      <c r="J185" s="36">
        <f t="shared" si="70"/>
        <v>10293.740969999999</v>
      </c>
      <c r="K185" s="36">
        <f t="shared" si="70"/>
        <v>13144.89359</v>
      </c>
      <c r="L185" s="36">
        <f t="shared" si="70"/>
        <v>9848.536</v>
      </c>
      <c r="M185" s="36">
        <f t="shared" si="70"/>
        <v>8315.939999999999</v>
      </c>
      <c r="N185" s="36">
        <f t="shared" si="70"/>
        <v>11670.856469999999</v>
      </c>
      <c r="O185" s="36">
        <f t="shared" si="70"/>
        <v>11097.54</v>
      </c>
      <c r="P185" s="36">
        <f t="shared" si="70"/>
        <v>11050.83417</v>
      </c>
      <c r="Q185" s="36">
        <f t="shared" si="70"/>
        <v>10327.74</v>
      </c>
      <c r="R185" s="36">
        <f t="shared" si="70"/>
        <v>9471.36222</v>
      </c>
      <c r="S185" s="36">
        <f t="shared" si="70"/>
        <v>10149.35</v>
      </c>
      <c r="T185" s="36">
        <f t="shared" si="70"/>
        <v>13288.06547</v>
      </c>
      <c r="U185" s="36">
        <f t="shared" si="70"/>
        <v>13200.81</v>
      </c>
      <c r="V185" s="36">
        <f t="shared" si="70"/>
        <v>12718.91732</v>
      </c>
      <c r="W185" s="36">
        <f t="shared" si="70"/>
        <v>9569.68</v>
      </c>
      <c r="X185" s="36">
        <f t="shared" si="70"/>
        <v>11179.60897</v>
      </c>
      <c r="Y185" s="36">
        <f t="shared" si="70"/>
        <v>10057.918000000001</v>
      </c>
      <c r="Z185" s="36">
        <f t="shared" si="70"/>
        <v>10707.16973</v>
      </c>
      <c r="AA185" s="36">
        <f t="shared" si="70"/>
        <v>9509.289999999999</v>
      </c>
      <c r="AB185" s="36">
        <f t="shared" si="70"/>
        <v>7514.048940000001</v>
      </c>
      <c r="AC185" s="36">
        <f t="shared" si="70"/>
        <v>6709.179999999999</v>
      </c>
      <c r="AD185" s="36">
        <f t="shared" si="70"/>
        <v>8034.79306</v>
      </c>
      <c r="AE185" s="36">
        <f t="shared" si="70"/>
        <v>18075.764999999996</v>
      </c>
      <c r="AF185" s="97"/>
    </row>
    <row r="186" spans="1:32" s="26" customFormat="1" ht="18.75">
      <c r="A186" s="27" t="s">
        <v>23</v>
      </c>
      <c r="B186" s="41">
        <f t="shared" si="68"/>
        <v>0</v>
      </c>
      <c r="C186" s="41">
        <f t="shared" si="68"/>
        <v>0</v>
      </c>
      <c r="D186" s="41">
        <f t="shared" si="68"/>
        <v>0</v>
      </c>
      <c r="E186" s="41">
        <f t="shared" si="68"/>
        <v>0</v>
      </c>
      <c r="F186" s="38"/>
      <c r="G186" s="38"/>
      <c r="H186" s="41">
        <f aca="true" t="shared" si="71" ref="H186:AE186">H89+H101+H181</f>
        <v>0</v>
      </c>
      <c r="I186" s="41">
        <f t="shared" si="71"/>
        <v>0</v>
      </c>
      <c r="J186" s="41">
        <f t="shared" si="71"/>
        <v>0</v>
      </c>
      <c r="K186" s="41">
        <f t="shared" si="71"/>
        <v>0</v>
      </c>
      <c r="L186" s="41">
        <f t="shared" si="71"/>
        <v>0</v>
      </c>
      <c r="M186" s="41">
        <f t="shared" si="71"/>
        <v>0</v>
      </c>
      <c r="N186" s="41">
        <f t="shared" si="71"/>
        <v>0</v>
      </c>
      <c r="O186" s="41">
        <f t="shared" si="71"/>
        <v>0</v>
      </c>
      <c r="P186" s="41">
        <f t="shared" si="71"/>
        <v>0</v>
      </c>
      <c r="Q186" s="41">
        <f t="shared" si="71"/>
        <v>0</v>
      </c>
      <c r="R186" s="41">
        <f t="shared" si="71"/>
        <v>0</v>
      </c>
      <c r="S186" s="41">
        <f t="shared" si="71"/>
        <v>0</v>
      </c>
      <c r="T186" s="41">
        <f t="shared" si="71"/>
        <v>0</v>
      </c>
      <c r="U186" s="41">
        <f t="shared" si="71"/>
        <v>0</v>
      </c>
      <c r="V186" s="41">
        <f t="shared" si="71"/>
        <v>0</v>
      </c>
      <c r="W186" s="41">
        <f t="shared" si="71"/>
        <v>0</v>
      </c>
      <c r="X186" s="41">
        <f t="shared" si="71"/>
        <v>0</v>
      </c>
      <c r="Y186" s="41">
        <f t="shared" si="71"/>
        <v>0</v>
      </c>
      <c r="Z186" s="41">
        <f t="shared" si="71"/>
        <v>0</v>
      </c>
      <c r="AA186" s="41">
        <f t="shared" si="71"/>
        <v>0</v>
      </c>
      <c r="AB186" s="41">
        <f t="shared" si="71"/>
        <v>0</v>
      </c>
      <c r="AC186" s="41">
        <f t="shared" si="71"/>
        <v>0</v>
      </c>
      <c r="AD186" s="41">
        <f t="shared" si="71"/>
        <v>0</v>
      </c>
      <c r="AE186" s="41">
        <f t="shared" si="71"/>
        <v>0</v>
      </c>
      <c r="AF186" s="97"/>
    </row>
    <row r="187" spans="1:32" s="26" customFormat="1" ht="18.75">
      <c r="A187" s="27" t="s">
        <v>24</v>
      </c>
      <c r="B187" s="41">
        <f t="shared" si="68"/>
        <v>83281.21</v>
      </c>
      <c r="C187" s="41">
        <f t="shared" si="68"/>
        <v>83281.21</v>
      </c>
      <c r="D187" s="41">
        <f t="shared" si="68"/>
        <v>83033.35</v>
      </c>
      <c r="E187" s="41">
        <f t="shared" si="68"/>
        <v>83033.35</v>
      </c>
      <c r="F187" s="38">
        <f>E187/B187*100</f>
        <v>99.7023818457969</v>
      </c>
      <c r="G187" s="38">
        <f>E187/C187*100</f>
        <v>99.7023818457969</v>
      </c>
      <c r="H187" s="41">
        <f aca="true" t="shared" si="72" ref="H187:AE187">H90+H102+H182</f>
        <v>0</v>
      </c>
      <c r="I187" s="41">
        <f t="shared" si="72"/>
        <v>0</v>
      </c>
      <c r="J187" s="41">
        <f t="shared" si="72"/>
        <v>8703.289999999999</v>
      </c>
      <c r="K187" s="41">
        <f t="shared" si="72"/>
        <v>377.88</v>
      </c>
      <c r="L187" s="41">
        <f t="shared" si="72"/>
        <v>866.59</v>
      </c>
      <c r="M187" s="41">
        <f t="shared" si="72"/>
        <v>866.59</v>
      </c>
      <c r="N187" s="41">
        <f t="shared" si="72"/>
        <v>7986.04</v>
      </c>
      <c r="O187" s="41">
        <f t="shared" si="72"/>
        <v>7986.04</v>
      </c>
      <c r="P187" s="41">
        <f t="shared" si="72"/>
        <v>668.49</v>
      </c>
      <c r="Q187" s="41">
        <f t="shared" si="72"/>
        <v>638.3</v>
      </c>
      <c r="R187" s="41">
        <f t="shared" si="72"/>
        <v>18861.65</v>
      </c>
      <c r="S187" s="41">
        <f t="shared" si="72"/>
        <v>11616.01</v>
      </c>
      <c r="T187" s="41">
        <f t="shared" si="72"/>
        <v>0</v>
      </c>
      <c r="U187" s="41">
        <f t="shared" si="72"/>
        <v>0</v>
      </c>
      <c r="V187" s="41">
        <f t="shared" si="72"/>
        <v>1317.1</v>
      </c>
      <c r="W187" s="41">
        <f t="shared" si="72"/>
        <v>9349.98</v>
      </c>
      <c r="X187" s="41">
        <f t="shared" si="72"/>
        <v>54.1</v>
      </c>
      <c r="Y187" s="41">
        <f t="shared" si="72"/>
        <v>7321.85</v>
      </c>
      <c r="Z187" s="41">
        <f t="shared" si="72"/>
        <v>27717.660000000003</v>
      </c>
      <c r="AA187" s="41">
        <f t="shared" si="72"/>
        <v>27770.41</v>
      </c>
      <c r="AB187" s="41">
        <f t="shared" si="72"/>
        <v>16250.61</v>
      </c>
      <c r="AC187" s="41">
        <f t="shared" si="72"/>
        <v>16250.61</v>
      </c>
      <c r="AD187" s="41">
        <f t="shared" si="72"/>
        <v>855.68</v>
      </c>
      <c r="AE187" s="41">
        <f t="shared" si="72"/>
        <v>855.68</v>
      </c>
      <c r="AF187" s="97"/>
    </row>
    <row r="188" spans="1:32" s="26" customFormat="1" ht="18.75">
      <c r="A188" s="112"/>
      <c r="B188" s="117"/>
      <c r="C188" s="113"/>
      <c r="D188" s="113"/>
      <c r="E188" s="118"/>
      <c r="F188" s="117"/>
      <c r="G188" s="114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5"/>
    </row>
    <row r="189" spans="1:32" s="26" customFormat="1" ht="37.5" customHeight="1">
      <c r="A189" s="153" t="s">
        <v>109</v>
      </c>
      <c r="B189" s="153"/>
      <c r="C189" s="153"/>
      <c r="D189" s="153"/>
      <c r="E189" s="153"/>
      <c r="F189" s="153"/>
      <c r="G189" s="114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5"/>
    </row>
    <row r="190" spans="1:32" s="26" customFormat="1" ht="18.75">
      <c r="A190" s="126" t="s">
        <v>110</v>
      </c>
      <c r="B190" s="126"/>
      <c r="C190" s="126"/>
      <c r="D190" s="113"/>
      <c r="E190" s="113"/>
      <c r="F190" s="114"/>
      <c r="G190" s="114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5"/>
    </row>
    <row r="191" spans="1:29" ht="41.25" customHeight="1">
      <c r="A191" s="104" t="s">
        <v>58</v>
      </c>
      <c r="B191" s="1"/>
      <c r="C191" s="1"/>
      <c r="D191" s="1"/>
      <c r="E191" s="14"/>
      <c r="F191" s="14"/>
      <c r="G191" s="1"/>
      <c r="H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33" ht="33.75" customHeight="1">
      <c r="A192" s="105" t="s">
        <v>59</v>
      </c>
      <c r="B192" s="14"/>
      <c r="C192" s="74"/>
      <c r="D192" s="74"/>
      <c r="E192" s="74"/>
      <c r="F192" s="2"/>
      <c r="G192" s="2"/>
      <c r="H192" s="2"/>
      <c r="AB192" s="131"/>
      <c r="AC192" s="131"/>
      <c r="AF192" s="131"/>
      <c r="AG192" s="131"/>
    </row>
    <row r="193" spans="1:8" ht="24.75" customHeight="1">
      <c r="A193" s="105" t="s">
        <v>60</v>
      </c>
      <c r="B193" s="126"/>
      <c r="C193" s="126"/>
      <c r="D193" s="126"/>
      <c r="E193" s="126"/>
      <c r="F193" s="126"/>
      <c r="G193" s="126"/>
      <c r="H193" s="2"/>
    </row>
    <row r="194" spans="1:8" ht="18.75">
      <c r="A194" s="105" t="s">
        <v>61</v>
      </c>
      <c r="B194" s="2"/>
      <c r="C194" s="75"/>
      <c r="D194" s="75"/>
      <c r="E194" s="75"/>
      <c r="F194" s="3"/>
      <c r="G194" s="3"/>
      <c r="H194" s="3"/>
    </row>
    <row r="195" spans="1:8" ht="23.25" customHeight="1">
      <c r="A195" s="154" t="s">
        <v>88</v>
      </c>
      <c r="B195" s="154"/>
      <c r="C195" s="75"/>
      <c r="D195" s="75"/>
      <c r="E195" s="75"/>
      <c r="F195" s="3"/>
      <c r="G195" s="3"/>
      <c r="H195" s="3"/>
    </row>
    <row r="196" spans="1:8" ht="18.75">
      <c r="A196" s="105"/>
      <c r="B196" s="2"/>
      <c r="C196" s="75"/>
      <c r="D196" s="75"/>
      <c r="E196" s="75"/>
      <c r="F196" s="3"/>
      <c r="G196" s="3"/>
      <c r="H196" s="3"/>
    </row>
    <row r="197" spans="4:8" ht="18.75">
      <c r="D197" s="85"/>
      <c r="E197" s="75"/>
      <c r="F197" s="3"/>
      <c r="G197" s="3"/>
      <c r="H197" s="3"/>
    </row>
    <row r="205" spans="32:53" ht="18.75">
      <c r="AF205" s="89"/>
      <c r="AZ205" s="90"/>
      <c r="BA205" s="90"/>
    </row>
  </sheetData>
  <sheetProtection/>
  <mergeCells count="40">
    <mergeCell ref="AF168:AF172"/>
    <mergeCell ref="A195:B195"/>
    <mergeCell ref="AF104:AF105"/>
    <mergeCell ref="A2:E2"/>
    <mergeCell ref="AB192:AC192"/>
    <mergeCell ref="AF192:AG192"/>
    <mergeCell ref="B193:G193"/>
    <mergeCell ref="A190:C190"/>
    <mergeCell ref="AF123:AF127"/>
    <mergeCell ref="AF128:AF132"/>
    <mergeCell ref="AF148:AF152"/>
    <mergeCell ref="AF158:AF162"/>
    <mergeCell ref="AF9:AF13"/>
    <mergeCell ref="AF14:AF18"/>
    <mergeCell ref="AF19:AF23"/>
    <mergeCell ref="AF24:AF28"/>
    <mergeCell ref="AF29:AF33"/>
    <mergeCell ref="AF92:AF102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89:F189"/>
    <mergeCell ref="O2:S2"/>
    <mergeCell ref="T2:AF2"/>
    <mergeCell ref="A4:A5"/>
    <mergeCell ref="B4:B5"/>
    <mergeCell ref="C4:C5"/>
    <mergeCell ref="D4:D5"/>
    <mergeCell ref="E4:E5"/>
    <mergeCell ref="F4:G4"/>
    <mergeCell ref="H4:I4"/>
  </mergeCells>
  <printOptions horizontalCentered="1"/>
  <pageMargins left="0.35433070866141736" right="0.1968503937007874" top="0.1968503937007874" bottom="0.1968503937007874" header="0" footer="0"/>
  <pageSetup fitToHeight="10" fitToWidth="2" horizontalDpi="600" verticalDpi="600" orientation="landscape" paperSize="9" scale="30" r:id="rId3"/>
  <rowBreaks count="3" manualBreakCount="3">
    <brk id="21" max="255" man="1"/>
    <brk id="90" max="255" man="1"/>
    <brk id="11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2016-04-01T09:28:07Z</cp:lastPrinted>
  <dcterms:created xsi:type="dcterms:W3CDTF">1996-10-08T23:32:33Z</dcterms:created>
  <dcterms:modified xsi:type="dcterms:W3CDTF">2016-04-05T04:44:57Z</dcterms:modified>
  <cp:category/>
  <cp:version/>
  <cp:contentType/>
  <cp:contentStatus/>
</cp:coreProperties>
</file>