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0" windowWidth="9720" windowHeight="6360" activeTab="2"/>
  </bookViews>
  <sheets>
    <sheet name="Титульный лист" sheetId="1" r:id="rId1"/>
    <sheet name="2015 год" sheetId="2" r:id="rId2"/>
    <sheet name="декабрь" sheetId="3" r:id="rId3"/>
  </sheets>
  <definedNames>
    <definedName name="_xlnm.Print_Titles" localSheetId="1">'2015 год'!$A:$A,'2015 год'!$5:$7</definedName>
    <definedName name="_xlnm.Print_Titles" localSheetId="2">'декабрь'!$A:$A,'декабрь'!$5:$7</definedName>
  </definedNames>
  <calcPr fullCalcOnLoad="1"/>
</workbook>
</file>

<file path=xl/comments3.xml><?xml version="1.0" encoding="utf-8"?>
<comments xmlns="http://schemas.openxmlformats.org/spreadsheetml/2006/main">
  <authors>
    <author>Логинова Ленара Юлдашевна</author>
  </authors>
  <commentList>
    <comment ref="E46" authorId="0">
      <text>
        <r>
          <rPr>
            <b/>
            <sz val="9"/>
            <rFont val="Tahoma"/>
            <family val="2"/>
          </rPr>
          <t>Логинова Ленара Юлдашевна:</t>
        </r>
        <r>
          <rPr>
            <sz val="9"/>
            <rFont val="Tahoma"/>
            <family val="2"/>
          </rPr>
          <t xml:space="preserve">
96355042,86</t>
        </r>
      </text>
    </comment>
  </commentList>
</comments>
</file>

<file path=xl/sharedStrings.xml><?xml version="1.0" encoding="utf-8"?>
<sst xmlns="http://schemas.openxmlformats.org/spreadsheetml/2006/main" count="253" uniqueCount="84">
  <si>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</si>
  <si>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</si>
  <si>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</si>
  <si>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</si>
  <si>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</si>
  <si>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</si>
  <si>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</si>
  <si>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</si>
  <si>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</si>
  <si>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</si>
  <si>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</si>
  <si>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</si>
  <si>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</si>
  <si>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</si>
  <si>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</si>
  <si>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</si>
  <si>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</si>
  <si>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</si>
  <si>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</si>
  <si>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</si>
  <si>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</si>
  <si>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</si>
  <si>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</si>
  <si>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</si>
  <si>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</si>
  <si>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</si>
  <si>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</si>
  <si>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Подпрограмма 1. "Автомобильный транспорт"</t>
  </si>
  <si>
    <t>Подпрограмма 2. "Дорожное хозяйство"</t>
  </si>
  <si>
    <t>Задача 1 Организация предоставления транспортных услуг населению и организация транспортного обслуживания населения в городе Когалыме</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</si>
  <si>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</si>
  <si>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Итого по задаче 2</t>
  </si>
  <si>
    <t>Задача 2 Организация дорожной деятельности в отношении автомобильных дорог местного значения в границах города Когалыма</t>
  </si>
  <si>
    <t>Итого по задаче 1</t>
  </si>
  <si>
    <t>Итого по подпрограмме 2</t>
  </si>
  <si>
    <t>Всего по программе, в том числе</t>
  </si>
  <si>
    <t>Л.Г.Низамова</t>
  </si>
  <si>
    <t>Согласовано</t>
  </si>
  <si>
    <t>Администрации города Когалыма</t>
  </si>
  <si>
    <t xml:space="preserve">"Отдел развития жилищно-коммунального хозяйства
 Администрации города Когалыма" </t>
  </si>
  <si>
    <t>привлечённые средства</t>
  </si>
  <si>
    <t xml:space="preserve">1.3. Проектирование и строительство кольцевых развязок, строительство памятника покорителям Западной Сибири </t>
  </si>
  <si>
    <t>Профинансировано (АО)</t>
  </si>
  <si>
    <t>1.2. Реконструкция участка автомобильной дороги по улице Дружбы народов со строительством кольцевых развязок (в том числе ПИР)</t>
  </si>
  <si>
    <t>Исполнитель Шмытова Е.Ю. тел.  93-790</t>
  </si>
  <si>
    <t>Итого по (задаче) подпрограмме 1</t>
  </si>
  <si>
    <t>Муниципальная программа "Развитие транспортной системы города Когалыма на 2014-2017 годы"</t>
  </si>
  <si>
    <t>План на 2015 год</t>
  </si>
  <si>
    <t>Ответственный исполнитель</t>
  </si>
  <si>
    <t>Соисполнители мероприятий программы:</t>
  </si>
  <si>
    <t>МКУ "УЖКХ города Когалыма" *</t>
  </si>
  <si>
    <t>МКУ "УКС города Когалыма" **</t>
  </si>
  <si>
    <t>МБУ "Коммунспецавтотехника"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</si>
  <si>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</si>
  <si>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2.2. Техническое обслуживание электрооборудования светофорных объектов (*)</t>
  </si>
  <si>
    <t>2.3. Организация обеспечения электроэнергией светофорных объектов (*)</t>
  </si>
  <si>
    <t>2.4. Установка, перенос и модернизация светофорных объектов (*)</t>
  </si>
  <si>
    <t>1.Капитальный ремонт дорог (**)</t>
  </si>
  <si>
    <t>1.1.Перевозка пассажиров автомобильным транспортом общего пользования по городским маршрутам (*)</t>
  </si>
  <si>
    <t>"Развитие транспортной системы города Когалыма 
на 2014-2017 годы"</t>
  </si>
  <si>
    <t>на 2015 год</t>
  </si>
  <si>
    <t>2014 год</t>
  </si>
  <si>
    <t>Заместитель главы</t>
  </si>
  <si>
    <t>_______________П.А.Ращупкин</t>
  </si>
  <si>
    <t>1.1. Капитальный ремонт дорог (**)</t>
  </si>
  <si>
    <t>1.2. Реконструкция участка автомобильной дороги по улице Дружбы народов со строительством кольцевых развязок (в том числе ПИР) (**)</t>
  </si>
  <si>
    <t>1.3. Проектирование развязки Восточной (проспект Нефтяников, улица Ноябрьская) (**)</t>
  </si>
  <si>
    <t>1.4. Проектирование кольцевой транспортной развязки на пересечении улицы Степана Повха - улицы Сибирская - проспект Шмидта (**)</t>
  </si>
  <si>
    <t>1.5. Ремонт, в том числе капитальный автомобильных дорог, реконструкция  и строительство кольцевых транспортных развязок в городе Когалыме (**)</t>
  </si>
  <si>
    <t>Согласно выставленным счетам-фактурам фактический тариф за электроэнергию ниже планируемого по смете.</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</si>
  <si>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Работы выполнены в полном объеме и оплачены.
</t>
  </si>
  <si>
    <t>1.6. Лабораторные исследования асфальтобетонного покрытия</t>
  </si>
  <si>
    <t xml:space="preserve">Профинансировано </t>
  </si>
  <si>
    <t>Выполнены следующие работы:
Модернизация СО на перекрестках улиц Ленинградская-Прибалтийская, Сибирская-Бакинская, Восточная промзона (Повховское шоссе-Центральная) - 3 шт.
Обустройство СО - ул.Градостроителей, 10 (магазин "Север"), ул.Градостроителей,2 (кольцо) - 2шт.</t>
  </si>
  <si>
    <t>На отчётную дату заключён муниципальный контракт №9/1/2015 от 24.07.2015 на оказание услуг по лабораторным исследованиям асфальтобетонного покрытия (вырубка керна, включая отбор керноотборником). Работы выполнены, оплата проведена в полном объёме.</t>
  </si>
  <si>
    <t>2.5. Выполнение работ по нанесению пешеходной разметке холодным пластиком со светоотражающими  элементами</t>
  </si>
  <si>
    <t>Специалист-эксперт ОРЖКХ</t>
  </si>
  <si>
    <t>Е.Ю.Шмытова</t>
  </si>
  <si>
    <t xml:space="preserve">Средства, выделенные по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- 75 832,00 тыс.руб. По данному мероприятию функции Зказчика по контракту переданы МУ "УКС г.Когалыма" 01.06.2015. Срок выполнения работ до 25.12.2015, работы выполнены, оплата проведена вполном объеме.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Работы выполнены, оплата проведена  в полном объеме.
</t>
  </si>
  <si>
    <t xml:space="preserve">
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в связи с чем контракт рассторгнут 27.08.2015.
2) 21.08.2015 на сумму 411,52 тыс.руб., срок окончания выполнения работ 31.08.2015. Работы выполнены. Оплата проведена в полном объеме.
3) 21.10.2015 на сумму 744,6 тыс.руб,срок окончания работ 10.11.2015. Работы по контракту выполнены, оплата проведена в полном объёме.
Отремонтировано 51159 кв.м. дорог.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</si>
  <si>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следующие муниципальные контракты
1.  от 28.07.2015 №12/2015  на сумму 60,2 тыс.руб. - оказание услуг производства съемочных работ по объекту, срок выполнения работ по 15.11.2015, работы выполнены, оплата проведена в полном объеме.
2.  от 28.07.2015 №11/2015  на сумму 99,8 тыс.руб. - оказание услуг по оформлению тех.плана по объекту, срок выполнения работ по 15.11.2015, работы выполнены, оплата проведена в полном объеме.
3. 144,20 тыс.руб. - оформление технических планов.
Данную услугу включили в контракт на реконструкцию объекта, финансирование которого осуществляется за счет средств ПАО "ЛУКОЙЛ", в связи с чем образовалась экономия. В адрес главы города Когалыма направлено обращение о закрытии экономии.
4. 0,10 - аренда земельного участка (часть участка дороги подлежащего реконструкции расположена на земельном участке, находящемся в аренде у ОПО "РЖД"). Ведется процедура заключения контракта.
Сетевой график не исполнен в части аренды земельного участка, в связи с длительностью процедуры подписания контракта со стороны ОАО "РЖД".</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</si>
  <si>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На сумму выделенных средст 09.11.2015 заключено 5 контрактов. Услуги по контракту оказаны, оплата  проведена в полном объеме.</t>
  </si>
  <si>
    <t>Начальник ОРЖКХ Админситрации города Когалыма________________________Л.Г.Низамова</t>
  </si>
  <si>
    <t xml:space="preserve">
В связи со сложившимися погодными условиями и техническими характеристикам  по нанесению разметки, руководством МБУ "КСАТ" принято решение о переносе даты проведения запроса котировок на октябрь 2015 года с исполнением обязательств по контракту в 2016 год. Мероприятие будет реализовано в 2016 году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</si>
</sst>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0"/>
    <numFmt numFmtId="185" formatCode="#,##0.000"/>
  </numFmts>
  <fonts count="55">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sz val="10"/>
      <name val="Times New Roman"/>
      <family val="1"/>
    </font>
    <font>
      <sz val="18"/>
      <name val="Times New Roman"/>
      <family val="1"/>
    </font>
    <font>
      <sz val="13"/>
      <name val="Times New Roman"/>
      <family val="1"/>
    </font>
    <font>
      <i/>
      <sz val="14"/>
      <name val="Times New Roman"/>
      <family val="1"/>
    </font>
    <font>
      <sz val="8"/>
      <name val="Arial"/>
      <family val="2"/>
    </font>
    <font>
      <b/>
      <i/>
      <sz val="12"/>
      <name val="Times New Roman"/>
      <family val="1"/>
    </font>
    <font>
      <b/>
      <sz val="18"/>
      <name val="Times New Roman"/>
      <family val="1"/>
    </font>
    <font>
      <sz val="16"/>
      <name val="Times New Roman"/>
      <family val="1"/>
    </font>
    <font>
      <sz val="14"/>
      <name val="Times New Roman"/>
      <family val="1"/>
    </font>
    <font>
      <sz val="12"/>
      <name val="Arial Narrow"/>
      <family val="2"/>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98">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2" fillId="0" borderId="0" xfId="0" applyNumberFormat="1" applyFont="1" applyFill="1" applyAlignment="1">
      <alignment vertical="center" wrapText="1"/>
    </xf>
    <xf numFmtId="0" fontId="2" fillId="0" borderId="0" xfId="0" applyFont="1" applyFill="1" applyAlignment="1">
      <alignment horizontal="center"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Alignment="1">
      <alignment/>
    </xf>
    <xf numFmtId="49" fontId="3" fillId="0" borderId="10" xfId="0" applyNumberFormat="1" applyFont="1" applyBorder="1" applyAlignment="1">
      <alignment vertical="center" wrapText="1"/>
    </xf>
    <xf numFmtId="49" fontId="2" fillId="0" borderId="0" xfId="0" applyNumberFormat="1" applyFont="1" applyBorder="1" applyAlignment="1">
      <alignment vertical="center" wrapText="1"/>
    </xf>
    <xf numFmtId="0" fontId="8" fillId="0" borderId="0" xfId="0" applyFont="1" applyAlignment="1">
      <alignment/>
    </xf>
    <xf numFmtId="0" fontId="2" fillId="0" borderId="11" xfId="0" applyFont="1" applyFill="1" applyBorder="1" applyAlignment="1">
      <alignment vertical="center" wrapText="1"/>
    </xf>
    <xf numFmtId="0" fontId="10" fillId="0" borderId="0" xfId="0" applyFont="1" applyFill="1" applyAlignment="1">
      <alignment horizontal="right" wrapText="1"/>
    </xf>
    <xf numFmtId="173" fontId="2"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2" fontId="3"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175" fontId="2"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vertical="center" wrapText="1"/>
    </xf>
    <xf numFmtId="0" fontId="3" fillId="0" borderId="10" xfId="0" applyFont="1" applyFill="1" applyBorder="1" applyAlignment="1">
      <alignment horizontal="justify" vertical="center" wrapText="1"/>
    </xf>
    <xf numFmtId="0" fontId="11" fillId="0" borderId="0" xfId="0" applyFont="1" applyFill="1" applyBorder="1" applyAlignment="1">
      <alignment vertical="center" wrapText="1"/>
    </xf>
    <xf numFmtId="173" fontId="3" fillId="0" borderId="0" xfId="0" applyNumberFormat="1" applyFont="1" applyFill="1" applyAlignment="1">
      <alignment horizontal="center" wrapText="1"/>
    </xf>
    <xf numFmtId="0" fontId="11" fillId="0" borderId="0" xfId="0" applyFont="1" applyFill="1" applyBorder="1" applyAlignment="1">
      <alignment horizontal="center" wrapText="1"/>
    </xf>
    <xf numFmtId="0" fontId="2" fillId="0" borderId="11" xfId="0" applyFont="1" applyFill="1" applyBorder="1" applyAlignment="1">
      <alignment horizontal="center" wrapText="1"/>
    </xf>
    <xf numFmtId="174" fontId="3" fillId="0" borderId="10" xfId="0" applyNumberFormat="1" applyFont="1" applyFill="1" applyBorder="1" applyAlignment="1">
      <alignment horizontal="center" wrapText="1"/>
    </xf>
    <xf numFmtId="0" fontId="3" fillId="0" borderId="0" xfId="0" applyFont="1" applyFill="1" applyAlignment="1">
      <alignment horizontal="center" wrapText="1"/>
    </xf>
    <xf numFmtId="0" fontId="3"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 fillId="0" borderId="10" xfId="0" applyNumberFormat="1" applyFont="1" applyFill="1" applyBorder="1" applyAlignment="1" applyProtection="1">
      <alignment horizontal="center" vertical="center" wrapText="1"/>
      <protection/>
    </xf>
    <xf numFmtId="175" fontId="2"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10" borderId="10" xfId="0" applyFont="1" applyFill="1" applyBorder="1" applyAlignment="1">
      <alignment vertical="center" wrapText="1"/>
    </xf>
    <xf numFmtId="173" fontId="2" fillId="10" borderId="10" xfId="0" applyNumberFormat="1" applyFont="1" applyFill="1" applyBorder="1" applyAlignment="1" applyProtection="1">
      <alignment horizontal="right" vertical="center"/>
      <protection/>
    </xf>
    <xf numFmtId="4" fontId="2" fillId="10" borderId="10" xfId="0" applyNumberFormat="1" applyFont="1" applyFill="1" applyBorder="1" applyAlignment="1" applyProtection="1">
      <alignment horizontal="center" vertical="center"/>
      <protection locked="0"/>
    </xf>
    <xf numFmtId="4" fontId="2" fillId="10" borderId="10" xfId="0" applyNumberFormat="1"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4" fontId="3"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Fill="1" applyAlignment="1">
      <alignment vertical="top"/>
    </xf>
    <xf numFmtId="4" fontId="3" fillId="0" borderId="0" xfId="0" applyNumberFormat="1" applyFont="1" applyFill="1" applyAlignment="1">
      <alignment vertical="center" wrapText="1"/>
    </xf>
    <xf numFmtId="49" fontId="2" fillId="10" borderId="10" xfId="0" applyNumberFormat="1" applyFont="1" applyFill="1" applyBorder="1" applyAlignment="1">
      <alignment vertical="center" wrapText="1"/>
    </xf>
    <xf numFmtId="4"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173" fontId="2" fillId="0" borderId="0" xfId="0" applyNumberFormat="1" applyFont="1" applyFill="1" applyAlignment="1">
      <alignment horizontal="center" vertical="center" wrapText="1"/>
    </xf>
    <xf numFmtId="0" fontId="7" fillId="0" borderId="0" xfId="0" applyFont="1" applyAlignment="1">
      <alignment horizontal="center"/>
    </xf>
    <xf numFmtId="0" fontId="7" fillId="0" borderId="0" xfId="0" applyFont="1" applyAlignment="1">
      <alignment horizontal="left"/>
    </xf>
    <xf numFmtId="0" fontId="12" fillId="0" borderId="0" xfId="0" applyFont="1" applyAlignment="1">
      <alignment horizontal="center"/>
    </xf>
    <xf numFmtId="0" fontId="12" fillId="0" borderId="0" xfId="0" applyFont="1" applyAlignment="1">
      <alignment horizontal="center" wrapText="1"/>
    </xf>
    <xf numFmtId="0" fontId="6" fillId="0" borderId="0" xfId="0" applyFont="1" applyAlignment="1">
      <alignment horizontal="center" wrapText="1"/>
    </xf>
    <xf numFmtId="173" fontId="3" fillId="0" borderId="0" xfId="0" applyNumberFormat="1" applyFont="1" applyFill="1" applyAlignment="1">
      <alignment horizontal="left" vertical="center" wrapText="1"/>
    </xf>
    <xf numFmtId="173" fontId="3"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173" fontId="2" fillId="0" borderId="14"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73"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4" fillId="0" borderId="14"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2" xfId="0" applyFont="1" applyBorder="1" applyAlignment="1">
      <alignment horizontal="left" vertical="center" wrapText="1"/>
    </xf>
    <xf numFmtId="0" fontId="11" fillId="0" borderId="0" xfId="0" applyFont="1" applyFill="1" applyBorder="1" applyAlignment="1">
      <alignment horizontal="left" vertical="center" wrapText="1"/>
    </xf>
    <xf numFmtId="0" fontId="3"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3" sqref="A13:I13"/>
    </sheetView>
  </sheetViews>
  <sheetFormatPr defaultColWidth="9.140625" defaultRowHeight="12.75"/>
  <cols>
    <col min="1" max="5" width="9.140625" style="9" customWidth="1"/>
    <col min="6" max="6" width="8.8515625" style="9" customWidth="1"/>
    <col min="7" max="8" width="9.140625" style="9" customWidth="1"/>
    <col min="9" max="9" width="18.421875" style="9" customWidth="1"/>
    <col min="10" max="16384" width="9.140625" style="9" customWidth="1"/>
  </cols>
  <sheetData>
    <row r="1" spans="1:9" ht="18.75">
      <c r="A1" s="12"/>
      <c r="B1" s="12"/>
      <c r="G1" s="63" t="s">
        <v>37</v>
      </c>
      <c r="H1" s="63"/>
      <c r="I1" s="63"/>
    </row>
    <row r="2" spans="7:9" ht="16.5">
      <c r="G2" s="64" t="s">
        <v>62</v>
      </c>
      <c r="H2" s="64"/>
      <c r="I2" s="64"/>
    </row>
    <row r="3" spans="7:9" ht="16.5">
      <c r="G3" s="64" t="s">
        <v>38</v>
      </c>
      <c r="H3" s="64"/>
      <c r="I3" s="64"/>
    </row>
    <row r="4" spans="7:9" ht="25.5" customHeight="1">
      <c r="G4" s="64" t="s">
        <v>63</v>
      </c>
      <c r="H4" s="64"/>
      <c r="I4" s="64"/>
    </row>
    <row r="5" ht="14.25" customHeight="1"/>
    <row r="12" spans="1:9" ht="20.25">
      <c r="A12" s="65"/>
      <c r="B12" s="65"/>
      <c r="C12" s="65"/>
      <c r="D12" s="65"/>
      <c r="E12" s="65"/>
      <c r="F12" s="65"/>
      <c r="G12" s="65"/>
      <c r="H12" s="65"/>
      <c r="I12" s="65"/>
    </row>
    <row r="13" spans="1:9" ht="51.75" customHeight="1">
      <c r="A13" s="66" t="s">
        <v>39</v>
      </c>
      <c r="B13" s="66"/>
      <c r="C13" s="66"/>
      <c r="D13" s="66"/>
      <c r="E13" s="66"/>
      <c r="F13" s="66"/>
      <c r="G13" s="66"/>
      <c r="H13" s="66"/>
      <c r="I13" s="66"/>
    </row>
    <row r="14" ht="22.5" customHeight="1"/>
    <row r="15" spans="1:9" ht="27" customHeight="1">
      <c r="A15" s="65" t="s">
        <v>24</v>
      </c>
      <c r="B15" s="65"/>
      <c r="C15" s="65"/>
      <c r="D15" s="65"/>
      <c r="E15" s="65"/>
      <c r="F15" s="65"/>
      <c r="G15" s="65"/>
      <c r="H15" s="65"/>
      <c r="I15" s="65"/>
    </row>
    <row r="16" spans="1:9" ht="27" customHeight="1">
      <c r="A16" s="65" t="s">
        <v>25</v>
      </c>
      <c r="B16" s="65"/>
      <c r="C16" s="65"/>
      <c r="D16" s="65"/>
      <c r="E16" s="65"/>
      <c r="F16" s="65"/>
      <c r="G16" s="65"/>
      <c r="H16" s="65"/>
      <c r="I16" s="65"/>
    </row>
    <row r="17" spans="1:9" ht="57.75" customHeight="1">
      <c r="A17" s="67" t="s">
        <v>59</v>
      </c>
      <c r="B17" s="67"/>
      <c r="C17" s="67"/>
      <c r="D17" s="67"/>
      <c r="E17" s="67"/>
      <c r="F17" s="67"/>
      <c r="G17" s="67"/>
      <c r="H17" s="67"/>
      <c r="I17" s="67"/>
    </row>
    <row r="20" spans="1:9" ht="20.25">
      <c r="A20" s="65" t="s">
        <v>60</v>
      </c>
      <c r="B20" s="65"/>
      <c r="C20" s="65"/>
      <c r="D20" s="65"/>
      <c r="E20" s="65"/>
      <c r="F20" s="65"/>
      <c r="G20" s="65"/>
      <c r="H20" s="65"/>
      <c r="I20" s="65"/>
    </row>
    <row r="44" spans="1:9" ht="16.5">
      <c r="A44" s="63" t="s">
        <v>26</v>
      </c>
      <c r="B44" s="63"/>
      <c r="C44" s="63"/>
      <c r="D44" s="63"/>
      <c r="E44" s="63"/>
      <c r="F44" s="63"/>
      <c r="G44" s="63"/>
      <c r="H44" s="63"/>
      <c r="I44" s="63"/>
    </row>
    <row r="45" spans="1:9" ht="16.5">
      <c r="A45" s="63" t="s">
        <v>61</v>
      </c>
      <c r="B45" s="63"/>
      <c r="C45" s="63"/>
      <c r="D45" s="63"/>
      <c r="E45" s="63"/>
      <c r="F45" s="63"/>
      <c r="G45" s="63"/>
      <c r="H45" s="63"/>
      <c r="I45" s="63"/>
    </row>
  </sheetData>
  <sheetProtection/>
  <mergeCells count="12">
    <mergeCell ref="A44:I44"/>
    <mergeCell ref="A20:I20"/>
    <mergeCell ref="G1:I1"/>
    <mergeCell ref="G2:I2"/>
    <mergeCell ref="G3:I3"/>
    <mergeCell ref="G4:I4"/>
    <mergeCell ref="A45:I45"/>
    <mergeCell ref="A12:I12"/>
    <mergeCell ref="A13:I13"/>
    <mergeCell ref="A15:I15"/>
    <mergeCell ref="A16:I16"/>
    <mergeCell ref="A17:I17"/>
  </mergeCells>
  <printOptions/>
  <pageMargins left="0.7"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75"/>
  <sheetViews>
    <sheetView showGridLines="0" zoomScale="70" zoomScaleNormal="70" zoomScaleSheetLayoutView="75" zoomScalePageLayoutView="0" workbookViewId="0" topLeftCell="A1">
      <pane xSplit="5" ySplit="7" topLeftCell="H48" activePane="bottomRight" state="frozen"/>
      <selection pane="topLeft" activeCell="A1" sqref="A1"/>
      <selection pane="topRight" activeCell="E1" sqref="E1"/>
      <selection pane="bottomLeft" activeCell="A8" sqref="A8"/>
      <selection pane="bottomRight" activeCell="A2" sqref="A2:A3"/>
    </sheetView>
  </sheetViews>
  <sheetFormatPr defaultColWidth="9.140625" defaultRowHeight="12.75"/>
  <cols>
    <col min="1" max="1" width="57.7109375" style="1" customWidth="1"/>
    <col min="2" max="2" width="15.140625" style="2" customWidth="1"/>
    <col min="3" max="3" width="17.28125" style="25" hidden="1" customWidth="1"/>
    <col min="4" max="4" width="12.421875" style="25" hidden="1" customWidth="1"/>
    <col min="5" max="5" width="14.8515625" style="3" hidden="1" customWidth="1"/>
    <col min="6" max="7" width="13.421875" style="3" hidden="1" customWidth="1"/>
    <col min="8" max="8" width="16.140625" style="1" customWidth="1"/>
    <col min="9" max="9" width="16.140625" style="1" hidden="1" customWidth="1"/>
    <col min="10" max="10" width="16.140625" style="1" customWidth="1"/>
    <col min="11" max="11" width="16.140625" style="1" hidden="1" customWidth="1"/>
    <col min="12" max="12" width="16.140625" style="1" customWidth="1"/>
    <col min="13" max="13" width="16.140625" style="1" hidden="1" customWidth="1"/>
    <col min="14" max="14" width="16.140625" style="1" customWidth="1"/>
    <col min="15" max="15" width="11.28125" style="1" hidden="1" customWidth="1"/>
    <col min="16" max="16" width="16.140625" style="1" customWidth="1"/>
    <col min="17" max="17" width="16.140625" style="1" hidden="1" customWidth="1"/>
    <col min="18" max="18" width="16.140625" style="1" customWidth="1"/>
    <col min="19" max="19" width="16.140625" style="1" hidden="1" customWidth="1"/>
    <col min="20" max="20" width="16.140625" style="3" customWidth="1"/>
    <col min="21" max="21" width="16.140625" style="3" hidden="1" customWidth="1"/>
    <col min="22" max="22" width="16.140625" style="3" customWidth="1"/>
    <col min="23" max="23" width="16.140625" style="3" hidden="1" customWidth="1"/>
    <col min="24" max="24" width="16.140625" style="3" customWidth="1"/>
    <col min="25" max="25" width="12.421875" style="3" hidden="1" customWidth="1"/>
    <col min="26" max="26" width="14.28125" style="3" customWidth="1"/>
    <col min="27" max="27" width="14.57421875" style="3" hidden="1" customWidth="1"/>
    <col min="28" max="28" width="16.140625" style="3" customWidth="1"/>
    <col min="29" max="29" width="13.28125" style="3" hidden="1" customWidth="1"/>
    <col min="30" max="30" width="16.140625" style="3" customWidth="1"/>
    <col min="31" max="31" width="12.8515625" style="3" hidden="1" customWidth="1"/>
    <col min="32" max="32" width="31.00390625" style="2" customWidth="1"/>
    <col min="33" max="16384" width="9.140625" style="1" customWidth="1"/>
  </cols>
  <sheetData>
    <row r="1" spans="1:8" ht="12.75" customHeight="1">
      <c r="A1" s="36"/>
      <c r="G1" s="68"/>
      <c r="H1" s="68"/>
    </row>
    <row r="2" spans="1:19" ht="40.5" customHeight="1">
      <c r="A2" s="76" t="s">
        <v>46</v>
      </c>
      <c r="O2" s="68"/>
      <c r="P2" s="68"/>
      <c r="Q2" s="68"/>
      <c r="R2" s="68"/>
      <c r="S2" s="68"/>
    </row>
    <row r="3" spans="1:19" ht="49.5" customHeight="1">
      <c r="A3" s="76"/>
      <c r="B3" s="24"/>
      <c r="C3" s="26"/>
      <c r="D3" s="26"/>
      <c r="E3" s="24"/>
      <c r="F3" s="24"/>
      <c r="G3" s="24"/>
      <c r="H3" s="24"/>
      <c r="I3" s="24"/>
      <c r="O3" s="69"/>
      <c r="P3" s="69"/>
      <c r="Q3" s="69"/>
      <c r="R3" s="69"/>
      <c r="S3" s="6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70" t="s">
        <v>5</v>
      </c>
      <c r="B5" s="71" t="s">
        <v>47</v>
      </c>
      <c r="C5" s="71" t="s">
        <v>19</v>
      </c>
      <c r="D5" s="71" t="s">
        <v>42</v>
      </c>
      <c r="E5" s="71" t="s">
        <v>20</v>
      </c>
      <c r="F5" s="73" t="s">
        <v>15</v>
      </c>
      <c r="G5" s="73"/>
      <c r="H5" s="73" t="s">
        <v>0</v>
      </c>
      <c r="I5" s="73"/>
      <c r="J5" s="73" t="s">
        <v>1</v>
      </c>
      <c r="K5" s="73"/>
      <c r="L5" s="73" t="s">
        <v>2</v>
      </c>
      <c r="M5" s="73"/>
      <c r="N5" s="73" t="s">
        <v>3</v>
      </c>
      <c r="O5" s="73"/>
      <c r="P5" s="73" t="s">
        <v>4</v>
      </c>
      <c r="Q5" s="73"/>
      <c r="R5" s="73" t="s">
        <v>6</v>
      </c>
      <c r="S5" s="73"/>
      <c r="T5" s="73" t="s">
        <v>7</v>
      </c>
      <c r="U5" s="73"/>
      <c r="V5" s="73" t="s">
        <v>8</v>
      </c>
      <c r="W5" s="73"/>
      <c r="X5" s="73" t="s">
        <v>9</v>
      </c>
      <c r="Y5" s="73"/>
      <c r="Z5" s="73" t="s">
        <v>10</v>
      </c>
      <c r="AA5" s="73"/>
      <c r="AB5" s="73" t="s">
        <v>11</v>
      </c>
      <c r="AC5" s="73"/>
      <c r="AD5" s="73" t="s">
        <v>12</v>
      </c>
      <c r="AE5" s="73"/>
      <c r="AF5" s="82" t="s">
        <v>21</v>
      </c>
    </row>
    <row r="6" spans="1:32" s="5" customFormat="1" ht="75.75" customHeight="1">
      <c r="A6" s="70"/>
      <c r="B6" s="72"/>
      <c r="C6" s="72"/>
      <c r="D6" s="72"/>
      <c r="E6" s="72"/>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2"/>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B59</f>
        <v>203007.7</v>
      </c>
      <c r="C8" s="41">
        <f>C59</f>
        <v>203007.7</v>
      </c>
      <c r="D8" s="41">
        <f>D59</f>
        <v>0</v>
      </c>
      <c r="E8" s="41">
        <f>E59</f>
        <v>4116</v>
      </c>
      <c r="F8" s="42">
        <f>E8/B8%</f>
        <v>2.0275093013713272</v>
      </c>
      <c r="G8" s="42">
        <f>E8/C8%</f>
        <v>2.0275093013713272</v>
      </c>
      <c r="H8" s="41">
        <f aca="true" t="shared" si="0" ref="H8:AE8">H59</f>
        <v>6716.25</v>
      </c>
      <c r="I8" s="41">
        <f t="shared" si="0"/>
        <v>0</v>
      </c>
      <c r="J8" s="41">
        <f t="shared" si="0"/>
        <v>10045.02</v>
      </c>
      <c r="K8" s="41">
        <f t="shared" si="0"/>
        <v>0</v>
      </c>
      <c r="L8" s="41">
        <f t="shared" si="0"/>
        <v>10356.42</v>
      </c>
      <c r="M8" s="41">
        <f t="shared" si="0"/>
        <v>0</v>
      </c>
      <c r="N8" s="41">
        <f t="shared" si="0"/>
        <v>11090.640000000001</v>
      </c>
      <c r="O8" s="41">
        <f t="shared" si="0"/>
        <v>0</v>
      </c>
      <c r="P8" s="41">
        <f t="shared" si="0"/>
        <v>11063.94</v>
      </c>
      <c r="Q8" s="41">
        <f t="shared" si="0"/>
        <v>0</v>
      </c>
      <c r="R8" s="41">
        <f t="shared" si="0"/>
        <v>8415.789999999999</v>
      </c>
      <c r="S8" s="41">
        <f t="shared" si="0"/>
        <v>0</v>
      </c>
      <c r="T8" s="41">
        <f t="shared" si="0"/>
        <v>8558.630000000001</v>
      </c>
      <c r="U8" s="41">
        <f t="shared" si="0"/>
        <v>0</v>
      </c>
      <c r="V8" s="41">
        <f t="shared" si="0"/>
        <v>32501.010000000002</v>
      </c>
      <c r="W8" s="41">
        <f t="shared" si="0"/>
        <v>0</v>
      </c>
      <c r="X8" s="41">
        <f t="shared" si="0"/>
        <v>69572.56999999999</v>
      </c>
      <c r="Y8" s="41">
        <f t="shared" si="0"/>
        <v>0</v>
      </c>
      <c r="Z8" s="41">
        <f t="shared" si="0"/>
        <v>11160.67</v>
      </c>
      <c r="AA8" s="41">
        <f t="shared" si="0"/>
        <v>0</v>
      </c>
      <c r="AB8" s="41">
        <f t="shared" si="0"/>
        <v>9348.210000000001</v>
      </c>
      <c r="AC8" s="41">
        <f t="shared" si="0"/>
        <v>0</v>
      </c>
      <c r="AD8" s="41">
        <f t="shared" si="0"/>
        <v>14178.55</v>
      </c>
      <c r="AE8" s="41">
        <f t="shared" si="0"/>
        <v>0</v>
      </c>
      <c r="AF8" s="40"/>
    </row>
    <row r="9" spans="1:32" s="8" customFormat="1" ht="21" customHeight="1">
      <c r="A9" s="22" t="s">
        <v>27</v>
      </c>
      <c r="B9" s="31">
        <f>B12</f>
        <v>22579.5</v>
      </c>
      <c r="C9" s="31">
        <f>C12</f>
        <v>22579.5</v>
      </c>
      <c r="D9" s="31">
        <f>D12</f>
        <v>0</v>
      </c>
      <c r="E9" s="31">
        <f>E12</f>
        <v>0</v>
      </c>
      <c r="F9" s="31">
        <f>E9/B9%</f>
        <v>0</v>
      </c>
      <c r="G9" s="31">
        <f>E9/C9%</f>
        <v>0</v>
      </c>
      <c r="H9" s="31">
        <f aca="true" t="shared" si="1" ref="H9:AE9">H12</f>
        <v>1563.41</v>
      </c>
      <c r="I9" s="31">
        <f t="shared" si="1"/>
        <v>0</v>
      </c>
      <c r="J9" s="31">
        <f t="shared" si="1"/>
        <v>1412.12</v>
      </c>
      <c r="K9" s="31">
        <f t="shared" si="1"/>
        <v>0</v>
      </c>
      <c r="L9" s="31">
        <f t="shared" si="1"/>
        <v>1563.41</v>
      </c>
      <c r="M9" s="31">
        <f t="shared" si="1"/>
        <v>0</v>
      </c>
      <c r="N9" s="31">
        <f t="shared" si="1"/>
        <v>1512.98</v>
      </c>
      <c r="O9" s="31">
        <f t="shared" si="1"/>
        <v>0</v>
      </c>
      <c r="P9" s="31">
        <f t="shared" si="1"/>
        <v>1744.6</v>
      </c>
      <c r="Q9" s="31">
        <f t="shared" si="1"/>
        <v>0</v>
      </c>
      <c r="R9" s="31">
        <f t="shared" si="1"/>
        <v>1308.82</v>
      </c>
      <c r="S9" s="31">
        <f t="shared" si="1"/>
        <v>0</v>
      </c>
      <c r="T9" s="31">
        <f t="shared" si="1"/>
        <v>1351.92</v>
      </c>
      <c r="U9" s="31">
        <f t="shared" si="1"/>
        <v>0</v>
      </c>
      <c r="V9" s="31">
        <f t="shared" si="1"/>
        <v>1350.17</v>
      </c>
      <c r="W9" s="31">
        <f t="shared" si="1"/>
        <v>0</v>
      </c>
      <c r="X9" s="31">
        <f t="shared" si="1"/>
        <v>1688.33</v>
      </c>
      <c r="Y9" s="31">
        <f t="shared" si="1"/>
        <v>0</v>
      </c>
      <c r="Z9" s="31">
        <f t="shared" si="1"/>
        <v>1645.24</v>
      </c>
      <c r="AA9" s="31">
        <f t="shared" si="1"/>
        <v>0</v>
      </c>
      <c r="AB9" s="31">
        <f t="shared" si="1"/>
        <v>1512.98</v>
      </c>
      <c r="AC9" s="31">
        <f t="shared" si="1"/>
        <v>0</v>
      </c>
      <c r="AD9" s="31">
        <f t="shared" si="1"/>
        <v>5925.52</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22579.5</v>
      </c>
      <c r="C11" s="33">
        <f>H11+J11+L11+N11+P11+R11+T11+V11+X11+Z11+AB11+AD11</f>
        <v>22579.5</v>
      </c>
      <c r="D11" s="33"/>
      <c r="E11" s="33">
        <f>I11+K11+M11+O11+Q11+S11+U11+W11+Y11+AA11+AC11+AE11</f>
        <v>0</v>
      </c>
      <c r="F11" s="31">
        <f>E11/B11%</f>
        <v>0</v>
      </c>
      <c r="G11" s="31">
        <f>E11/C11%</f>
        <v>0</v>
      </c>
      <c r="H11" s="32">
        <v>1563.41</v>
      </c>
      <c r="I11" s="32"/>
      <c r="J11" s="32">
        <v>1412.12</v>
      </c>
      <c r="K11" s="32"/>
      <c r="L11" s="32">
        <v>1563.41</v>
      </c>
      <c r="M11" s="32"/>
      <c r="N11" s="32">
        <v>1512.98</v>
      </c>
      <c r="O11" s="32"/>
      <c r="P11" s="32">
        <v>1744.6</v>
      </c>
      <c r="Q11" s="32"/>
      <c r="R11" s="32">
        <v>1308.82</v>
      </c>
      <c r="S11" s="32"/>
      <c r="T11" s="32">
        <v>1351.92</v>
      </c>
      <c r="U11" s="32"/>
      <c r="V11" s="32">
        <v>1350.17</v>
      </c>
      <c r="W11" s="32"/>
      <c r="X11" s="32">
        <v>1688.33</v>
      </c>
      <c r="Y11" s="32"/>
      <c r="Z11" s="32">
        <v>1645.24</v>
      </c>
      <c r="AA11" s="32"/>
      <c r="AB11" s="32">
        <v>1512.98</v>
      </c>
      <c r="AC11" s="32"/>
      <c r="AD11" s="32">
        <v>5925.52</v>
      </c>
      <c r="AE11" s="33"/>
      <c r="AF11" s="19"/>
    </row>
    <row r="12" spans="1:32" s="8" customFormat="1" ht="21" customHeight="1">
      <c r="A12" s="37" t="s">
        <v>45</v>
      </c>
      <c r="B12" s="31">
        <f>B11</f>
        <v>22579.5</v>
      </c>
      <c r="C12" s="21">
        <f>C11</f>
        <v>22579.5</v>
      </c>
      <c r="D12" s="21">
        <f>D11</f>
        <v>0</v>
      </c>
      <c r="E12" s="21">
        <f>E11</f>
        <v>0</v>
      </c>
      <c r="F12" s="31">
        <f>E12/B12%</f>
        <v>0</v>
      </c>
      <c r="G12" s="31">
        <f>E12/C12%</f>
        <v>0</v>
      </c>
      <c r="H12" s="49">
        <f aca="true" t="shared" si="2" ref="H12:AE12">H11</f>
        <v>1563.41</v>
      </c>
      <c r="I12" s="49">
        <f t="shared" si="2"/>
        <v>0</v>
      </c>
      <c r="J12" s="49">
        <f t="shared" si="2"/>
        <v>1412.12</v>
      </c>
      <c r="K12" s="49">
        <f t="shared" si="2"/>
        <v>0</v>
      </c>
      <c r="L12" s="49">
        <f t="shared" si="2"/>
        <v>1563.41</v>
      </c>
      <c r="M12" s="49">
        <f t="shared" si="2"/>
        <v>0</v>
      </c>
      <c r="N12" s="49">
        <f t="shared" si="2"/>
        <v>1512.98</v>
      </c>
      <c r="O12" s="49">
        <f t="shared" si="2"/>
        <v>0</v>
      </c>
      <c r="P12" s="49">
        <f t="shared" si="2"/>
        <v>1744.6</v>
      </c>
      <c r="Q12" s="49">
        <f t="shared" si="2"/>
        <v>0</v>
      </c>
      <c r="R12" s="49">
        <f t="shared" si="2"/>
        <v>1308.82</v>
      </c>
      <c r="S12" s="49">
        <f t="shared" si="2"/>
        <v>0</v>
      </c>
      <c r="T12" s="49">
        <f t="shared" si="2"/>
        <v>1351.92</v>
      </c>
      <c r="U12" s="49">
        <f t="shared" si="2"/>
        <v>0</v>
      </c>
      <c r="V12" s="49">
        <f t="shared" si="2"/>
        <v>1350.17</v>
      </c>
      <c r="W12" s="49">
        <f t="shared" si="2"/>
        <v>0</v>
      </c>
      <c r="X12" s="49">
        <f t="shared" si="2"/>
        <v>1688.33</v>
      </c>
      <c r="Y12" s="49">
        <f t="shared" si="2"/>
        <v>0</v>
      </c>
      <c r="Z12" s="49">
        <f t="shared" si="2"/>
        <v>1645.24</v>
      </c>
      <c r="AA12" s="49">
        <f t="shared" si="2"/>
        <v>0</v>
      </c>
      <c r="AB12" s="49">
        <f t="shared" si="2"/>
        <v>1512.98</v>
      </c>
      <c r="AC12" s="49">
        <f t="shared" si="2"/>
        <v>0</v>
      </c>
      <c r="AD12" s="49">
        <f t="shared" si="2"/>
        <v>5925.52</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22579.5</v>
      </c>
      <c r="D14" s="34"/>
      <c r="E14" s="33">
        <f>I14+K14+M14+O14+Q14+S14+U14+W14+Y14+AA14+AC14+AE14</f>
        <v>0</v>
      </c>
      <c r="F14" s="31">
        <f>E14/B14%</f>
        <v>0</v>
      </c>
      <c r="G14" s="31">
        <f>E14/C14%</f>
        <v>0</v>
      </c>
      <c r="H14" s="32">
        <f>H12</f>
        <v>1563.41</v>
      </c>
      <c r="I14" s="32">
        <f>I12</f>
        <v>0</v>
      </c>
      <c r="J14" s="32">
        <f>J12</f>
        <v>1412.12</v>
      </c>
      <c r="K14" s="32">
        <f aca="true" t="shared" si="3" ref="K14:AE14">K12</f>
        <v>0</v>
      </c>
      <c r="L14" s="32">
        <f t="shared" si="3"/>
        <v>1563.41</v>
      </c>
      <c r="M14" s="32">
        <f t="shared" si="3"/>
        <v>0</v>
      </c>
      <c r="N14" s="32">
        <f t="shared" si="3"/>
        <v>1512.98</v>
      </c>
      <c r="O14" s="32">
        <f t="shared" si="3"/>
        <v>0</v>
      </c>
      <c r="P14" s="32">
        <f t="shared" si="3"/>
        <v>1744.6</v>
      </c>
      <c r="Q14" s="32">
        <f t="shared" si="3"/>
        <v>0</v>
      </c>
      <c r="R14" s="32">
        <f t="shared" si="3"/>
        <v>1308.82</v>
      </c>
      <c r="S14" s="32">
        <f t="shared" si="3"/>
        <v>0</v>
      </c>
      <c r="T14" s="32">
        <f t="shared" si="3"/>
        <v>1351.92</v>
      </c>
      <c r="U14" s="32">
        <f t="shared" si="3"/>
        <v>0</v>
      </c>
      <c r="V14" s="32">
        <f t="shared" si="3"/>
        <v>1350.17</v>
      </c>
      <c r="W14" s="32">
        <f t="shared" si="3"/>
        <v>0</v>
      </c>
      <c r="X14" s="32">
        <f t="shared" si="3"/>
        <v>1688.33</v>
      </c>
      <c r="Y14" s="32">
        <f t="shared" si="3"/>
        <v>0</v>
      </c>
      <c r="Z14" s="32">
        <f t="shared" si="3"/>
        <v>1645.24</v>
      </c>
      <c r="AA14" s="32">
        <f t="shared" si="3"/>
        <v>0</v>
      </c>
      <c r="AB14" s="32">
        <f t="shared" si="3"/>
        <v>1512.98</v>
      </c>
      <c r="AC14" s="32">
        <f t="shared" si="3"/>
        <v>0</v>
      </c>
      <c r="AD14" s="32">
        <f t="shared" si="3"/>
        <v>5925.52</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B17+B34</f>
        <v>180428.2</v>
      </c>
      <c r="C16" s="31">
        <f>C17+C34</f>
        <v>180428.2</v>
      </c>
      <c r="D16" s="31">
        <f>D17+D34</f>
        <v>0</v>
      </c>
      <c r="E16" s="31">
        <f>E17+E34</f>
        <v>4116</v>
      </c>
      <c r="F16" s="31">
        <f>E16/B16%</f>
        <v>2.281239850533342</v>
      </c>
      <c r="G16" s="31">
        <f>E16/C16%</f>
        <v>2.281239850533342</v>
      </c>
      <c r="H16" s="31">
        <f aca="true" t="shared" si="4" ref="H16:AE16">H17+H34</f>
        <v>5152.84</v>
      </c>
      <c r="I16" s="31">
        <f t="shared" si="4"/>
        <v>0</v>
      </c>
      <c r="J16" s="31">
        <f t="shared" si="4"/>
        <v>8632.9</v>
      </c>
      <c r="K16" s="31">
        <f t="shared" si="4"/>
        <v>0</v>
      </c>
      <c r="L16" s="31">
        <f t="shared" si="4"/>
        <v>8793.01</v>
      </c>
      <c r="M16" s="31">
        <f t="shared" si="4"/>
        <v>0</v>
      </c>
      <c r="N16" s="31">
        <f t="shared" si="4"/>
        <v>9577.660000000002</v>
      </c>
      <c r="O16" s="31">
        <f t="shared" si="4"/>
        <v>0</v>
      </c>
      <c r="P16" s="31">
        <f t="shared" si="4"/>
        <v>9319.34</v>
      </c>
      <c r="Q16" s="31">
        <f t="shared" si="4"/>
        <v>0</v>
      </c>
      <c r="R16" s="31">
        <f t="shared" si="4"/>
        <v>7106.969999999999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f>
        <v>82303.1</v>
      </c>
      <c r="C17" s="31">
        <f>C18+C22+C26</f>
        <v>82303.1</v>
      </c>
      <c r="D17" s="31">
        <f>D18+D22+D26</f>
        <v>0</v>
      </c>
      <c r="E17" s="31">
        <f>E18+E22+E26</f>
        <v>4116</v>
      </c>
      <c r="F17" s="31"/>
      <c r="G17" s="31"/>
      <c r="H17" s="31">
        <f aca="true" t="shared" si="5" ref="H17:AE17">H18+H22+H26</f>
        <v>0</v>
      </c>
      <c r="I17" s="31">
        <f t="shared" si="5"/>
        <v>0</v>
      </c>
      <c r="J17" s="31">
        <f t="shared" si="5"/>
        <v>0</v>
      </c>
      <c r="K17" s="31">
        <f t="shared" si="5"/>
        <v>0</v>
      </c>
      <c r="L17" s="31">
        <f t="shared" si="5"/>
        <v>0</v>
      </c>
      <c r="M17" s="31">
        <f t="shared" si="5"/>
        <v>0</v>
      </c>
      <c r="N17" s="31">
        <f t="shared" si="5"/>
        <v>0</v>
      </c>
      <c r="O17" s="31">
        <f t="shared" si="5"/>
        <v>0</v>
      </c>
      <c r="P17" s="31">
        <f t="shared" si="5"/>
        <v>0</v>
      </c>
      <c r="Q17" s="31">
        <f t="shared" si="5"/>
        <v>0</v>
      </c>
      <c r="R17" s="31">
        <f t="shared" si="5"/>
        <v>0</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10" t="s">
        <v>57</v>
      </c>
      <c r="B18" s="31">
        <f>B19+B20+B21</f>
        <v>82303.1</v>
      </c>
      <c r="C18" s="31">
        <f>C19+C20+C21</f>
        <v>82303.1</v>
      </c>
      <c r="D18" s="31">
        <f>D19+D20+D21</f>
        <v>0</v>
      </c>
      <c r="E18" s="31">
        <f>E19+E20+E21</f>
        <v>4116</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3"/>
    </row>
    <row r="19" spans="1:32" s="7" customFormat="1" ht="31.5" customHeight="1">
      <c r="A19" s="10" t="s">
        <v>22</v>
      </c>
      <c r="B19" s="32">
        <f>H19+J19+L19+N19+P19+R19+T19+V19+X19+Z19+AB19+AD19</f>
        <v>78187.1</v>
      </c>
      <c r="C19" s="32">
        <f>H19+J19+L19+N19+P19+R19+T19+V19+X19+Z19+AB19+AD19</f>
        <v>78187.1</v>
      </c>
      <c r="D19" s="32"/>
      <c r="E19" s="32">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4"/>
    </row>
    <row r="20" spans="1:32" s="7" customFormat="1" ht="33" customHeight="1">
      <c r="A20" s="10" t="s">
        <v>23</v>
      </c>
      <c r="B20" s="32">
        <f>H20+J20+L20+N20+P20+R20+T20+V20+X20+Z20+AB20+AD20</f>
        <v>4116</v>
      </c>
      <c r="C20" s="32">
        <f>H20+J20+L20+N20+P20+R20+T20+V20+X20+Z20+AB20+AD20</f>
        <v>4116</v>
      </c>
      <c r="D20" s="32"/>
      <c r="E20" s="32">
        <f>J20+L20+N20+P20+R20+T20+V20+X20</f>
        <v>4116</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4"/>
    </row>
    <row r="21" spans="1:32" s="7" customFormat="1" ht="42.75" customHeight="1">
      <c r="A21" s="10" t="s">
        <v>40</v>
      </c>
      <c r="B21" s="32">
        <f>H21+J21+L21+N21+P21+R21+T21+V21+X21+Z21+AB21+AD21</f>
        <v>0</v>
      </c>
      <c r="C21" s="32">
        <f>H21+J21+L21+N21+P21+R21+T21+V21+X21+Z21+AB21+AD21</f>
        <v>0</v>
      </c>
      <c r="D21" s="32"/>
      <c r="E21" s="32">
        <f>J21+L21+N21+P21+R21+T21+V21+X21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5"/>
    </row>
    <row r="22" spans="1:32" s="8" customFormat="1" ht="83.25" customHeight="1" hidden="1">
      <c r="A22" s="37" t="s">
        <v>43</v>
      </c>
      <c r="B22" s="31">
        <f>B23+B24+B25</f>
        <v>0</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0</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0</v>
      </c>
      <c r="AE22" s="31">
        <f t="shared" si="7"/>
        <v>0</v>
      </c>
      <c r="AF22" s="86"/>
    </row>
    <row r="23" spans="1:32" s="7" customFormat="1" ht="39" customHeight="1" hidden="1">
      <c r="A23" s="38" t="s">
        <v>22</v>
      </c>
      <c r="B23" s="32">
        <f>H23+J23+L23+N23+P23+R23+T23+V23+X23+Z23+AB23+AD23</f>
        <v>0</v>
      </c>
      <c r="C23" s="33">
        <f>H23+J23+L23+N23+P23+R23+T23+V23+X23+Z23+AB23+AD23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0"/>
    </row>
    <row r="24" spans="1:32" s="7" customFormat="1" ht="51.75" customHeight="1" hidden="1">
      <c r="A24" s="38" t="s">
        <v>23</v>
      </c>
      <c r="B24" s="32">
        <f>H24+J24+L24+N24+P24+R24+T24+V24+X24+Z24+AB24+AD24</f>
        <v>0</v>
      </c>
      <c r="C24" s="33">
        <f>H24+J24+L24+N24+P24+R24+T24+V24+X24+Z24+AB24+AD24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80"/>
    </row>
    <row r="25" spans="1:32" s="7" customFormat="1" ht="45" customHeight="1" hidden="1">
      <c r="A25" s="38" t="s">
        <v>40</v>
      </c>
      <c r="B25" s="32">
        <f>H25+J25+L25+N25+P25+R25+T25+V25+X25+Z25+AB25+AD25</f>
        <v>0</v>
      </c>
      <c r="C25" s="33">
        <f>H25+J25+L25+N25+P25+R25+T25+V25+X25+Z25+AB25+AD25</f>
        <v>0</v>
      </c>
      <c r="D25" s="33"/>
      <c r="E25" s="33">
        <f>I25+K25+M25+O25+Q25+S25+U25+W25+Y25+AA25+AC25+AE25</f>
        <v>0</v>
      </c>
      <c r="F25" s="32"/>
      <c r="G25" s="32"/>
      <c r="H25" s="33"/>
      <c r="I25" s="33"/>
      <c r="J25" s="33"/>
      <c r="K25" s="33"/>
      <c r="L25" s="33"/>
      <c r="M25" s="33"/>
      <c r="N25" s="33"/>
      <c r="O25" s="33"/>
      <c r="P25" s="33"/>
      <c r="Q25" s="33"/>
      <c r="R25" s="33"/>
      <c r="S25" s="33"/>
      <c r="T25" s="33"/>
      <c r="U25" s="33"/>
      <c r="V25" s="33"/>
      <c r="W25" s="33"/>
      <c r="X25" s="33"/>
      <c r="Y25" s="33"/>
      <c r="Z25" s="33"/>
      <c r="AA25" s="33"/>
      <c r="AB25" s="33"/>
      <c r="AC25" s="33"/>
      <c r="AD25" s="33"/>
      <c r="AE25" s="33"/>
      <c r="AF25" s="80"/>
    </row>
    <row r="26" spans="1:32" s="8" customFormat="1" ht="39.75" customHeight="1" hidden="1">
      <c r="A26" s="37" t="s">
        <v>41</v>
      </c>
      <c r="B26" s="31">
        <f>B27+B28+B29</f>
        <v>0</v>
      </c>
      <c r="C26" s="31">
        <f>C27+C28+C29</f>
        <v>0</v>
      </c>
      <c r="D26" s="31">
        <f>D27</f>
        <v>0</v>
      </c>
      <c r="E26" s="31">
        <f>E27+E28+E29</f>
        <v>0</v>
      </c>
      <c r="F26" s="31"/>
      <c r="G26" s="31"/>
      <c r="H26" s="31">
        <f aca="true" t="shared" si="8" ref="H26:AE26">H27+H28+H29</f>
        <v>0</v>
      </c>
      <c r="I26" s="31">
        <f t="shared" si="8"/>
        <v>0</v>
      </c>
      <c r="J26" s="31">
        <f t="shared" si="8"/>
        <v>0</v>
      </c>
      <c r="K26" s="31">
        <f t="shared" si="8"/>
        <v>0</v>
      </c>
      <c r="L26" s="31">
        <f t="shared" si="8"/>
        <v>0</v>
      </c>
      <c r="M26" s="31">
        <f t="shared" si="8"/>
        <v>0</v>
      </c>
      <c r="N26" s="31">
        <f t="shared" si="8"/>
        <v>0</v>
      </c>
      <c r="O26" s="31">
        <f t="shared" si="8"/>
        <v>0</v>
      </c>
      <c r="P26" s="31">
        <f t="shared" si="8"/>
        <v>0</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43"/>
    </row>
    <row r="27" spans="1:32" s="7" customFormat="1" ht="19.5" customHeight="1" hidden="1">
      <c r="A27" s="38" t="s">
        <v>22</v>
      </c>
      <c r="B27" s="32">
        <f>H27+J27+L27+N27+P27+R27+T27+V27+X27+Z27+AB27+AD27</f>
        <v>0</v>
      </c>
      <c r="C27" s="33">
        <f>H27+J27+L27+N27+P27+R27</f>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1:32" s="7" customFormat="1" ht="19.5" customHeight="1" hidden="1">
      <c r="A28" s="38" t="s">
        <v>23</v>
      </c>
      <c r="B28" s="32">
        <f>H28+J28+L28+N28+P28+R28+T28+V28+X28+Z28+AB28+AD28</f>
        <v>0</v>
      </c>
      <c r="C28" s="33">
        <f>H28+J28+L28+N28+P28+R28</f>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3"/>
    </row>
    <row r="29" spans="1:32" s="7" customFormat="1" ht="28.5" customHeight="1" hidden="1">
      <c r="A29" s="38" t="s">
        <v>40</v>
      </c>
      <c r="B29" s="32">
        <f>H29+J29+L29+N29+P29+R29+T29+V29+X29+Z29+AB29+AD29</f>
        <v>0</v>
      </c>
      <c r="C29" s="33">
        <f>H29+J29+L29+N29+P29+R29</f>
        <v>0</v>
      </c>
      <c r="D29" s="33"/>
      <c r="E29" s="33">
        <f>I29+K29+M29+O29+Q29+S29+U29+W29+Y29+AA29+AC29+AE29</f>
        <v>0</v>
      </c>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43"/>
    </row>
    <row r="30" spans="1:32" s="8" customFormat="1" ht="30" customHeight="1">
      <c r="A30" s="37" t="s">
        <v>33</v>
      </c>
      <c r="B30" s="31">
        <f>B26+B22+B18</f>
        <v>82303.1</v>
      </c>
      <c r="C30" s="31">
        <f>C31+C32+C33</f>
        <v>82303.1</v>
      </c>
      <c r="D30" s="31">
        <f>D31</f>
        <v>0</v>
      </c>
      <c r="E30" s="31">
        <f>E26+E22+E18</f>
        <v>4116</v>
      </c>
      <c r="F30" s="31"/>
      <c r="G30" s="31"/>
      <c r="H30" s="31">
        <f aca="true" t="shared" si="9" ref="H30:AE30">H26+H22+H18</f>
        <v>0</v>
      </c>
      <c r="I30" s="31">
        <f t="shared" si="9"/>
        <v>0</v>
      </c>
      <c r="J30" s="31">
        <f t="shared" si="9"/>
        <v>0</v>
      </c>
      <c r="K30" s="31">
        <f t="shared" si="9"/>
        <v>0</v>
      </c>
      <c r="L30" s="31">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1">
        <f t="shared" si="9"/>
        <v>24690.93</v>
      </c>
      <c r="W30" s="31">
        <f t="shared" si="9"/>
        <v>0</v>
      </c>
      <c r="X30" s="31">
        <f t="shared" si="9"/>
        <v>57612.17</v>
      </c>
      <c r="Y30" s="31">
        <f t="shared" si="9"/>
        <v>0</v>
      </c>
      <c r="Z30" s="31">
        <f t="shared" si="9"/>
        <v>0</v>
      </c>
      <c r="AA30" s="31">
        <f t="shared" si="9"/>
        <v>0</v>
      </c>
      <c r="AB30" s="31">
        <f t="shared" si="9"/>
        <v>0</v>
      </c>
      <c r="AC30" s="31">
        <f t="shared" si="9"/>
        <v>0</v>
      </c>
      <c r="AD30" s="31">
        <f t="shared" si="9"/>
        <v>0</v>
      </c>
      <c r="AE30" s="31">
        <f t="shared" si="9"/>
        <v>0</v>
      </c>
      <c r="AF30" s="46"/>
    </row>
    <row r="31" spans="1:32" s="7" customFormat="1" ht="21.75" customHeight="1">
      <c r="A31" s="38" t="s">
        <v>22</v>
      </c>
      <c r="B31" s="32">
        <f>B19+B23</f>
        <v>78187.1</v>
      </c>
      <c r="C31" s="32">
        <f>C19+C23+C27</f>
        <v>78187.1</v>
      </c>
      <c r="D31" s="32">
        <f>D19+D23+D27</f>
        <v>0</v>
      </c>
      <c r="E31" s="32">
        <f>E19+E23+E27</f>
        <v>0</v>
      </c>
      <c r="F31" s="31"/>
      <c r="G31" s="31"/>
      <c r="H31" s="32">
        <f aca="true" t="shared" si="10" ref="H31:AE31">H19+H23+H27</f>
        <v>0</v>
      </c>
      <c r="I31" s="32">
        <f t="shared" si="10"/>
        <v>0</v>
      </c>
      <c r="J31" s="32">
        <f t="shared" si="10"/>
        <v>0</v>
      </c>
      <c r="K31" s="32">
        <f t="shared" si="10"/>
        <v>0</v>
      </c>
      <c r="L31" s="32">
        <f t="shared" si="10"/>
        <v>0</v>
      </c>
      <c r="M31" s="32">
        <f t="shared" si="10"/>
        <v>0</v>
      </c>
      <c r="N31" s="32">
        <f t="shared" si="10"/>
        <v>0</v>
      </c>
      <c r="O31" s="32">
        <f t="shared" si="10"/>
        <v>0</v>
      </c>
      <c r="P31" s="32">
        <f t="shared" si="10"/>
        <v>0</v>
      </c>
      <c r="Q31" s="32">
        <f t="shared" si="10"/>
        <v>0</v>
      </c>
      <c r="R31" s="32">
        <f t="shared" si="10"/>
        <v>0</v>
      </c>
      <c r="S31" s="32">
        <f t="shared" si="10"/>
        <v>0</v>
      </c>
      <c r="T31" s="32">
        <f t="shared" si="10"/>
        <v>0</v>
      </c>
      <c r="U31" s="32">
        <f t="shared" si="10"/>
        <v>0</v>
      </c>
      <c r="V31" s="32">
        <f t="shared" si="10"/>
        <v>23456.13</v>
      </c>
      <c r="W31" s="32">
        <f t="shared" si="10"/>
        <v>0</v>
      </c>
      <c r="X31" s="32">
        <f t="shared" si="10"/>
        <v>54730.97</v>
      </c>
      <c r="Y31" s="32">
        <f t="shared" si="10"/>
        <v>0</v>
      </c>
      <c r="Z31" s="32">
        <f t="shared" si="10"/>
        <v>0</v>
      </c>
      <c r="AA31" s="32">
        <f t="shared" si="10"/>
        <v>0</v>
      </c>
      <c r="AB31" s="32">
        <f t="shared" si="10"/>
        <v>0</v>
      </c>
      <c r="AC31" s="32">
        <f t="shared" si="10"/>
        <v>0</v>
      </c>
      <c r="AD31" s="32">
        <f t="shared" si="10"/>
        <v>0</v>
      </c>
      <c r="AE31" s="32">
        <f t="shared" si="10"/>
        <v>0</v>
      </c>
      <c r="AF31" s="44"/>
    </row>
    <row r="32" spans="1:32" s="7" customFormat="1" ht="21.75" customHeight="1">
      <c r="A32" s="38" t="s">
        <v>23</v>
      </c>
      <c r="B32" s="32">
        <f>B20+B24</f>
        <v>4116</v>
      </c>
      <c r="C32" s="32">
        <f>C20+C24+C28</f>
        <v>4116</v>
      </c>
      <c r="D32" s="32"/>
      <c r="E32" s="32">
        <f>E20+E24+E28</f>
        <v>4116</v>
      </c>
      <c r="F32" s="31"/>
      <c r="G32" s="31"/>
      <c r="H32" s="32">
        <f aca="true" t="shared" si="11" ref="H32:AE32">H20+H24+H28</f>
        <v>0</v>
      </c>
      <c r="I32" s="32">
        <f t="shared" si="11"/>
        <v>0</v>
      </c>
      <c r="J32" s="32">
        <f t="shared" si="11"/>
        <v>0</v>
      </c>
      <c r="K32" s="32">
        <f t="shared" si="11"/>
        <v>0</v>
      </c>
      <c r="L32" s="32">
        <f t="shared" si="11"/>
        <v>0</v>
      </c>
      <c r="M32" s="32">
        <f t="shared" si="11"/>
        <v>0</v>
      </c>
      <c r="N32" s="32">
        <f t="shared" si="11"/>
        <v>0</v>
      </c>
      <c r="O32" s="32">
        <f t="shared" si="11"/>
        <v>0</v>
      </c>
      <c r="P32" s="32">
        <f t="shared" si="11"/>
        <v>0</v>
      </c>
      <c r="Q32" s="32">
        <f t="shared" si="11"/>
        <v>0</v>
      </c>
      <c r="R32" s="32">
        <f t="shared" si="11"/>
        <v>0</v>
      </c>
      <c r="S32" s="32">
        <f t="shared" si="11"/>
        <v>0</v>
      </c>
      <c r="T32" s="32">
        <f t="shared" si="11"/>
        <v>0</v>
      </c>
      <c r="U32" s="32">
        <f t="shared" si="11"/>
        <v>0</v>
      </c>
      <c r="V32" s="32">
        <f t="shared" si="11"/>
        <v>1234.8</v>
      </c>
      <c r="W32" s="32">
        <f t="shared" si="11"/>
        <v>0</v>
      </c>
      <c r="X32" s="32">
        <f t="shared" si="11"/>
        <v>2881.2</v>
      </c>
      <c r="Y32" s="32">
        <f t="shared" si="11"/>
        <v>0</v>
      </c>
      <c r="Z32" s="32">
        <f t="shared" si="11"/>
        <v>0</v>
      </c>
      <c r="AA32" s="32">
        <f t="shared" si="11"/>
        <v>0</v>
      </c>
      <c r="AB32" s="32">
        <f t="shared" si="11"/>
        <v>0</v>
      </c>
      <c r="AC32" s="32">
        <f t="shared" si="11"/>
        <v>0</v>
      </c>
      <c r="AD32" s="32">
        <f t="shared" si="11"/>
        <v>0</v>
      </c>
      <c r="AE32" s="32">
        <f t="shared" si="11"/>
        <v>0</v>
      </c>
      <c r="AF32" s="44"/>
    </row>
    <row r="33" spans="1:32" s="7" customFormat="1" ht="21.75" customHeight="1">
      <c r="A33" s="38" t="s">
        <v>40</v>
      </c>
      <c r="B33" s="32">
        <f>B21+B25</f>
        <v>0</v>
      </c>
      <c r="C33" s="32">
        <f>C21+C25+C29</f>
        <v>0</v>
      </c>
      <c r="D33" s="32"/>
      <c r="E33" s="32">
        <f>E21+E25+E29</f>
        <v>0</v>
      </c>
      <c r="F33" s="31"/>
      <c r="G33" s="31"/>
      <c r="H33" s="32">
        <f aca="true" t="shared" si="12" ref="H33:AE33">H21+H25+H29</f>
        <v>0</v>
      </c>
      <c r="I33" s="32">
        <f t="shared" si="12"/>
        <v>0</v>
      </c>
      <c r="J33" s="32">
        <f t="shared" si="12"/>
        <v>0</v>
      </c>
      <c r="K33" s="32">
        <f t="shared" si="12"/>
        <v>0</v>
      </c>
      <c r="L33" s="32">
        <f t="shared" si="12"/>
        <v>0</v>
      </c>
      <c r="M33" s="32">
        <f t="shared" si="12"/>
        <v>0</v>
      </c>
      <c r="N33" s="32">
        <f t="shared" si="12"/>
        <v>0</v>
      </c>
      <c r="O33" s="32">
        <f t="shared" si="12"/>
        <v>0</v>
      </c>
      <c r="P33" s="32">
        <f t="shared" si="12"/>
        <v>0</v>
      </c>
      <c r="Q33" s="32">
        <f t="shared" si="12"/>
        <v>0</v>
      </c>
      <c r="R33" s="32">
        <f t="shared" si="12"/>
        <v>0</v>
      </c>
      <c r="S33" s="32">
        <f t="shared" si="12"/>
        <v>0</v>
      </c>
      <c r="T33" s="32">
        <f t="shared" si="12"/>
        <v>0</v>
      </c>
      <c r="U33" s="32">
        <f t="shared" si="12"/>
        <v>0</v>
      </c>
      <c r="V33" s="32">
        <f t="shared" si="12"/>
        <v>0</v>
      </c>
      <c r="W33" s="32">
        <f t="shared" si="12"/>
        <v>0</v>
      </c>
      <c r="X33" s="32">
        <f t="shared" si="12"/>
        <v>0</v>
      </c>
      <c r="Y33" s="32">
        <f t="shared" si="12"/>
        <v>0</v>
      </c>
      <c r="Z33" s="32">
        <f t="shared" si="12"/>
        <v>0</v>
      </c>
      <c r="AA33" s="32">
        <f t="shared" si="12"/>
        <v>0</v>
      </c>
      <c r="AB33" s="32">
        <f t="shared" si="12"/>
        <v>0</v>
      </c>
      <c r="AC33" s="32">
        <f t="shared" si="12"/>
        <v>0</v>
      </c>
      <c r="AD33" s="32">
        <f t="shared" si="12"/>
        <v>0</v>
      </c>
      <c r="AE33" s="32">
        <f t="shared" si="12"/>
        <v>0</v>
      </c>
      <c r="AF33" s="45"/>
    </row>
    <row r="34" spans="1:32" s="8" customFormat="1" ht="51" customHeight="1">
      <c r="A34" s="22" t="s">
        <v>32</v>
      </c>
      <c r="B34" s="31">
        <f>B51</f>
        <v>98125.09999999999</v>
      </c>
      <c r="C34" s="31">
        <f>C51</f>
        <v>98125.09999999999</v>
      </c>
      <c r="D34" s="31"/>
      <c r="E34" s="31">
        <f>E51</f>
        <v>0</v>
      </c>
      <c r="F34" s="31">
        <f>E34/B34%</f>
        <v>0</v>
      </c>
      <c r="G34" s="31">
        <f>E34/C34%</f>
        <v>0</v>
      </c>
      <c r="H34" s="31">
        <f aca="true" t="shared" si="13" ref="H34:AE34">H51</f>
        <v>5152.84</v>
      </c>
      <c r="I34" s="31">
        <f t="shared" si="13"/>
        <v>0</v>
      </c>
      <c r="J34" s="31">
        <f t="shared" si="13"/>
        <v>8632.9</v>
      </c>
      <c r="K34" s="31">
        <f t="shared" si="13"/>
        <v>0</v>
      </c>
      <c r="L34" s="31">
        <f t="shared" si="13"/>
        <v>8793.01</v>
      </c>
      <c r="M34" s="31">
        <f t="shared" si="13"/>
        <v>0</v>
      </c>
      <c r="N34" s="31">
        <f t="shared" si="13"/>
        <v>9577.660000000002</v>
      </c>
      <c r="O34" s="31">
        <f t="shared" si="13"/>
        <v>0</v>
      </c>
      <c r="P34" s="31">
        <f t="shared" si="13"/>
        <v>9319.34</v>
      </c>
      <c r="Q34" s="31">
        <f t="shared" si="13"/>
        <v>0</v>
      </c>
      <c r="R34" s="31">
        <f t="shared" si="13"/>
        <v>7106.969999999999</v>
      </c>
      <c r="S34" s="31">
        <f t="shared" si="13"/>
        <v>0</v>
      </c>
      <c r="T34" s="31">
        <f t="shared" si="13"/>
        <v>7206.71</v>
      </c>
      <c r="U34" s="31">
        <f t="shared" si="13"/>
        <v>0</v>
      </c>
      <c r="V34" s="31">
        <f t="shared" si="13"/>
        <v>6459.91</v>
      </c>
      <c r="W34" s="31">
        <f t="shared" si="13"/>
        <v>0</v>
      </c>
      <c r="X34" s="31">
        <f t="shared" si="13"/>
        <v>10272.07</v>
      </c>
      <c r="Y34" s="31">
        <f t="shared" si="13"/>
        <v>0</v>
      </c>
      <c r="Z34" s="31">
        <f t="shared" si="13"/>
        <v>9515.43</v>
      </c>
      <c r="AA34" s="31">
        <f t="shared" si="13"/>
        <v>0</v>
      </c>
      <c r="AB34" s="31">
        <f t="shared" si="13"/>
        <v>7835.2300000000005</v>
      </c>
      <c r="AC34" s="31">
        <f t="shared" si="13"/>
        <v>0</v>
      </c>
      <c r="AD34" s="31">
        <f t="shared" si="13"/>
        <v>8253.029999999999</v>
      </c>
      <c r="AE34" s="31">
        <f t="shared" si="13"/>
        <v>0</v>
      </c>
      <c r="AF34" s="18"/>
    </row>
    <row r="35" spans="1:32" s="8" customFormat="1" ht="75" customHeight="1">
      <c r="A35" s="10" t="s">
        <v>53</v>
      </c>
      <c r="B35" s="32">
        <f>H35+J35+L35+N35+P35+R35+T35+V35+X35+Z35+AB35+AD35</f>
        <v>93918.09999999999</v>
      </c>
      <c r="C35" s="34">
        <f>H35+J35+L35+N35+P35+R35+T35+V35+X35+Z35+AB35+AD35</f>
        <v>93918.09999999999</v>
      </c>
      <c r="D35" s="34"/>
      <c r="E35" s="33">
        <f>I35+K35+M35+O35+Q35+S35+U35+W35+Y35+AA35+AC35+AE35</f>
        <v>0</v>
      </c>
      <c r="F35" s="31">
        <f>E35/B35%</f>
        <v>0</v>
      </c>
      <c r="G35" s="31">
        <f>E35/C35%</f>
        <v>0</v>
      </c>
      <c r="H35" s="32">
        <v>4912.37</v>
      </c>
      <c r="I35" s="32"/>
      <c r="J35" s="32">
        <v>8366.63</v>
      </c>
      <c r="K35" s="32"/>
      <c r="L35" s="32">
        <v>8527.93</v>
      </c>
      <c r="M35" s="32"/>
      <c r="N35" s="32">
        <v>9312.29</v>
      </c>
      <c r="O35" s="32"/>
      <c r="P35" s="32">
        <v>9053.23</v>
      </c>
      <c r="Q35" s="32"/>
      <c r="R35" s="32">
        <v>6840.69</v>
      </c>
      <c r="S35" s="32"/>
      <c r="T35" s="32">
        <v>6939.82</v>
      </c>
      <c r="U35" s="32"/>
      <c r="V35" s="32">
        <v>6192.32</v>
      </c>
      <c r="W35" s="32"/>
      <c r="X35" s="32">
        <v>8971.73</v>
      </c>
      <c r="Y35" s="32"/>
      <c r="Z35" s="32">
        <v>9247.84</v>
      </c>
      <c r="AA35" s="32"/>
      <c r="AB35" s="32">
        <v>7567.89</v>
      </c>
      <c r="AC35" s="32"/>
      <c r="AD35" s="32">
        <v>7985.36</v>
      </c>
      <c r="AE35" s="33"/>
      <c r="AF35" s="86"/>
    </row>
    <row r="36" spans="1:32" s="8" customFormat="1" ht="15.75">
      <c r="A36" s="10" t="s">
        <v>22</v>
      </c>
      <c r="B36" s="32"/>
      <c r="C36" s="34"/>
      <c r="D36" s="34"/>
      <c r="E36" s="33"/>
      <c r="F36" s="31"/>
      <c r="G36" s="31"/>
      <c r="H36" s="33"/>
      <c r="I36" s="33"/>
      <c r="J36" s="33"/>
      <c r="K36" s="33"/>
      <c r="L36" s="33"/>
      <c r="M36" s="33"/>
      <c r="N36" s="33"/>
      <c r="O36" s="35"/>
      <c r="P36" s="33"/>
      <c r="Q36" s="33"/>
      <c r="R36" s="33"/>
      <c r="S36" s="33"/>
      <c r="T36" s="33"/>
      <c r="U36" s="35"/>
      <c r="V36" s="33"/>
      <c r="W36" s="33"/>
      <c r="X36" s="33"/>
      <c r="Y36" s="33"/>
      <c r="Z36" s="33"/>
      <c r="AA36" s="33"/>
      <c r="AB36" s="33"/>
      <c r="AC36" s="33"/>
      <c r="AD36" s="33"/>
      <c r="AE36" s="33"/>
      <c r="AF36" s="87"/>
    </row>
    <row r="37" spans="1:32" s="8" customFormat="1" ht="15.75">
      <c r="A37" s="10" t="s">
        <v>23</v>
      </c>
      <c r="B37" s="32">
        <f>B35</f>
        <v>93918.09999999999</v>
      </c>
      <c r="C37" s="32">
        <f>C35</f>
        <v>93918.09999999999</v>
      </c>
      <c r="D37" s="32"/>
      <c r="E37" s="32">
        <f>E35</f>
        <v>0</v>
      </c>
      <c r="F37" s="32">
        <f>E37/B37%</f>
        <v>0</v>
      </c>
      <c r="G37" s="32">
        <f>E37/C37%</f>
        <v>0</v>
      </c>
      <c r="H37" s="32">
        <f aca="true" t="shared" si="14" ref="H37:AE37">H35</f>
        <v>4912.37</v>
      </c>
      <c r="I37" s="32">
        <f t="shared" si="14"/>
        <v>0</v>
      </c>
      <c r="J37" s="32">
        <f t="shared" si="14"/>
        <v>8366.63</v>
      </c>
      <c r="K37" s="32">
        <f t="shared" si="14"/>
        <v>0</v>
      </c>
      <c r="L37" s="32">
        <f t="shared" si="14"/>
        <v>8527.93</v>
      </c>
      <c r="M37" s="32">
        <f t="shared" si="14"/>
        <v>0</v>
      </c>
      <c r="N37" s="32">
        <f t="shared" si="14"/>
        <v>9312.29</v>
      </c>
      <c r="O37" s="32">
        <f t="shared" si="14"/>
        <v>0</v>
      </c>
      <c r="P37" s="32">
        <f t="shared" si="14"/>
        <v>9053.23</v>
      </c>
      <c r="Q37" s="32">
        <f t="shared" si="14"/>
        <v>0</v>
      </c>
      <c r="R37" s="32">
        <f t="shared" si="14"/>
        <v>6840.69</v>
      </c>
      <c r="S37" s="32">
        <f t="shared" si="14"/>
        <v>0</v>
      </c>
      <c r="T37" s="32">
        <f t="shared" si="14"/>
        <v>6939.82</v>
      </c>
      <c r="U37" s="32">
        <f t="shared" si="14"/>
        <v>0</v>
      </c>
      <c r="V37" s="32">
        <f t="shared" si="14"/>
        <v>6192.32</v>
      </c>
      <c r="W37" s="32">
        <f t="shared" si="14"/>
        <v>0</v>
      </c>
      <c r="X37" s="32">
        <f t="shared" si="14"/>
        <v>8971.73</v>
      </c>
      <c r="Y37" s="32">
        <f t="shared" si="14"/>
        <v>0</v>
      </c>
      <c r="Z37" s="32">
        <f t="shared" si="14"/>
        <v>9247.84</v>
      </c>
      <c r="AA37" s="32">
        <f t="shared" si="14"/>
        <v>0</v>
      </c>
      <c r="AB37" s="32">
        <f t="shared" si="14"/>
        <v>7567.89</v>
      </c>
      <c r="AC37" s="32">
        <f t="shared" si="14"/>
        <v>0</v>
      </c>
      <c r="AD37" s="32">
        <f t="shared" si="14"/>
        <v>7985.36</v>
      </c>
      <c r="AE37" s="32">
        <f t="shared" si="14"/>
        <v>0</v>
      </c>
      <c r="AF37" s="87"/>
    </row>
    <row r="38" spans="1:32" s="8" customFormat="1" ht="15.75">
      <c r="A38" s="10" t="s">
        <v>40</v>
      </c>
      <c r="B38" s="32"/>
      <c r="C38" s="34"/>
      <c r="D38" s="34"/>
      <c r="E38" s="33"/>
      <c r="F38" s="31"/>
      <c r="G38" s="31"/>
      <c r="H38" s="33"/>
      <c r="I38" s="33"/>
      <c r="J38" s="33"/>
      <c r="K38" s="33"/>
      <c r="L38" s="33"/>
      <c r="M38" s="33"/>
      <c r="N38" s="33"/>
      <c r="O38" s="35"/>
      <c r="P38" s="33"/>
      <c r="Q38" s="33"/>
      <c r="R38" s="33"/>
      <c r="S38" s="33"/>
      <c r="T38" s="33"/>
      <c r="U38" s="35"/>
      <c r="V38" s="33"/>
      <c r="W38" s="33"/>
      <c r="X38" s="33"/>
      <c r="Y38" s="33"/>
      <c r="Z38" s="33"/>
      <c r="AA38" s="33"/>
      <c r="AB38" s="33"/>
      <c r="AC38" s="33"/>
      <c r="AD38" s="33"/>
      <c r="AE38" s="33"/>
      <c r="AF38" s="88"/>
    </row>
    <row r="39" spans="1:32" s="8" customFormat="1" ht="31.5">
      <c r="A39" s="10" t="s">
        <v>54</v>
      </c>
      <c r="B39" s="32">
        <f>H39+J39+L39+N39+P39+R39+T39+V39+X39+Z39+AB39+AD39</f>
        <v>2957.6000000000004</v>
      </c>
      <c r="C39" s="34">
        <f>H39+J39+L39+N39+P39+R39+T39+V39+X39+Z39+AB39+AD39</f>
        <v>2957.6000000000004</v>
      </c>
      <c r="D39" s="34"/>
      <c r="E39" s="33">
        <f>I39+K39+M39+O39+Q39+S39+U39+W39+Y39+AA39+AC39+AE39</f>
        <v>0</v>
      </c>
      <c r="F39" s="31">
        <f>E39/B39%</f>
        <v>0</v>
      </c>
      <c r="G39" s="31">
        <f>E39/C39%</f>
        <v>0</v>
      </c>
      <c r="H39" s="32">
        <v>223.34</v>
      </c>
      <c r="I39" s="32"/>
      <c r="J39" s="32">
        <v>248.56</v>
      </c>
      <c r="K39" s="32"/>
      <c r="L39" s="32">
        <v>248.57</v>
      </c>
      <c r="M39" s="32"/>
      <c r="N39" s="32">
        <v>248.57</v>
      </c>
      <c r="O39" s="32"/>
      <c r="P39" s="32">
        <v>248.57</v>
      </c>
      <c r="Q39" s="32"/>
      <c r="R39" s="32">
        <v>248.57</v>
      </c>
      <c r="S39" s="32"/>
      <c r="T39" s="32">
        <v>248.57</v>
      </c>
      <c r="U39" s="32"/>
      <c r="V39" s="32">
        <v>248.57</v>
      </c>
      <c r="W39" s="32"/>
      <c r="X39" s="32">
        <v>248.57</v>
      </c>
      <c r="Y39" s="32"/>
      <c r="Z39" s="32">
        <v>248.57</v>
      </c>
      <c r="AA39" s="32"/>
      <c r="AB39" s="32">
        <v>248.57</v>
      </c>
      <c r="AC39" s="32"/>
      <c r="AD39" s="32">
        <v>248.57</v>
      </c>
      <c r="AE39" s="33"/>
      <c r="AF39" s="18"/>
    </row>
    <row r="40" spans="1:32" s="8" customFormat="1" ht="15.7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18"/>
    </row>
    <row r="41" spans="1:32" s="8" customFormat="1" ht="15.75">
      <c r="A41" s="10" t="s">
        <v>23</v>
      </c>
      <c r="B41" s="32">
        <f>B39</f>
        <v>2957.6000000000004</v>
      </c>
      <c r="C41" s="32">
        <f>C39</f>
        <v>2957.6000000000004</v>
      </c>
      <c r="D41" s="32"/>
      <c r="E41" s="32">
        <f>E39</f>
        <v>0</v>
      </c>
      <c r="F41" s="32">
        <f>E41/B41%</f>
        <v>0</v>
      </c>
      <c r="G41" s="32">
        <f>E41/C41%</f>
        <v>0</v>
      </c>
      <c r="H41" s="32">
        <f aca="true" t="shared" si="15" ref="H41:AE41">H39</f>
        <v>223.34</v>
      </c>
      <c r="I41" s="32">
        <f t="shared" si="15"/>
        <v>0</v>
      </c>
      <c r="J41" s="32">
        <f t="shared" si="15"/>
        <v>248.56</v>
      </c>
      <c r="K41" s="32">
        <f t="shared" si="15"/>
        <v>0</v>
      </c>
      <c r="L41" s="32">
        <f t="shared" si="15"/>
        <v>248.57</v>
      </c>
      <c r="M41" s="32">
        <f t="shared" si="15"/>
        <v>0</v>
      </c>
      <c r="N41" s="32">
        <f t="shared" si="15"/>
        <v>248.57</v>
      </c>
      <c r="O41" s="32">
        <f t="shared" si="15"/>
        <v>0</v>
      </c>
      <c r="P41" s="32">
        <f t="shared" si="15"/>
        <v>248.57</v>
      </c>
      <c r="Q41" s="32">
        <f t="shared" si="15"/>
        <v>0</v>
      </c>
      <c r="R41" s="32">
        <f t="shared" si="15"/>
        <v>248.57</v>
      </c>
      <c r="S41" s="32">
        <f t="shared" si="15"/>
        <v>0</v>
      </c>
      <c r="T41" s="32">
        <f t="shared" si="15"/>
        <v>248.57</v>
      </c>
      <c r="U41" s="32">
        <f t="shared" si="15"/>
        <v>0</v>
      </c>
      <c r="V41" s="32">
        <f t="shared" si="15"/>
        <v>248.57</v>
      </c>
      <c r="W41" s="32">
        <v>223.3</v>
      </c>
      <c r="X41" s="32">
        <f t="shared" si="15"/>
        <v>248.57</v>
      </c>
      <c r="Y41" s="32">
        <f t="shared" si="15"/>
        <v>0</v>
      </c>
      <c r="Z41" s="32">
        <f t="shared" si="15"/>
        <v>248.57</v>
      </c>
      <c r="AA41" s="32">
        <f t="shared" si="15"/>
        <v>0</v>
      </c>
      <c r="AB41" s="32">
        <f t="shared" si="15"/>
        <v>248.57</v>
      </c>
      <c r="AC41" s="32">
        <f t="shared" si="15"/>
        <v>0</v>
      </c>
      <c r="AD41" s="32">
        <f t="shared" si="15"/>
        <v>248.57</v>
      </c>
      <c r="AE41" s="32">
        <f t="shared" si="15"/>
        <v>0</v>
      </c>
      <c r="AF41" s="18"/>
    </row>
    <row r="42" spans="1:32" s="8" customFormat="1" ht="15.7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18"/>
    </row>
    <row r="43" spans="1:32" s="8" customFormat="1" ht="28.5" customHeight="1">
      <c r="A43" s="10" t="s">
        <v>55</v>
      </c>
      <c r="B43" s="32">
        <f>H43+J43+L43+N43+P43+R43+T43+V43+X43+Z43+AB43+AD43</f>
        <v>216.40000000000003</v>
      </c>
      <c r="C43" s="34">
        <f>H43+J43+L43+N43+P43+R43+T43+V43+X43+Z43+AB43+AD43</f>
        <v>216.40000000000003</v>
      </c>
      <c r="D43" s="34"/>
      <c r="E43" s="33">
        <f>I43+K43+M43+O43+Q43+S43+U43+W43+Y43+AA43+AC43+AE43</f>
        <v>0</v>
      </c>
      <c r="F43" s="31">
        <f>E43/B43%</f>
        <v>0</v>
      </c>
      <c r="G43" s="31">
        <f>E43/C43%</f>
        <v>0</v>
      </c>
      <c r="H43" s="32">
        <v>17.13</v>
      </c>
      <c r="I43" s="32"/>
      <c r="J43" s="32">
        <v>17.71</v>
      </c>
      <c r="K43" s="32"/>
      <c r="L43" s="32">
        <v>16.51</v>
      </c>
      <c r="M43" s="32"/>
      <c r="N43" s="32">
        <v>16.8</v>
      </c>
      <c r="O43" s="32"/>
      <c r="P43" s="32">
        <v>17.54</v>
      </c>
      <c r="Q43" s="32"/>
      <c r="R43" s="32">
        <v>17.71</v>
      </c>
      <c r="S43" s="32"/>
      <c r="T43" s="32">
        <v>18.32</v>
      </c>
      <c r="U43" s="32"/>
      <c r="V43" s="32">
        <v>19.02</v>
      </c>
      <c r="W43" s="32"/>
      <c r="X43" s="32">
        <v>18.77</v>
      </c>
      <c r="Y43" s="32"/>
      <c r="Z43" s="32">
        <v>19.02</v>
      </c>
      <c r="AA43" s="32"/>
      <c r="AB43" s="32">
        <v>18.77</v>
      </c>
      <c r="AC43" s="32"/>
      <c r="AD43" s="32">
        <v>19.1</v>
      </c>
      <c r="AE43" s="33"/>
      <c r="AF43" s="47"/>
    </row>
    <row r="44" spans="1:32" s="8" customFormat="1" ht="17.25" customHeight="1">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30"/>
    </row>
    <row r="45" spans="1:32" s="8" customFormat="1" ht="17.25" customHeight="1">
      <c r="A45" s="10" t="s">
        <v>23</v>
      </c>
      <c r="B45" s="32">
        <f>B43</f>
        <v>216.40000000000003</v>
      </c>
      <c r="C45" s="32">
        <f>C43</f>
        <v>216.40000000000003</v>
      </c>
      <c r="D45" s="32">
        <f>D43</f>
        <v>0</v>
      </c>
      <c r="E45" s="32">
        <f>E43</f>
        <v>0</v>
      </c>
      <c r="F45" s="32">
        <f>E45/B45%</f>
        <v>0</v>
      </c>
      <c r="G45" s="32">
        <f>E45/C45%</f>
        <v>0</v>
      </c>
      <c r="H45" s="32">
        <f>H43</f>
        <v>17.13</v>
      </c>
      <c r="I45" s="32">
        <f aca="true" t="shared" si="16" ref="I45:AE45">I43</f>
        <v>0</v>
      </c>
      <c r="J45" s="32">
        <f t="shared" si="16"/>
        <v>17.71</v>
      </c>
      <c r="K45" s="32">
        <f t="shared" si="16"/>
        <v>0</v>
      </c>
      <c r="L45" s="32">
        <f t="shared" si="16"/>
        <v>16.51</v>
      </c>
      <c r="M45" s="32">
        <f t="shared" si="16"/>
        <v>0</v>
      </c>
      <c r="N45" s="32">
        <f t="shared" si="16"/>
        <v>16.8</v>
      </c>
      <c r="O45" s="32">
        <f t="shared" si="16"/>
        <v>0</v>
      </c>
      <c r="P45" s="32">
        <f t="shared" si="16"/>
        <v>17.54</v>
      </c>
      <c r="Q45" s="32">
        <f t="shared" si="16"/>
        <v>0</v>
      </c>
      <c r="R45" s="32">
        <f t="shared" si="16"/>
        <v>17.71</v>
      </c>
      <c r="S45" s="32">
        <f t="shared" si="16"/>
        <v>0</v>
      </c>
      <c r="T45" s="32">
        <f t="shared" si="16"/>
        <v>18.32</v>
      </c>
      <c r="U45" s="32">
        <f t="shared" si="16"/>
        <v>0</v>
      </c>
      <c r="V45" s="32">
        <f t="shared" si="16"/>
        <v>19.02</v>
      </c>
      <c r="W45" s="32">
        <f t="shared" si="16"/>
        <v>0</v>
      </c>
      <c r="X45" s="32">
        <f t="shared" si="16"/>
        <v>18.77</v>
      </c>
      <c r="Y45" s="32">
        <f t="shared" si="16"/>
        <v>0</v>
      </c>
      <c r="Z45" s="32">
        <f t="shared" si="16"/>
        <v>19.02</v>
      </c>
      <c r="AA45" s="32">
        <f t="shared" si="16"/>
        <v>0</v>
      </c>
      <c r="AB45" s="32">
        <f t="shared" si="16"/>
        <v>18.77</v>
      </c>
      <c r="AC45" s="32">
        <f t="shared" si="16"/>
        <v>0</v>
      </c>
      <c r="AD45" s="32">
        <f t="shared" si="16"/>
        <v>19.1</v>
      </c>
      <c r="AE45" s="32">
        <f t="shared" si="16"/>
        <v>0</v>
      </c>
      <c r="AF45" s="30"/>
    </row>
    <row r="46" spans="1:32" s="8" customFormat="1" ht="17.25" customHeight="1">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48"/>
    </row>
    <row r="47" spans="1:32" s="8" customFormat="1" ht="38.25" customHeight="1">
      <c r="A47" s="10" t="s">
        <v>56</v>
      </c>
      <c r="B47" s="32">
        <f>H47+J47+L47+N47+P47+R47+T47+V47+X47+Z47+AB47+AD47</f>
        <v>1033</v>
      </c>
      <c r="C47" s="34">
        <f>H47+J47+L47+N47+P47+R47+T47+V47+X47+Z47+AB47+AD47</f>
        <v>1033</v>
      </c>
      <c r="D47" s="34"/>
      <c r="E47" s="33">
        <f>I47+K47+M47+O47+Q47+S47+U47+W47+Y47+AA47+AC47+AE47</f>
        <v>0</v>
      </c>
      <c r="F47" s="31">
        <f>E47/B47%</f>
        <v>0</v>
      </c>
      <c r="G47" s="31">
        <f>E47/C47%</f>
        <v>0</v>
      </c>
      <c r="H47" s="32"/>
      <c r="I47" s="32"/>
      <c r="J47" s="32"/>
      <c r="K47" s="32"/>
      <c r="L47" s="32"/>
      <c r="M47" s="32"/>
      <c r="N47" s="32"/>
      <c r="O47" s="32"/>
      <c r="P47" s="32"/>
      <c r="Q47" s="32"/>
      <c r="R47" s="32"/>
      <c r="S47" s="32"/>
      <c r="T47" s="32"/>
      <c r="U47" s="32"/>
      <c r="V47" s="32"/>
      <c r="W47" s="32"/>
      <c r="X47" s="32">
        <v>1033</v>
      </c>
      <c r="Y47" s="32"/>
      <c r="Z47" s="32"/>
      <c r="AA47" s="32"/>
      <c r="AB47" s="32"/>
      <c r="AC47" s="32"/>
      <c r="AD47" s="32"/>
      <c r="AE47" s="33"/>
      <c r="AF47" s="79"/>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0"/>
    </row>
    <row r="49" spans="1:32" s="8" customFormat="1" ht="17.25" customHeight="1">
      <c r="A49" s="10" t="s">
        <v>23</v>
      </c>
      <c r="B49" s="32">
        <f>B47</f>
        <v>1033</v>
      </c>
      <c r="C49" s="32">
        <f>C47</f>
        <v>1033</v>
      </c>
      <c r="D49" s="32">
        <f>D47</f>
        <v>0</v>
      </c>
      <c r="E49" s="32">
        <f>E47</f>
        <v>0</v>
      </c>
      <c r="F49" s="32">
        <f>E49/B49%</f>
        <v>0</v>
      </c>
      <c r="G49" s="32">
        <f>E49/C49%</f>
        <v>0</v>
      </c>
      <c r="H49" s="32">
        <f aca="true" t="shared" si="17" ref="H49:AE49">H47</f>
        <v>0</v>
      </c>
      <c r="I49" s="32">
        <f t="shared" si="17"/>
        <v>0</v>
      </c>
      <c r="J49" s="32">
        <f t="shared" si="17"/>
        <v>0</v>
      </c>
      <c r="K49" s="32">
        <f t="shared" si="17"/>
        <v>0</v>
      </c>
      <c r="L49" s="32">
        <f t="shared" si="17"/>
        <v>0</v>
      </c>
      <c r="M49" s="32">
        <f t="shared" si="17"/>
        <v>0</v>
      </c>
      <c r="N49" s="32">
        <f t="shared" si="17"/>
        <v>0</v>
      </c>
      <c r="O49" s="32">
        <f t="shared" si="17"/>
        <v>0</v>
      </c>
      <c r="P49" s="32">
        <f t="shared" si="17"/>
        <v>0</v>
      </c>
      <c r="Q49" s="32">
        <f t="shared" si="17"/>
        <v>0</v>
      </c>
      <c r="R49" s="32">
        <f t="shared" si="17"/>
        <v>0</v>
      </c>
      <c r="S49" s="32">
        <f t="shared" si="17"/>
        <v>0</v>
      </c>
      <c r="T49" s="32">
        <f t="shared" si="17"/>
        <v>0</v>
      </c>
      <c r="U49" s="32">
        <f t="shared" si="17"/>
        <v>0</v>
      </c>
      <c r="V49" s="32">
        <f t="shared" si="17"/>
        <v>0</v>
      </c>
      <c r="W49" s="32">
        <f t="shared" si="17"/>
        <v>0</v>
      </c>
      <c r="X49" s="32">
        <f t="shared" si="17"/>
        <v>1033</v>
      </c>
      <c r="Y49" s="32">
        <f t="shared" si="17"/>
        <v>0</v>
      </c>
      <c r="Z49" s="32">
        <f t="shared" si="17"/>
        <v>0</v>
      </c>
      <c r="AA49" s="32">
        <f t="shared" si="17"/>
        <v>0</v>
      </c>
      <c r="AB49" s="32">
        <f t="shared" si="17"/>
        <v>0</v>
      </c>
      <c r="AC49" s="32">
        <f t="shared" si="17"/>
        <v>0</v>
      </c>
      <c r="AD49" s="32">
        <f t="shared" si="17"/>
        <v>0</v>
      </c>
      <c r="AE49" s="32">
        <f t="shared" si="17"/>
        <v>0</v>
      </c>
      <c r="AF49" s="80"/>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81"/>
    </row>
    <row r="51" spans="1:32" s="8" customFormat="1" ht="21" customHeight="1">
      <c r="A51" s="37" t="s">
        <v>31</v>
      </c>
      <c r="B51" s="31">
        <f>B39+B43+B35+B47</f>
        <v>98125.09999999999</v>
      </c>
      <c r="C51" s="31">
        <f>C39+C43+C35+C47</f>
        <v>98125.09999999999</v>
      </c>
      <c r="D51" s="31">
        <f>D39+D43+D35+D47</f>
        <v>0</v>
      </c>
      <c r="E51" s="31">
        <f>E39+E43+E35+E47</f>
        <v>0</v>
      </c>
      <c r="F51" s="31">
        <f>E51/B51%</f>
        <v>0</v>
      </c>
      <c r="G51" s="31">
        <f>E51/C51%</f>
        <v>0</v>
      </c>
      <c r="H51" s="31">
        <f>H39+H43+H35+H47</f>
        <v>5152.84</v>
      </c>
      <c r="I51" s="31">
        <f aca="true" t="shared" si="18" ref="I51:AD51">I39+I43+I35+I47</f>
        <v>0</v>
      </c>
      <c r="J51" s="31">
        <f t="shared" si="18"/>
        <v>8632.9</v>
      </c>
      <c r="K51" s="31">
        <f t="shared" si="18"/>
        <v>0</v>
      </c>
      <c r="L51" s="31">
        <f t="shared" si="18"/>
        <v>8793.01</v>
      </c>
      <c r="M51" s="31">
        <f t="shared" si="18"/>
        <v>0</v>
      </c>
      <c r="N51" s="31">
        <f t="shared" si="18"/>
        <v>9577.660000000002</v>
      </c>
      <c r="O51" s="31">
        <f t="shared" si="18"/>
        <v>0</v>
      </c>
      <c r="P51" s="31">
        <f t="shared" si="18"/>
        <v>9319.34</v>
      </c>
      <c r="Q51" s="31">
        <f t="shared" si="18"/>
        <v>0</v>
      </c>
      <c r="R51" s="31">
        <f t="shared" si="18"/>
        <v>7106.969999999999</v>
      </c>
      <c r="S51" s="31">
        <f t="shared" si="18"/>
        <v>0</v>
      </c>
      <c r="T51" s="31">
        <f t="shared" si="18"/>
        <v>7206.71</v>
      </c>
      <c r="U51" s="31">
        <f t="shared" si="18"/>
        <v>0</v>
      </c>
      <c r="V51" s="31">
        <f t="shared" si="18"/>
        <v>6459.91</v>
      </c>
      <c r="W51" s="31">
        <f t="shared" si="18"/>
        <v>0</v>
      </c>
      <c r="X51" s="31">
        <f t="shared" si="18"/>
        <v>10272.07</v>
      </c>
      <c r="Y51" s="31">
        <f t="shared" si="18"/>
        <v>0</v>
      </c>
      <c r="Z51" s="31">
        <f t="shared" si="18"/>
        <v>9515.43</v>
      </c>
      <c r="AA51" s="31">
        <f t="shared" si="18"/>
        <v>0</v>
      </c>
      <c r="AB51" s="31">
        <f t="shared" si="18"/>
        <v>7835.2300000000005</v>
      </c>
      <c r="AC51" s="31">
        <f t="shared" si="18"/>
        <v>0</v>
      </c>
      <c r="AD51" s="31">
        <f t="shared" si="18"/>
        <v>8253.029999999999</v>
      </c>
      <c r="AE51" s="31">
        <f>AE39+AE43+AE35+AE47</f>
        <v>0</v>
      </c>
      <c r="AF51" s="18"/>
    </row>
    <row r="52" spans="1:32" s="8" customFormat="1" ht="21" customHeight="1">
      <c r="A52" s="38" t="s">
        <v>22</v>
      </c>
      <c r="B52" s="32"/>
      <c r="C52" s="34"/>
      <c r="D52" s="34"/>
      <c r="E52" s="21"/>
      <c r="F52" s="31"/>
      <c r="G52" s="31"/>
      <c r="H52" s="33"/>
      <c r="I52" s="21"/>
      <c r="J52" s="33"/>
      <c r="K52" s="33"/>
      <c r="L52" s="33"/>
      <c r="M52" s="33"/>
      <c r="N52" s="33"/>
      <c r="O52" s="33"/>
      <c r="P52" s="33"/>
      <c r="Q52" s="33"/>
      <c r="R52" s="33"/>
      <c r="S52" s="33"/>
      <c r="T52" s="33"/>
      <c r="U52" s="33"/>
      <c r="V52" s="33"/>
      <c r="W52" s="33"/>
      <c r="X52" s="33"/>
      <c r="Y52" s="33"/>
      <c r="Z52" s="33"/>
      <c r="AA52" s="33"/>
      <c r="AB52" s="33"/>
      <c r="AC52" s="33"/>
      <c r="AD52" s="33"/>
      <c r="AE52" s="33"/>
      <c r="AF52" s="18"/>
    </row>
    <row r="53" spans="1:32" s="8" customFormat="1" ht="21" customHeight="1">
      <c r="A53" s="38" t="s">
        <v>23</v>
      </c>
      <c r="B53" s="32">
        <f>B51</f>
        <v>98125.09999999999</v>
      </c>
      <c r="C53" s="32">
        <f>C51</f>
        <v>98125.09999999999</v>
      </c>
      <c r="D53" s="32">
        <f>D51</f>
        <v>0</v>
      </c>
      <c r="E53" s="32">
        <f>E51</f>
        <v>0</v>
      </c>
      <c r="F53" s="31">
        <f>E53/B53%</f>
        <v>0</v>
      </c>
      <c r="G53" s="31">
        <f>E53/C53%</f>
        <v>0</v>
      </c>
      <c r="H53" s="33">
        <f>H51</f>
        <v>5152.84</v>
      </c>
      <c r="I53" s="33">
        <f>I51</f>
        <v>0</v>
      </c>
      <c r="J53" s="33">
        <f>J51</f>
        <v>8632.9</v>
      </c>
      <c r="K53" s="33">
        <f>K51</f>
        <v>0</v>
      </c>
      <c r="L53" s="33">
        <f>L51</f>
        <v>8793.01</v>
      </c>
      <c r="M53" s="33">
        <f aca="true" t="shared" si="19" ref="M53:AE53">M51</f>
        <v>0</v>
      </c>
      <c r="N53" s="33">
        <f t="shared" si="19"/>
        <v>9577.660000000002</v>
      </c>
      <c r="O53" s="33">
        <f t="shared" si="19"/>
        <v>0</v>
      </c>
      <c r="P53" s="33">
        <f t="shared" si="19"/>
        <v>9319.34</v>
      </c>
      <c r="Q53" s="33">
        <f t="shared" si="19"/>
        <v>0</v>
      </c>
      <c r="R53" s="33">
        <f t="shared" si="19"/>
        <v>7106.969999999999</v>
      </c>
      <c r="S53" s="33">
        <f t="shared" si="19"/>
        <v>0</v>
      </c>
      <c r="T53" s="33">
        <f t="shared" si="19"/>
        <v>7206.71</v>
      </c>
      <c r="U53" s="33">
        <f t="shared" si="19"/>
        <v>0</v>
      </c>
      <c r="V53" s="33">
        <f t="shared" si="19"/>
        <v>6459.91</v>
      </c>
      <c r="W53" s="33">
        <f t="shared" si="19"/>
        <v>0</v>
      </c>
      <c r="X53" s="33">
        <f t="shared" si="19"/>
        <v>10272.07</v>
      </c>
      <c r="Y53" s="33">
        <f t="shared" si="19"/>
        <v>0</v>
      </c>
      <c r="Z53" s="33">
        <f t="shared" si="19"/>
        <v>9515.43</v>
      </c>
      <c r="AA53" s="33">
        <f t="shared" si="19"/>
        <v>0</v>
      </c>
      <c r="AB53" s="33">
        <f t="shared" si="19"/>
        <v>7835.2300000000005</v>
      </c>
      <c r="AC53" s="33">
        <f t="shared" si="19"/>
        <v>0</v>
      </c>
      <c r="AD53" s="33">
        <f t="shared" si="19"/>
        <v>8253.029999999999</v>
      </c>
      <c r="AE53" s="33">
        <f t="shared" si="19"/>
        <v>0</v>
      </c>
      <c r="AF53" s="18"/>
    </row>
    <row r="54" spans="1:32" s="8" customFormat="1" ht="21" customHeight="1">
      <c r="A54" s="38" t="s">
        <v>40</v>
      </c>
      <c r="B54" s="32"/>
      <c r="C54" s="32"/>
      <c r="D54" s="32"/>
      <c r="E54" s="32"/>
      <c r="F54" s="31"/>
      <c r="G54" s="31"/>
      <c r="H54" s="33"/>
      <c r="I54" s="33"/>
      <c r="J54" s="33"/>
      <c r="K54" s="33"/>
      <c r="L54" s="33"/>
      <c r="M54" s="21"/>
      <c r="N54" s="33"/>
      <c r="O54" s="21"/>
      <c r="P54" s="33"/>
      <c r="Q54" s="21"/>
      <c r="R54" s="33"/>
      <c r="S54" s="21"/>
      <c r="T54" s="33"/>
      <c r="U54" s="21"/>
      <c r="V54" s="33"/>
      <c r="W54" s="21"/>
      <c r="X54" s="33"/>
      <c r="Y54" s="21"/>
      <c r="Z54" s="33"/>
      <c r="AA54" s="21"/>
      <c r="AB54" s="33"/>
      <c r="AC54" s="21"/>
      <c r="AD54" s="33"/>
      <c r="AE54" s="21"/>
      <c r="AF54" s="18"/>
    </row>
    <row r="55" spans="1:32" s="8" customFormat="1" ht="21" customHeight="1">
      <c r="A55" s="37" t="s">
        <v>34</v>
      </c>
      <c r="B55" s="31">
        <f aca="true" t="shared" si="20" ref="B55:C58">B51+B30</f>
        <v>180428.2</v>
      </c>
      <c r="C55" s="31">
        <f t="shared" si="20"/>
        <v>180428.2</v>
      </c>
      <c r="D55" s="31">
        <f>D56</f>
        <v>0</v>
      </c>
      <c r="E55" s="31">
        <f>E51+E30</f>
        <v>4116</v>
      </c>
      <c r="F55" s="31">
        <f>E55/B55%</f>
        <v>2.281239850533342</v>
      </c>
      <c r="G55" s="31">
        <f>E55/C55%</f>
        <v>2.281239850533342</v>
      </c>
      <c r="H55" s="31">
        <f aca="true" t="shared" si="21" ref="H55:AE58">H51+H30</f>
        <v>5152.84</v>
      </c>
      <c r="I55" s="31">
        <f t="shared" si="21"/>
        <v>0</v>
      </c>
      <c r="J55" s="31">
        <f t="shared" si="21"/>
        <v>8632.9</v>
      </c>
      <c r="K55" s="31">
        <f t="shared" si="21"/>
        <v>0</v>
      </c>
      <c r="L55" s="31">
        <f t="shared" si="21"/>
        <v>8793.01</v>
      </c>
      <c r="M55" s="31">
        <f t="shared" si="21"/>
        <v>0</v>
      </c>
      <c r="N55" s="31">
        <f t="shared" si="21"/>
        <v>9577.660000000002</v>
      </c>
      <c r="O55" s="31">
        <f t="shared" si="21"/>
        <v>0</v>
      </c>
      <c r="P55" s="31">
        <f t="shared" si="21"/>
        <v>9319.34</v>
      </c>
      <c r="Q55" s="31">
        <f t="shared" si="21"/>
        <v>0</v>
      </c>
      <c r="R55" s="31">
        <f t="shared" si="21"/>
        <v>7106.969999999999</v>
      </c>
      <c r="S55" s="31">
        <f t="shared" si="21"/>
        <v>0</v>
      </c>
      <c r="T55" s="31">
        <f t="shared" si="21"/>
        <v>7206.71</v>
      </c>
      <c r="U55" s="31">
        <f t="shared" si="21"/>
        <v>0</v>
      </c>
      <c r="V55" s="31">
        <f t="shared" si="21"/>
        <v>31150.84</v>
      </c>
      <c r="W55" s="31">
        <f t="shared" si="21"/>
        <v>0</v>
      </c>
      <c r="X55" s="31">
        <f t="shared" si="21"/>
        <v>67884.23999999999</v>
      </c>
      <c r="Y55" s="31">
        <f t="shared" si="21"/>
        <v>0</v>
      </c>
      <c r="Z55" s="31">
        <f t="shared" si="21"/>
        <v>9515.43</v>
      </c>
      <c r="AA55" s="31">
        <f t="shared" si="21"/>
        <v>0</v>
      </c>
      <c r="AB55" s="31">
        <f t="shared" si="21"/>
        <v>7835.2300000000005</v>
      </c>
      <c r="AC55" s="31">
        <f t="shared" si="21"/>
        <v>0</v>
      </c>
      <c r="AD55" s="31">
        <f t="shared" si="21"/>
        <v>8253.029999999999</v>
      </c>
      <c r="AE55" s="31">
        <f t="shared" si="21"/>
        <v>0</v>
      </c>
      <c r="AF55" s="18"/>
    </row>
    <row r="56" spans="1:32" s="8" customFormat="1" ht="21" customHeight="1">
      <c r="A56" s="38" t="s">
        <v>22</v>
      </c>
      <c r="B56" s="32">
        <f t="shared" si="20"/>
        <v>78187.1</v>
      </c>
      <c r="C56" s="32">
        <f t="shared" si="20"/>
        <v>78187.1</v>
      </c>
      <c r="D56" s="32">
        <f>D52+D31</f>
        <v>0</v>
      </c>
      <c r="E56" s="32">
        <f>E52+E31</f>
        <v>0</v>
      </c>
      <c r="F56" s="31">
        <f>E56/B56%</f>
        <v>0</v>
      </c>
      <c r="G56" s="31"/>
      <c r="H56" s="32">
        <f t="shared" si="21"/>
        <v>0</v>
      </c>
      <c r="I56" s="32">
        <f t="shared" si="21"/>
        <v>0</v>
      </c>
      <c r="J56" s="32">
        <f t="shared" si="21"/>
        <v>0</v>
      </c>
      <c r="K56" s="32">
        <f t="shared" si="21"/>
        <v>0</v>
      </c>
      <c r="L56" s="32">
        <f t="shared" si="21"/>
        <v>0</v>
      </c>
      <c r="M56" s="32">
        <f t="shared" si="21"/>
        <v>0</v>
      </c>
      <c r="N56" s="32">
        <f t="shared" si="21"/>
        <v>0</v>
      </c>
      <c r="O56" s="32">
        <f t="shared" si="21"/>
        <v>0</v>
      </c>
      <c r="P56" s="32">
        <f t="shared" si="21"/>
        <v>0</v>
      </c>
      <c r="Q56" s="32">
        <f t="shared" si="21"/>
        <v>0</v>
      </c>
      <c r="R56" s="32">
        <f t="shared" si="21"/>
        <v>0</v>
      </c>
      <c r="S56" s="32">
        <f t="shared" si="21"/>
        <v>0</v>
      </c>
      <c r="T56" s="32">
        <f t="shared" si="21"/>
        <v>0</v>
      </c>
      <c r="U56" s="32">
        <f t="shared" si="21"/>
        <v>0</v>
      </c>
      <c r="V56" s="32">
        <f>V19+V23</f>
        <v>23456.13</v>
      </c>
      <c r="W56" s="32">
        <f>W52+W31</f>
        <v>0</v>
      </c>
      <c r="X56" s="32">
        <f>X19+X23</f>
        <v>54730.97</v>
      </c>
      <c r="Y56" s="32">
        <f t="shared" si="21"/>
        <v>0</v>
      </c>
      <c r="Z56" s="32">
        <f t="shared" si="21"/>
        <v>0</v>
      </c>
      <c r="AA56" s="32">
        <f t="shared" si="21"/>
        <v>0</v>
      </c>
      <c r="AB56" s="32">
        <f t="shared" si="21"/>
        <v>0</v>
      </c>
      <c r="AC56" s="32">
        <f t="shared" si="21"/>
        <v>0</v>
      </c>
      <c r="AD56" s="32">
        <f t="shared" si="21"/>
        <v>0</v>
      </c>
      <c r="AE56" s="32">
        <f t="shared" si="21"/>
        <v>0</v>
      </c>
      <c r="AF56" s="18"/>
    </row>
    <row r="57" spans="1:32" s="8" customFormat="1" ht="21" customHeight="1">
      <c r="A57" s="38" t="s">
        <v>23</v>
      </c>
      <c r="B57" s="32">
        <f t="shared" si="20"/>
        <v>102241.09999999999</v>
      </c>
      <c r="C57" s="32">
        <f t="shared" si="20"/>
        <v>102241.09999999999</v>
      </c>
      <c r="D57" s="32">
        <f>D53+D32</f>
        <v>0</v>
      </c>
      <c r="E57" s="32">
        <f>E53+E32</f>
        <v>4116</v>
      </c>
      <c r="F57" s="31">
        <f>E57/B57%</f>
        <v>4.025778282901886</v>
      </c>
      <c r="G57" s="31">
        <f>E57/C57%</f>
        <v>4.025778282901886</v>
      </c>
      <c r="H57" s="32">
        <f t="shared" si="21"/>
        <v>5152.84</v>
      </c>
      <c r="I57" s="32">
        <f t="shared" si="21"/>
        <v>0</v>
      </c>
      <c r="J57" s="32">
        <f t="shared" si="21"/>
        <v>8632.9</v>
      </c>
      <c r="K57" s="32">
        <f t="shared" si="21"/>
        <v>0</v>
      </c>
      <c r="L57" s="32">
        <f t="shared" si="21"/>
        <v>8793.01</v>
      </c>
      <c r="M57" s="32">
        <f t="shared" si="21"/>
        <v>0</v>
      </c>
      <c r="N57" s="32">
        <f t="shared" si="21"/>
        <v>9577.660000000002</v>
      </c>
      <c r="O57" s="32">
        <f t="shared" si="21"/>
        <v>0</v>
      </c>
      <c r="P57" s="32">
        <f t="shared" si="21"/>
        <v>9319.34</v>
      </c>
      <c r="Q57" s="32">
        <f t="shared" si="21"/>
        <v>0</v>
      </c>
      <c r="R57" s="32">
        <f t="shared" si="21"/>
        <v>7106.969999999999</v>
      </c>
      <c r="S57" s="32">
        <f t="shared" si="21"/>
        <v>0</v>
      </c>
      <c r="T57" s="32">
        <f t="shared" si="21"/>
        <v>7206.71</v>
      </c>
      <c r="U57" s="32">
        <f t="shared" si="21"/>
        <v>0</v>
      </c>
      <c r="V57" s="32">
        <f>V53+V32</f>
        <v>7694.71</v>
      </c>
      <c r="W57" s="32">
        <f>W53+W32</f>
        <v>0</v>
      </c>
      <c r="X57" s="32">
        <f>X53+X32</f>
        <v>13153.27</v>
      </c>
      <c r="Y57" s="32">
        <f t="shared" si="21"/>
        <v>0</v>
      </c>
      <c r="Z57" s="32">
        <f t="shared" si="21"/>
        <v>9515.43</v>
      </c>
      <c r="AA57" s="32">
        <f t="shared" si="21"/>
        <v>0</v>
      </c>
      <c r="AB57" s="32">
        <f t="shared" si="21"/>
        <v>7835.2300000000005</v>
      </c>
      <c r="AC57" s="32">
        <f t="shared" si="21"/>
        <v>0</v>
      </c>
      <c r="AD57" s="32">
        <f t="shared" si="21"/>
        <v>8253.029999999999</v>
      </c>
      <c r="AE57" s="32">
        <f t="shared" si="21"/>
        <v>0</v>
      </c>
      <c r="AF57" s="18"/>
    </row>
    <row r="58" spans="1:32" s="7" customFormat="1" ht="25.5" customHeight="1">
      <c r="A58" s="38" t="s">
        <v>40</v>
      </c>
      <c r="B58" s="32">
        <f t="shared" si="20"/>
        <v>0</v>
      </c>
      <c r="C58" s="32">
        <f t="shared" si="20"/>
        <v>0</v>
      </c>
      <c r="D58" s="32">
        <f>D54+D33</f>
        <v>0</v>
      </c>
      <c r="E58" s="32">
        <f>E54+E33</f>
        <v>0</v>
      </c>
      <c r="F58" s="31"/>
      <c r="G58" s="31"/>
      <c r="H58" s="32">
        <f t="shared" si="21"/>
        <v>0</v>
      </c>
      <c r="I58" s="32">
        <f t="shared" si="21"/>
        <v>0</v>
      </c>
      <c r="J58" s="32">
        <f t="shared" si="21"/>
        <v>0</v>
      </c>
      <c r="K58" s="32">
        <f t="shared" si="21"/>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V54+V33</f>
        <v>0</v>
      </c>
      <c r="W58" s="32">
        <f>W54+W33</f>
        <v>0</v>
      </c>
      <c r="X58" s="32">
        <f>X54+X33</f>
        <v>0</v>
      </c>
      <c r="Y58" s="32">
        <f t="shared" si="21"/>
        <v>0</v>
      </c>
      <c r="Z58" s="32">
        <f t="shared" si="21"/>
        <v>0</v>
      </c>
      <c r="AA58" s="32">
        <f t="shared" si="21"/>
        <v>0</v>
      </c>
      <c r="AB58" s="32">
        <f t="shared" si="21"/>
        <v>0</v>
      </c>
      <c r="AC58" s="32">
        <f t="shared" si="21"/>
        <v>0</v>
      </c>
      <c r="AD58" s="32">
        <f t="shared" si="21"/>
        <v>0</v>
      </c>
      <c r="AE58" s="32">
        <f t="shared" si="21"/>
        <v>0</v>
      </c>
      <c r="AF58" s="23"/>
    </row>
    <row r="59" spans="1:32" ht="21" customHeight="1">
      <c r="A59" s="37" t="s">
        <v>35</v>
      </c>
      <c r="B59" s="31">
        <f aca="true" t="shared" si="22" ref="B59:C62">B55+B12</f>
        <v>203007.7</v>
      </c>
      <c r="C59" s="31">
        <f t="shared" si="22"/>
        <v>203007.7</v>
      </c>
      <c r="D59" s="31">
        <f>D60</f>
        <v>0</v>
      </c>
      <c r="E59" s="31">
        <f>E55+E12</f>
        <v>4116</v>
      </c>
      <c r="F59" s="31">
        <f>E59/B59%</f>
        <v>2.0275093013713272</v>
      </c>
      <c r="G59" s="31">
        <f>E59/C59%</f>
        <v>2.0275093013713272</v>
      </c>
      <c r="H59" s="31">
        <f aca="true" t="shared" si="23" ref="H59:AE59">H55+H12</f>
        <v>6716.25</v>
      </c>
      <c r="I59" s="31">
        <f t="shared" si="23"/>
        <v>0</v>
      </c>
      <c r="J59" s="31">
        <f t="shared" si="23"/>
        <v>10045.02</v>
      </c>
      <c r="K59" s="31">
        <f t="shared" si="23"/>
        <v>0</v>
      </c>
      <c r="L59" s="31">
        <f t="shared" si="23"/>
        <v>10356.42</v>
      </c>
      <c r="M59" s="31">
        <f t="shared" si="23"/>
        <v>0</v>
      </c>
      <c r="N59" s="31">
        <f t="shared" si="23"/>
        <v>11090.640000000001</v>
      </c>
      <c r="O59" s="31">
        <f t="shared" si="23"/>
        <v>0</v>
      </c>
      <c r="P59" s="31">
        <f t="shared" si="23"/>
        <v>11063.94</v>
      </c>
      <c r="Q59" s="31">
        <f t="shared" si="23"/>
        <v>0</v>
      </c>
      <c r="R59" s="31">
        <f t="shared" si="23"/>
        <v>8415.789999999999</v>
      </c>
      <c r="S59" s="31">
        <f t="shared" si="23"/>
        <v>0</v>
      </c>
      <c r="T59" s="31">
        <f t="shared" si="23"/>
        <v>8558.630000000001</v>
      </c>
      <c r="U59" s="31">
        <f t="shared" si="23"/>
        <v>0</v>
      </c>
      <c r="V59" s="31">
        <f t="shared" si="23"/>
        <v>32501.010000000002</v>
      </c>
      <c r="W59" s="31">
        <f t="shared" si="23"/>
        <v>0</v>
      </c>
      <c r="X59" s="31">
        <f t="shared" si="23"/>
        <v>69572.56999999999</v>
      </c>
      <c r="Y59" s="31">
        <f t="shared" si="23"/>
        <v>0</v>
      </c>
      <c r="Z59" s="31">
        <f t="shared" si="23"/>
        <v>11160.67</v>
      </c>
      <c r="AA59" s="31">
        <f t="shared" si="23"/>
        <v>0</v>
      </c>
      <c r="AB59" s="31">
        <f t="shared" si="23"/>
        <v>9348.210000000001</v>
      </c>
      <c r="AC59" s="31">
        <f t="shared" si="23"/>
        <v>0</v>
      </c>
      <c r="AD59" s="31">
        <f t="shared" si="23"/>
        <v>14178.55</v>
      </c>
      <c r="AE59" s="31">
        <f t="shared" si="23"/>
        <v>0</v>
      </c>
      <c r="AF59" s="18"/>
    </row>
    <row r="60" spans="1:32" s="8" customFormat="1" ht="21" customHeight="1">
      <c r="A60" s="38" t="s">
        <v>22</v>
      </c>
      <c r="B60" s="32">
        <f t="shared" si="22"/>
        <v>78187.1</v>
      </c>
      <c r="C60" s="32">
        <f t="shared" si="22"/>
        <v>78187.1</v>
      </c>
      <c r="D60" s="32">
        <f>D56+D13</f>
        <v>0</v>
      </c>
      <c r="E60" s="32">
        <f>E56+E13</f>
        <v>0</v>
      </c>
      <c r="F60" s="31">
        <f>E60/B60%</f>
        <v>0</v>
      </c>
      <c r="G60" s="31"/>
      <c r="H60" s="32">
        <f aca="true" t="shared" si="24" ref="H60:AE60">H56+H13</f>
        <v>0</v>
      </c>
      <c r="I60" s="32">
        <f t="shared" si="24"/>
        <v>0</v>
      </c>
      <c r="J60" s="32">
        <f t="shared" si="24"/>
        <v>0</v>
      </c>
      <c r="K60" s="32">
        <f t="shared" si="24"/>
        <v>0</v>
      </c>
      <c r="L60" s="32">
        <f t="shared" si="24"/>
        <v>0</v>
      </c>
      <c r="M60" s="32">
        <f t="shared" si="24"/>
        <v>0</v>
      </c>
      <c r="N60" s="32">
        <f t="shared" si="24"/>
        <v>0</v>
      </c>
      <c r="O60" s="32">
        <f t="shared" si="24"/>
        <v>0</v>
      </c>
      <c r="P60" s="32">
        <f t="shared" si="24"/>
        <v>0</v>
      </c>
      <c r="Q60" s="32">
        <f t="shared" si="24"/>
        <v>0</v>
      </c>
      <c r="R60" s="32">
        <f t="shared" si="24"/>
        <v>0</v>
      </c>
      <c r="S60" s="32">
        <f t="shared" si="24"/>
        <v>0</v>
      </c>
      <c r="T60" s="32">
        <f t="shared" si="24"/>
        <v>0</v>
      </c>
      <c r="U60" s="32">
        <f t="shared" si="24"/>
        <v>0</v>
      </c>
      <c r="V60" s="32">
        <f t="shared" si="24"/>
        <v>23456.13</v>
      </c>
      <c r="W60" s="32">
        <f t="shared" si="24"/>
        <v>0</v>
      </c>
      <c r="X60" s="32">
        <f t="shared" si="24"/>
        <v>54730.97</v>
      </c>
      <c r="Y60" s="32">
        <f t="shared" si="24"/>
        <v>0</v>
      </c>
      <c r="Z60" s="32">
        <f t="shared" si="24"/>
        <v>0</v>
      </c>
      <c r="AA60" s="32">
        <f t="shared" si="24"/>
        <v>0</v>
      </c>
      <c r="AB60" s="32">
        <f t="shared" si="24"/>
        <v>0</v>
      </c>
      <c r="AC60" s="32">
        <f t="shared" si="24"/>
        <v>0</v>
      </c>
      <c r="AD60" s="32">
        <f t="shared" si="24"/>
        <v>0</v>
      </c>
      <c r="AE60" s="32">
        <f t="shared" si="24"/>
        <v>0</v>
      </c>
      <c r="AF60" s="18"/>
    </row>
    <row r="61" spans="1:32" s="8" customFormat="1" ht="21" customHeight="1">
      <c r="A61" s="38" t="s">
        <v>23</v>
      </c>
      <c r="B61" s="32">
        <f t="shared" si="22"/>
        <v>124820.59999999999</v>
      </c>
      <c r="C61" s="32">
        <f t="shared" si="22"/>
        <v>124820.59999999999</v>
      </c>
      <c r="D61" s="32">
        <f>D57+D14</f>
        <v>0</v>
      </c>
      <c r="E61" s="32">
        <f>E57+E14</f>
        <v>4116</v>
      </c>
      <c r="F61" s="31">
        <f>E61/B61%</f>
        <v>3.2975326188145226</v>
      </c>
      <c r="G61" s="31">
        <f>E61/C61%</f>
        <v>3.2975326188145226</v>
      </c>
      <c r="H61" s="32">
        <f aca="true" t="shared" si="25" ref="H61:AE61">H57+H14</f>
        <v>6716.25</v>
      </c>
      <c r="I61" s="32">
        <f t="shared" si="25"/>
        <v>0</v>
      </c>
      <c r="J61" s="32">
        <f t="shared" si="25"/>
        <v>10045.02</v>
      </c>
      <c r="K61" s="32">
        <f t="shared" si="25"/>
        <v>0</v>
      </c>
      <c r="L61" s="32">
        <f t="shared" si="25"/>
        <v>10356.42</v>
      </c>
      <c r="M61" s="32">
        <f t="shared" si="25"/>
        <v>0</v>
      </c>
      <c r="N61" s="32">
        <f t="shared" si="25"/>
        <v>11090.640000000001</v>
      </c>
      <c r="O61" s="32">
        <f t="shared" si="25"/>
        <v>0</v>
      </c>
      <c r="P61" s="32">
        <f t="shared" si="25"/>
        <v>11063.94</v>
      </c>
      <c r="Q61" s="32">
        <f t="shared" si="25"/>
        <v>0</v>
      </c>
      <c r="R61" s="32">
        <f t="shared" si="25"/>
        <v>8415.789999999999</v>
      </c>
      <c r="S61" s="32">
        <f t="shared" si="25"/>
        <v>0</v>
      </c>
      <c r="T61" s="32">
        <f t="shared" si="25"/>
        <v>8558.630000000001</v>
      </c>
      <c r="U61" s="32">
        <f t="shared" si="25"/>
        <v>0</v>
      </c>
      <c r="V61" s="32">
        <f t="shared" si="25"/>
        <v>9044.880000000001</v>
      </c>
      <c r="W61" s="32">
        <f t="shared" si="25"/>
        <v>0</v>
      </c>
      <c r="X61" s="32">
        <f t="shared" si="25"/>
        <v>14841.6</v>
      </c>
      <c r="Y61" s="32">
        <f t="shared" si="25"/>
        <v>0</v>
      </c>
      <c r="Z61" s="32">
        <f t="shared" si="25"/>
        <v>11160.67</v>
      </c>
      <c r="AA61" s="32">
        <f t="shared" si="25"/>
        <v>0</v>
      </c>
      <c r="AB61" s="32">
        <f t="shared" si="25"/>
        <v>9348.210000000001</v>
      </c>
      <c r="AC61" s="32">
        <f t="shared" si="25"/>
        <v>0</v>
      </c>
      <c r="AD61" s="32">
        <f t="shared" si="25"/>
        <v>14178.55</v>
      </c>
      <c r="AE61" s="32">
        <f t="shared" si="25"/>
        <v>0</v>
      </c>
      <c r="AF61" s="18"/>
    </row>
    <row r="62" spans="1:32" s="7" customFormat="1" ht="25.5" customHeight="1">
      <c r="A62" s="38" t="s">
        <v>40</v>
      </c>
      <c r="B62" s="32">
        <f t="shared" si="22"/>
        <v>0</v>
      </c>
      <c r="C62" s="32">
        <f t="shared" si="22"/>
        <v>0</v>
      </c>
      <c r="D62" s="32">
        <f>D58+D15</f>
        <v>0</v>
      </c>
      <c r="E62" s="32">
        <f>E58+E15</f>
        <v>0</v>
      </c>
      <c r="F62" s="31"/>
      <c r="G62" s="31"/>
      <c r="H62" s="32">
        <f aca="true" t="shared" si="26" ref="H62:AE62">H58+H15</f>
        <v>0</v>
      </c>
      <c r="I62" s="32">
        <f t="shared" si="26"/>
        <v>0</v>
      </c>
      <c r="J62" s="32">
        <f t="shared" si="26"/>
        <v>0</v>
      </c>
      <c r="K62" s="32">
        <f t="shared" si="26"/>
        <v>0</v>
      </c>
      <c r="L62" s="32">
        <f t="shared" si="26"/>
        <v>0</v>
      </c>
      <c r="M62" s="32">
        <f t="shared" si="26"/>
        <v>0</v>
      </c>
      <c r="N62" s="32">
        <f t="shared" si="26"/>
        <v>0</v>
      </c>
      <c r="O62" s="32">
        <f t="shared" si="26"/>
        <v>0</v>
      </c>
      <c r="P62" s="32">
        <f t="shared" si="26"/>
        <v>0</v>
      </c>
      <c r="Q62" s="32">
        <f t="shared" si="26"/>
        <v>0</v>
      </c>
      <c r="R62" s="32">
        <f t="shared" si="26"/>
        <v>0</v>
      </c>
      <c r="S62" s="32">
        <f t="shared" si="26"/>
        <v>0</v>
      </c>
      <c r="T62" s="32">
        <f t="shared" si="26"/>
        <v>0</v>
      </c>
      <c r="U62" s="32">
        <f t="shared" si="26"/>
        <v>0</v>
      </c>
      <c r="V62" s="32">
        <f t="shared" si="26"/>
        <v>0</v>
      </c>
      <c r="W62" s="32">
        <f t="shared" si="26"/>
        <v>0</v>
      </c>
      <c r="X62" s="32">
        <f t="shared" si="26"/>
        <v>0</v>
      </c>
      <c r="Y62" s="32">
        <f t="shared" si="26"/>
        <v>0</v>
      </c>
      <c r="Z62" s="32">
        <f t="shared" si="26"/>
        <v>0</v>
      </c>
      <c r="AA62" s="32">
        <f t="shared" si="26"/>
        <v>0</v>
      </c>
      <c r="AB62" s="32">
        <f t="shared" si="26"/>
        <v>0</v>
      </c>
      <c r="AC62" s="32">
        <f t="shared" si="26"/>
        <v>0</v>
      </c>
      <c r="AD62" s="32">
        <f t="shared" si="26"/>
        <v>0</v>
      </c>
      <c r="AE62" s="32">
        <f t="shared" si="26"/>
        <v>0</v>
      </c>
      <c r="AF62" s="23"/>
    </row>
    <row r="63" spans="2:26" ht="35.25" customHeight="1">
      <c r="B63" s="20"/>
      <c r="E63" s="75"/>
      <c r="F63" s="75"/>
      <c r="Y63" s="1"/>
      <c r="Z63" s="1"/>
    </row>
    <row r="64" spans="2:44" ht="35.25" customHeight="1">
      <c r="B64" s="1"/>
      <c r="C64" s="29"/>
      <c r="D64" s="29"/>
      <c r="E64" s="1"/>
      <c r="F64" s="20"/>
      <c r="G64" s="20"/>
      <c r="H64" s="3"/>
      <c r="I64" s="3"/>
      <c r="J64" s="77" t="s">
        <v>48</v>
      </c>
      <c r="K64" s="77"/>
      <c r="L64" s="77"/>
      <c r="M64" s="77"/>
      <c r="N64" s="77"/>
      <c r="O64" s="3"/>
      <c r="P64" s="3"/>
      <c r="Q64" s="4"/>
      <c r="R64" s="3"/>
      <c r="S64" s="3"/>
      <c r="T64" s="78" t="s">
        <v>36</v>
      </c>
      <c r="U64" s="78"/>
      <c r="V64" s="78"/>
      <c r="W64" s="1"/>
      <c r="X64" s="1"/>
      <c r="Y64" s="1"/>
      <c r="Z64" s="1"/>
      <c r="AA64" s="1"/>
      <c r="AB64" s="1"/>
      <c r="AC64" s="1"/>
      <c r="AD64" s="1"/>
      <c r="AE64" s="1"/>
      <c r="AF64" s="3"/>
      <c r="AG64" s="3"/>
      <c r="AH64" s="3"/>
      <c r="AI64" s="3"/>
      <c r="AJ64" s="3"/>
      <c r="AK64" s="3"/>
      <c r="AL64" s="3"/>
      <c r="AM64" s="3"/>
      <c r="AN64" s="3"/>
      <c r="AO64" s="3"/>
      <c r="AP64" s="3"/>
      <c r="AQ64" s="3"/>
      <c r="AR64" s="2"/>
    </row>
    <row r="65" spans="3:44" ht="32.25" customHeight="1">
      <c r="C65" s="29"/>
      <c r="D65" s="29"/>
      <c r="E65" s="2"/>
      <c r="F65" s="2"/>
      <c r="G65" s="2"/>
      <c r="H65" s="3"/>
      <c r="I65" s="3"/>
      <c r="J65" s="3"/>
      <c r="K65" s="3"/>
      <c r="L65" s="3"/>
      <c r="M65" s="3"/>
      <c r="N65" s="3"/>
      <c r="O65" s="3"/>
      <c r="P65" s="3"/>
      <c r="Q65" s="4"/>
      <c r="R65" s="3"/>
      <c r="S65" s="3"/>
      <c r="W65" s="1"/>
      <c r="X65" s="1"/>
      <c r="Y65" s="1"/>
      <c r="Z65" s="1"/>
      <c r="AA65" s="1"/>
      <c r="AB65" s="1"/>
      <c r="AC65" s="1"/>
      <c r="AD65" s="1"/>
      <c r="AE65" s="1"/>
      <c r="AF65" s="3"/>
      <c r="AG65" s="3"/>
      <c r="AH65" s="3"/>
      <c r="AI65" s="3"/>
      <c r="AJ65" s="3"/>
      <c r="AK65" s="3"/>
      <c r="AL65" s="3"/>
      <c r="AM65" s="3"/>
      <c r="AN65" s="3"/>
      <c r="AO65" s="3"/>
      <c r="AP65" s="3"/>
      <c r="AQ65" s="3"/>
      <c r="AR65" s="2"/>
    </row>
    <row r="66" spans="7:44" ht="48.75" customHeight="1">
      <c r="G66" s="2"/>
      <c r="H66" s="3"/>
      <c r="I66" s="3"/>
      <c r="J66" s="3"/>
      <c r="K66" s="3"/>
      <c r="L66" s="3"/>
      <c r="M66" s="3"/>
      <c r="N66" s="3"/>
      <c r="O66" s="3"/>
      <c r="P66" s="3"/>
      <c r="Q66" s="4"/>
      <c r="R66" s="3"/>
      <c r="S66" s="3"/>
      <c r="T66" s="1"/>
      <c r="U66" s="1"/>
      <c r="V66" s="1"/>
      <c r="W66" s="1"/>
      <c r="X66" s="1"/>
      <c r="Y66" s="1"/>
      <c r="Z66" s="1"/>
      <c r="AA66" s="1"/>
      <c r="AB66" s="1"/>
      <c r="AC66" s="1"/>
      <c r="AD66" s="1"/>
      <c r="AE66" s="1"/>
      <c r="AF66" s="3"/>
      <c r="AG66" s="3"/>
      <c r="AH66" s="3"/>
      <c r="AI66" s="3"/>
      <c r="AJ66" s="3"/>
      <c r="AK66" s="3"/>
      <c r="AL66" s="3"/>
      <c r="AM66" s="3"/>
      <c r="AN66" s="3"/>
      <c r="AO66" s="3"/>
      <c r="AP66" s="3"/>
      <c r="AQ66" s="3"/>
      <c r="AR66" s="2"/>
    </row>
    <row r="67" spans="1:7" ht="19.5" customHeight="1">
      <c r="A67" s="50" t="s">
        <v>49</v>
      </c>
      <c r="B67" s="74"/>
      <c r="C67" s="74"/>
      <c r="D67" s="74"/>
      <c r="E67" s="74"/>
      <c r="F67" s="74"/>
      <c r="G67" s="74"/>
    </row>
    <row r="68" spans="1:8" ht="31.5" customHeight="1">
      <c r="A68" s="1" t="s">
        <v>50</v>
      </c>
      <c r="C68" s="29"/>
      <c r="D68" s="29"/>
      <c r="E68" s="2"/>
      <c r="F68" s="2"/>
      <c r="G68" s="2"/>
      <c r="H68" s="11"/>
    </row>
    <row r="69" spans="1:7" ht="23.25" customHeight="1">
      <c r="A69" s="1" t="s">
        <v>51</v>
      </c>
      <c r="B69" s="74"/>
      <c r="C69" s="74"/>
      <c r="D69" s="74"/>
      <c r="E69" s="74"/>
      <c r="F69" s="74"/>
      <c r="G69" s="2"/>
    </row>
    <row r="70" ht="24.75" customHeight="1">
      <c r="A70" s="1" t="s">
        <v>52</v>
      </c>
    </row>
    <row r="75" spans="1:3" ht="15.75">
      <c r="A75" s="74" t="s">
        <v>44</v>
      </c>
      <c r="B75" s="74"/>
      <c r="C75" s="74"/>
    </row>
  </sheetData>
  <sheetProtection/>
  <mergeCells count="33">
    <mergeCell ref="AD5:AE5"/>
    <mergeCell ref="H5:I5"/>
    <mergeCell ref="J5:K5"/>
    <mergeCell ref="L5:M5"/>
    <mergeCell ref="N5:O5"/>
    <mergeCell ref="AF47:AF50"/>
    <mergeCell ref="AF5:AF6"/>
    <mergeCell ref="AF18:AF21"/>
    <mergeCell ref="AF22:AF25"/>
    <mergeCell ref="AF35:AF38"/>
    <mergeCell ref="T5:U5"/>
    <mergeCell ref="V5:W5"/>
    <mergeCell ref="X5:Y5"/>
    <mergeCell ref="Z5:AA5"/>
    <mergeCell ref="AB5:AC5"/>
    <mergeCell ref="J64:N64"/>
    <mergeCell ref="T64:V64"/>
    <mergeCell ref="G1:H1"/>
    <mergeCell ref="A75:C75"/>
    <mergeCell ref="B67:G67"/>
    <mergeCell ref="B69:F69"/>
    <mergeCell ref="E5:E6"/>
    <mergeCell ref="F5:G5"/>
    <mergeCell ref="E63:F63"/>
    <mergeCell ref="A2:A3"/>
    <mergeCell ref="O2:S2"/>
    <mergeCell ref="O3:S3"/>
    <mergeCell ref="A5:A6"/>
    <mergeCell ref="B5:B6"/>
    <mergeCell ref="C5:C6"/>
    <mergeCell ref="D5:D6"/>
    <mergeCell ref="P5:Q5"/>
    <mergeCell ref="R5:S5"/>
  </mergeCells>
  <printOptions horizontalCentered="1"/>
  <pageMargins left="0" right="0" top="0.3937007874015748" bottom="0.3937007874015748" header="0" footer="0.31496062992125984"/>
  <pageSetup fitToHeight="0" fitToWidth="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R86"/>
  <sheetViews>
    <sheetView showGridLines="0" tabSelected="1" zoomScale="75" zoomScaleNormal="75" zoomScaleSheetLayoutView="75" zoomScalePageLayoutView="0" workbookViewId="0" topLeftCell="A1">
      <pane xSplit="5" ySplit="7" topLeftCell="F62" activePane="bottomRight" state="frozen"/>
      <selection pane="topLeft" activeCell="A1" sqref="A1"/>
      <selection pane="topRight" activeCell="E1" sqref="E1"/>
      <selection pane="bottomLeft" activeCell="A8" sqref="A8"/>
      <selection pane="bottomRight" activeCell="C73" sqref="C73"/>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68"/>
      <c r="H1" s="68"/>
    </row>
    <row r="2" spans="1:19" ht="40.5" customHeight="1">
      <c r="A2" s="96" t="s">
        <v>46</v>
      </c>
      <c r="B2" s="96"/>
      <c r="C2" s="96"/>
      <c r="O2" s="68"/>
      <c r="P2" s="68"/>
      <c r="Q2" s="68"/>
      <c r="R2" s="68"/>
      <c r="S2" s="68"/>
    </row>
    <row r="3" spans="1:19" ht="49.5" customHeight="1">
      <c r="A3" s="96"/>
      <c r="B3" s="96"/>
      <c r="C3" s="96"/>
      <c r="D3" s="26"/>
      <c r="E3" s="24"/>
      <c r="F3" s="24"/>
      <c r="G3" s="24"/>
      <c r="H3" s="24"/>
      <c r="I3" s="24"/>
      <c r="O3" s="69"/>
      <c r="P3" s="69"/>
      <c r="Q3" s="69"/>
      <c r="R3" s="69"/>
      <c r="S3" s="6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70" t="s">
        <v>5</v>
      </c>
      <c r="B5" s="71" t="s">
        <v>47</v>
      </c>
      <c r="C5" s="71" t="s">
        <v>19</v>
      </c>
      <c r="D5" s="71" t="s">
        <v>72</v>
      </c>
      <c r="E5" s="71" t="s">
        <v>20</v>
      </c>
      <c r="F5" s="73" t="s">
        <v>15</v>
      </c>
      <c r="G5" s="73"/>
      <c r="H5" s="73" t="s">
        <v>0</v>
      </c>
      <c r="I5" s="73"/>
      <c r="J5" s="73" t="s">
        <v>1</v>
      </c>
      <c r="K5" s="73"/>
      <c r="L5" s="73" t="s">
        <v>2</v>
      </c>
      <c r="M5" s="73"/>
      <c r="N5" s="73" t="s">
        <v>3</v>
      </c>
      <c r="O5" s="73"/>
      <c r="P5" s="73" t="s">
        <v>4</v>
      </c>
      <c r="Q5" s="73"/>
      <c r="R5" s="73" t="s">
        <v>6</v>
      </c>
      <c r="S5" s="73"/>
      <c r="T5" s="73" t="s">
        <v>7</v>
      </c>
      <c r="U5" s="73"/>
      <c r="V5" s="73" t="s">
        <v>8</v>
      </c>
      <c r="W5" s="73"/>
      <c r="X5" s="73" t="s">
        <v>9</v>
      </c>
      <c r="Y5" s="73"/>
      <c r="Z5" s="73" t="s">
        <v>10</v>
      </c>
      <c r="AA5" s="73"/>
      <c r="AB5" s="73" t="s">
        <v>11</v>
      </c>
      <c r="AC5" s="73"/>
      <c r="AD5" s="73" t="s">
        <v>12</v>
      </c>
      <c r="AE5" s="73"/>
      <c r="AF5" s="82" t="s">
        <v>21</v>
      </c>
    </row>
    <row r="6" spans="1:32" s="5" customFormat="1" ht="75.75" customHeight="1">
      <c r="A6" s="70"/>
      <c r="B6" s="72"/>
      <c r="C6" s="72"/>
      <c r="D6" s="72"/>
      <c r="E6" s="72"/>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2"/>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8" customFormat="1" ht="21" customHeight="1">
      <c r="A8" s="58" t="s">
        <v>27</v>
      </c>
      <c r="B8" s="42">
        <f>B11</f>
        <v>18529.600000000002</v>
      </c>
      <c r="C8" s="42">
        <f>C11</f>
        <v>18529.600000000002</v>
      </c>
      <c r="D8" s="42">
        <f>D11</f>
        <v>18529.380000000005</v>
      </c>
      <c r="E8" s="42">
        <f>E11</f>
        <v>18529.380000000005</v>
      </c>
      <c r="F8" s="42">
        <f>E8/B8%</f>
        <v>99.99881271047407</v>
      </c>
      <c r="G8" s="42">
        <f>E8/C8%</f>
        <v>99.99881271047407</v>
      </c>
      <c r="H8" s="42">
        <f aca="true" t="shared" si="0" ref="H8:AE8">H11</f>
        <v>1875.56</v>
      </c>
      <c r="I8" s="42">
        <f t="shared" si="0"/>
        <v>1875.56</v>
      </c>
      <c r="J8" s="42">
        <f t="shared" si="0"/>
        <v>1563.41</v>
      </c>
      <c r="K8" s="42">
        <f t="shared" si="0"/>
        <v>1563.41</v>
      </c>
      <c r="L8" s="42">
        <f t="shared" si="0"/>
        <v>1412.12</v>
      </c>
      <c r="M8" s="42">
        <f t="shared" si="0"/>
        <v>1412.12</v>
      </c>
      <c r="N8" s="42">
        <f t="shared" si="0"/>
        <v>1563.41</v>
      </c>
      <c r="O8" s="42">
        <f t="shared" si="0"/>
        <v>1563.41</v>
      </c>
      <c r="P8" s="42">
        <f t="shared" si="0"/>
        <v>1512.98</v>
      </c>
      <c r="Q8" s="42">
        <f t="shared" si="0"/>
        <v>1512.98</v>
      </c>
      <c r="R8" s="42">
        <f t="shared" si="0"/>
        <v>1744.6</v>
      </c>
      <c r="S8" s="42">
        <f t="shared" si="0"/>
        <v>1744.6</v>
      </c>
      <c r="T8" s="42">
        <f t="shared" si="0"/>
        <v>1500.45</v>
      </c>
      <c r="U8" s="42">
        <f t="shared" si="0"/>
        <v>1498.7</v>
      </c>
      <c r="V8" s="42">
        <f t="shared" si="0"/>
        <v>1549.94</v>
      </c>
      <c r="W8" s="42">
        <f t="shared" si="0"/>
        <v>1548.18</v>
      </c>
      <c r="X8" s="42">
        <f t="shared" si="0"/>
        <v>1548.19</v>
      </c>
      <c r="Y8" s="42">
        <f t="shared" si="0"/>
        <v>1551.69</v>
      </c>
      <c r="Z8" s="42">
        <f t="shared" si="0"/>
        <v>1484.69</v>
      </c>
      <c r="AA8" s="42">
        <f t="shared" si="0"/>
        <v>1484.69</v>
      </c>
      <c r="AB8" s="42">
        <f t="shared" si="0"/>
        <v>1445.62</v>
      </c>
      <c r="AC8" s="42">
        <f t="shared" si="0"/>
        <v>1445.62</v>
      </c>
      <c r="AD8" s="42">
        <f t="shared" si="0"/>
        <v>1328.63</v>
      </c>
      <c r="AE8" s="42">
        <f t="shared" si="0"/>
        <v>1328.42</v>
      </c>
      <c r="AF8" s="18"/>
    </row>
    <row r="9" spans="1:32" s="8" customFormat="1" ht="70.5" customHeight="1">
      <c r="A9" s="22" t="s">
        <v>29</v>
      </c>
      <c r="B9" s="31">
        <f>B10</f>
        <v>18529.600000000002</v>
      </c>
      <c r="C9" s="31">
        <f aca="true" t="shared" si="1" ref="C9:AE9">C10</f>
        <v>18529.600000000002</v>
      </c>
      <c r="D9" s="31">
        <f t="shared" si="1"/>
        <v>18529.380000000005</v>
      </c>
      <c r="E9" s="31">
        <f t="shared" si="1"/>
        <v>18529.380000000005</v>
      </c>
      <c r="F9" s="31">
        <f t="shared" si="1"/>
        <v>99.99881271047407</v>
      </c>
      <c r="G9" s="31">
        <f t="shared" si="1"/>
        <v>99.99881271047407</v>
      </c>
      <c r="H9" s="31">
        <f t="shared" si="1"/>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1551.69</v>
      </c>
      <c r="Z9" s="31">
        <f t="shared" si="1"/>
        <v>1484.69</v>
      </c>
      <c r="AA9" s="31">
        <f t="shared" si="1"/>
        <v>1484.69</v>
      </c>
      <c r="AB9" s="31">
        <f t="shared" si="1"/>
        <v>1445.62</v>
      </c>
      <c r="AC9" s="31">
        <f t="shared" si="1"/>
        <v>1445.62</v>
      </c>
      <c r="AD9" s="31">
        <f t="shared" si="1"/>
        <v>1328.63</v>
      </c>
      <c r="AE9" s="31">
        <f t="shared" si="1"/>
        <v>1328.42</v>
      </c>
      <c r="AF9" s="18"/>
    </row>
    <row r="10" spans="1:32" s="8" customFormat="1" ht="47.25">
      <c r="A10" s="10" t="s">
        <v>58</v>
      </c>
      <c r="B10" s="32">
        <f>H10+J10+L10+N10+P10+R10+T10+V10+X10+Z10+AB10+AD10</f>
        <v>18529.600000000002</v>
      </c>
      <c r="C10" s="32">
        <f>H10+J10+L10+N10+P10+R10+T10+V10+X10+Z10+AB10+AD10</f>
        <v>18529.600000000002</v>
      </c>
      <c r="D10" s="32">
        <f>E10</f>
        <v>18529.380000000005</v>
      </c>
      <c r="E10" s="32">
        <f>I10+K10+M10+O10+Q10+S10+U10+W10+Y10+AA10+AC10+AE10</f>
        <v>18529.380000000005</v>
      </c>
      <c r="F10" s="31">
        <f>E10/B10%</f>
        <v>99.99881271047407</v>
      </c>
      <c r="G10" s="31">
        <f>E10/C10%</f>
        <v>99.99881271047407</v>
      </c>
      <c r="H10" s="32">
        <v>1875.56</v>
      </c>
      <c r="I10" s="32">
        <v>1875.56</v>
      </c>
      <c r="J10" s="32">
        <v>1563.41</v>
      </c>
      <c r="K10" s="32">
        <v>1563.41</v>
      </c>
      <c r="L10" s="32">
        <v>1412.12</v>
      </c>
      <c r="M10" s="32">
        <v>1412.12</v>
      </c>
      <c r="N10" s="32">
        <v>1563.41</v>
      </c>
      <c r="O10" s="32">
        <v>1563.41</v>
      </c>
      <c r="P10" s="32">
        <v>1512.98</v>
      </c>
      <c r="Q10" s="32">
        <v>1512.98</v>
      </c>
      <c r="R10" s="32">
        <v>1744.6</v>
      </c>
      <c r="S10" s="32">
        <v>1744.6</v>
      </c>
      <c r="T10" s="32">
        <v>1500.45</v>
      </c>
      <c r="U10" s="32">
        <v>1498.7</v>
      </c>
      <c r="V10" s="32">
        <v>1549.94</v>
      </c>
      <c r="W10" s="32">
        <v>1548.18</v>
      </c>
      <c r="X10" s="32">
        <v>1548.19</v>
      </c>
      <c r="Y10" s="32">
        <v>1551.69</v>
      </c>
      <c r="Z10" s="32">
        <v>1484.69</v>
      </c>
      <c r="AA10" s="32">
        <v>1484.69</v>
      </c>
      <c r="AB10" s="32">
        <v>1445.62</v>
      </c>
      <c r="AC10" s="32">
        <v>1445.62</v>
      </c>
      <c r="AD10" s="32">
        <v>1328.63</v>
      </c>
      <c r="AE10" s="33">
        <v>1328.42</v>
      </c>
      <c r="AF10" s="19"/>
    </row>
    <row r="11" spans="1:32" s="8" customFormat="1" ht="21" customHeight="1">
      <c r="A11" s="37" t="s">
        <v>45</v>
      </c>
      <c r="B11" s="31">
        <f>B10</f>
        <v>18529.600000000002</v>
      </c>
      <c r="C11" s="49">
        <f>C10</f>
        <v>18529.600000000002</v>
      </c>
      <c r="D11" s="49">
        <f>D10</f>
        <v>18529.380000000005</v>
      </c>
      <c r="E11" s="49">
        <f>E10</f>
        <v>18529.380000000005</v>
      </c>
      <c r="F11" s="31">
        <f>E11/B11%</f>
        <v>99.99881271047407</v>
      </c>
      <c r="G11" s="31">
        <f>E11/C11%</f>
        <v>99.99881271047407</v>
      </c>
      <c r="H11" s="49">
        <f aca="true" t="shared" si="2" ref="H11:AE11">H10</f>
        <v>1875.56</v>
      </c>
      <c r="I11" s="49">
        <f t="shared" si="2"/>
        <v>1875.56</v>
      </c>
      <c r="J11" s="49">
        <f t="shared" si="2"/>
        <v>1563.41</v>
      </c>
      <c r="K11" s="49">
        <f t="shared" si="2"/>
        <v>1563.41</v>
      </c>
      <c r="L11" s="49">
        <f t="shared" si="2"/>
        <v>1412.12</v>
      </c>
      <c r="M11" s="49">
        <f t="shared" si="2"/>
        <v>1412.12</v>
      </c>
      <c r="N11" s="49">
        <f t="shared" si="2"/>
        <v>1563.41</v>
      </c>
      <c r="O11" s="49">
        <f t="shared" si="2"/>
        <v>1563.41</v>
      </c>
      <c r="P11" s="49">
        <f t="shared" si="2"/>
        <v>1512.98</v>
      </c>
      <c r="Q11" s="49">
        <f t="shared" si="2"/>
        <v>1512.98</v>
      </c>
      <c r="R11" s="49">
        <f t="shared" si="2"/>
        <v>1744.6</v>
      </c>
      <c r="S11" s="49">
        <f t="shared" si="2"/>
        <v>1744.6</v>
      </c>
      <c r="T11" s="49">
        <f t="shared" si="2"/>
        <v>1500.45</v>
      </c>
      <c r="U11" s="49">
        <f t="shared" si="2"/>
        <v>1498.7</v>
      </c>
      <c r="V11" s="49">
        <f t="shared" si="2"/>
        <v>1549.94</v>
      </c>
      <c r="W11" s="49">
        <f t="shared" si="2"/>
        <v>1548.18</v>
      </c>
      <c r="X11" s="49">
        <f t="shared" si="2"/>
        <v>1548.19</v>
      </c>
      <c r="Y11" s="49">
        <f t="shared" si="2"/>
        <v>1551.69</v>
      </c>
      <c r="Z11" s="49">
        <f t="shared" si="2"/>
        <v>1484.69</v>
      </c>
      <c r="AA11" s="49">
        <f t="shared" si="2"/>
        <v>1484.69</v>
      </c>
      <c r="AB11" s="49">
        <f t="shared" si="2"/>
        <v>1445.62</v>
      </c>
      <c r="AC11" s="49">
        <f t="shared" si="2"/>
        <v>1445.62</v>
      </c>
      <c r="AD11" s="49">
        <f t="shared" si="2"/>
        <v>1328.63</v>
      </c>
      <c r="AE11" s="21">
        <f t="shared" si="2"/>
        <v>1328.42</v>
      </c>
      <c r="AF11" s="18"/>
    </row>
    <row r="12" spans="1:32" s="8" customFormat="1" ht="21" customHeight="1">
      <c r="A12" s="38" t="s">
        <v>22</v>
      </c>
      <c r="B12" s="32"/>
      <c r="C12" s="51"/>
      <c r="D12" s="51"/>
      <c r="E12" s="49"/>
      <c r="F12" s="31"/>
      <c r="G12" s="31"/>
      <c r="H12" s="49"/>
      <c r="I12" s="49"/>
      <c r="J12" s="49"/>
      <c r="K12" s="49"/>
      <c r="L12" s="49"/>
      <c r="M12" s="49"/>
      <c r="N12" s="49"/>
      <c r="O12" s="49"/>
      <c r="P12" s="49"/>
      <c r="Q12" s="49"/>
      <c r="R12" s="49"/>
      <c r="S12" s="49"/>
      <c r="T12" s="49"/>
      <c r="U12" s="49"/>
      <c r="V12" s="49"/>
      <c r="W12" s="49"/>
      <c r="X12" s="49"/>
      <c r="Y12" s="49"/>
      <c r="Z12" s="49"/>
      <c r="AA12" s="49"/>
      <c r="AB12" s="49"/>
      <c r="AC12" s="49"/>
      <c r="AD12" s="49"/>
      <c r="AE12" s="21"/>
      <c r="AF12" s="18"/>
    </row>
    <row r="13" spans="1:32" s="8" customFormat="1" ht="21" customHeight="1">
      <c r="A13" s="38" t="s">
        <v>23</v>
      </c>
      <c r="B13" s="32">
        <f>B11</f>
        <v>18529.600000000002</v>
      </c>
      <c r="C13" s="51">
        <f>C11</f>
        <v>18529.600000000002</v>
      </c>
      <c r="D13" s="51">
        <f>E13</f>
        <v>18529.380000000005</v>
      </c>
      <c r="E13" s="32">
        <f>I13+K13+M13+O13+Q13+S13+U13+W13+Y13+AA13+AC13+AE13</f>
        <v>18529.380000000005</v>
      </c>
      <c r="F13" s="31">
        <f>E13/B13%</f>
        <v>99.99881271047407</v>
      </c>
      <c r="G13" s="31">
        <f>E13/C13%</f>
        <v>99.99881271047407</v>
      </c>
      <c r="H13" s="32">
        <f>H11</f>
        <v>1875.56</v>
      </c>
      <c r="I13" s="32">
        <f>I11</f>
        <v>1875.56</v>
      </c>
      <c r="J13" s="32">
        <f>J11</f>
        <v>1563.41</v>
      </c>
      <c r="K13" s="32">
        <f aca="true" t="shared" si="3" ref="K13:AE13">K11</f>
        <v>1563.41</v>
      </c>
      <c r="L13" s="32">
        <f t="shared" si="3"/>
        <v>1412.12</v>
      </c>
      <c r="M13" s="32">
        <f t="shared" si="3"/>
        <v>1412.12</v>
      </c>
      <c r="N13" s="32">
        <f t="shared" si="3"/>
        <v>1563.41</v>
      </c>
      <c r="O13" s="32">
        <f t="shared" si="3"/>
        <v>1563.41</v>
      </c>
      <c r="P13" s="32">
        <f t="shared" si="3"/>
        <v>1512.98</v>
      </c>
      <c r="Q13" s="32">
        <f t="shared" si="3"/>
        <v>1512.98</v>
      </c>
      <c r="R13" s="32">
        <f t="shared" si="3"/>
        <v>1744.6</v>
      </c>
      <c r="S13" s="32">
        <f t="shared" si="3"/>
        <v>1744.6</v>
      </c>
      <c r="T13" s="32">
        <f t="shared" si="3"/>
        <v>1500.45</v>
      </c>
      <c r="U13" s="32">
        <f t="shared" si="3"/>
        <v>1498.7</v>
      </c>
      <c r="V13" s="32">
        <f t="shared" si="3"/>
        <v>1549.94</v>
      </c>
      <c r="W13" s="32">
        <f t="shared" si="3"/>
        <v>1548.18</v>
      </c>
      <c r="X13" s="32">
        <f t="shared" si="3"/>
        <v>1548.19</v>
      </c>
      <c r="Y13" s="32">
        <f t="shared" si="3"/>
        <v>1551.69</v>
      </c>
      <c r="Z13" s="32">
        <f t="shared" si="3"/>
        <v>1484.69</v>
      </c>
      <c r="AA13" s="32">
        <f t="shared" si="3"/>
        <v>1484.69</v>
      </c>
      <c r="AB13" s="32">
        <f t="shared" si="3"/>
        <v>1445.62</v>
      </c>
      <c r="AC13" s="32">
        <f t="shared" si="3"/>
        <v>1445.62</v>
      </c>
      <c r="AD13" s="32">
        <f t="shared" si="3"/>
        <v>1328.63</v>
      </c>
      <c r="AE13" s="33">
        <f t="shared" si="3"/>
        <v>1328.42</v>
      </c>
      <c r="AF13" s="18"/>
    </row>
    <row r="14" spans="1:32" s="8" customFormat="1" ht="21" customHeight="1">
      <c r="A14" s="38" t="s">
        <v>40</v>
      </c>
      <c r="B14" s="32"/>
      <c r="C14" s="34"/>
      <c r="D14" s="34"/>
      <c r="E14" s="33"/>
      <c r="F14" s="31"/>
      <c r="G14" s="31"/>
      <c r="H14" s="32"/>
      <c r="I14" s="32"/>
      <c r="J14" s="32"/>
      <c r="K14" s="49"/>
      <c r="L14" s="32"/>
      <c r="M14" s="49"/>
      <c r="N14" s="32"/>
      <c r="O14" s="49"/>
      <c r="P14" s="32"/>
      <c r="Q14" s="49"/>
      <c r="R14" s="32"/>
      <c r="S14" s="49"/>
      <c r="T14" s="32"/>
      <c r="U14" s="49"/>
      <c r="V14" s="32"/>
      <c r="W14" s="49"/>
      <c r="X14" s="32"/>
      <c r="Y14" s="49"/>
      <c r="Z14" s="32"/>
      <c r="AA14" s="49"/>
      <c r="AB14" s="32"/>
      <c r="AC14" s="49"/>
      <c r="AD14" s="32"/>
      <c r="AE14" s="21"/>
      <c r="AF14" s="18"/>
    </row>
    <row r="15" spans="1:32" s="8" customFormat="1" ht="21" customHeight="1">
      <c r="A15" s="58" t="s">
        <v>28</v>
      </c>
      <c r="B15" s="42">
        <f>B16+B43</f>
        <v>306954.5111</v>
      </c>
      <c r="C15" s="42">
        <f>C16+C43</f>
        <v>306954.5111</v>
      </c>
      <c r="D15" s="42">
        <f>D16+D43</f>
        <v>306410.09722999996</v>
      </c>
      <c r="E15" s="42">
        <f>E16+E43</f>
        <v>306410.09722999996</v>
      </c>
      <c r="F15" s="42">
        <f>E15/B15%</f>
        <v>99.82264021204671</v>
      </c>
      <c r="G15" s="42">
        <f>E15/C15%</f>
        <v>99.82264021204671</v>
      </c>
      <c r="H15" s="42">
        <f aca="true" t="shared" si="4" ref="H15:AE15">H16+H43</f>
        <v>5152.83554</v>
      </c>
      <c r="I15" s="42">
        <f t="shared" si="4"/>
        <v>5087.85</v>
      </c>
      <c r="J15" s="42">
        <f t="shared" si="4"/>
        <v>9866.182460000002</v>
      </c>
      <c r="K15" s="42">
        <f t="shared" si="4"/>
        <v>9928.17437</v>
      </c>
      <c r="L15" s="42">
        <f t="shared" si="4"/>
        <v>8793.01256</v>
      </c>
      <c r="M15" s="42">
        <f t="shared" si="4"/>
        <v>8672.88</v>
      </c>
      <c r="N15" s="42">
        <f t="shared" si="4"/>
        <v>9589.67873</v>
      </c>
      <c r="O15" s="42">
        <f t="shared" si="4"/>
        <v>9368.099999999999</v>
      </c>
      <c r="P15" s="42">
        <f t="shared" si="4"/>
        <v>12402.69411</v>
      </c>
      <c r="Q15" s="42">
        <f t="shared" si="4"/>
        <v>12599.579999999998</v>
      </c>
      <c r="R15" s="42">
        <f t="shared" si="4"/>
        <v>10713.49431</v>
      </c>
      <c r="S15" s="42">
        <f t="shared" si="4"/>
        <v>10444.22</v>
      </c>
      <c r="T15" s="42">
        <f t="shared" si="4"/>
        <v>41337.46292</v>
      </c>
      <c r="U15" s="42">
        <f t="shared" si="4"/>
        <v>40449.93</v>
      </c>
      <c r="V15" s="42">
        <f t="shared" si="4"/>
        <v>57973.100329999994</v>
      </c>
      <c r="W15" s="42">
        <f t="shared" si="4"/>
        <v>56999.2</v>
      </c>
      <c r="X15" s="42">
        <f t="shared" si="4"/>
        <v>29421.129999999997</v>
      </c>
      <c r="Y15" s="42">
        <f t="shared" si="4"/>
        <v>25864.07</v>
      </c>
      <c r="Z15" s="42">
        <f t="shared" si="4"/>
        <v>88988.35055999999</v>
      </c>
      <c r="AA15" s="42">
        <f t="shared" si="4"/>
        <v>88929.88999999998</v>
      </c>
      <c r="AB15" s="42">
        <f t="shared" si="4"/>
        <v>24066.01051</v>
      </c>
      <c r="AC15" s="42">
        <f t="shared" si="4"/>
        <v>26157.39</v>
      </c>
      <c r="AD15" s="42">
        <f t="shared" si="4"/>
        <v>8650.55907</v>
      </c>
      <c r="AE15" s="42">
        <f t="shared" si="4"/>
        <v>11813.31286</v>
      </c>
      <c r="AF15" s="18"/>
    </row>
    <row r="16" spans="1:32" s="8" customFormat="1" ht="90.75" customHeight="1">
      <c r="A16" s="52" t="s">
        <v>30</v>
      </c>
      <c r="B16" s="31">
        <f>B17+B21+B25+B29+B33+B37</f>
        <v>205738.46000000002</v>
      </c>
      <c r="C16" s="31">
        <f>C17+C21+C25+C29+C33+C37</f>
        <v>205738.46000000002</v>
      </c>
      <c r="D16" s="31">
        <f>D17+D21+D25+D29+D33+D37</f>
        <v>205738.36</v>
      </c>
      <c r="E16" s="31">
        <f>E17+E21+E25+E29+E33+E37</f>
        <v>205738.36</v>
      </c>
      <c r="F16" s="31">
        <f>E16/B16%</f>
        <v>99.99995139460067</v>
      </c>
      <c r="G16" s="31">
        <f>E16/C16%</f>
        <v>99.99995139460067</v>
      </c>
      <c r="H16" s="31">
        <f aca="true" t="shared" si="5" ref="H16:AE16">H17+H21+H25+H29+H33+H37</f>
        <v>0</v>
      </c>
      <c r="I16" s="31">
        <f t="shared" si="5"/>
        <v>0</v>
      </c>
      <c r="J16" s="31">
        <f t="shared" si="5"/>
        <v>1233.2800000000002</v>
      </c>
      <c r="K16" s="31">
        <f t="shared" si="5"/>
        <v>1233.2800000000002</v>
      </c>
      <c r="L16" s="31">
        <f t="shared" si="5"/>
        <v>0</v>
      </c>
      <c r="M16" s="31">
        <f t="shared" si="5"/>
        <v>0</v>
      </c>
      <c r="N16" s="31">
        <f t="shared" si="5"/>
        <v>0</v>
      </c>
      <c r="O16" s="31">
        <f t="shared" si="5"/>
        <v>0</v>
      </c>
      <c r="P16" s="31">
        <f t="shared" si="5"/>
        <v>2473.7200000000003</v>
      </c>
      <c r="Q16" s="31">
        <f t="shared" si="5"/>
        <v>2473.7200000000003</v>
      </c>
      <c r="R16" s="31">
        <f t="shared" si="5"/>
        <v>3205.56</v>
      </c>
      <c r="S16" s="31">
        <f t="shared" si="5"/>
        <v>3205.56</v>
      </c>
      <c r="T16" s="31">
        <f t="shared" si="5"/>
        <v>30853.16</v>
      </c>
      <c r="U16" s="31">
        <f t="shared" si="5"/>
        <v>30853.16</v>
      </c>
      <c r="V16" s="31">
        <f t="shared" si="5"/>
        <v>50453.799999999996</v>
      </c>
      <c r="W16" s="31">
        <f t="shared" si="5"/>
        <v>50293.799999999996</v>
      </c>
      <c r="X16" s="31">
        <f t="shared" si="5"/>
        <v>21251.64</v>
      </c>
      <c r="Y16" s="31">
        <f t="shared" si="5"/>
        <v>20411.51</v>
      </c>
      <c r="Z16" s="31">
        <f t="shared" si="5"/>
        <v>80000</v>
      </c>
      <c r="AA16" s="31">
        <f t="shared" si="5"/>
        <v>79832.70999999999</v>
      </c>
      <c r="AB16" s="31">
        <f t="shared" si="5"/>
        <v>15832</v>
      </c>
      <c r="AC16" s="31">
        <f t="shared" si="5"/>
        <v>16903.92</v>
      </c>
      <c r="AD16" s="31">
        <f t="shared" si="5"/>
        <v>435.3</v>
      </c>
      <c r="AE16" s="31">
        <f t="shared" si="5"/>
        <v>435.2</v>
      </c>
      <c r="AF16" s="18"/>
    </row>
    <row r="17" spans="1:32" s="8" customFormat="1" ht="228" customHeight="1">
      <c r="A17" s="22" t="s">
        <v>64</v>
      </c>
      <c r="B17" s="31">
        <f>B18+B19+B20</f>
        <v>82303.1</v>
      </c>
      <c r="C17" s="31">
        <f>C18+C19+C20</f>
        <v>82303.1</v>
      </c>
      <c r="D17" s="31">
        <f>D18+D19+D20</f>
        <v>82303.09999999999</v>
      </c>
      <c r="E17" s="31">
        <f>E18+E19+E20</f>
        <v>82303.09999999999</v>
      </c>
      <c r="F17" s="31">
        <f>E17/B17%</f>
        <v>99.99999999999999</v>
      </c>
      <c r="G17" s="31">
        <f>E17/C17%</f>
        <v>99.99999999999999</v>
      </c>
      <c r="H17" s="31">
        <f aca="true" t="shared" si="6" ref="H17:AE17">H18+H19+H20</f>
        <v>0</v>
      </c>
      <c r="I17" s="31">
        <f t="shared" si="6"/>
        <v>0</v>
      </c>
      <c r="J17" s="31">
        <f t="shared" si="6"/>
        <v>0</v>
      </c>
      <c r="K17" s="31">
        <f t="shared" si="6"/>
        <v>0</v>
      </c>
      <c r="L17" s="31">
        <f t="shared" si="6"/>
        <v>0</v>
      </c>
      <c r="M17" s="31">
        <f t="shared" si="6"/>
        <v>0</v>
      </c>
      <c r="N17" s="31">
        <f t="shared" si="6"/>
        <v>0</v>
      </c>
      <c r="O17" s="31">
        <f t="shared" si="6"/>
        <v>0</v>
      </c>
      <c r="P17" s="31">
        <f t="shared" si="6"/>
        <v>0</v>
      </c>
      <c r="Q17" s="31">
        <f t="shared" si="6"/>
        <v>0</v>
      </c>
      <c r="R17" s="31">
        <f t="shared" si="6"/>
        <v>0</v>
      </c>
      <c r="S17" s="31">
        <f t="shared" si="6"/>
        <v>0</v>
      </c>
      <c r="T17" s="31">
        <f t="shared" si="6"/>
        <v>30853.16</v>
      </c>
      <c r="U17" s="31">
        <f t="shared" si="6"/>
        <v>30853.16</v>
      </c>
      <c r="V17" s="31">
        <f t="shared" si="6"/>
        <v>50293.799999999996</v>
      </c>
      <c r="W17" s="31">
        <f t="shared" si="6"/>
        <v>50293.799999999996</v>
      </c>
      <c r="X17" s="31">
        <f t="shared" si="6"/>
        <v>1156.14</v>
      </c>
      <c r="Y17" s="31">
        <f t="shared" si="6"/>
        <v>411.51</v>
      </c>
      <c r="Z17" s="31">
        <f t="shared" si="6"/>
        <v>0</v>
      </c>
      <c r="AA17" s="31">
        <f t="shared" si="6"/>
        <v>0.01</v>
      </c>
      <c r="AB17" s="31">
        <f t="shared" si="6"/>
        <v>0</v>
      </c>
      <c r="AC17" s="31">
        <f t="shared" si="6"/>
        <v>744.62</v>
      </c>
      <c r="AD17" s="31">
        <f t="shared" si="6"/>
        <v>0</v>
      </c>
      <c r="AE17" s="31">
        <f t="shared" si="6"/>
        <v>0</v>
      </c>
      <c r="AF17" s="86" t="s">
        <v>79</v>
      </c>
    </row>
    <row r="18" spans="1:32" s="7" customFormat="1" ht="35.25" customHeight="1">
      <c r="A18" s="10" t="s">
        <v>22</v>
      </c>
      <c r="B18" s="32">
        <f>H18+J18+L18+N18+P18+R18+T18+V18+X18+Z18+AB18+AD18</f>
        <v>78187.1</v>
      </c>
      <c r="C18" s="32">
        <f>H18+J18+L18+N18+P18+R18+T18+V18+X18+Z18+AB18+AD18</f>
        <v>78187.1</v>
      </c>
      <c r="D18" s="32">
        <f>E18</f>
        <v>78187.09999999999</v>
      </c>
      <c r="E18" s="32">
        <f>I18+K18+M18+O18+Q18+S18+U18+W18+Y18+AA18+AC18+AE18</f>
        <v>78187.09999999999</v>
      </c>
      <c r="F18" s="32">
        <f>E18/B18%</f>
        <v>99.99999999999997</v>
      </c>
      <c r="G18" s="32">
        <f>E18/C18%</f>
        <v>99.99999999999997</v>
      </c>
      <c r="H18" s="32">
        <v>0</v>
      </c>
      <c r="I18" s="32">
        <v>0</v>
      </c>
      <c r="J18" s="32">
        <v>0</v>
      </c>
      <c r="K18" s="32">
        <v>0</v>
      </c>
      <c r="L18" s="32">
        <v>0</v>
      </c>
      <c r="M18" s="32">
        <v>0</v>
      </c>
      <c r="N18" s="32">
        <v>0</v>
      </c>
      <c r="O18" s="32">
        <v>0</v>
      </c>
      <c r="P18" s="32">
        <v>0</v>
      </c>
      <c r="Q18" s="32">
        <v>0</v>
      </c>
      <c r="R18" s="32">
        <v>0</v>
      </c>
      <c r="S18" s="32">
        <v>0</v>
      </c>
      <c r="T18" s="32">
        <v>27597.62</v>
      </c>
      <c r="U18" s="32">
        <v>27597.62</v>
      </c>
      <c r="V18" s="32">
        <v>49491.99</v>
      </c>
      <c r="W18" s="32">
        <v>49491.99</v>
      </c>
      <c r="X18" s="32">
        <v>1097.49</v>
      </c>
      <c r="Y18" s="32">
        <v>390.09</v>
      </c>
      <c r="Z18" s="32">
        <v>0</v>
      </c>
      <c r="AA18" s="32">
        <v>0.01</v>
      </c>
      <c r="AB18" s="32">
        <v>0</v>
      </c>
      <c r="AC18" s="32">
        <v>707.39</v>
      </c>
      <c r="AD18" s="32">
        <v>0</v>
      </c>
      <c r="AE18" s="32">
        <v>0</v>
      </c>
      <c r="AF18" s="95"/>
    </row>
    <row r="19" spans="1:32" s="7" customFormat="1" ht="33.75" customHeight="1">
      <c r="A19" s="10" t="s">
        <v>23</v>
      </c>
      <c r="B19" s="32">
        <f>H19+J19+L19+N19+P19+R19+T19+V19+X19+Z19+AB19+AD19</f>
        <v>4116</v>
      </c>
      <c r="C19" s="32">
        <f>H19+J19+L19+N19+P19+R19+T19+V19+X19+Z19+AB19+AD19</f>
        <v>4116</v>
      </c>
      <c r="D19" s="32">
        <f>E19</f>
        <v>4116</v>
      </c>
      <c r="E19" s="32">
        <f>I19+K19+M19+O19+Q19+S19+U19+W19+Y19+AA19+AC19+AE19</f>
        <v>4116</v>
      </c>
      <c r="F19" s="32">
        <f>E19/B19%</f>
        <v>100.00000000000001</v>
      </c>
      <c r="G19" s="32">
        <f>E19/C19%</f>
        <v>100.00000000000001</v>
      </c>
      <c r="H19" s="32">
        <v>0</v>
      </c>
      <c r="I19" s="32">
        <v>0</v>
      </c>
      <c r="J19" s="32">
        <v>0</v>
      </c>
      <c r="K19" s="32">
        <v>0</v>
      </c>
      <c r="L19" s="32">
        <v>0</v>
      </c>
      <c r="M19" s="32">
        <v>0</v>
      </c>
      <c r="N19" s="32">
        <v>0</v>
      </c>
      <c r="O19" s="32">
        <v>0</v>
      </c>
      <c r="P19" s="32">
        <v>0</v>
      </c>
      <c r="Q19" s="32">
        <v>0</v>
      </c>
      <c r="R19" s="32">
        <v>0</v>
      </c>
      <c r="S19" s="32">
        <v>0</v>
      </c>
      <c r="T19" s="32">
        <v>3255.54</v>
      </c>
      <c r="U19" s="32">
        <v>3255.54</v>
      </c>
      <c r="V19" s="32">
        <v>801.81</v>
      </c>
      <c r="W19" s="32">
        <v>801.81</v>
      </c>
      <c r="X19" s="32">
        <v>58.65</v>
      </c>
      <c r="Y19" s="32">
        <v>21.42</v>
      </c>
      <c r="Z19" s="32">
        <v>0</v>
      </c>
      <c r="AA19" s="32">
        <v>0</v>
      </c>
      <c r="AB19" s="32">
        <v>0</v>
      </c>
      <c r="AC19" s="32">
        <v>37.23</v>
      </c>
      <c r="AD19" s="32">
        <v>0</v>
      </c>
      <c r="AE19" s="32">
        <v>0</v>
      </c>
      <c r="AF19" s="95"/>
    </row>
    <row r="20" spans="1:32" s="7" customFormat="1" ht="27.75" customHeight="1">
      <c r="A20" s="10" t="s">
        <v>40</v>
      </c>
      <c r="B20" s="32"/>
      <c r="C20" s="32"/>
      <c r="D20" s="32"/>
      <c r="E20" s="33"/>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91"/>
    </row>
    <row r="21" spans="1:32" s="8" customFormat="1" ht="409.5" customHeight="1">
      <c r="A21" s="37" t="s">
        <v>65</v>
      </c>
      <c r="B21" s="31">
        <f>B22+B23+B24</f>
        <v>3365.66</v>
      </c>
      <c r="C21" s="31">
        <f>C22+C23+C24</f>
        <v>3365.66</v>
      </c>
      <c r="D21" s="31">
        <f>D22+D23+D24</f>
        <v>3365.56</v>
      </c>
      <c r="E21" s="31">
        <f>E22+E23+E24</f>
        <v>3365.56</v>
      </c>
      <c r="F21" s="31">
        <f>E21/B21%</f>
        <v>99.99702881455644</v>
      </c>
      <c r="G21" s="31">
        <f>E21/C21%</f>
        <v>99.99702881455644</v>
      </c>
      <c r="H21" s="31">
        <f aca="true" t="shared" si="7" ref="H21:AE21">H22+H23+H24</f>
        <v>0</v>
      </c>
      <c r="I21" s="31">
        <f t="shared" si="7"/>
        <v>0</v>
      </c>
      <c r="J21" s="31">
        <f t="shared" si="7"/>
        <v>0</v>
      </c>
      <c r="K21" s="31">
        <f t="shared" si="7"/>
        <v>0</v>
      </c>
      <c r="L21" s="31">
        <f t="shared" si="7"/>
        <v>0</v>
      </c>
      <c r="M21" s="31">
        <f t="shared" si="7"/>
        <v>0</v>
      </c>
      <c r="N21" s="31">
        <f t="shared" si="7"/>
        <v>0</v>
      </c>
      <c r="O21" s="31">
        <f t="shared" si="7"/>
        <v>0</v>
      </c>
      <c r="P21" s="31">
        <f t="shared" si="7"/>
        <v>0</v>
      </c>
      <c r="Q21" s="31">
        <f t="shared" si="7"/>
        <v>0</v>
      </c>
      <c r="R21" s="31">
        <f t="shared" si="7"/>
        <v>3205.56</v>
      </c>
      <c r="S21" s="31">
        <f t="shared" si="7"/>
        <v>3205.56</v>
      </c>
      <c r="T21" s="31">
        <v>0</v>
      </c>
      <c r="U21" s="31">
        <f t="shared" si="7"/>
        <v>0</v>
      </c>
      <c r="V21" s="31">
        <v>160</v>
      </c>
      <c r="W21" s="31">
        <f t="shared" si="7"/>
        <v>0</v>
      </c>
      <c r="X21" s="31">
        <f t="shared" si="7"/>
        <v>0</v>
      </c>
      <c r="Y21" s="31">
        <f t="shared" si="7"/>
        <v>0</v>
      </c>
      <c r="Z21" s="31">
        <f t="shared" si="7"/>
        <v>0</v>
      </c>
      <c r="AA21" s="31">
        <f t="shared" si="7"/>
        <v>160</v>
      </c>
      <c r="AB21" s="31">
        <f t="shared" si="7"/>
        <v>0</v>
      </c>
      <c r="AC21" s="31">
        <f t="shared" si="7"/>
        <v>0</v>
      </c>
      <c r="AD21" s="31">
        <f t="shared" si="7"/>
        <v>0.1</v>
      </c>
      <c r="AE21" s="31">
        <f t="shared" si="7"/>
        <v>0</v>
      </c>
      <c r="AF21" s="86" t="s">
        <v>80</v>
      </c>
    </row>
    <row r="22" spans="1:32" s="7" customFormat="1" ht="35.25" customHeight="1">
      <c r="A22" s="38" t="s">
        <v>22</v>
      </c>
      <c r="B22" s="32"/>
      <c r="C22" s="33"/>
      <c r="D22" s="33"/>
      <c r="E22" s="33"/>
      <c r="F22" s="32"/>
      <c r="G22" s="32"/>
      <c r="H22" s="33"/>
      <c r="I22" s="33"/>
      <c r="J22" s="33"/>
      <c r="K22" s="33"/>
      <c r="L22" s="33"/>
      <c r="M22" s="33"/>
      <c r="N22" s="33"/>
      <c r="O22" s="33"/>
      <c r="P22" s="33"/>
      <c r="Q22" s="33"/>
      <c r="R22" s="33"/>
      <c r="S22" s="33"/>
      <c r="T22" s="33"/>
      <c r="U22" s="33"/>
      <c r="V22" s="33"/>
      <c r="W22" s="33"/>
      <c r="X22" s="33"/>
      <c r="Y22" s="33"/>
      <c r="Z22" s="33"/>
      <c r="AA22" s="33"/>
      <c r="AB22" s="33"/>
      <c r="AC22" s="33"/>
      <c r="AD22" s="33"/>
      <c r="AE22" s="33"/>
      <c r="AF22" s="89"/>
    </row>
    <row r="23" spans="1:32" s="7" customFormat="1" ht="32.25" customHeight="1">
      <c r="A23" s="38" t="s">
        <v>23</v>
      </c>
      <c r="B23" s="32">
        <f>H23+J23+L23+N23+P23+R23+T23+V23+X23+Z23+AB23+AD23</f>
        <v>160.1</v>
      </c>
      <c r="C23" s="33">
        <f>H23+J23+L23+N23+P23+R23+T23+V23+X23+Z23+AB23+AD23</f>
        <v>160.1</v>
      </c>
      <c r="D23" s="33">
        <f>E23</f>
        <v>160</v>
      </c>
      <c r="E23" s="33">
        <f>I23+K23+M23+O23+Q23+S23+U23+W23+Y23+AA23+AC23+AE23</f>
        <v>160</v>
      </c>
      <c r="F23" s="32">
        <f>E23/B23%</f>
        <v>99.93753903810119</v>
      </c>
      <c r="G23" s="32">
        <f>E23/C23%</f>
        <v>99.93753903810119</v>
      </c>
      <c r="H23" s="33">
        <v>0</v>
      </c>
      <c r="I23" s="33">
        <v>0</v>
      </c>
      <c r="J23" s="33">
        <v>0</v>
      </c>
      <c r="K23" s="33">
        <v>0</v>
      </c>
      <c r="L23" s="33">
        <v>0</v>
      </c>
      <c r="M23" s="33">
        <v>0</v>
      </c>
      <c r="N23" s="33">
        <v>0</v>
      </c>
      <c r="O23" s="33">
        <v>0</v>
      </c>
      <c r="P23" s="33">
        <v>0</v>
      </c>
      <c r="Q23" s="33">
        <v>0</v>
      </c>
      <c r="R23" s="33">
        <v>0</v>
      </c>
      <c r="S23" s="33">
        <v>0</v>
      </c>
      <c r="T23" s="33">
        <v>0</v>
      </c>
      <c r="U23" s="33">
        <v>0</v>
      </c>
      <c r="V23" s="33">
        <v>160</v>
      </c>
      <c r="W23" s="33">
        <v>0</v>
      </c>
      <c r="X23" s="33">
        <v>0</v>
      </c>
      <c r="Y23" s="33">
        <v>0</v>
      </c>
      <c r="Z23" s="33">
        <v>0</v>
      </c>
      <c r="AA23" s="33">
        <v>160</v>
      </c>
      <c r="AB23" s="33">
        <v>0</v>
      </c>
      <c r="AC23" s="33">
        <v>0</v>
      </c>
      <c r="AD23" s="33">
        <v>0.1</v>
      </c>
      <c r="AE23" s="33">
        <v>0</v>
      </c>
      <c r="AF23" s="89"/>
    </row>
    <row r="24" spans="1:32" s="7" customFormat="1" ht="34.5" customHeight="1">
      <c r="A24" s="38" t="s">
        <v>40</v>
      </c>
      <c r="B24" s="32">
        <f>H24+J24+L24+N24+P24+R24+T24+V24+X24+Z24+AB24+AD24</f>
        <v>3205.56</v>
      </c>
      <c r="C24" s="32">
        <f>H24+J24+L24+N24+P24+R24+T24+V24+X24+Z24+AB24+AD24</f>
        <v>3205.56</v>
      </c>
      <c r="D24" s="32">
        <f>E24</f>
        <v>3205.56</v>
      </c>
      <c r="E24" s="32">
        <f>I24+K24+M24+O24+Q24+S24+U24+W24+Y24+AA24+AC24+AE24</f>
        <v>3205.56</v>
      </c>
      <c r="F24" s="32">
        <f>E24/B24%</f>
        <v>100</v>
      </c>
      <c r="G24" s="32">
        <f>E24/C24%</f>
        <v>100</v>
      </c>
      <c r="H24" s="33">
        <v>0</v>
      </c>
      <c r="I24" s="33">
        <v>0</v>
      </c>
      <c r="J24" s="33">
        <v>0</v>
      </c>
      <c r="K24" s="33">
        <v>0</v>
      </c>
      <c r="L24" s="33">
        <v>0</v>
      </c>
      <c r="M24" s="33">
        <v>0</v>
      </c>
      <c r="N24" s="33">
        <v>0</v>
      </c>
      <c r="O24" s="33">
        <v>0</v>
      </c>
      <c r="P24" s="33">
        <v>0</v>
      </c>
      <c r="Q24" s="33">
        <v>0</v>
      </c>
      <c r="R24" s="32">
        <v>3205.56</v>
      </c>
      <c r="S24" s="32">
        <v>3205.56</v>
      </c>
      <c r="T24" s="33">
        <v>0</v>
      </c>
      <c r="U24" s="33">
        <v>0</v>
      </c>
      <c r="V24" s="33">
        <v>0</v>
      </c>
      <c r="W24" s="33">
        <v>0</v>
      </c>
      <c r="X24" s="33">
        <v>0</v>
      </c>
      <c r="Y24" s="33">
        <v>0</v>
      </c>
      <c r="Z24" s="33">
        <v>0</v>
      </c>
      <c r="AA24" s="33">
        <v>0</v>
      </c>
      <c r="AB24" s="33">
        <v>0</v>
      </c>
      <c r="AC24" s="33">
        <v>0</v>
      </c>
      <c r="AD24" s="33">
        <v>0</v>
      </c>
      <c r="AE24" s="33">
        <v>0</v>
      </c>
      <c r="AF24" s="90"/>
    </row>
    <row r="25" spans="1:32" s="8" customFormat="1" ht="60" customHeight="1">
      <c r="A25" s="37" t="s">
        <v>66</v>
      </c>
      <c r="B25" s="31">
        <f>B26+B27+B28</f>
        <v>1900</v>
      </c>
      <c r="C25" s="31">
        <f>C26+C27+C28</f>
        <v>1900</v>
      </c>
      <c r="D25" s="31">
        <f>E25</f>
        <v>1900</v>
      </c>
      <c r="E25" s="31">
        <f>E26+E27+E28</f>
        <v>1900</v>
      </c>
      <c r="F25" s="31">
        <f>E25/B25%</f>
        <v>100</v>
      </c>
      <c r="G25" s="31">
        <f>E25/C25%</f>
        <v>100</v>
      </c>
      <c r="H25" s="31">
        <f aca="true" t="shared" si="8" ref="H25:AE25">H26+H27+H28</f>
        <v>0</v>
      </c>
      <c r="I25" s="31">
        <f t="shared" si="8"/>
        <v>0</v>
      </c>
      <c r="J25" s="31">
        <f t="shared" si="8"/>
        <v>699.69</v>
      </c>
      <c r="K25" s="31">
        <f t="shared" si="8"/>
        <v>699.69</v>
      </c>
      <c r="L25" s="31">
        <f t="shared" si="8"/>
        <v>0</v>
      </c>
      <c r="M25" s="31">
        <f t="shared" si="8"/>
        <v>0</v>
      </c>
      <c r="N25" s="31">
        <f t="shared" si="8"/>
        <v>0</v>
      </c>
      <c r="O25" s="31">
        <f t="shared" si="8"/>
        <v>0</v>
      </c>
      <c r="P25" s="31">
        <f t="shared" si="8"/>
        <v>1200.31</v>
      </c>
      <c r="Q25" s="31">
        <f t="shared" si="8"/>
        <v>1200.31</v>
      </c>
      <c r="R25" s="31">
        <f t="shared" si="8"/>
        <v>0</v>
      </c>
      <c r="S25" s="31">
        <f t="shared" si="8"/>
        <v>0</v>
      </c>
      <c r="T25" s="31">
        <f t="shared" si="8"/>
        <v>0</v>
      </c>
      <c r="U25" s="31">
        <f t="shared" si="8"/>
        <v>0</v>
      </c>
      <c r="V25" s="31">
        <f t="shared" si="8"/>
        <v>0</v>
      </c>
      <c r="W25" s="31">
        <f t="shared" si="8"/>
        <v>0</v>
      </c>
      <c r="X25" s="31">
        <f t="shared" si="8"/>
        <v>0</v>
      </c>
      <c r="Y25" s="31">
        <f t="shared" si="8"/>
        <v>0</v>
      </c>
      <c r="Z25" s="31">
        <f t="shared" si="8"/>
        <v>0</v>
      </c>
      <c r="AA25" s="31">
        <f t="shared" si="8"/>
        <v>0</v>
      </c>
      <c r="AB25" s="31">
        <f t="shared" si="8"/>
        <v>0</v>
      </c>
      <c r="AC25" s="31">
        <f t="shared" si="8"/>
        <v>0</v>
      </c>
      <c r="AD25" s="31">
        <f t="shared" si="8"/>
        <v>0</v>
      </c>
      <c r="AE25" s="31">
        <f t="shared" si="8"/>
        <v>0</v>
      </c>
      <c r="AF25" s="92" t="s">
        <v>70</v>
      </c>
    </row>
    <row r="26" spans="1:32" s="7" customFormat="1" ht="31.5" customHeight="1">
      <c r="A26" s="38" t="s">
        <v>22</v>
      </c>
      <c r="B26" s="32"/>
      <c r="C26" s="32"/>
      <c r="D26" s="32"/>
      <c r="E26" s="32"/>
      <c r="F26" s="31"/>
      <c r="G26" s="3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93"/>
    </row>
    <row r="27" spans="1:32" s="7" customFormat="1" ht="30" customHeight="1">
      <c r="A27" s="38" t="s">
        <v>23</v>
      </c>
      <c r="B27" s="32"/>
      <c r="C27" s="32"/>
      <c r="D27" s="32"/>
      <c r="E27" s="32"/>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93"/>
    </row>
    <row r="28" spans="1:32" s="7" customFormat="1" ht="35.25" customHeight="1">
      <c r="A28" s="38" t="s">
        <v>40</v>
      </c>
      <c r="B28" s="32">
        <f>H28+J28+L28+N28+P28+R28+T28+V28+X28+Z28+AB28+AD28</f>
        <v>1900</v>
      </c>
      <c r="C28" s="32">
        <f>H28+J28+L28+N28+P28+R28+T28+V28+X28+Z28+AB28+AD28</f>
        <v>1900</v>
      </c>
      <c r="D28" s="32">
        <f>E28</f>
        <v>1900</v>
      </c>
      <c r="E28" s="32">
        <f>I28+K28+M28+O28+Q28+S28+U28+W28+Y28+AA28+AC28+AE28</f>
        <v>1900</v>
      </c>
      <c r="F28" s="32">
        <f>E28/B28%</f>
        <v>100</v>
      </c>
      <c r="G28" s="32">
        <f>E28/C28%</f>
        <v>100</v>
      </c>
      <c r="H28" s="32">
        <v>0</v>
      </c>
      <c r="I28" s="32">
        <v>0</v>
      </c>
      <c r="J28" s="32">
        <v>699.69</v>
      </c>
      <c r="K28" s="32">
        <v>699.69</v>
      </c>
      <c r="L28" s="32">
        <v>0</v>
      </c>
      <c r="M28" s="32">
        <v>0</v>
      </c>
      <c r="N28" s="32">
        <v>0</v>
      </c>
      <c r="O28" s="32">
        <v>0</v>
      </c>
      <c r="P28" s="32">
        <v>1200.31</v>
      </c>
      <c r="Q28" s="32">
        <v>1200.31</v>
      </c>
      <c r="R28" s="32">
        <v>0</v>
      </c>
      <c r="S28" s="32">
        <v>0</v>
      </c>
      <c r="T28" s="32">
        <v>0</v>
      </c>
      <c r="U28" s="32">
        <v>0</v>
      </c>
      <c r="V28" s="32">
        <v>0</v>
      </c>
      <c r="W28" s="32">
        <v>0</v>
      </c>
      <c r="X28" s="32">
        <v>0</v>
      </c>
      <c r="Y28" s="32">
        <v>0</v>
      </c>
      <c r="Z28" s="32">
        <v>0</v>
      </c>
      <c r="AA28" s="32">
        <v>0</v>
      </c>
      <c r="AB28" s="32">
        <v>0</v>
      </c>
      <c r="AC28" s="32">
        <v>0</v>
      </c>
      <c r="AD28" s="32">
        <v>0</v>
      </c>
      <c r="AE28" s="32">
        <v>0</v>
      </c>
      <c r="AF28" s="93"/>
    </row>
    <row r="29" spans="1:32" s="8" customFormat="1" ht="69" customHeight="1">
      <c r="A29" s="37" t="s">
        <v>67</v>
      </c>
      <c r="B29" s="31">
        <f>B30+B31+B32</f>
        <v>2242.2</v>
      </c>
      <c r="C29" s="31">
        <f>C30+C31+C32</f>
        <v>2242.2</v>
      </c>
      <c r="D29" s="31">
        <f>D30+D31+D32</f>
        <v>2242.2</v>
      </c>
      <c r="E29" s="31">
        <f>E30+E31+E32</f>
        <v>2242.2</v>
      </c>
      <c r="F29" s="31">
        <f>E29/B29%</f>
        <v>100</v>
      </c>
      <c r="G29" s="31">
        <f>E29/C29%</f>
        <v>100</v>
      </c>
      <c r="H29" s="31">
        <f aca="true" t="shared" si="9" ref="H29:AE29">H30+H31+H32</f>
        <v>0</v>
      </c>
      <c r="I29" s="31">
        <f t="shared" si="9"/>
        <v>0</v>
      </c>
      <c r="J29" s="31">
        <f t="shared" si="9"/>
        <v>533.59</v>
      </c>
      <c r="K29" s="31">
        <f t="shared" si="9"/>
        <v>533.59</v>
      </c>
      <c r="L29" s="31">
        <f t="shared" si="9"/>
        <v>0</v>
      </c>
      <c r="M29" s="31">
        <f t="shared" si="9"/>
        <v>0</v>
      </c>
      <c r="N29" s="31">
        <f t="shared" si="9"/>
        <v>0</v>
      </c>
      <c r="O29" s="31">
        <f t="shared" si="9"/>
        <v>0</v>
      </c>
      <c r="P29" s="31">
        <f t="shared" si="9"/>
        <v>1273.41</v>
      </c>
      <c r="Q29" s="31">
        <f t="shared" si="9"/>
        <v>1273.41</v>
      </c>
      <c r="R29" s="31">
        <f t="shared" si="9"/>
        <v>0</v>
      </c>
      <c r="S29" s="31">
        <f t="shared" si="9"/>
        <v>0</v>
      </c>
      <c r="T29" s="31">
        <f t="shared" si="9"/>
        <v>0</v>
      </c>
      <c r="U29" s="31">
        <f t="shared" si="9"/>
        <v>0</v>
      </c>
      <c r="V29" s="31">
        <f t="shared" si="9"/>
        <v>0</v>
      </c>
      <c r="W29" s="31">
        <f t="shared" si="9"/>
        <v>0</v>
      </c>
      <c r="X29" s="31">
        <f t="shared" si="9"/>
        <v>0</v>
      </c>
      <c r="Y29" s="31">
        <f t="shared" si="9"/>
        <v>0</v>
      </c>
      <c r="Z29" s="31">
        <f t="shared" si="9"/>
        <v>0</v>
      </c>
      <c r="AA29" s="31">
        <f t="shared" si="9"/>
        <v>0</v>
      </c>
      <c r="AB29" s="31">
        <f t="shared" si="9"/>
        <v>0</v>
      </c>
      <c r="AC29" s="31">
        <f t="shared" si="9"/>
        <v>0</v>
      </c>
      <c r="AD29" s="31">
        <f t="shared" si="9"/>
        <v>435.2</v>
      </c>
      <c r="AE29" s="31">
        <f t="shared" si="9"/>
        <v>435.2</v>
      </c>
      <c r="AF29" s="92" t="s">
        <v>81</v>
      </c>
    </row>
    <row r="30" spans="1:32" s="7" customFormat="1" ht="55.5" customHeight="1">
      <c r="A30" s="38" t="s">
        <v>22</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93"/>
    </row>
    <row r="31" spans="1:32" s="7" customFormat="1" ht="39" customHeight="1">
      <c r="A31" s="38" t="s">
        <v>23</v>
      </c>
      <c r="B31" s="32">
        <f>H31+J31+L31+N31+P31+R31+T31+V31+X31+Z31+AB31+AD31</f>
        <v>435.2</v>
      </c>
      <c r="C31" s="32">
        <f>H31+J31+L31+N31+P31+R31+T31+V31+X31+Z31+AB31+AD31</f>
        <v>435.2</v>
      </c>
      <c r="D31" s="32">
        <f>E31</f>
        <v>435.2</v>
      </c>
      <c r="E31" s="32">
        <f>I31+K31+M31+O31+Q31+S31+U31+W31+Y31+AA31+AC31+AE31</f>
        <v>435.2</v>
      </c>
      <c r="F31" s="32">
        <f>E31/B31%</f>
        <v>99.99999999999999</v>
      </c>
      <c r="G31" s="32">
        <f>E31/C31%</f>
        <v>99.99999999999999</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435.2</v>
      </c>
      <c r="AE31" s="32">
        <v>435.2</v>
      </c>
      <c r="AF31" s="93"/>
    </row>
    <row r="32" spans="1:32" s="7" customFormat="1" ht="48.75" customHeight="1">
      <c r="A32" s="38" t="s">
        <v>40</v>
      </c>
      <c r="B32" s="32">
        <f>H32+J32+L32+N32+P32+R32+T32+V32+X32+Z32+AB32+AD32</f>
        <v>1807</v>
      </c>
      <c r="C32" s="32">
        <f>H32+J32+L32+N32+P32+R32+T32+V32+X32+Z32+AB32+AD32</f>
        <v>1807</v>
      </c>
      <c r="D32" s="32">
        <f>E32</f>
        <v>1807</v>
      </c>
      <c r="E32" s="32">
        <f>I32+K32+M32+O32+Q32+S32+U32+W32+Y32+AA32+AC32+AE32</f>
        <v>1807</v>
      </c>
      <c r="F32" s="32">
        <f>E32/B32%</f>
        <v>100</v>
      </c>
      <c r="G32" s="32">
        <f>E32/C32%</f>
        <v>100</v>
      </c>
      <c r="H32" s="32">
        <v>0</v>
      </c>
      <c r="I32" s="32">
        <v>0</v>
      </c>
      <c r="J32" s="32">
        <v>533.59</v>
      </c>
      <c r="K32" s="32">
        <v>533.59</v>
      </c>
      <c r="L32" s="32">
        <v>0</v>
      </c>
      <c r="M32" s="32">
        <v>0</v>
      </c>
      <c r="N32" s="32">
        <v>0</v>
      </c>
      <c r="O32" s="32">
        <v>0</v>
      </c>
      <c r="P32" s="32">
        <v>1273.41</v>
      </c>
      <c r="Q32" s="32">
        <v>1273.41</v>
      </c>
      <c r="R32" s="32">
        <v>0</v>
      </c>
      <c r="S32" s="32">
        <v>0</v>
      </c>
      <c r="T32" s="32">
        <v>0</v>
      </c>
      <c r="U32" s="32">
        <v>0</v>
      </c>
      <c r="V32" s="32">
        <v>0</v>
      </c>
      <c r="W32" s="32">
        <v>0</v>
      </c>
      <c r="X32" s="32">
        <v>0</v>
      </c>
      <c r="Y32" s="32">
        <v>0</v>
      </c>
      <c r="Z32" s="32">
        <v>0</v>
      </c>
      <c r="AA32" s="32">
        <v>0</v>
      </c>
      <c r="AB32" s="32">
        <v>0</v>
      </c>
      <c r="AC32" s="32">
        <v>0</v>
      </c>
      <c r="AD32" s="32">
        <v>0</v>
      </c>
      <c r="AE32" s="32">
        <v>0</v>
      </c>
      <c r="AF32" s="93"/>
    </row>
    <row r="33" spans="1:32" s="8" customFormat="1" ht="105.75" customHeight="1">
      <c r="A33" s="37" t="s">
        <v>68</v>
      </c>
      <c r="B33" s="31">
        <f>B34+B35+B36</f>
        <v>115832</v>
      </c>
      <c r="C33" s="31">
        <f>C34+C35+C36</f>
        <v>115832</v>
      </c>
      <c r="D33" s="31">
        <f>D34+D35+D36</f>
        <v>115832</v>
      </c>
      <c r="E33" s="31">
        <f>E34+E35+E36</f>
        <v>115832</v>
      </c>
      <c r="F33" s="31">
        <f>E33/B33%</f>
        <v>100</v>
      </c>
      <c r="G33" s="31">
        <f>E33/C33%</f>
        <v>100</v>
      </c>
      <c r="H33" s="31">
        <f aca="true" t="shared" si="10" ref="H33:AE33">H34+H35+H36</f>
        <v>0</v>
      </c>
      <c r="I33" s="31">
        <f t="shared" si="10"/>
        <v>0</v>
      </c>
      <c r="J33" s="31">
        <f t="shared" si="10"/>
        <v>0</v>
      </c>
      <c r="K33" s="31">
        <f t="shared" si="10"/>
        <v>0</v>
      </c>
      <c r="L33" s="31">
        <f t="shared" si="10"/>
        <v>0</v>
      </c>
      <c r="M33" s="31">
        <f t="shared" si="10"/>
        <v>0</v>
      </c>
      <c r="N33" s="31">
        <f t="shared" si="10"/>
        <v>0</v>
      </c>
      <c r="O33" s="31">
        <f t="shared" si="10"/>
        <v>0</v>
      </c>
      <c r="P33" s="31">
        <f t="shared" si="10"/>
        <v>0</v>
      </c>
      <c r="Q33" s="31">
        <f t="shared" si="10"/>
        <v>0</v>
      </c>
      <c r="R33" s="31">
        <f t="shared" si="10"/>
        <v>0</v>
      </c>
      <c r="S33" s="31">
        <f t="shared" si="10"/>
        <v>0</v>
      </c>
      <c r="T33" s="31">
        <f t="shared" si="10"/>
        <v>0</v>
      </c>
      <c r="U33" s="31">
        <f t="shared" si="10"/>
        <v>0</v>
      </c>
      <c r="V33" s="31">
        <f t="shared" si="10"/>
        <v>0</v>
      </c>
      <c r="W33" s="31">
        <f t="shared" si="10"/>
        <v>0</v>
      </c>
      <c r="X33" s="31">
        <f t="shared" si="10"/>
        <v>20000</v>
      </c>
      <c r="Y33" s="31">
        <f t="shared" si="10"/>
        <v>20000</v>
      </c>
      <c r="Z33" s="31">
        <f t="shared" si="10"/>
        <v>80000</v>
      </c>
      <c r="AA33" s="31">
        <f t="shared" si="10"/>
        <v>79672.7</v>
      </c>
      <c r="AB33" s="31">
        <f t="shared" si="10"/>
        <v>15832</v>
      </c>
      <c r="AC33" s="31">
        <f t="shared" si="10"/>
        <v>16159.3</v>
      </c>
      <c r="AD33" s="31">
        <f t="shared" si="10"/>
        <v>0</v>
      </c>
      <c r="AE33" s="31">
        <f t="shared" si="10"/>
        <v>0</v>
      </c>
      <c r="AF33" s="92" t="s">
        <v>78</v>
      </c>
    </row>
    <row r="34" spans="1:32" s="7" customFormat="1" ht="56.25" customHeight="1">
      <c r="A34" s="38" t="s">
        <v>22</v>
      </c>
      <c r="B34" s="32"/>
      <c r="C34" s="32"/>
      <c r="D34" s="32"/>
      <c r="E34" s="32"/>
      <c r="F34" s="31"/>
      <c r="G34" s="3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93"/>
    </row>
    <row r="35" spans="1:32" s="7" customFormat="1" ht="59.25" customHeight="1">
      <c r="A35" s="38" t="s">
        <v>23</v>
      </c>
      <c r="B35" s="32"/>
      <c r="C35" s="32"/>
      <c r="D35" s="32"/>
      <c r="E35" s="32"/>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93"/>
    </row>
    <row r="36" spans="1:32" s="7" customFormat="1" ht="77.25" customHeight="1">
      <c r="A36" s="38" t="s">
        <v>40</v>
      </c>
      <c r="B36" s="32">
        <f>H36+J36+L36+N36+P36+R36+T36+V36+X36+Z36+AB36+AD36</f>
        <v>115832</v>
      </c>
      <c r="C36" s="32">
        <f>H36+J36+L36+N36+P36+R36+T36+V36+X36+Z36+AB36+AD36</f>
        <v>115832</v>
      </c>
      <c r="D36" s="32">
        <f>E36</f>
        <v>115832</v>
      </c>
      <c r="E36" s="32">
        <f>I36+K36+M36+O36+Q36+S36+U36+W36+Y36+AA36+AC36+AE36</f>
        <v>115832</v>
      </c>
      <c r="F36" s="32">
        <f aca="true" t="shared" si="11" ref="F36:F44">E36/B36%</f>
        <v>100</v>
      </c>
      <c r="G36" s="32">
        <f aca="true" t="shared" si="12" ref="G36:G44">E36/C36%</f>
        <v>100</v>
      </c>
      <c r="H36" s="32">
        <v>0</v>
      </c>
      <c r="I36" s="32">
        <v>0</v>
      </c>
      <c r="J36" s="32">
        <v>0</v>
      </c>
      <c r="K36" s="32">
        <v>0</v>
      </c>
      <c r="L36" s="32">
        <v>0</v>
      </c>
      <c r="M36" s="32">
        <v>0</v>
      </c>
      <c r="N36" s="32">
        <v>0</v>
      </c>
      <c r="O36" s="32">
        <v>0</v>
      </c>
      <c r="P36" s="32">
        <v>0</v>
      </c>
      <c r="Q36" s="32">
        <v>0</v>
      </c>
      <c r="R36" s="32">
        <v>0</v>
      </c>
      <c r="S36" s="32">
        <v>0</v>
      </c>
      <c r="T36" s="32">
        <v>0</v>
      </c>
      <c r="U36" s="32">
        <v>0</v>
      </c>
      <c r="V36" s="32">
        <v>0</v>
      </c>
      <c r="W36" s="32">
        <v>0</v>
      </c>
      <c r="X36" s="32">
        <v>20000</v>
      </c>
      <c r="Y36" s="32">
        <v>20000</v>
      </c>
      <c r="Z36" s="32">
        <v>80000</v>
      </c>
      <c r="AA36" s="32">
        <v>79672.7</v>
      </c>
      <c r="AB36" s="32">
        <v>15832</v>
      </c>
      <c r="AC36" s="32">
        <v>16159.3</v>
      </c>
      <c r="AD36" s="32">
        <v>0</v>
      </c>
      <c r="AE36" s="32">
        <v>0</v>
      </c>
      <c r="AF36" s="93"/>
    </row>
    <row r="37" spans="1:32" s="7" customFormat="1" ht="56.25" customHeight="1">
      <c r="A37" s="37" t="s">
        <v>71</v>
      </c>
      <c r="B37" s="32">
        <f>H37+J37+L37+N37+P37+R37+T37+V37+X37+Z37+AB37+AD37</f>
        <v>95.5</v>
      </c>
      <c r="C37" s="32">
        <f>C38</f>
        <v>95.5</v>
      </c>
      <c r="D37" s="32">
        <f>D38</f>
        <v>95.5</v>
      </c>
      <c r="E37" s="32">
        <f>E38</f>
        <v>95.5</v>
      </c>
      <c r="F37" s="32">
        <f>E37/B37%</f>
        <v>100</v>
      </c>
      <c r="G37" s="32">
        <f>E37/C37%</f>
        <v>100</v>
      </c>
      <c r="H37" s="32">
        <v>0</v>
      </c>
      <c r="I37" s="32">
        <v>0</v>
      </c>
      <c r="J37" s="32">
        <v>0</v>
      </c>
      <c r="K37" s="32">
        <v>0</v>
      </c>
      <c r="L37" s="32">
        <v>0</v>
      </c>
      <c r="M37" s="32">
        <v>0</v>
      </c>
      <c r="N37" s="32">
        <v>0</v>
      </c>
      <c r="O37" s="32">
        <v>0</v>
      </c>
      <c r="P37" s="32">
        <v>0</v>
      </c>
      <c r="Q37" s="32">
        <v>0</v>
      </c>
      <c r="R37" s="32">
        <v>0</v>
      </c>
      <c r="S37" s="32">
        <v>0</v>
      </c>
      <c r="T37" s="32">
        <v>0</v>
      </c>
      <c r="U37" s="32">
        <v>0</v>
      </c>
      <c r="V37" s="32">
        <v>0</v>
      </c>
      <c r="W37" s="32">
        <v>0</v>
      </c>
      <c r="X37" s="32">
        <v>95.5</v>
      </c>
      <c r="Y37" s="32">
        <v>0</v>
      </c>
      <c r="Z37" s="32">
        <v>0</v>
      </c>
      <c r="AA37" s="32">
        <v>0</v>
      </c>
      <c r="AB37" s="32">
        <v>0</v>
      </c>
      <c r="AC37" s="32">
        <v>0</v>
      </c>
      <c r="AD37" s="32">
        <v>0</v>
      </c>
      <c r="AE37" s="32">
        <v>0</v>
      </c>
      <c r="AF37" s="92" t="s">
        <v>74</v>
      </c>
    </row>
    <row r="38" spans="1:32" s="7" customFormat="1" ht="43.5" customHeight="1">
      <c r="A38" s="38" t="s">
        <v>23</v>
      </c>
      <c r="B38" s="32">
        <f>H38+J38+L38+N38+P38+R38+T38+V38+X38+Z38+AB38+AD38</f>
        <v>95.5</v>
      </c>
      <c r="C38" s="32">
        <f>H38+J38+L38+N38+P38+R38+T38+V38+X38+Z38+AB38+AD38</f>
        <v>95.5</v>
      </c>
      <c r="D38" s="32">
        <f>E38</f>
        <v>95.5</v>
      </c>
      <c r="E38" s="32">
        <f>I38+K38+M38+O38+Q38+S38+U38+W38+Y38+AA38+AC38+AE38</f>
        <v>95.5</v>
      </c>
      <c r="F38" s="32">
        <f>E38/B38%</f>
        <v>100</v>
      </c>
      <c r="G38" s="32">
        <f>E38/C38%</f>
        <v>100</v>
      </c>
      <c r="H38" s="32">
        <v>0</v>
      </c>
      <c r="I38" s="32">
        <v>0</v>
      </c>
      <c r="J38" s="32">
        <v>0</v>
      </c>
      <c r="K38" s="32">
        <v>0</v>
      </c>
      <c r="L38" s="32">
        <v>0</v>
      </c>
      <c r="M38" s="32">
        <v>0</v>
      </c>
      <c r="N38" s="32">
        <v>0</v>
      </c>
      <c r="O38" s="32">
        <v>0</v>
      </c>
      <c r="P38" s="32">
        <v>0</v>
      </c>
      <c r="Q38" s="32">
        <v>0</v>
      </c>
      <c r="R38" s="32">
        <v>0</v>
      </c>
      <c r="S38" s="32">
        <v>0</v>
      </c>
      <c r="T38" s="32">
        <v>0</v>
      </c>
      <c r="U38" s="32">
        <v>0</v>
      </c>
      <c r="V38" s="32">
        <v>95.5</v>
      </c>
      <c r="W38" s="32">
        <v>95.5</v>
      </c>
      <c r="X38" s="32">
        <v>0</v>
      </c>
      <c r="Y38" s="32">
        <v>0</v>
      </c>
      <c r="Z38" s="32">
        <v>0</v>
      </c>
      <c r="AA38" s="32">
        <v>0</v>
      </c>
      <c r="AB38" s="32">
        <v>0</v>
      </c>
      <c r="AC38" s="32">
        <v>0</v>
      </c>
      <c r="AD38" s="32">
        <v>0</v>
      </c>
      <c r="AE38" s="32">
        <v>0</v>
      </c>
      <c r="AF38" s="94"/>
    </row>
    <row r="39" spans="1:32" s="8" customFormat="1" ht="30" customHeight="1">
      <c r="A39" s="37" t="s">
        <v>33</v>
      </c>
      <c r="B39" s="31">
        <f>B17+B21+B25+B29+B33+B37</f>
        <v>205738.46000000002</v>
      </c>
      <c r="C39" s="31">
        <f>C17+C21+C25+C29+C33+C37</f>
        <v>205738.46000000002</v>
      </c>
      <c r="D39" s="31">
        <f>D17+D21+D25+D29+D33+D37</f>
        <v>205738.36</v>
      </c>
      <c r="E39" s="31">
        <f>E17+E21+E25+E29+E33+E37</f>
        <v>205738.36</v>
      </c>
      <c r="F39" s="31">
        <f t="shared" si="11"/>
        <v>99.99995139460067</v>
      </c>
      <c r="G39" s="31">
        <f t="shared" si="12"/>
        <v>99.99995139460067</v>
      </c>
      <c r="H39" s="31">
        <f aca="true" t="shared" si="13" ref="H39:AE39">H17+H21+H25+H29+H33+H37</f>
        <v>0</v>
      </c>
      <c r="I39" s="31">
        <f t="shared" si="13"/>
        <v>0</v>
      </c>
      <c r="J39" s="31">
        <f t="shared" si="13"/>
        <v>1233.2800000000002</v>
      </c>
      <c r="K39" s="31">
        <f t="shared" si="13"/>
        <v>1233.2800000000002</v>
      </c>
      <c r="L39" s="31">
        <f t="shared" si="13"/>
        <v>0</v>
      </c>
      <c r="M39" s="31">
        <f t="shared" si="13"/>
        <v>0</v>
      </c>
      <c r="N39" s="31">
        <f t="shared" si="13"/>
        <v>0</v>
      </c>
      <c r="O39" s="31">
        <f t="shared" si="13"/>
        <v>0</v>
      </c>
      <c r="P39" s="31">
        <f t="shared" si="13"/>
        <v>2473.7200000000003</v>
      </c>
      <c r="Q39" s="31">
        <f t="shared" si="13"/>
        <v>2473.7200000000003</v>
      </c>
      <c r="R39" s="31">
        <f t="shared" si="13"/>
        <v>3205.56</v>
      </c>
      <c r="S39" s="31">
        <f t="shared" si="13"/>
        <v>3205.56</v>
      </c>
      <c r="T39" s="31">
        <f t="shared" si="13"/>
        <v>30853.16</v>
      </c>
      <c r="U39" s="31">
        <f t="shared" si="13"/>
        <v>30853.16</v>
      </c>
      <c r="V39" s="31">
        <f t="shared" si="13"/>
        <v>50453.799999999996</v>
      </c>
      <c r="W39" s="31">
        <f t="shared" si="13"/>
        <v>50293.799999999996</v>
      </c>
      <c r="X39" s="31">
        <f t="shared" si="13"/>
        <v>21251.64</v>
      </c>
      <c r="Y39" s="31">
        <f t="shared" si="13"/>
        <v>20411.51</v>
      </c>
      <c r="Z39" s="31">
        <f t="shared" si="13"/>
        <v>80000</v>
      </c>
      <c r="AA39" s="31">
        <f t="shared" si="13"/>
        <v>79832.70999999999</v>
      </c>
      <c r="AB39" s="31">
        <f t="shared" si="13"/>
        <v>15832</v>
      </c>
      <c r="AC39" s="31">
        <f t="shared" si="13"/>
        <v>16903.92</v>
      </c>
      <c r="AD39" s="31">
        <f t="shared" si="13"/>
        <v>435.3</v>
      </c>
      <c r="AE39" s="31">
        <f t="shared" si="13"/>
        <v>435.2</v>
      </c>
      <c r="AF39" s="53"/>
    </row>
    <row r="40" spans="1:32" s="7" customFormat="1" ht="21.75" customHeight="1">
      <c r="A40" s="38" t="s">
        <v>22</v>
      </c>
      <c r="B40" s="32">
        <f>B18+B22+B26+B30+B34</f>
        <v>78187.1</v>
      </c>
      <c r="C40" s="32">
        <f>C18+C22+C26+C30+C34</f>
        <v>78187.1</v>
      </c>
      <c r="D40" s="32">
        <f>D18+D22+D26+D30</f>
        <v>78187.09999999999</v>
      </c>
      <c r="E40" s="32">
        <f>E18+E22+E26+E30+E34</f>
        <v>78187.09999999999</v>
      </c>
      <c r="F40" s="32">
        <f t="shared" si="11"/>
        <v>99.99999999999997</v>
      </c>
      <c r="G40" s="32">
        <f t="shared" si="12"/>
        <v>99.99999999999997</v>
      </c>
      <c r="H40" s="32">
        <f>H18+H22+H26+H30+H34</f>
        <v>0</v>
      </c>
      <c r="I40" s="32">
        <f aca="true" t="shared" si="14" ref="I40:AE42">I18+I22+I26+I30+I34</f>
        <v>0</v>
      </c>
      <c r="J40" s="32">
        <f t="shared" si="14"/>
        <v>0</v>
      </c>
      <c r="K40" s="32">
        <f t="shared" si="14"/>
        <v>0</v>
      </c>
      <c r="L40" s="32">
        <f t="shared" si="14"/>
        <v>0</v>
      </c>
      <c r="M40" s="32">
        <f t="shared" si="14"/>
        <v>0</v>
      </c>
      <c r="N40" s="32">
        <f t="shared" si="14"/>
        <v>0</v>
      </c>
      <c r="O40" s="32">
        <f t="shared" si="14"/>
        <v>0</v>
      </c>
      <c r="P40" s="32">
        <f t="shared" si="14"/>
        <v>0</v>
      </c>
      <c r="Q40" s="32">
        <f t="shared" si="14"/>
        <v>0</v>
      </c>
      <c r="R40" s="32">
        <f t="shared" si="14"/>
        <v>0</v>
      </c>
      <c r="S40" s="32">
        <f t="shared" si="14"/>
        <v>0</v>
      </c>
      <c r="T40" s="32">
        <f t="shared" si="14"/>
        <v>27597.62</v>
      </c>
      <c r="U40" s="32">
        <f t="shared" si="14"/>
        <v>27597.62</v>
      </c>
      <c r="V40" s="32">
        <f t="shared" si="14"/>
        <v>49491.99</v>
      </c>
      <c r="W40" s="32">
        <f t="shared" si="14"/>
        <v>49491.99</v>
      </c>
      <c r="X40" s="32">
        <f t="shared" si="14"/>
        <v>1097.49</v>
      </c>
      <c r="Y40" s="32">
        <f t="shared" si="14"/>
        <v>390.09</v>
      </c>
      <c r="Z40" s="32">
        <f t="shared" si="14"/>
        <v>0</v>
      </c>
      <c r="AA40" s="32">
        <f t="shared" si="14"/>
        <v>0.01</v>
      </c>
      <c r="AB40" s="32">
        <f t="shared" si="14"/>
        <v>0</v>
      </c>
      <c r="AC40" s="32">
        <f t="shared" si="14"/>
        <v>707.39</v>
      </c>
      <c r="AD40" s="32">
        <f t="shared" si="14"/>
        <v>0</v>
      </c>
      <c r="AE40" s="32">
        <f t="shared" si="14"/>
        <v>0</v>
      </c>
      <c r="AF40" s="54"/>
    </row>
    <row r="41" spans="1:32" s="7" customFormat="1" ht="21.75" customHeight="1">
      <c r="A41" s="38" t="s">
        <v>23</v>
      </c>
      <c r="B41" s="32">
        <f>B19+B23+B27+B31+B35+B38</f>
        <v>4806.8</v>
      </c>
      <c r="C41" s="32">
        <f>C19+C23+C27+C31+C35+C38</f>
        <v>4806.8</v>
      </c>
      <c r="D41" s="32">
        <f>E41</f>
        <v>4806.7</v>
      </c>
      <c r="E41" s="32">
        <f>E19+E23+E27+E31+E35+E38</f>
        <v>4806.7</v>
      </c>
      <c r="F41" s="32">
        <f>E41/B41%</f>
        <v>99.99791961388033</v>
      </c>
      <c r="G41" s="32">
        <f>E41/C41%</f>
        <v>99.99791961388033</v>
      </c>
      <c r="H41" s="32">
        <f>H19+H23+H27+H31+H35</f>
        <v>0</v>
      </c>
      <c r="I41" s="32">
        <f t="shared" si="14"/>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3255.54</v>
      </c>
      <c r="U41" s="32">
        <f t="shared" si="14"/>
        <v>3255.54</v>
      </c>
      <c r="V41" s="32">
        <f t="shared" si="14"/>
        <v>961.81</v>
      </c>
      <c r="W41" s="32">
        <f t="shared" si="14"/>
        <v>801.81</v>
      </c>
      <c r="X41" s="32">
        <f>X19+X23+X27+X31+X35+X38</f>
        <v>58.65</v>
      </c>
      <c r="Y41" s="32">
        <f t="shared" si="14"/>
        <v>21.42</v>
      </c>
      <c r="Z41" s="32">
        <f t="shared" si="14"/>
        <v>0</v>
      </c>
      <c r="AA41" s="32">
        <f t="shared" si="14"/>
        <v>160</v>
      </c>
      <c r="AB41" s="32">
        <f t="shared" si="14"/>
        <v>0</v>
      </c>
      <c r="AC41" s="32">
        <f t="shared" si="14"/>
        <v>37.23</v>
      </c>
      <c r="AD41" s="32">
        <f t="shared" si="14"/>
        <v>435.3</v>
      </c>
      <c r="AE41" s="32">
        <f t="shared" si="14"/>
        <v>435.2</v>
      </c>
      <c r="AF41" s="54"/>
    </row>
    <row r="42" spans="1:32" s="7" customFormat="1" ht="21.75" customHeight="1">
      <c r="A42" s="38" t="s">
        <v>40</v>
      </c>
      <c r="B42" s="32">
        <f>B20+B24+B28+B32+B36</f>
        <v>122744.56</v>
      </c>
      <c r="C42" s="32">
        <f>C20+C24+C28+C32+C36</f>
        <v>122744.56</v>
      </c>
      <c r="D42" s="32">
        <f>E42</f>
        <v>122744.56</v>
      </c>
      <c r="E42" s="32">
        <f>E20+E24+E28+E32+E36</f>
        <v>122744.56</v>
      </c>
      <c r="F42" s="32">
        <f t="shared" si="11"/>
        <v>100</v>
      </c>
      <c r="G42" s="32">
        <f t="shared" si="12"/>
        <v>100</v>
      </c>
      <c r="H42" s="32">
        <f>H20+H24+H28+H32+H36</f>
        <v>0</v>
      </c>
      <c r="I42" s="32">
        <f t="shared" si="14"/>
        <v>0</v>
      </c>
      <c r="J42" s="32">
        <f t="shared" si="14"/>
        <v>1233.2800000000002</v>
      </c>
      <c r="K42" s="32">
        <f t="shared" si="14"/>
        <v>1233.2800000000002</v>
      </c>
      <c r="L42" s="32">
        <f t="shared" si="14"/>
        <v>0</v>
      </c>
      <c r="M42" s="32">
        <f t="shared" si="14"/>
        <v>0</v>
      </c>
      <c r="N42" s="32">
        <f t="shared" si="14"/>
        <v>0</v>
      </c>
      <c r="O42" s="32">
        <f t="shared" si="14"/>
        <v>0</v>
      </c>
      <c r="P42" s="32">
        <f t="shared" si="14"/>
        <v>2473.7200000000003</v>
      </c>
      <c r="Q42" s="32">
        <f t="shared" si="14"/>
        <v>2473.7200000000003</v>
      </c>
      <c r="R42" s="32">
        <f t="shared" si="14"/>
        <v>3205.56</v>
      </c>
      <c r="S42" s="32">
        <f t="shared" si="14"/>
        <v>3205.56</v>
      </c>
      <c r="T42" s="32">
        <f t="shared" si="14"/>
        <v>0</v>
      </c>
      <c r="U42" s="32">
        <f t="shared" si="14"/>
        <v>0</v>
      </c>
      <c r="V42" s="32">
        <f t="shared" si="14"/>
        <v>0</v>
      </c>
      <c r="W42" s="32">
        <f t="shared" si="14"/>
        <v>0</v>
      </c>
      <c r="X42" s="32">
        <f>X20+X24+X28+X32+X36</f>
        <v>20000</v>
      </c>
      <c r="Y42" s="32">
        <f t="shared" si="14"/>
        <v>20000</v>
      </c>
      <c r="Z42" s="32">
        <f t="shared" si="14"/>
        <v>80000</v>
      </c>
      <c r="AA42" s="32">
        <f t="shared" si="14"/>
        <v>79672.7</v>
      </c>
      <c r="AB42" s="32">
        <f t="shared" si="14"/>
        <v>15832</v>
      </c>
      <c r="AC42" s="32">
        <f t="shared" si="14"/>
        <v>16159.3</v>
      </c>
      <c r="AD42" s="32">
        <f t="shared" si="14"/>
        <v>0</v>
      </c>
      <c r="AE42" s="32">
        <f t="shared" si="14"/>
        <v>0</v>
      </c>
      <c r="AF42" s="55"/>
    </row>
    <row r="43" spans="1:32" s="8" customFormat="1" ht="51" customHeight="1">
      <c r="A43" s="22" t="s">
        <v>32</v>
      </c>
      <c r="B43" s="31">
        <f>B64</f>
        <v>101216.05109999998</v>
      </c>
      <c r="C43" s="31">
        <f>C64</f>
        <v>101216.05109999998</v>
      </c>
      <c r="D43" s="31">
        <f>E43</f>
        <v>100671.73722999998</v>
      </c>
      <c r="E43" s="31">
        <f>E64</f>
        <v>100671.73722999998</v>
      </c>
      <c r="F43" s="31">
        <f t="shared" si="11"/>
        <v>99.4622257398066</v>
      </c>
      <c r="G43" s="31">
        <f t="shared" si="12"/>
        <v>99.4622257398066</v>
      </c>
      <c r="H43" s="31">
        <f aca="true" t="shared" si="15" ref="H43:AE43">H64</f>
        <v>5152.83554</v>
      </c>
      <c r="I43" s="31">
        <f t="shared" si="15"/>
        <v>5087.85</v>
      </c>
      <c r="J43" s="31">
        <f t="shared" si="15"/>
        <v>8632.902460000001</v>
      </c>
      <c r="K43" s="31">
        <f t="shared" si="15"/>
        <v>8694.89437</v>
      </c>
      <c r="L43" s="31">
        <f t="shared" si="15"/>
        <v>8793.01256</v>
      </c>
      <c r="M43" s="31">
        <f t="shared" si="15"/>
        <v>8672.88</v>
      </c>
      <c r="N43" s="31">
        <f t="shared" si="15"/>
        <v>9589.67873</v>
      </c>
      <c r="O43" s="31">
        <f t="shared" si="15"/>
        <v>9368.099999999999</v>
      </c>
      <c r="P43" s="31">
        <f t="shared" si="15"/>
        <v>9928.97411</v>
      </c>
      <c r="Q43" s="31">
        <f t="shared" si="15"/>
        <v>10125.859999999999</v>
      </c>
      <c r="R43" s="31">
        <f t="shared" si="15"/>
        <v>7507.934310000001</v>
      </c>
      <c r="S43" s="31">
        <f t="shared" si="15"/>
        <v>7238.66</v>
      </c>
      <c r="T43" s="31">
        <f t="shared" si="15"/>
        <v>10484.302919999998</v>
      </c>
      <c r="U43" s="31">
        <f t="shared" si="15"/>
        <v>9596.769999999999</v>
      </c>
      <c r="V43" s="31">
        <f t="shared" si="15"/>
        <v>7519.30033</v>
      </c>
      <c r="W43" s="31">
        <f t="shared" si="15"/>
        <v>6705.4</v>
      </c>
      <c r="X43" s="31">
        <f t="shared" si="15"/>
        <v>8169.49</v>
      </c>
      <c r="Y43" s="31">
        <f t="shared" si="15"/>
        <v>5452.56</v>
      </c>
      <c r="Z43" s="31">
        <f t="shared" si="15"/>
        <v>8988.350559999999</v>
      </c>
      <c r="AA43" s="31">
        <f t="shared" si="15"/>
        <v>9097.18</v>
      </c>
      <c r="AB43" s="31">
        <f t="shared" si="15"/>
        <v>8234.01051</v>
      </c>
      <c r="AC43" s="31">
        <f t="shared" si="15"/>
        <v>9253.470000000001</v>
      </c>
      <c r="AD43" s="31">
        <f t="shared" si="15"/>
        <v>8215.25907</v>
      </c>
      <c r="AE43" s="31">
        <f t="shared" si="15"/>
        <v>11378.11286</v>
      </c>
      <c r="AF43" s="18"/>
    </row>
    <row r="44" spans="1:32" s="8" customFormat="1" ht="75" customHeight="1">
      <c r="A44" s="10" t="s">
        <v>53</v>
      </c>
      <c r="B44" s="32">
        <f>H44+J44+L44+N44+P44+R44+T44+V44+X44+Z44+AB44+AD44</f>
        <v>96397.85109999999</v>
      </c>
      <c r="C44" s="51">
        <f>H44+J44+L44+N44+P44+R44+T44+V44+X44+Z44+AB44+AD44</f>
        <v>96397.85109999999</v>
      </c>
      <c r="D44" s="34">
        <f>E44</f>
        <v>96355.04722999998</v>
      </c>
      <c r="E44" s="32">
        <f>I44+K44+M44+O44+Q44+S44+U44+W44+Y44+AA44+AC44+AE44</f>
        <v>96355.04722999998</v>
      </c>
      <c r="F44" s="31">
        <f t="shared" si="11"/>
        <v>99.95559665541134</v>
      </c>
      <c r="G44" s="31">
        <f t="shared" si="12"/>
        <v>99.95559665541134</v>
      </c>
      <c r="H44" s="32">
        <v>4912.36554</v>
      </c>
      <c r="I44" s="32">
        <v>4849.51</v>
      </c>
      <c r="J44" s="32">
        <v>8366.63246</v>
      </c>
      <c r="K44" s="32">
        <f>13276.00437-I44</f>
        <v>8426.49437</v>
      </c>
      <c r="L44" s="32">
        <v>8527.93256</v>
      </c>
      <c r="M44" s="32">
        <v>8408.3</v>
      </c>
      <c r="N44" s="32">
        <v>9312.28873</v>
      </c>
      <c r="O44" s="32">
        <v>9090.21</v>
      </c>
      <c r="P44" s="32">
        <v>9657.66411</v>
      </c>
      <c r="Q44" s="32">
        <v>9854.8</v>
      </c>
      <c r="R44" s="32">
        <v>7237.25431</v>
      </c>
      <c r="S44" s="32">
        <v>6969.64</v>
      </c>
      <c r="T44" s="32">
        <v>10185.51292</v>
      </c>
      <c r="U44" s="32">
        <v>9333.81</v>
      </c>
      <c r="V44" s="32">
        <v>6203.70033</v>
      </c>
      <c r="W44" s="32">
        <f>5382.24</f>
        <v>5382.24</v>
      </c>
      <c r="X44" s="32">
        <f>7885.45-494.8</f>
        <v>7390.65</v>
      </c>
      <c r="Y44" s="32">
        <v>5169.06</v>
      </c>
      <c r="Z44" s="32">
        <v>8678.89056</v>
      </c>
      <c r="AA44" s="32">
        <v>8812.4</v>
      </c>
      <c r="AB44" s="32">
        <v>7970.75051</v>
      </c>
      <c r="AC44" s="32">
        <v>8968.54</v>
      </c>
      <c r="AD44" s="32">
        <v>7954.20907</v>
      </c>
      <c r="AE44" s="33">
        <f>10813.5+276.54286</f>
        <v>11090.04286</v>
      </c>
      <c r="AF44" s="86"/>
    </row>
    <row r="45" spans="1:32" s="8" customFormat="1" ht="15.75">
      <c r="A45" s="10" t="s">
        <v>22</v>
      </c>
      <c r="B45" s="32"/>
      <c r="C45" s="34"/>
      <c r="D45" s="34"/>
      <c r="E45" s="33"/>
      <c r="F45" s="31"/>
      <c r="G45" s="31"/>
      <c r="H45" s="33"/>
      <c r="I45" s="33"/>
      <c r="J45" s="33"/>
      <c r="K45" s="33"/>
      <c r="L45" s="33"/>
      <c r="M45" s="33"/>
      <c r="N45" s="33"/>
      <c r="O45" s="35"/>
      <c r="P45" s="33"/>
      <c r="Q45" s="33"/>
      <c r="R45" s="33"/>
      <c r="S45" s="33"/>
      <c r="T45" s="33"/>
      <c r="U45" s="35"/>
      <c r="V45" s="33"/>
      <c r="W45" s="33"/>
      <c r="X45" s="33"/>
      <c r="Y45" s="33"/>
      <c r="Z45" s="33"/>
      <c r="AA45" s="33"/>
      <c r="AB45" s="33"/>
      <c r="AC45" s="33"/>
      <c r="AD45" s="33"/>
      <c r="AE45" s="33"/>
      <c r="AF45" s="87"/>
    </row>
    <row r="46" spans="1:32" s="8" customFormat="1" ht="15.75">
      <c r="A46" s="10" t="s">
        <v>23</v>
      </c>
      <c r="B46" s="32">
        <f>B44</f>
        <v>96397.85109999999</v>
      </c>
      <c r="C46" s="32">
        <f>C44</f>
        <v>96397.85109999999</v>
      </c>
      <c r="D46" s="32">
        <f>E46</f>
        <v>96355.04722999998</v>
      </c>
      <c r="E46" s="32">
        <f>E44</f>
        <v>96355.04722999998</v>
      </c>
      <c r="F46" s="32">
        <f>E46/B46%</f>
        <v>99.95559665541134</v>
      </c>
      <c r="G46" s="32">
        <f>E46/C46%</f>
        <v>99.95559665541134</v>
      </c>
      <c r="H46" s="32">
        <f aca="true" t="shared" si="16" ref="H46:AE46">H44</f>
        <v>4912.36554</v>
      </c>
      <c r="I46" s="32">
        <f t="shared" si="16"/>
        <v>4849.51</v>
      </c>
      <c r="J46" s="32">
        <f t="shared" si="16"/>
        <v>8366.63246</v>
      </c>
      <c r="K46" s="32">
        <f t="shared" si="16"/>
        <v>8426.49437</v>
      </c>
      <c r="L46" s="32">
        <f t="shared" si="16"/>
        <v>8527.93256</v>
      </c>
      <c r="M46" s="32">
        <f t="shared" si="16"/>
        <v>8408.3</v>
      </c>
      <c r="N46" s="32">
        <f t="shared" si="16"/>
        <v>9312.28873</v>
      </c>
      <c r="O46" s="32">
        <f t="shared" si="16"/>
        <v>9090.21</v>
      </c>
      <c r="P46" s="32">
        <f t="shared" si="16"/>
        <v>9657.66411</v>
      </c>
      <c r="Q46" s="32">
        <f t="shared" si="16"/>
        <v>9854.8</v>
      </c>
      <c r="R46" s="32">
        <f t="shared" si="16"/>
        <v>7237.25431</v>
      </c>
      <c r="S46" s="32">
        <f t="shared" si="16"/>
        <v>6969.64</v>
      </c>
      <c r="T46" s="32">
        <f t="shared" si="16"/>
        <v>10185.51292</v>
      </c>
      <c r="U46" s="32">
        <f t="shared" si="16"/>
        <v>9333.81</v>
      </c>
      <c r="V46" s="32">
        <f t="shared" si="16"/>
        <v>6203.70033</v>
      </c>
      <c r="W46" s="32">
        <f t="shared" si="16"/>
        <v>5382.24</v>
      </c>
      <c r="X46" s="32">
        <f t="shared" si="16"/>
        <v>7390.65</v>
      </c>
      <c r="Y46" s="32">
        <f t="shared" si="16"/>
        <v>5169.06</v>
      </c>
      <c r="Z46" s="32">
        <f t="shared" si="16"/>
        <v>8678.89056</v>
      </c>
      <c r="AA46" s="32">
        <f t="shared" si="16"/>
        <v>8812.4</v>
      </c>
      <c r="AB46" s="32">
        <f t="shared" si="16"/>
        <v>7970.75051</v>
      </c>
      <c r="AC46" s="32">
        <f t="shared" si="16"/>
        <v>8968.54</v>
      </c>
      <c r="AD46" s="32">
        <f t="shared" si="16"/>
        <v>7954.20907</v>
      </c>
      <c r="AE46" s="32">
        <f t="shared" si="16"/>
        <v>11090.04286</v>
      </c>
      <c r="AF46" s="87"/>
    </row>
    <row r="47" spans="1:32" s="8" customFormat="1" ht="15.75">
      <c r="A47" s="10" t="s">
        <v>40</v>
      </c>
      <c r="B47" s="32"/>
      <c r="C47" s="34"/>
      <c r="D47" s="34"/>
      <c r="E47" s="33"/>
      <c r="F47" s="31"/>
      <c r="G47" s="31"/>
      <c r="H47" s="33"/>
      <c r="I47" s="33"/>
      <c r="J47" s="33"/>
      <c r="K47" s="33"/>
      <c r="L47" s="33"/>
      <c r="M47" s="33"/>
      <c r="N47" s="33"/>
      <c r="O47" s="35"/>
      <c r="P47" s="33"/>
      <c r="Q47" s="33"/>
      <c r="R47" s="33"/>
      <c r="S47" s="33"/>
      <c r="T47" s="33"/>
      <c r="U47" s="35"/>
      <c r="V47" s="33"/>
      <c r="W47" s="33"/>
      <c r="X47" s="33"/>
      <c r="Y47" s="33"/>
      <c r="Z47" s="33"/>
      <c r="AA47" s="33"/>
      <c r="AB47" s="33"/>
      <c r="AC47" s="33"/>
      <c r="AD47" s="33"/>
      <c r="AE47" s="33"/>
      <c r="AF47" s="88"/>
    </row>
    <row r="48" spans="1:32" s="8" customFormat="1" ht="31.5">
      <c r="A48" s="10" t="s">
        <v>54</v>
      </c>
      <c r="B48" s="32">
        <f>H48+J48+L48+N48+P48+R48+T48+V48+X48+Z48+AB48+AD48</f>
        <v>3019.8</v>
      </c>
      <c r="C48" s="51">
        <f>H48+J48+L48+N48+P48+R48+T48+V48+X48+Z48+AB48+AD48</f>
        <v>3019.8</v>
      </c>
      <c r="D48" s="51">
        <f>E48</f>
        <v>3019.74</v>
      </c>
      <c r="E48" s="32">
        <f>I48+K48+M48+O48+Q48+S48+U48+W48+Y48+AA48+AC48+AE48</f>
        <v>3019.74</v>
      </c>
      <c r="F48" s="32">
        <f>E48/B48%</f>
        <v>99.99801311345121</v>
      </c>
      <c r="G48" s="32">
        <f>E48/C48%</f>
        <v>99.99801311345121</v>
      </c>
      <c r="H48" s="32">
        <v>223.34</v>
      </c>
      <c r="I48" s="32">
        <v>223.34</v>
      </c>
      <c r="J48" s="32">
        <v>248.56</v>
      </c>
      <c r="K48" s="32">
        <v>248.56</v>
      </c>
      <c r="L48" s="32">
        <v>248.57</v>
      </c>
      <c r="M48" s="32">
        <v>248.57</v>
      </c>
      <c r="N48" s="32">
        <v>248.57</v>
      </c>
      <c r="O48" s="32">
        <v>248.57</v>
      </c>
      <c r="P48" s="32">
        <v>248.57</v>
      </c>
      <c r="Q48" s="32">
        <v>248.57</v>
      </c>
      <c r="R48" s="32">
        <v>248.57</v>
      </c>
      <c r="S48" s="32">
        <v>248.57</v>
      </c>
      <c r="T48" s="32">
        <v>248.57</v>
      </c>
      <c r="U48" s="32">
        <v>248.57</v>
      </c>
      <c r="V48" s="32">
        <v>261</v>
      </c>
      <c r="W48" s="32">
        <v>261</v>
      </c>
      <c r="X48" s="32">
        <v>261</v>
      </c>
      <c r="Y48" s="32">
        <v>261</v>
      </c>
      <c r="Z48" s="32">
        <v>261</v>
      </c>
      <c r="AA48" s="32">
        <v>261</v>
      </c>
      <c r="AB48" s="32">
        <v>261</v>
      </c>
      <c r="AC48" s="32">
        <v>261</v>
      </c>
      <c r="AD48" s="32">
        <v>261.05</v>
      </c>
      <c r="AE48" s="33">
        <v>260.99</v>
      </c>
      <c r="AF48" s="18"/>
    </row>
    <row r="49" spans="1:32" s="8" customFormat="1" ht="15.75">
      <c r="A49" s="10" t="s">
        <v>22</v>
      </c>
      <c r="B49" s="32"/>
      <c r="C49" s="34"/>
      <c r="D49" s="34"/>
      <c r="E49" s="33"/>
      <c r="F49" s="31"/>
      <c r="G49" s="31"/>
      <c r="H49" s="33"/>
      <c r="I49" s="33"/>
      <c r="J49" s="33"/>
      <c r="K49" s="33"/>
      <c r="L49" s="33"/>
      <c r="M49" s="33"/>
      <c r="N49" s="33"/>
      <c r="O49" s="35"/>
      <c r="P49" s="33"/>
      <c r="Q49" s="33"/>
      <c r="R49" s="33"/>
      <c r="S49" s="33"/>
      <c r="T49" s="33"/>
      <c r="U49" s="35"/>
      <c r="V49" s="33"/>
      <c r="W49" s="33"/>
      <c r="X49" s="33"/>
      <c r="Y49" s="33"/>
      <c r="Z49" s="33"/>
      <c r="AA49" s="33"/>
      <c r="AB49" s="33"/>
      <c r="AC49" s="33"/>
      <c r="AD49" s="33"/>
      <c r="AE49" s="33"/>
      <c r="AF49" s="18"/>
    </row>
    <row r="50" spans="1:32" s="8" customFormat="1" ht="15.75">
      <c r="A50" s="10" t="s">
        <v>23</v>
      </c>
      <c r="B50" s="32">
        <f>B48</f>
        <v>3019.8</v>
      </c>
      <c r="C50" s="32">
        <f>C48</f>
        <v>3019.8</v>
      </c>
      <c r="D50" s="32">
        <f>E50</f>
        <v>3019.74</v>
      </c>
      <c r="E50" s="32">
        <f>E48</f>
        <v>3019.74</v>
      </c>
      <c r="F50" s="32">
        <f>E50/B50%</f>
        <v>99.99801311345121</v>
      </c>
      <c r="G50" s="32">
        <f>E50/C50%</f>
        <v>99.99801311345121</v>
      </c>
      <c r="H50" s="32">
        <f aca="true" t="shared" si="17" ref="H50:AE50">H48</f>
        <v>223.34</v>
      </c>
      <c r="I50" s="32">
        <f t="shared" si="17"/>
        <v>223.34</v>
      </c>
      <c r="J50" s="32">
        <f t="shared" si="17"/>
        <v>248.56</v>
      </c>
      <c r="K50" s="32">
        <f t="shared" si="17"/>
        <v>248.56</v>
      </c>
      <c r="L50" s="32">
        <f t="shared" si="17"/>
        <v>248.57</v>
      </c>
      <c r="M50" s="32">
        <f t="shared" si="17"/>
        <v>248.57</v>
      </c>
      <c r="N50" s="32">
        <f t="shared" si="17"/>
        <v>248.57</v>
      </c>
      <c r="O50" s="32">
        <f t="shared" si="17"/>
        <v>248.57</v>
      </c>
      <c r="P50" s="32">
        <f t="shared" si="17"/>
        <v>248.57</v>
      </c>
      <c r="Q50" s="32">
        <f t="shared" si="17"/>
        <v>248.57</v>
      </c>
      <c r="R50" s="32">
        <f t="shared" si="17"/>
        <v>248.57</v>
      </c>
      <c r="S50" s="32">
        <f t="shared" si="17"/>
        <v>248.57</v>
      </c>
      <c r="T50" s="32">
        <f t="shared" si="17"/>
        <v>248.57</v>
      </c>
      <c r="U50" s="32">
        <f t="shared" si="17"/>
        <v>248.57</v>
      </c>
      <c r="V50" s="32">
        <f t="shared" si="17"/>
        <v>261</v>
      </c>
      <c r="W50" s="32">
        <f t="shared" si="17"/>
        <v>261</v>
      </c>
      <c r="X50" s="32">
        <f t="shared" si="17"/>
        <v>261</v>
      </c>
      <c r="Y50" s="32">
        <f t="shared" si="17"/>
        <v>261</v>
      </c>
      <c r="Z50" s="32">
        <f t="shared" si="17"/>
        <v>261</v>
      </c>
      <c r="AA50" s="32">
        <f t="shared" si="17"/>
        <v>261</v>
      </c>
      <c r="AB50" s="32">
        <f t="shared" si="17"/>
        <v>261</v>
      </c>
      <c r="AC50" s="32">
        <f t="shared" si="17"/>
        <v>261</v>
      </c>
      <c r="AD50" s="32">
        <f t="shared" si="17"/>
        <v>261.05</v>
      </c>
      <c r="AE50" s="32">
        <f t="shared" si="17"/>
        <v>260.99</v>
      </c>
      <c r="AF50" s="18"/>
    </row>
    <row r="51" spans="1:32" s="8" customFormat="1" ht="15.75">
      <c r="A51" s="10" t="s">
        <v>40</v>
      </c>
      <c r="B51" s="32"/>
      <c r="C51" s="34"/>
      <c r="D51" s="34"/>
      <c r="E51" s="33"/>
      <c r="F51" s="31"/>
      <c r="G51" s="31"/>
      <c r="H51" s="33"/>
      <c r="I51" s="33"/>
      <c r="J51" s="33"/>
      <c r="K51" s="33"/>
      <c r="L51" s="33"/>
      <c r="M51" s="33"/>
      <c r="N51" s="33"/>
      <c r="O51" s="35"/>
      <c r="P51" s="33"/>
      <c r="Q51" s="33"/>
      <c r="R51" s="33"/>
      <c r="S51" s="33"/>
      <c r="T51" s="33"/>
      <c r="U51" s="35"/>
      <c r="V51" s="33"/>
      <c r="W51" s="33"/>
      <c r="X51" s="33"/>
      <c r="Y51" s="33"/>
      <c r="Z51" s="33"/>
      <c r="AA51" s="33"/>
      <c r="AB51" s="33"/>
      <c r="AC51" s="33"/>
      <c r="AD51" s="33"/>
      <c r="AE51" s="33"/>
      <c r="AF51" s="18"/>
    </row>
    <row r="52" spans="1:32" s="8" customFormat="1" ht="28.5" customHeight="1">
      <c r="A52" s="10" t="s">
        <v>55</v>
      </c>
      <c r="B52" s="32">
        <f>H52+J52+L52+N52+P52+R52+T52+V52+X52+Z52+AB52+AD52</f>
        <v>270.59999999999997</v>
      </c>
      <c r="C52" s="51">
        <f>H52+J52+L52+N52+P52+R52+T52+V52+X52+Z52+AB52+AD52</f>
        <v>270.59999999999997</v>
      </c>
      <c r="D52" s="51">
        <f>E52</f>
        <v>264.95</v>
      </c>
      <c r="E52" s="32">
        <f>I52+K52+M52+O52+Q52+S52+U52+W52+Y52+AA52+AC52+AE52</f>
        <v>264.95</v>
      </c>
      <c r="F52" s="32">
        <f>E52/B52%</f>
        <v>97.91204730229121</v>
      </c>
      <c r="G52" s="32">
        <f>E52/C52%</f>
        <v>97.91204730229121</v>
      </c>
      <c r="H52" s="32">
        <v>17.13</v>
      </c>
      <c r="I52" s="32">
        <v>15</v>
      </c>
      <c r="J52" s="32">
        <v>17.71</v>
      </c>
      <c r="K52" s="32">
        <v>19.84</v>
      </c>
      <c r="L52" s="32">
        <v>16.51</v>
      </c>
      <c r="M52" s="32">
        <v>16.01</v>
      </c>
      <c r="N52" s="32">
        <v>28.82</v>
      </c>
      <c r="O52" s="32">
        <v>29.32</v>
      </c>
      <c r="P52" s="32">
        <v>22.74</v>
      </c>
      <c r="Q52" s="32">
        <v>22.49</v>
      </c>
      <c r="R52" s="32">
        <v>22.11</v>
      </c>
      <c r="S52" s="32">
        <v>20.45</v>
      </c>
      <c r="T52" s="32">
        <v>50.22</v>
      </c>
      <c r="U52" s="32">
        <v>14.39</v>
      </c>
      <c r="V52" s="32">
        <v>22.6</v>
      </c>
      <c r="W52" s="32">
        <v>30.16</v>
      </c>
      <c r="X52" s="32">
        <v>22.04</v>
      </c>
      <c r="Y52" s="32">
        <v>22.5</v>
      </c>
      <c r="Z52" s="32">
        <v>48.46</v>
      </c>
      <c r="AA52" s="32">
        <v>23.78</v>
      </c>
      <c r="AB52" s="32">
        <v>2.26</v>
      </c>
      <c r="AC52" s="32">
        <v>23.93</v>
      </c>
      <c r="AD52" s="32"/>
      <c r="AE52" s="33">
        <v>27.08</v>
      </c>
      <c r="AF52" s="86" t="s">
        <v>69</v>
      </c>
    </row>
    <row r="53" spans="1:32" s="8" customFormat="1" ht="17.25" customHeight="1">
      <c r="A53" s="10" t="s">
        <v>22</v>
      </c>
      <c r="B53" s="32"/>
      <c r="C53" s="34"/>
      <c r="D53" s="34"/>
      <c r="E53" s="33"/>
      <c r="F53" s="31"/>
      <c r="G53" s="31"/>
      <c r="H53" s="33"/>
      <c r="I53" s="33"/>
      <c r="J53" s="33"/>
      <c r="K53" s="33"/>
      <c r="L53" s="33"/>
      <c r="M53" s="33"/>
      <c r="N53" s="33"/>
      <c r="O53" s="35"/>
      <c r="P53" s="33"/>
      <c r="Q53" s="33"/>
      <c r="R53" s="33"/>
      <c r="S53" s="33"/>
      <c r="T53" s="33"/>
      <c r="U53" s="35"/>
      <c r="V53" s="33"/>
      <c r="W53" s="33"/>
      <c r="X53" s="33"/>
      <c r="Y53" s="33"/>
      <c r="Z53" s="33"/>
      <c r="AA53" s="33"/>
      <c r="AB53" s="33"/>
      <c r="AC53" s="33"/>
      <c r="AD53" s="33"/>
      <c r="AE53" s="33"/>
      <c r="AF53" s="87"/>
    </row>
    <row r="54" spans="1:32" s="8" customFormat="1" ht="17.25" customHeight="1">
      <c r="A54" s="10" t="s">
        <v>23</v>
      </c>
      <c r="B54" s="32">
        <f>B52</f>
        <v>270.59999999999997</v>
      </c>
      <c r="C54" s="32">
        <f>C52</f>
        <v>270.59999999999997</v>
      </c>
      <c r="D54" s="32">
        <f>D52</f>
        <v>264.95</v>
      </c>
      <c r="E54" s="32">
        <f>E52</f>
        <v>264.95</v>
      </c>
      <c r="F54" s="32">
        <f>E54/B54%</f>
        <v>97.91204730229121</v>
      </c>
      <c r="G54" s="32">
        <f>E54/C54%</f>
        <v>97.91204730229121</v>
      </c>
      <c r="H54" s="32">
        <f>H52</f>
        <v>17.13</v>
      </c>
      <c r="I54" s="32">
        <f aca="true" t="shared" si="18" ref="I54:AE54">I52</f>
        <v>15</v>
      </c>
      <c r="J54" s="32">
        <f t="shared" si="18"/>
        <v>17.71</v>
      </c>
      <c r="K54" s="32">
        <f t="shared" si="18"/>
        <v>19.84</v>
      </c>
      <c r="L54" s="32">
        <f t="shared" si="18"/>
        <v>16.51</v>
      </c>
      <c r="M54" s="32">
        <f t="shared" si="18"/>
        <v>16.01</v>
      </c>
      <c r="N54" s="32">
        <f t="shared" si="18"/>
        <v>28.82</v>
      </c>
      <c r="O54" s="32">
        <f t="shared" si="18"/>
        <v>29.32</v>
      </c>
      <c r="P54" s="32">
        <f t="shared" si="18"/>
        <v>22.74</v>
      </c>
      <c r="Q54" s="32">
        <f t="shared" si="18"/>
        <v>22.49</v>
      </c>
      <c r="R54" s="32">
        <f t="shared" si="18"/>
        <v>22.11</v>
      </c>
      <c r="S54" s="32">
        <f t="shared" si="18"/>
        <v>20.45</v>
      </c>
      <c r="T54" s="32">
        <f t="shared" si="18"/>
        <v>50.22</v>
      </c>
      <c r="U54" s="32">
        <f t="shared" si="18"/>
        <v>14.39</v>
      </c>
      <c r="V54" s="32">
        <f t="shared" si="18"/>
        <v>22.6</v>
      </c>
      <c r="W54" s="32">
        <f t="shared" si="18"/>
        <v>30.16</v>
      </c>
      <c r="X54" s="32">
        <f t="shared" si="18"/>
        <v>22.04</v>
      </c>
      <c r="Y54" s="32">
        <f t="shared" si="18"/>
        <v>22.5</v>
      </c>
      <c r="Z54" s="32">
        <f t="shared" si="18"/>
        <v>48.46</v>
      </c>
      <c r="AA54" s="32">
        <f t="shared" si="18"/>
        <v>23.78</v>
      </c>
      <c r="AB54" s="32">
        <f t="shared" si="18"/>
        <v>2.26</v>
      </c>
      <c r="AC54" s="32">
        <f t="shared" si="18"/>
        <v>23.93</v>
      </c>
      <c r="AD54" s="32">
        <f t="shared" si="18"/>
        <v>0</v>
      </c>
      <c r="AE54" s="32">
        <f t="shared" si="18"/>
        <v>27.08</v>
      </c>
      <c r="AF54" s="87"/>
    </row>
    <row r="55" spans="1:32" s="8" customFormat="1" ht="17.25" customHeight="1">
      <c r="A55" s="10" t="s">
        <v>40</v>
      </c>
      <c r="B55" s="32"/>
      <c r="C55" s="34"/>
      <c r="D55" s="34"/>
      <c r="E55" s="33"/>
      <c r="F55" s="31"/>
      <c r="G55" s="31"/>
      <c r="H55" s="33"/>
      <c r="I55" s="33"/>
      <c r="J55" s="33"/>
      <c r="K55" s="33"/>
      <c r="L55" s="33"/>
      <c r="M55" s="33"/>
      <c r="N55" s="33"/>
      <c r="O55" s="35"/>
      <c r="P55" s="33"/>
      <c r="Q55" s="33"/>
      <c r="R55" s="33"/>
      <c r="S55" s="33"/>
      <c r="T55" s="33"/>
      <c r="U55" s="35"/>
      <c r="V55" s="33"/>
      <c r="W55" s="33"/>
      <c r="X55" s="33"/>
      <c r="Y55" s="33"/>
      <c r="Z55" s="33"/>
      <c r="AA55" s="33"/>
      <c r="AB55" s="33"/>
      <c r="AC55" s="33"/>
      <c r="AD55" s="33"/>
      <c r="AE55" s="33"/>
      <c r="AF55" s="88"/>
    </row>
    <row r="56" spans="1:32" s="8" customFormat="1" ht="48" customHeight="1">
      <c r="A56" s="10" t="s">
        <v>56</v>
      </c>
      <c r="B56" s="32">
        <f>H56+J56+L56+N56+P56+R56+T56+V56+X56+Z56+AB56+AD56</f>
        <v>1033</v>
      </c>
      <c r="C56" s="34">
        <f>H56+J56+L56+N56+P56+R56+T56+V56+X56+Z56+AB56+AD56</f>
        <v>1033</v>
      </c>
      <c r="D56" s="34">
        <f>E56</f>
        <v>1032</v>
      </c>
      <c r="E56" s="33">
        <f>I56+K56+M56+O56+Q56+S56+U56+W56+Y56+AA56+AC56+AE56</f>
        <v>1032</v>
      </c>
      <c r="F56" s="32">
        <f>E56/B56%</f>
        <v>99.90319457889642</v>
      </c>
      <c r="G56" s="32">
        <f>E56/C56%</f>
        <v>99.90319457889642</v>
      </c>
      <c r="H56" s="32">
        <v>0</v>
      </c>
      <c r="I56" s="32">
        <v>0</v>
      </c>
      <c r="J56" s="32">
        <v>0</v>
      </c>
      <c r="K56" s="32">
        <v>0</v>
      </c>
      <c r="L56" s="32">
        <v>0</v>
      </c>
      <c r="M56" s="32">
        <v>0</v>
      </c>
      <c r="N56" s="32">
        <v>0</v>
      </c>
      <c r="O56" s="32">
        <v>0</v>
      </c>
      <c r="P56" s="32">
        <v>0</v>
      </c>
      <c r="Q56" s="32">
        <v>0</v>
      </c>
      <c r="R56" s="32">
        <v>0</v>
      </c>
      <c r="S56" s="32">
        <v>0</v>
      </c>
      <c r="T56" s="32">
        <v>0</v>
      </c>
      <c r="U56" s="32">
        <v>0</v>
      </c>
      <c r="V56" s="32">
        <v>1032</v>
      </c>
      <c r="W56" s="32">
        <v>1032</v>
      </c>
      <c r="X56" s="32">
        <v>1</v>
      </c>
      <c r="Y56" s="32">
        <v>0</v>
      </c>
      <c r="Z56" s="32">
        <v>0</v>
      </c>
      <c r="AA56" s="32">
        <v>0</v>
      </c>
      <c r="AB56" s="32">
        <v>0</v>
      </c>
      <c r="AC56" s="32">
        <v>0</v>
      </c>
      <c r="AD56" s="32">
        <v>0</v>
      </c>
      <c r="AE56" s="32">
        <v>0</v>
      </c>
      <c r="AF56" s="86" t="s">
        <v>73</v>
      </c>
    </row>
    <row r="57" spans="1:32" s="8" customFormat="1" ht="30.75" customHeight="1">
      <c r="A57" s="10" t="s">
        <v>22</v>
      </c>
      <c r="B57" s="32"/>
      <c r="C57" s="34"/>
      <c r="D57" s="34"/>
      <c r="E57" s="33"/>
      <c r="F57" s="31"/>
      <c r="G57" s="31"/>
      <c r="H57" s="33"/>
      <c r="I57" s="33"/>
      <c r="J57" s="33"/>
      <c r="K57" s="33"/>
      <c r="L57" s="33"/>
      <c r="M57" s="33"/>
      <c r="N57" s="33"/>
      <c r="O57" s="35"/>
      <c r="P57" s="33"/>
      <c r="Q57" s="33"/>
      <c r="R57" s="33"/>
      <c r="S57" s="33"/>
      <c r="T57" s="33"/>
      <c r="U57" s="35"/>
      <c r="V57" s="33"/>
      <c r="W57" s="33"/>
      <c r="X57" s="33"/>
      <c r="Y57" s="33"/>
      <c r="Z57" s="33"/>
      <c r="AA57" s="33"/>
      <c r="AB57" s="33"/>
      <c r="AC57" s="33"/>
      <c r="AD57" s="33"/>
      <c r="AE57" s="33"/>
      <c r="AF57" s="93"/>
    </row>
    <row r="58" spans="1:32" s="8" customFormat="1" ht="35.25" customHeight="1">
      <c r="A58" s="10" t="s">
        <v>23</v>
      </c>
      <c r="B58" s="32">
        <f>B56</f>
        <v>1033</v>
      </c>
      <c r="C58" s="32">
        <f>C56</f>
        <v>1033</v>
      </c>
      <c r="D58" s="32">
        <f>D56</f>
        <v>1032</v>
      </c>
      <c r="E58" s="32">
        <f>E56</f>
        <v>1032</v>
      </c>
      <c r="F58" s="32">
        <f>E58/B58%</f>
        <v>99.90319457889642</v>
      </c>
      <c r="G58" s="32">
        <f>E58/C58%</f>
        <v>99.90319457889642</v>
      </c>
      <c r="H58" s="32">
        <f>H56</f>
        <v>0</v>
      </c>
      <c r="I58" s="32">
        <f>I56</f>
        <v>0</v>
      </c>
      <c r="J58" s="32">
        <f aca="true" t="shared" si="19" ref="J58:AE58">J56</f>
        <v>0</v>
      </c>
      <c r="K58" s="32">
        <f t="shared" si="19"/>
        <v>0</v>
      </c>
      <c r="L58" s="32">
        <f t="shared" si="19"/>
        <v>0</v>
      </c>
      <c r="M58" s="32">
        <f t="shared" si="19"/>
        <v>0</v>
      </c>
      <c r="N58" s="32">
        <f t="shared" si="19"/>
        <v>0</v>
      </c>
      <c r="O58" s="32">
        <f t="shared" si="19"/>
        <v>0</v>
      </c>
      <c r="P58" s="32">
        <f t="shared" si="19"/>
        <v>0</v>
      </c>
      <c r="Q58" s="32">
        <f t="shared" si="19"/>
        <v>0</v>
      </c>
      <c r="R58" s="32">
        <f t="shared" si="19"/>
        <v>0</v>
      </c>
      <c r="S58" s="32">
        <f t="shared" si="19"/>
        <v>0</v>
      </c>
      <c r="T58" s="32">
        <f t="shared" si="19"/>
        <v>0</v>
      </c>
      <c r="U58" s="32">
        <f t="shared" si="19"/>
        <v>0</v>
      </c>
      <c r="V58" s="32">
        <f t="shared" si="19"/>
        <v>1032</v>
      </c>
      <c r="W58" s="32">
        <f t="shared" si="19"/>
        <v>1032</v>
      </c>
      <c r="X58" s="32">
        <f t="shared" si="19"/>
        <v>1</v>
      </c>
      <c r="Y58" s="32">
        <f t="shared" si="19"/>
        <v>0</v>
      </c>
      <c r="Z58" s="32">
        <f t="shared" si="19"/>
        <v>0</v>
      </c>
      <c r="AA58" s="32">
        <f t="shared" si="19"/>
        <v>0</v>
      </c>
      <c r="AB58" s="32">
        <f t="shared" si="19"/>
        <v>0</v>
      </c>
      <c r="AC58" s="32">
        <f t="shared" si="19"/>
        <v>0</v>
      </c>
      <c r="AD58" s="32">
        <f t="shared" si="19"/>
        <v>0</v>
      </c>
      <c r="AE58" s="32">
        <f t="shared" si="19"/>
        <v>0</v>
      </c>
      <c r="AF58" s="93"/>
    </row>
    <row r="59" spans="1:32" s="8" customFormat="1" ht="29.25" customHeight="1">
      <c r="A59" s="10" t="s">
        <v>40</v>
      </c>
      <c r="B59" s="32"/>
      <c r="C59" s="34"/>
      <c r="D59" s="34"/>
      <c r="E59" s="33"/>
      <c r="F59" s="31"/>
      <c r="G59" s="31"/>
      <c r="H59" s="33"/>
      <c r="I59" s="33"/>
      <c r="J59" s="33"/>
      <c r="K59" s="33"/>
      <c r="L59" s="33"/>
      <c r="M59" s="33"/>
      <c r="N59" s="33"/>
      <c r="O59" s="35"/>
      <c r="P59" s="33"/>
      <c r="Q59" s="33"/>
      <c r="R59" s="33"/>
      <c r="S59" s="33"/>
      <c r="T59" s="33"/>
      <c r="U59" s="35"/>
      <c r="V59" s="33"/>
      <c r="W59" s="33"/>
      <c r="X59" s="33"/>
      <c r="Y59" s="33"/>
      <c r="Z59" s="33"/>
      <c r="AA59" s="33"/>
      <c r="AB59" s="33"/>
      <c r="AC59" s="33"/>
      <c r="AD59" s="33"/>
      <c r="AE59" s="33"/>
      <c r="AF59" s="94"/>
    </row>
    <row r="60" spans="1:32" s="8" customFormat="1" ht="55.5" customHeight="1">
      <c r="A60" s="10" t="s">
        <v>75</v>
      </c>
      <c r="B60" s="32">
        <f>H60+J60+L60+N60+P60+R60+T60+V60+X60+Z60+AB60+AD60</f>
        <v>494.8</v>
      </c>
      <c r="C60" s="34">
        <f>H60+J60+L60+N60+P60+R60+T60+V60+X60+Z60+AB60+AD60</f>
        <v>494.8</v>
      </c>
      <c r="D60" s="34">
        <f>E60</f>
        <v>0</v>
      </c>
      <c r="E60" s="33">
        <f>I60+K60+M60+O60+Q60+S60+U60+W60+Y60+AA60+AC60+AE60</f>
        <v>0</v>
      </c>
      <c r="F60" s="32">
        <f>E60/B60%</f>
        <v>0</v>
      </c>
      <c r="G60" s="32">
        <f>E60/C60%</f>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494.8</v>
      </c>
      <c r="Y60" s="32">
        <v>0</v>
      </c>
      <c r="Z60" s="32">
        <v>0</v>
      </c>
      <c r="AA60" s="32">
        <v>0</v>
      </c>
      <c r="AB60" s="32">
        <v>0</v>
      </c>
      <c r="AC60" s="32">
        <v>0</v>
      </c>
      <c r="AD60" s="32">
        <v>0</v>
      </c>
      <c r="AE60" s="32">
        <v>0</v>
      </c>
      <c r="AF60" s="86" t="s">
        <v>83</v>
      </c>
    </row>
    <row r="61" spans="1:32" s="8" customFormat="1" ht="24" customHeight="1">
      <c r="A61" s="10" t="s">
        <v>22</v>
      </c>
      <c r="B61" s="32"/>
      <c r="C61" s="34"/>
      <c r="D61" s="34"/>
      <c r="E61" s="33"/>
      <c r="F61" s="31"/>
      <c r="G61" s="31"/>
      <c r="H61" s="33"/>
      <c r="I61" s="33"/>
      <c r="J61" s="33"/>
      <c r="K61" s="33"/>
      <c r="L61" s="33"/>
      <c r="M61" s="33"/>
      <c r="N61" s="33"/>
      <c r="O61" s="35"/>
      <c r="P61" s="33"/>
      <c r="Q61" s="33"/>
      <c r="R61" s="33"/>
      <c r="S61" s="33"/>
      <c r="T61" s="33"/>
      <c r="U61" s="35"/>
      <c r="V61" s="33"/>
      <c r="W61" s="33"/>
      <c r="X61" s="33"/>
      <c r="Y61" s="33"/>
      <c r="Z61" s="33"/>
      <c r="AA61" s="33"/>
      <c r="AB61" s="33"/>
      <c r="AC61" s="33"/>
      <c r="AD61" s="33"/>
      <c r="AE61" s="33"/>
      <c r="AF61" s="87"/>
    </row>
    <row r="62" spans="1:32" s="8" customFormat="1" ht="23.25" customHeight="1">
      <c r="A62" s="10" t="s">
        <v>23</v>
      </c>
      <c r="B62" s="32">
        <f>B60</f>
        <v>494.8</v>
      </c>
      <c r="C62" s="32">
        <f>C60</f>
        <v>494.8</v>
      </c>
      <c r="D62" s="32">
        <f>D60</f>
        <v>0</v>
      </c>
      <c r="E62" s="32">
        <f>E60</f>
        <v>0</v>
      </c>
      <c r="F62" s="32">
        <f>E62/B62%</f>
        <v>0</v>
      </c>
      <c r="G62" s="32">
        <f>E62/C62%</f>
        <v>0</v>
      </c>
      <c r="H62" s="32">
        <f aca="true" t="shared" si="20" ref="H62:AE62">H60</f>
        <v>0</v>
      </c>
      <c r="I62" s="32">
        <f t="shared" si="20"/>
        <v>0</v>
      </c>
      <c r="J62" s="32">
        <f t="shared" si="20"/>
        <v>0</v>
      </c>
      <c r="K62" s="32">
        <f t="shared" si="20"/>
        <v>0</v>
      </c>
      <c r="L62" s="32">
        <f t="shared" si="20"/>
        <v>0</v>
      </c>
      <c r="M62" s="32">
        <f t="shared" si="20"/>
        <v>0</v>
      </c>
      <c r="N62" s="32">
        <f t="shared" si="20"/>
        <v>0</v>
      </c>
      <c r="O62" s="32">
        <f t="shared" si="20"/>
        <v>0</v>
      </c>
      <c r="P62" s="32">
        <f t="shared" si="20"/>
        <v>0</v>
      </c>
      <c r="Q62" s="32">
        <f t="shared" si="20"/>
        <v>0</v>
      </c>
      <c r="R62" s="32">
        <f t="shared" si="20"/>
        <v>0</v>
      </c>
      <c r="S62" s="32">
        <f t="shared" si="20"/>
        <v>0</v>
      </c>
      <c r="T62" s="32">
        <f t="shared" si="20"/>
        <v>0</v>
      </c>
      <c r="U62" s="32">
        <f t="shared" si="20"/>
        <v>0</v>
      </c>
      <c r="V62" s="32">
        <f t="shared" si="20"/>
        <v>0</v>
      </c>
      <c r="W62" s="32">
        <f t="shared" si="20"/>
        <v>0</v>
      </c>
      <c r="X62" s="32">
        <f t="shared" si="20"/>
        <v>494.8</v>
      </c>
      <c r="Y62" s="32">
        <f t="shared" si="20"/>
        <v>0</v>
      </c>
      <c r="Z62" s="32">
        <f t="shared" si="20"/>
        <v>0</v>
      </c>
      <c r="AA62" s="32">
        <f t="shared" si="20"/>
        <v>0</v>
      </c>
      <c r="AB62" s="32">
        <f t="shared" si="20"/>
        <v>0</v>
      </c>
      <c r="AC62" s="32">
        <f t="shared" si="20"/>
        <v>0</v>
      </c>
      <c r="AD62" s="32">
        <f t="shared" si="20"/>
        <v>0</v>
      </c>
      <c r="AE62" s="32">
        <f t="shared" si="20"/>
        <v>0</v>
      </c>
      <c r="AF62" s="87"/>
    </row>
    <row r="63" spans="1:32" s="8" customFormat="1" ht="37.5" customHeight="1">
      <c r="A63" s="10" t="s">
        <v>40</v>
      </c>
      <c r="B63" s="32"/>
      <c r="C63" s="34"/>
      <c r="D63" s="34"/>
      <c r="E63" s="33"/>
      <c r="F63" s="31"/>
      <c r="G63" s="31"/>
      <c r="H63" s="33"/>
      <c r="I63" s="33"/>
      <c r="J63" s="33"/>
      <c r="K63" s="33"/>
      <c r="L63" s="33"/>
      <c r="M63" s="33"/>
      <c r="N63" s="33"/>
      <c r="O63" s="35"/>
      <c r="P63" s="33"/>
      <c r="Q63" s="33"/>
      <c r="R63" s="33"/>
      <c r="S63" s="33"/>
      <c r="T63" s="33"/>
      <c r="U63" s="35"/>
      <c r="V63" s="33"/>
      <c r="W63" s="33"/>
      <c r="X63" s="33"/>
      <c r="Y63" s="33"/>
      <c r="Z63" s="33"/>
      <c r="AA63" s="33"/>
      <c r="AB63" s="33"/>
      <c r="AC63" s="33"/>
      <c r="AD63" s="33"/>
      <c r="AE63" s="33"/>
      <c r="AF63" s="88"/>
    </row>
    <row r="64" spans="1:32" s="8" customFormat="1" ht="21" customHeight="1">
      <c r="A64" s="37" t="s">
        <v>31</v>
      </c>
      <c r="B64" s="31">
        <f>B48+B52+B44+B56+B60</f>
        <v>101216.05109999998</v>
      </c>
      <c r="C64" s="31">
        <f>C48+C52+C44+C56+C60</f>
        <v>101216.05109999998</v>
      </c>
      <c r="D64" s="31">
        <f>D48+D52+D44+D56+D60</f>
        <v>100671.73722999998</v>
      </c>
      <c r="E64" s="31">
        <f>E48+E52+E44+E56+E60</f>
        <v>100671.73722999998</v>
      </c>
      <c r="F64" s="31">
        <f>E64/B64%</f>
        <v>99.4622257398066</v>
      </c>
      <c r="G64" s="31">
        <f>E64/C64%</f>
        <v>99.4622257398066</v>
      </c>
      <c r="H64" s="31">
        <f aca="true" t="shared" si="21" ref="H64:AE64">H48+H52+H44+H56+H60</f>
        <v>5152.83554</v>
      </c>
      <c r="I64" s="31">
        <f t="shared" si="21"/>
        <v>5087.85</v>
      </c>
      <c r="J64" s="31">
        <f t="shared" si="21"/>
        <v>8632.902460000001</v>
      </c>
      <c r="K64" s="31">
        <f t="shared" si="21"/>
        <v>8694.89437</v>
      </c>
      <c r="L64" s="31">
        <f t="shared" si="21"/>
        <v>8793.01256</v>
      </c>
      <c r="M64" s="31">
        <f t="shared" si="21"/>
        <v>8672.88</v>
      </c>
      <c r="N64" s="31">
        <f t="shared" si="21"/>
        <v>9589.67873</v>
      </c>
      <c r="O64" s="31">
        <f t="shared" si="21"/>
        <v>9368.099999999999</v>
      </c>
      <c r="P64" s="31">
        <f t="shared" si="21"/>
        <v>9928.97411</v>
      </c>
      <c r="Q64" s="31">
        <f t="shared" si="21"/>
        <v>10125.859999999999</v>
      </c>
      <c r="R64" s="31">
        <f t="shared" si="21"/>
        <v>7507.934310000001</v>
      </c>
      <c r="S64" s="31">
        <f t="shared" si="21"/>
        <v>7238.66</v>
      </c>
      <c r="T64" s="31">
        <f t="shared" si="21"/>
        <v>10484.302919999998</v>
      </c>
      <c r="U64" s="31">
        <f t="shared" si="21"/>
        <v>9596.769999999999</v>
      </c>
      <c r="V64" s="31">
        <f t="shared" si="21"/>
        <v>7519.30033</v>
      </c>
      <c r="W64" s="31">
        <f t="shared" si="21"/>
        <v>6705.4</v>
      </c>
      <c r="X64" s="31">
        <f t="shared" si="21"/>
        <v>8169.49</v>
      </c>
      <c r="Y64" s="31">
        <f t="shared" si="21"/>
        <v>5452.56</v>
      </c>
      <c r="Z64" s="31">
        <f t="shared" si="21"/>
        <v>8988.350559999999</v>
      </c>
      <c r="AA64" s="31">
        <f t="shared" si="21"/>
        <v>9097.18</v>
      </c>
      <c r="AB64" s="31">
        <f t="shared" si="21"/>
        <v>8234.01051</v>
      </c>
      <c r="AC64" s="31">
        <f t="shared" si="21"/>
        <v>9253.470000000001</v>
      </c>
      <c r="AD64" s="31">
        <f t="shared" si="21"/>
        <v>8215.25907</v>
      </c>
      <c r="AE64" s="31">
        <f t="shared" si="21"/>
        <v>11378.11286</v>
      </c>
      <c r="AF64" s="18"/>
    </row>
    <row r="65" spans="1:32" s="8" customFormat="1" ht="21" customHeight="1">
      <c r="A65" s="38" t="s">
        <v>22</v>
      </c>
      <c r="B65" s="32"/>
      <c r="C65" s="34"/>
      <c r="D65" s="34"/>
      <c r="E65" s="21"/>
      <c r="F65" s="31"/>
      <c r="G65" s="31"/>
      <c r="H65" s="33"/>
      <c r="I65" s="21"/>
      <c r="J65" s="33"/>
      <c r="K65" s="33"/>
      <c r="L65" s="33"/>
      <c r="M65" s="33"/>
      <c r="N65" s="33"/>
      <c r="O65" s="33"/>
      <c r="P65" s="33"/>
      <c r="Q65" s="33"/>
      <c r="R65" s="33"/>
      <c r="S65" s="33"/>
      <c r="T65" s="33"/>
      <c r="U65" s="33"/>
      <c r="V65" s="33"/>
      <c r="W65" s="33"/>
      <c r="X65" s="33"/>
      <c r="Y65" s="33"/>
      <c r="Z65" s="33"/>
      <c r="AA65" s="33"/>
      <c r="AB65" s="33"/>
      <c r="AC65" s="33"/>
      <c r="AD65" s="33"/>
      <c r="AE65" s="33"/>
      <c r="AF65" s="18"/>
    </row>
    <row r="66" spans="1:32" s="8" customFormat="1" ht="21" customHeight="1">
      <c r="A66" s="38" t="s">
        <v>23</v>
      </c>
      <c r="B66" s="32">
        <f>B64</f>
        <v>101216.05109999998</v>
      </c>
      <c r="C66" s="32">
        <f>C64</f>
        <v>101216.05109999998</v>
      </c>
      <c r="D66" s="32">
        <f>D64</f>
        <v>100671.73722999998</v>
      </c>
      <c r="E66" s="32">
        <f>E64</f>
        <v>100671.73722999998</v>
      </c>
      <c r="F66" s="31">
        <f>E66/B66%</f>
        <v>99.4622257398066</v>
      </c>
      <c r="G66" s="31">
        <f>E66/C66%</f>
        <v>99.4622257398066</v>
      </c>
      <c r="H66" s="33">
        <f>H64</f>
        <v>5152.83554</v>
      </c>
      <c r="I66" s="33">
        <f>I64</f>
        <v>5087.85</v>
      </c>
      <c r="J66" s="33">
        <f>J64</f>
        <v>8632.902460000001</v>
      </c>
      <c r="K66" s="33">
        <f>K64</f>
        <v>8694.89437</v>
      </c>
      <c r="L66" s="33">
        <f>L64</f>
        <v>8793.01256</v>
      </c>
      <c r="M66" s="33">
        <f aca="true" t="shared" si="22" ref="M66:AE66">M64</f>
        <v>8672.88</v>
      </c>
      <c r="N66" s="33">
        <f t="shared" si="22"/>
        <v>9589.67873</v>
      </c>
      <c r="O66" s="33">
        <f t="shared" si="22"/>
        <v>9368.099999999999</v>
      </c>
      <c r="P66" s="33">
        <f t="shared" si="22"/>
        <v>9928.97411</v>
      </c>
      <c r="Q66" s="33">
        <f t="shared" si="22"/>
        <v>10125.859999999999</v>
      </c>
      <c r="R66" s="33">
        <f t="shared" si="22"/>
        <v>7507.934310000001</v>
      </c>
      <c r="S66" s="33">
        <f t="shared" si="22"/>
        <v>7238.66</v>
      </c>
      <c r="T66" s="33">
        <f t="shared" si="22"/>
        <v>10484.302919999998</v>
      </c>
      <c r="U66" s="33">
        <f t="shared" si="22"/>
        <v>9596.769999999999</v>
      </c>
      <c r="V66" s="33">
        <f t="shared" si="22"/>
        <v>7519.30033</v>
      </c>
      <c r="W66" s="33">
        <f t="shared" si="22"/>
        <v>6705.4</v>
      </c>
      <c r="X66" s="33">
        <f t="shared" si="22"/>
        <v>8169.49</v>
      </c>
      <c r="Y66" s="33">
        <f t="shared" si="22"/>
        <v>5452.56</v>
      </c>
      <c r="Z66" s="33">
        <f t="shared" si="22"/>
        <v>8988.350559999999</v>
      </c>
      <c r="AA66" s="33">
        <f t="shared" si="22"/>
        <v>9097.18</v>
      </c>
      <c r="AB66" s="33">
        <f t="shared" si="22"/>
        <v>8234.01051</v>
      </c>
      <c r="AC66" s="33">
        <f t="shared" si="22"/>
        <v>9253.470000000001</v>
      </c>
      <c r="AD66" s="33">
        <f t="shared" si="22"/>
        <v>8215.25907</v>
      </c>
      <c r="AE66" s="33">
        <f t="shared" si="22"/>
        <v>11378.11286</v>
      </c>
      <c r="AF66" s="18"/>
    </row>
    <row r="67" spans="1:32" s="8" customFormat="1" ht="21" customHeight="1">
      <c r="A67" s="38" t="s">
        <v>40</v>
      </c>
      <c r="B67" s="32"/>
      <c r="C67" s="32"/>
      <c r="D67" s="32"/>
      <c r="E67" s="32"/>
      <c r="F67" s="31"/>
      <c r="G67" s="31"/>
      <c r="H67" s="33"/>
      <c r="I67" s="33"/>
      <c r="J67" s="33"/>
      <c r="K67" s="33"/>
      <c r="L67" s="33"/>
      <c r="M67" s="21"/>
      <c r="N67" s="33"/>
      <c r="O67" s="21"/>
      <c r="P67" s="33"/>
      <c r="Q67" s="21"/>
      <c r="R67" s="33"/>
      <c r="S67" s="21"/>
      <c r="T67" s="33"/>
      <c r="U67" s="21"/>
      <c r="V67" s="33"/>
      <c r="W67" s="21"/>
      <c r="X67" s="33"/>
      <c r="Y67" s="21"/>
      <c r="Z67" s="33"/>
      <c r="AA67" s="21"/>
      <c r="AB67" s="33"/>
      <c r="AC67" s="21"/>
      <c r="AD67" s="33"/>
      <c r="AE67" s="21"/>
      <c r="AF67" s="18"/>
    </row>
    <row r="68" spans="1:32" s="8" customFormat="1" ht="21" customHeight="1">
      <c r="A68" s="37" t="s">
        <v>34</v>
      </c>
      <c r="B68" s="31">
        <f aca="true" t="shared" si="23" ref="B68:E71">B64+B39</f>
        <v>306954.5111</v>
      </c>
      <c r="C68" s="31">
        <f t="shared" si="23"/>
        <v>306954.5111</v>
      </c>
      <c r="D68" s="31">
        <f t="shared" si="23"/>
        <v>306410.09722999996</v>
      </c>
      <c r="E68" s="31">
        <f t="shared" si="23"/>
        <v>306410.09722999996</v>
      </c>
      <c r="F68" s="31">
        <f aca="true" t="shared" si="24" ref="F68:F75">E68/B68%</f>
        <v>99.82264021204671</v>
      </c>
      <c r="G68" s="31">
        <f aca="true" t="shared" si="25" ref="G68:G75">E68/C68%</f>
        <v>99.82264021204671</v>
      </c>
      <c r="H68" s="31">
        <f aca="true" t="shared" si="26" ref="H68:AE71">H64+H39</f>
        <v>5152.83554</v>
      </c>
      <c r="I68" s="31">
        <f t="shared" si="26"/>
        <v>5087.85</v>
      </c>
      <c r="J68" s="31">
        <f t="shared" si="26"/>
        <v>9866.182460000002</v>
      </c>
      <c r="K68" s="31">
        <f t="shared" si="26"/>
        <v>9928.17437</v>
      </c>
      <c r="L68" s="31">
        <f t="shared" si="26"/>
        <v>8793.01256</v>
      </c>
      <c r="M68" s="31">
        <f t="shared" si="26"/>
        <v>8672.88</v>
      </c>
      <c r="N68" s="31">
        <f t="shared" si="26"/>
        <v>9589.67873</v>
      </c>
      <c r="O68" s="31">
        <f t="shared" si="26"/>
        <v>9368.099999999999</v>
      </c>
      <c r="P68" s="31">
        <f t="shared" si="26"/>
        <v>12402.69411</v>
      </c>
      <c r="Q68" s="31">
        <f t="shared" si="26"/>
        <v>12599.579999999998</v>
      </c>
      <c r="R68" s="31">
        <f t="shared" si="26"/>
        <v>10713.49431</v>
      </c>
      <c r="S68" s="31">
        <f t="shared" si="26"/>
        <v>10444.22</v>
      </c>
      <c r="T68" s="31">
        <f t="shared" si="26"/>
        <v>41337.46292</v>
      </c>
      <c r="U68" s="31">
        <f t="shared" si="26"/>
        <v>40449.93</v>
      </c>
      <c r="V68" s="31">
        <f t="shared" si="26"/>
        <v>57973.100329999994</v>
      </c>
      <c r="W68" s="31">
        <f t="shared" si="26"/>
        <v>56999.2</v>
      </c>
      <c r="X68" s="31">
        <f t="shared" si="26"/>
        <v>29421.129999999997</v>
      </c>
      <c r="Y68" s="31">
        <f t="shared" si="26"/>
        <v>25864.07</v>
      </c>
      <c r="Z68" s="31">
        <f t="shared" si="26"/>
        <v>88988.35055999999</v>
      </c>
      <c r="AA68" s="31">
        <f t="shared" si="26"/>
        <v>88929.88999999998</v>
      </c>
      <c r="AB68" s="31">
        <f t="shared" si="26"/>
        <v>24066.01051</v>
      </c>
      <c r="AC68" s="31">
        <f t="shared" si="26"/>
        <v>26157.39</v>
      </c>
      <c r="AD68" s="31">
        <f t="shared" si="26"/>
        <v>8650.55907</v>
      </c>
      <c r="AE68" s="31">
        <f t="shared" si="26"/>
        <v>11813.31286</v>
      </c>
      <c r="AF68" s="18"/>
    </row>
    <row r="69" spans="1:32" s="8" customFormat="1" ht="21" customHeight="1">
      <c r="A69" s="38" t="s">
        <v>22</v>
      </c>
      <c r="B69" s="32">
        <f t="shared" si="23"/>
        <v>78187.1</v>
      </c>
      <c r="C69" s="32">
        <f t="shared" si="23"/>
        <v>78187.1</v>
      </c>
      <c r="D69" s="32">
        <f t="shared" si="23"/>
        <v>78187.09999999999</v>
      </c>
      <c r="E69" s="32">
        <f t="shared" si="23"/>
        <v>78187.09999999999</v>
      </c>
      <c r="F69" s="32">
        <f t="shared" si="24"/>
        <v>99.99999999999997</v>
      </c>
      <c r="G69" s="32">
        <f t="shared" si="25"/>
        <v>99.99999999999997</v>
      </c>
      <c r="H69" s="32">
        <f t="shared" si="26"/>
        <v>0</v>
      </c>
      <c r="I69" s="32">
        <f t="shared" si="26"/>
        <v>0</v>
      </c>
      <c r="J69" s="32">
        <f t="shared" si="26"/>
        <v>0</v>
      </c>
      <c r="K69" s="32">
        <f t="shared" si="26"/>
        <v>0</v>
      </c>
      <c r="L69" s="32">
        <f t="shared" si="26"/>
        <v>0</v>
      </c>
      <c r="M69" s="32">
        <f t="shared" si="26"/>
        <v>0</v>
      </c>
      <c r="N69" s="32">
        <f t="shared" si="26"/>
        <v>0</v>
      </c>
      <c r="O69" s="32">
        <f t="shared" si="26"/>
        <v>0</v>
      </c>
      <c r="P69" s="32">
        <f t="shared" si="26"/>
        <v>0</v>
      </c>
      <c r="Q69" s="32">
        <f t="shared" si="26"/>
        <v>0</v>
      </c>
      <c r="R69" s="32">
        <f t="shared" si="26"/>
        <v>0</v>
      </c>
      <c r="S69" s="32">
        <f t="shared" si="26"/>
        <v>0</v>
      </c>
      <c r="T69" s="32">
        <f t="shared" si="26"/>
        <v>27597.62</v>
      </c>
      <c r="U69" s="32">
        <f t="shared" si="26"/>
        <v>27597.62</v>
      </c>
      <c r="V69" s="32">
        <f>V18+V22</f>
        <v>49491.99</v>
      </c>
      <c r="W69" s="32">
        <f>W65+W40</f>
        <v>49491.99</v>
      </c>
      <c r="X69" s="32">
        <f>X18+X22</f>
        <v>1097.49</v>
      </c>
      <c r="Y69" s="32">
        <f t="shared" si="26"/>
        <v>390.09</v>
      </c>
      <c r="Z69" s="32">
        <f t="shared" si="26"/>
        <v>0</v>
      </c>
      <c r="AA69" s="32">
        <f t="shared" si="26"/>
        <v>0.01</v>
      </c>
      <c r="AB69" s="32">
        <f t="shared" si="26"/>
        <v>0</v>
      </c>
      <c r="AC69" s="32">
        <f t="shared" si="26"/>
        <v>707.39</v>
      </c>
      <c r="AD69" s="32">
        <f t="shared" si="26"/>
        <v>0</v>
      </c>
      <c r="AE69" s="32">
        <f t="shared" si="26"/>
        <v>0</v>
      </c>
      <c r="AF69" s="18"/>
    </row>
    <row r="70" spans="1:32" s="8" customFormat="1" ht="21" customHeight="1">
      <c r="A70" s="38" t="s">
        <v>23</v>
      </c>
      <c r="B70" s="32">
        <f>B66+B41</f>
        <v>106022.85109999999</v>
      </c>
      <c r="C70" s="32">
        <f>C66+C41</f>
        <v>106022.85109999999</v>
      </c>
      <c r="D70" s="32">
        <f t="shared" si="23"/>
        <v>105478.43722999998</v>
      </c>
      <c r="E70" s="32">
        <f t="shared" si="23"/>
        <v>105478.43722999998</v>
      </c>
      <c r="F70" s="32">
        <f t="shared" si="24"/>
        <v>99.48651270518418</v>
      </c>
      <c r="G70" s="32">
        <f t="shared" si="25"/>
        <v>99.48651270518418</v>
      </c>
      <c r="H70" s="32">
        <f t="shared" si="26"/>
        <v>5152.83554</v>
      </c>
      <c r="I70" s="32">
        <f t="shared" si="26"/>
        <v>5087.85</v>
      </c>
      <c r="J70" s="32">
        <f t="shared" si="26"/>
        <v>8632.902460000001</v>
      </c>
      <c r="K70" s="32">
        <f t="shared" si="26"/>
        <v>8694.89437</v>
      </c>
      <c r="L70" s="32">
        <f t="shared" si="26"/>
        <v>8793.01256</v>
      </c>
      <c r="M70" s="32">
        <f t="shared" si="26"/>
        <v>8672.88</v>
      </c>
      <c r="N70" s="32">
        <f t="shared" si="26"/>
        <v>9589.67873</v>
      </c>
      <c r="O70" s="32">
        <f t="shared" si="26"/>
        <v>9368.099999999999</v>
      </c>
      <c r="P70" s="32">
        <f t="shared" si="26"/>
        <v>9928.97411</v>
      </c>
      <c r="Q70" s="32">
        <f t="shared" si="26"/>
        <v>10125.859999999999</v>
      </c>
      <c r="R70" s="32">
        <f t="shared" si="26"/>
        <v>7507.934310000001</v>
      </c>
      <c r="S70" s="32">
        <f t="shared" si="26"/>
        <v>7238.66</v>
      </c>
      <c r="T70" s="32">
        <f t="shared" si="26"/>
        <v>13739.84292</v>
      </c>
      <c r="U70" s="32">
        <f t="shared" si="26"/>
        <v>12852.309999999998</v>
      </c>
      <c r="V70" s="32">
        <f>V66+V41</f>
        <v>8481.11033</v>
      </c>
      <c r="W70" s="32">
        <f>W66+W41</f>
        <v>7507.209999999999</v>
      </c>
      <c r="X70" s="32">
        <f>X66+X41</f>
        <v>8228.14</v>
      </c>
      <c r="Y70" s="32">
        <f t="shared" si="26"/>
        <v>5473.9800000000005</v>
      </c>
      <c r="Z70" s="32">
        <f t="shared" si="26"/>
        <v>8988.350559999999</v>
      </c>
      <c r="AA70" s="32">
        <f t="shared" si="26"/>
        <v>9257.18</v>
      </c>
      <c r="AB70" s="32">
        <f t="shared" si="26"/>
        <v>8234.01051</v>
      </c>
      <c r="AC70" s="32">
        <f t="shared" si="26"/>
        <v>9290.7</v>
      </c>
      <c r="AD70" s="32">
        <f t="shared" si="26"/>
        <v>8650.55907</v>
      </c>
      <c r="AE70" s="32">
        <f t="shared" si="26"/>
        <v>11813.31286</v>
      </c>
      <c r="AF70" s="18"/>
    </row>
    <row r="71" spans="1:32" s="7" customFormat="1" ht="25.5" customHeight="1">
      <c r="A71" s="38" t="s">
        <v>40</v>
      </c>
      <c r="B71" s="32">
        <f t="shared" si="23"/>
        <v>122744.56</v>
      </c>
      <c r="C71" s="32">
        <f t="shared" si="23"/>
        <v>122744.56</v>
      </c>
      <c r="D71" s="32">
        <f t="shared" si="23"/>
        <v>122744.56</v>
      </c>
      <c r="E71" s="32">
        <f t="shared" si="23"/>
        <v>122744.56</v>
      </c>
      <c r="F71" s="32">
        <f t="shared" si="24"/>
        <v>100</v>
      </c>
      <c r="G71" s="32">
        <f t="shared" si="25"/>
        <v>100</v>
      </c>
      <c r="H71" s="32">
        <f t="shared" si="26"/>
        <v>0</v>
      </c>
      <c r="I71" s="32">
        <f t="shared" si="26"/>
        <v>0</v>
      </c>
      <c r="J71" s="32">
        <f t="shared" si="26"/>
        <v>1233.2800000000002</v>
      </c>
      <c r="K71" s="32">
        <f t="shared" si="26"/>
        <v>1233.2800000000002</v>
      </c>
      <c r="L71" s="32">
        <f t="shared" si="26"/>
        <v>0</v>
      </c>
      <c r="M71" s="32">
        <f t="shared" si="26"/>
        <v>0</v>
      </c>
      <c r="N71" s="32">
        <f t="shared" si="26"/>
        <v>0</v>
      </c>
      <c r="O71" s="32">
        <f t="shared" si="26"/>
        <v>0</v>
      </c>
      <c r="P71" s="32">
        <f t="shared" si="26"/>
        <v>2473.7200000000003</v>
      </c>
      <c r="Q71" s="32">
        <f t="shared" si="26"/>
        <v>2473.7200000000003</v>
      </c>
      <c r="R71" s="32">
        <f t="shared" si="26"/>
        <v>3205.56</v>
      </c>
      <c r="S71" s="32">
        <f t="shared" si="26"/>
        <v>3205.56</v>
      </c>
      <c r="T71" s="32">
        <f t="shared" si="26"/>
        <v>0</v>
      </c>
      <c r="U71" s="32">
        <f t="shared" si="26"/>
        <v>0</v>
      </c>
      <c r="V71" s="32">
        <f>V67+V42</f>
        <v>0</v>
      </c>
      <c r="W71" s="32">
        <f>W67+W42</f>
        <v>0</v>
      </c>
      <c r="X71" s="32">
        <f>X67+X42</f>
        <v>20000</v>
      </c>
      <c r="Y71" s="32">
        <f t="shared" si="26"/>
        <v>20000</v>
      </c>
      <c r="Z71" s="32">
        <f t="shared" si="26"/>
        <v>80000</v>
      </c>
      <c r="AA71" s="32">
        <f t="shared" si="26"/>
        <v>79672.7</v>
      </c>
      <c r="AB71" s="32">
        <f t="shared" si="26"/>
        <v>15832</v>
      </c>
      <c r="AC71" s="32">
        <f t="shared" si="26"/>
        <v>16159.3</v>
      </c>
      <c r="AD71" s="32">
        <f t="shared" si="26"/>
        <v>0</v>
      </c>
      <c r="AE71" s="32">
        <f t="shared" si="26"/>
        <v>0</v>
      </c>
      <c r="AF71" s="23"/>
    </row>
    <row r="72" spans="1:32" ht="21" customHeight="1">
      <c r="A72" s="39" t="s">
        <v>35</v>
      </c>
      <c r="B72" s="42">
        <f>B68+B11</f>
        <v>325484.1111</v>
      </c>
      <c r="C72" s="42">
        <f aca="true" t="shared" si="27" ref="B72:E75">C68+C11</f>
        <v>325484.1111</v>
      </c>
      <c r="D72" s="42">
        <f t="shared" si="27"/>
        <v>324939.47722999996</v>
      </c>
      <c r="E72" s="42">
        <f t="shared" si="27"/>
        <v>324939.47722999996</v>
      </c>
      <c r="F72" s="42">
        <f t="shared" si="24"/>
        <v>99.83266959847613</v>
      </c>
      <c r="G72" s="42">
        <f t="shared" si="25"/>
        <v>99.83266959847613</v>
      </c>
      <c r="H72" s="42">
        <f aca="true" t="shared" si="28" ref="H72:AE75">H68+H11</f>
        <v>7028.3955399999995</v>
      </c>
      <c r="I72" s="42">
        <f t="shared" si="28"/>
        <v>6963.41</v>
      </c>
      <c r="J72" s="42">
        <f t="shared" si="28"/>
        <v>11429.592460000002</v>
      </c>
      <c r="K72" s="42">
        <f t="shared" si="28"/>
        <v>11491.58437</v>
      </c>
      <c r="L72" s="42">
        <f t="shared" si="28"/>
        <v>10205.132559999998</v>
      </c>
      <c r="M72" s="42">
        <f t="shared" si="28"/>
        <v>10085</v>
      </c>
      <c r="N72" s="42">
        <f t="shared" si="28"/>
        <v>11153.08873</v>
      </c>
      <c r="O72" s="42">
        <f t="shared" si="28"/>
        <v>10931.509999999998</v>
      </c>
      <c r="P72" s="42">
        <f t="shared" si="28"/>
        <v>13915.67411</v>
      </c>
      <c r="Q72" s="42">
        <f t="shared" si="28"/>
        <v>14112.559999999998</v>
      </c>
      <c r="R72" s="42">
        <f t="shared" si="28"/>
        <v>12458.09431</v>
      </c>
      <c r="S72" s="42">
        <f t="shared" si="28"/>
        <v>12188.82</v>
      </c>
      <c r="T72" s="42">
        <f t="shared" si="28"/>
        <v>42837.912919999995</v>
      </c>
      <c r="U72" s="42">
        <f t="shared" si="28"/>
        <v>41948.63</v>
      </c>
      <c r="V72" s="42">
        <f t="shared" si="28"/>
        <v>59523.040329999996</v>
      </c>
      <c r="W72" s="42">
        <f t="shared" si="28"/>
        <v>58547.38</v>
      </c>
      <c r="X72" s="42">
        <f t="shared" si="28"/>
        <v>30969.319999999996</v>
      </c>
      <c r="Y72" s="42">
        <f t="shared" si="28"/>
        <v>27415.76</v>
      </c>
      <c r="Z72" s="42">
        <f t="shared" si="28"/>
        <v>90473.04056</v>
      </c>
      <c r="AA72" s="42">
        <f t="shared" si="28"/>
        <v>90414.57999999999</v>
      </c>
      <c r="AB72" s="42">
        <f t="shared" si="28"/>
        <v>25511.63051</v>
      </c>
      <c r="AC72" s="42">
        <f t="shared" si="28"/>
        <v>27603.01</v>
      </c>
      <c r="AD72" s="42">
        <f t="shared" si="28"/>
        <v>9979.18907</v>
      </c>
      <c r="AE72" s="42">
        <f t="shared" si="28"/>
        <v>13141.73286</v>
      </c>
      <c r="AF72" s="18"/>
    </row>
    <row r="73" spans="1:32" s="8" customFormat="1" ht="21" customHeight="1">
      <c r="A73" s="38" t="s">
        <v>22</v>
      </c>
      <c r="B73" s="32">
        <f t="shared" si="27"/>
        <v>78187.1</v>
      </c>
      <c r="C73" s="32">
        <f t="shared" si="27"/>
        <v>78187.1</v>
      </c>
      <c r="D73" s="32">
        <f t="shared" si="27"/>
        <v>78187.09999999999</v>
      </c>
      <c r="E73" s="32">
        <f t="shared" si="27"/>
        <v>78187.09999999999</v>
      </c>
      <c r="F73" s="32">
        <f t="shared" si="24"/>
        <v>99.99999999999997</v>
      </c>
      <c r="G73" s="32">
        <f t="shared" si="25"/>
        <v>99.99999999999997</v>
      </c>
      <c r="H73" s="32">
        <f t="shared" si="28"/>
        <v>0</v>
      </c>
      <c r="I73" s="32">
        <f t="shared" si="28"/>
        <v>0</v>
      </c>
      <c r="J73" s="32">
        <f t="shared" si="28"/>
        <v>0</v>
      </c>
      <c r="K73" s="32">
        <f t="shared" si="28"/>
        <v>0</v>
      </c>
      <c r="L73" s="32">
        <f t="shared" si="28"/>
        <v>0</v>
      </c>
      <c r="M73" s="32">
        <f t="shared" si="28"/>
        <v>0</v>
      </c>
      <c r="N73" s="32">
        <f t="shared" si="28"/>
        <v>0</v>
      </c>
      <c r="O73" s="32">
        <f t="shared" si="28"/>
        <v>0</v>
      </c>
      <c r="P73" s="32">
        <f t="shared" si="28"/>
        <v>0</v>
      </c>
      <c r="Q73" s="32">
        <f t="shared" si="28"/>
        <v>0</v>
      </c>
      <c r="R73" s="32">
        <f t="shared" si="28"/>
        <v>0</v>
      </c>
      <c r="S73" s="32">
        <f t="shared" si="28"/>
        <v>0</v>
      </c>
      <c r="T73" s="32">
        <f t="shared" si="28"/>
        <v>27597.62</v>
      </c>
      <c r="U73" s="32">
        <f t="shared" si="28"/>
        <v>27597.62</v>
      </c>
      <c r="V73" s="32">
        <f t="shared" si="28"/>
        <v>49491.99</v>
      </c>
      <c r="W73" s="32">
        <f t="shared" si="28"/>
        <v>49491.99</v>
      </c>
      <c r="X73" s="32">
        <f t="shared" si="28"/>
        <v>1097.49</v>
      </c>
      <c r="Y73" s="32">
        <f t="shared" si="28"/>
        <v>390.09</v>
      </c>
      <c r="Z73" s="32">
        <f t="shared" si="28"/>
        <v>0</v>
      </c>
      <c r="AA73" s="32">
        <f t="shared" si="28"/>
        <v>0.01</v>
      </c>
      <c r="AB73" s="32">
        <f t="shared" si="28"/>
        <v>0</v>
      </c>
      <c r="AC73" s="32">
        <f t="shared" si="28"/>
        <v>707.39</v>
      </c>
      <c r="AD73" s="32">
        <f t="shared" si="28"/>
        <v>0</v>
      </c>
      <c r="AE73" s="32">
        <f t="shared" si="28"/>
        <v>0</v>
      </c>
      <c r="AF73" s="18"/>
    </row>
    <row r="74" spans="1:32" s="8" customFormat="1" ht="21" customHeight="1">
      <c r="A74" s="38" t="s">
        <v>23</v>
      </c>
      <c r="B74" s="32">
        <f>B70+B13</f>
        <v>124552.45109999999</v>
      </c>
      <c r="C74" s="32">
        <f t="shared" si="27"/>
        <v>124552.45109999999</v>
      </c>
      <c r="D74" s="32">
        <f t="shared" si="27"/>
        <v>124007.81722999999</v>
      </c>
      <c r="E74" s="32">
        <f t="shared" si="27"/>
        <v>124007.81722999999</v>
      </c>
      <c r="F74" s="32">
        <f t="shared" si="24"/>
        <v>99.56272729666097</v>
      </c>
      <c r="G74" s="32">
        <f t="shared" si="25"/>
        <v>99.56272729666097</v>
      </c>
      <c r="H74" s="32">
        <f t="shared" si="28"/>
        <v>7028.3955399999995</v>
      </c>
      <c r="I74" s="32">
        <f t="shared" si="28"/>
        <v>6963.41</v>
      </c>
      <c r="J74" s="32">
        <f t="shared" si="28"/>
        <v>10196.312460000001</v>
      </c>
      <c r="K74" s="32">
        <f t="shared" si="28"/>
        <v>10258.30437</v>
      </c>
      <c r="L74" s="32">
        <f t="shared" si="28"/>
        <v>10205.132559999998</v>
      </c>
      <c r="M74" s="32">
        <f t="shared" si="28"/>
        <v>10085</v>
      </c>
      <c r="N74" s="32">
        <f t="shared" si="28"/>
        <v>11153.08873</v>
      </c>
      <c r="O74" s="32">
        <f t="shared" si="28"/>
        <v>10931.509999999998</v>
      </c>
      <c r="P74" s="32">
        <f t="shared" si="28"/>
        <v>11441.954109999999</v>
      </c>
      <c r="Q74" s="32">
        <f t="shared" si="28"/>
        <v>11638.839999999998</v>
      </c>
      <c r="R74" s="32">
        <f t="shared" si="28"/>
        <v>9252.534310000001</v>
      </c>
      <c r="S74" s="32">
        <f t="shared" si="28"/>
        <v>8983.26</v>
      </c>
      <c r="T74" s="32">
        <f t="shared" si="28"/>
        <v>15240.29292</v>
      </c>
      <c r="U74" s="32">
        <f t="shared" si="28"/>
        <v>14351.009999999998</v>
      </c>
      <c r="V74" s="32">
        <f t="shared" si="28"/>
        <v>10031.05033</v>
      </c>
      <c r="W74" s="32">
        <f t="shared" si="28"/>
        <v>9055.39</v>
      </c>
      <c r="X74" s="32">
        <f t="shared" si="28"/>
        <v>9776.33</v>
      </c>
      <c r="Y74" s="32">
        <f t="shared" si="28"/>
        <v>7025.67</v>
      </c>
      <c r="Z74" s="32">
        <f t="shared" si="28"/>
        <v>10473.04056</v>
      </c>
      <c r="AA74" s="32">
        <f t="shared" si="28"/>
        <v>10741.87</v>
      </c>
      <c r="AB74" s="32">
        <f t="shared" si="28"/>
        <v>9679.630509999999</v>
      </c>
      <c r="AC74" s="32">
        <f t="shared" si="28"/>
        <v>10736.32</v>
      </c>
      <c r="AD74" s="32">
        <f t="shared" si="28"/>
        <v>9979.18907</v>
      </c>
      <c r="AE74" s="32">
        <f t="shared" si="28"/>
        <v>13141.73286</v>
      </c>
      <c r="AF74" s="18"/>
    </row>
    <row r="75" spans="1:32" s="7" customFormat="1" ht="25.5" customHeight="1">
      <c r="A75" s="38" t="s">
        <v>40</v>
      </c>
      <c r="B75" s="32">
        <f t="shared" si="27"/>
        <v>122744.56</v>
      </c>
      <c r="C75" s="32">
        <f t="shared" si="27"/>
        <v>122744.56</v>
      </c>
      <c r="D75" s="32">
        <f t="shared" si="27"/>
        <v>122744.56</v>
      </c>
      <c r="E75" s="32">
        <f t="shared" si="27"/>
        <v>122744.56</v>
      </c>
      <c r="F75" s="32">
        <f t="shared" si="24"/>
        <v>100</v>
      </c>
      <c r="G75" s="32">
        <f t="shared" si="25"/>
        <v>100</v>
      </c>
      <c r="H75" s="32">
        <f t="shared" si="28"/>
        <v>0</v>
      </c>
      <c r="I75" s="32">
        <f t="shared" si="28"/>
        <v>0</v>
      </c>
      <c r="J75" s="32">
        <f t="shared" si="28"/>
        <v>1233.2800000000002</v>
      </c>
      <c r="K75" s="32">
        <f t="shared" si="28"/>
        <v>1233.2800000000002</v>
      </c>
      <c r="L75" s="32">
        <f t="shared" si="28"/>
        <v>0</v>
      </c>
      <c r="M75" s="32">
        <f t="shared" si="28"/>
        <v>0</v>
      </c>
      <c r="N75" s="32">
        <f t="shared" si="28"/>
        <v>0</v>
      </c>
      <c r="O75" s="32">
        <f t="shared" si="28"/>
        <v>0</v>
      </c>
      <c r="P75" s="32">
        <f t="shared" si="28"/>
        <v>2473.7200000000003</v>
      </c>
      <c r="Q75" s="32">
        <f t="shared" si="28"/>
        <v>2473.7200000000003</v>
      </c>
      <c r="R75" s="32">
        <f t="shared" si="28"/>
        <v>3205.56</v>
      </c>
      <c r="S75" s="32">
        <f t="shared" si="28"/>
        <v>3205.56</v>
      </c>
      <c r="T75" s="32">
        <f t="shared" si="28"/>
        <v>0</v>
      </c>
      <c r="U75" s="32">
        <f t="shared" si="28"/>
        <v>0</v>
      </c>
      <c r="V75" s="32">
        <f t="shared" si="28"/>
        <v>0</v>
      </c>
      <c r="W75" s="32">
        <f t="shared" si="28"/>
        <v>0</v>
      </c>
      <c r="X75" s="32">
        <f t="shared" si="28"/>
        <v>20000</v>
      </c>
      <c r="Y75" s="32">
        <f t="shared" si="28"/>
        <v>20000</v>
      </c>
      <c r="Z75" s="32">
        <f t="shared" si="28"/>
        <v>80000</v>
      </c>
      <c r="AA75" s="32">
        <f t="shared" si="28"/>
        <v>79672.7</v>
      </c>
      <c r="AB75" s="32">
        <f t="shared" si="28"/>
        <v>15832</v>
      </c>
      <c r="AC75" s="32">
        <f t="shared" si="28"/>
        <v>16159.3</v>
      </c>
      <c r="AD75" s="32">
        <f t="shared" si="28"/>
        <v>0</v>
      </c>
      <c r="AE75" s="32">
        <f t="shared" si="28"/>
        <v>0</v>
      </c>
      <c r="AF75" s="23"/>
    </row>
    <row r="76" spans="2:32" s="7" customFormat="1" ht="25.5" customHeight="1">
      <c r="B76" s="61"/>
      <c r="C76" s="59"/>
      <c r="D76" s="59"/>
      <c r="E76" s="62"/>
      <c r="F76" s="62"/>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60"/>
    </row>
    <row r="77" spans="1:44" ht="31.5" customHeight="1">
      <c r="A77" s="74" t="s">
        <v>82</v>
      </c>
      <c r="B77" s="74"/>
      <c r="C77" s="74"/>
      <c r="D77" s="74"/>
      <c r="E77" s="1"/>
      <c r="F77" s="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1"/>
      <c r="C78" s="1"/>
      <c r="D78" s="1"/>
      <c r="E78" s="57"/>
      <c r="F78" s="1"/>
      <c r="G78" s="1"/>
    </row>
    <row r="79" spans="1:27" ht="31.5" customHeight="1">
      <c r="A79" s="1" t="s">
        <v>50</v>
      </c>
      <c r="B79" s="97"/>
      <c r="C79" s="56"/>
      <c r="D79" s="56"/>
      <c r="E79" s="56"/>
      <c r="F79" s="56"/>
      <c r="G79" s="2"/>
      <c r="H79" s="11"/>
      <c r="U79" s="69" t="s">
        <v>76</v>
      </c>
      <c r="V79" s="69"/>
      <c r="Z79" s="69" t="s">
        <v>77</v>
      </c>
      <c r="AA79" s="69"/>
    </row>
    <row r="80" spans="1:7" ht="23.25" customHeight="1">
      <c r="A80" s="1" t="s">
        <v>51</v>
      </c>
      <c r="B80" s="97"/>
      <c r="C80" s="56"/>
      <c r="D80" s="56"/>
      <c r="E80" s="56"/>
      <c r="F80" s="56"/>
      <c r="G80" s="2"/>
    </row>
    <row r="81" spans="1:2" ht="24.75" customHeight="1">
      <c r="A81" s="1" t="s">
        <v>52</v>
      </c>
      <c r="B81" s="97"/>
    </row>
    <row r="82" ht="15.75">
      <c r="B82" s="97"/>
    </row>
    <row r="86" spans="1:3" ht="15.75">
      <c r="A86" s="74"/>
      <c r="B86" s="74"/>
      <c r="C86" s="74"/>
    </row>
  </sheetData>
  <sheetProtection/>
  <mergeCells count="38">
    <mergeCell ref="A2:C3"/>
    <mergeCell ref="U79:V79"/>
    <mergeCell ref="Z79:AA79"/>
    <mergeCell ref="A86:C86"/>
    <mergeCell ref="AF37:AF38"/>
    <mergeCell ref="AF44:AF47"/>
    <mergeCell ref="AF52:AF55"/>
    <mergeCell ref="AF56:AF59"/>
    <mergeCell ref="AF60:AF63"/>
    <mergeCell ref="B79:B82"/>
    <mergeCell ref="AF5:AF6"/>
    <mergeCell ref="AF17:AF20"/>
    <mergeCell ref="AF21:AF24"/>
    <mergeCell ref="AF25:AF28"/>
    <mergeCell ref="AF29:AF32"/>
    <mergeCell ref="AF33:AF36"/>
    <mergeCell ref="T5:U5"/>
    <mergeCell ref="V5:W5"/>
    <mergeCell ref="X5:Y5"/>
    <mergeCell ref="Z5:AA5"/>
    <mergeCell ref="AB5:AC5"/>
    <mergeCell ref="AD5:AE5"/>
    <mergeCell ref="H5:I5"/>
    <mergeCell ref="J5:K5"/>
    <mergeCell ref="L5:M5"/>
    <mergeCell ref="N5:O5"/>
    <mergeCell ref="P5:Q5"/>
    <mergeCell ref="R5:S5"/>
    <mergeCell ref="A77:D77"/>
    <mergeCell ref="G1:H1"/>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2016-04-01T09:32:17Z</cp:lastPrinted>
  <dcterms:created xsi:type="dcterms:W3CDTF">1996-10-08T23:32:33Z</dcterms:created>
  <dcterms:modified xsi:type="dcterms:W3CDTF">2016-04-05T04:49:02Z</dcterms:modified>
  <cp:category/>
  <cp:version/>
  <cp:contentType/>
  <cp:contentStatus/>
</cp:coreProperties>
</file>