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1840" windowHeight="13680" firstSheet="1" activeTab="1"/>
  </bookViews>
  <sheets>
    <sheet name="Роспись" sheetId="2" state="hidden" r:id="rId1"/>
    <sheet name="Титульный лист" sheetId="4" r:id="rId2"/>
    <sheet name="2017 (без  нулевых мероприятий)" sheetId="3" r:id="rId3"/>
    <sheet name="январь" sheetId="5" r:id="rId4"/>
  </sheets>
  <definedNames>
    <definedName name="_xlnm.Print_Titles" localSheetId="0">Роспись!$9:$9</definedName>
  </definedNames>
  <calcPr calcId="145621"/>
</workbook>
</file>

<file path=xl/calcChain.xml><?xml version="1.0" encoding="utf-8"?>
<calcChain xmlns="http://schemas.openxmlformats.org/spreadsheetml/2006/main">
  <c r="AE12" i="5" l="1"/>
  <c r="AE14" i="5"/>
  <c r="AE15" i="5"/>
  <c r="AE16" i="5"/>
  <c r="AE17" i="5"/>
  <c r="AE13" i="5"/>
  <c r="C14" i="5"/>
  <c r="C15" i="5"/>
  <c r="C17" i="5"/>
  <c r="C13" i="5"/>
  <c r="C9" i="5"/>
  <c r="C10" i="5"/>
  <c r="C11" i="5"/>
  <c r="C8" i="5"/>
  <c r="E14" i="5"/>
  <c r="E15" i="5"/>
  <c r="E17" i="5"/>
  <c r="G17" i="5" s="1"/>
  <c r="E13" i="5"/>
  <c r="E9" i="5"/>
  <c r="E10" i="5"/>
  <c r="E11" i="5"/>
  <c r="E8" i="5"/>
  <c r="D15" i="5"/>
  <c r="D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B17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B12" i="5" s="1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B14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B13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D11" i="5"/>
  <c r="B11" i="5"/>
  <c r="D10" i="5"/>
  <c r="B10" i="5"/>
  <c r="D14" i="5"/>
  <c r="B9" i="5"/>
  <c r="D13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E7" i="5"/>
  <c r="C7" i="5"/>
  <c r="B7" i="5"/>
  <c r="AE6" i="5"/>
  <c r="B6" i="5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C6" i="5"/>
  <c r="G7" i="5" l="1"/>
  <c r="E6" i="5"/>
  <c r="F6" i="5" s="1"/>
  <c r="G13" i="5"/>
  <c r="E12" i="5"/>
  <c r="F13" i="5"/>
  <c r="C12" i="5"/>
  <c r="G14" i="5"/>
  <c r="F14" i="5"/>
  <c r="G6" i="5"/>
  <c r="F7" i="5"/>
  <c r="D8" i="5"/>
  <c r="D9" i="5"/>
  <c r="F9" i="5"/>
  <c r="F17" i="5"/>
  <c r="G9" i="5"/>
  <c r="B14" i="3"/>
  <c r="B15" i="3"/>
  <c r="B16" i="3"/>
  <c r="B17" i="3"/>
  <c r="B13" i="3"/>
  <c r="C12" i="3"/>
  <c r="D12" i="3"/>
  <c r="E12" i="3"/>
  <c r="G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H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3" i="3"/>
  <c r="AE14" i="3"/>
  <c r="AE15" i="3"/>
  <c r="AE17" i="3"/>
  <c r="H17" i="3"/>
  <c r="H16" i="3"/>
  <c r="H14" i="3"/>
  <c r="H13" i="3"/>
  <c r="I6" i="3"/>
  <c r="H15" i="3"/>
  <c r="C15" i="3" s="1"/>
  <c r="E11" i="3"/>
  <c r="D11" i="3" s="1"/>
  <c r="C11" i="3"/>
  <c r="B11" i="3"/>
  <c r="E10" i="3"/>
  <c r="D10" i="3" s="1"/>
  <c r="C10" i="3"/>
  <c r="B10" i="3"/>
  <c r="E9" i="3"/>
  <c r="C9" i="3"/>
  <c r="B9" i="3"/>
  <c r="E8" i="3"/>
  <c r="D8" i="3" s="1"/>
  <c r="C8" i="3"/>
  <c r="B8" i="3"/>
  <c r="AE7" i="3"/>
  <c r="AD7" i="3"/>
  <c r="AC7" i="3"/>
  <c r="AB7" i="3"/>
  <c r="AA7" i="3"/>
  <c r="Z7" i="3"/>
  <c r="Y7" i="3"/>
  <c r="X7" i="3"/>
  <c r="W7" i="3"/>
  <c r="V7" i="3"/>
  <c r="U7" i="3"/>
  <c r="T7" i="3"/>
  <c r="T6" i="3" s="1"/>
  <c r="S7" i="3"/>
  <c r="R7" i="3"/>
  <c r="R6" i="3" s="1"/>
  <c r="Q7" i="3"/>
  <c r="P7" i="3"/>
  <c r="P6" i="3" s="1"/>
  <c r="O7" i="3"/>
  <c r="N7" i="3"/>
  <c r="M7" i="3"/>
  <c r="L7" i="3"/>
  <c r="L6" i="3" s="1"/>
  <c r="K7" i="3"/>
  <c r="J7" i="3"/>
  <c r="I7" i="3"/>
  <c r="H7" i="3"/>
  <c r="H6" i="3" s="1"/>
  <c r="E7" i="3"/>
  <c r="AE6" i="3"/>
  <c r="AD6" i="3"/>
  <c r="AC6" i="3"/>
  <c r="AB6" i="3"/>
  <c r="AA6" i="3"/>
  <c r="Z6" i="3"/>
  <c r="Y6" i="3"/>
  <c r="X6" i="3"/>
  <c r="W6" i="3"/>
  <c r="V6" i="3"/>
  <c r="U6" i="3"/>
  <c r="S6" i="3"/>
  <c r="Q6" i="3"/>
  <c r="O6" i="3"/>
  <c r="N6" i="3"/>
  <c r="M6" i="3"/>
  <c r="K6" i="3"/>
  <c r="J6" i="3"/>
  <c r="E6" i="3"/>
  <c r="A7" i="2"/>
  <c r="D12" i="5" l="1"/>
  <c r="D7" i="5"/>
  <c r="D6" i="5" s="1"/>
  <c r="F12" i="5"/>
  <c r="G12" i="5"/>
  <c r="B12" i="3"/>
  <c r="C7" i="3"/>
  <c r="C6" i="3" s="1"/>
  <c r="B6" i="3"/>
  <c r="B7" i="3"/>
  <c r="F6" i="3"/>
  <c r="F7" i="3"/>
  <c r="G6" i="3"/>
  <c r="G9" i="3"/>
  <c r="F9" i="3"/>
  <c r="D9" i="3"/>
  <c r="D7" i="3" s="1"/>
  <c r="D6" i="3" s="1"/>
  <c r="E15" i="3"/>
  <c r="D15" i="3" s="1"/>
  <c r="C14" i="3"/>
  <c r="AE12" i="3"/>
  <c r="G7" i="3" l="1"/>
  <c r="C13" i="3"/>
  <c r="G13" i="3" s="1"/>
  <c r="E13" i="3"/>
  <c r="C17" i="3"/>
  <c r="E14" i="3"/>
  <c r="F13" i="3"/>
  <c r="E17" i="3"/>
  <c r="D14" i="3"/>
  <c r="F12" i="3" l="1"/>
  <c r="F17" i="3"/>
  <c r="D17" i="3"/>
  <c r="G17" i="3"/>
  <c r="D13" i="3"/>
  <c r="F14" i="3"/>
  <c r="G14" i="3"/>
</calcChain>
</file>

<file path=xl/sharedStrings.xml><?xml version="1.0" encoding="utf-8"?>
<sst xmlns="http://schemas.openxmlformats.org/spreadsheetml/2006/main" count="208" uniqueCount="123">
  <si>
    <t xml:space="preserve">  Исполнитель             Н.С.Бархатова</t>
  </si>
  <si>
    <t>Субвенции (ОБ) на осуществление отдельных полномочий по организации деятельности по обращению с твердыми коммунальными отходаи в рамках подпрограммы "Развитие системы обращения с отходами производства и потребления в Ханты-Мансийском автономном округе - Югре государственной программы "Обеспечение экологической безопасности Ханты-Мансийского автономного округа - Югры на 2016-2020годы"</t>
  </si>
  <si>
    <t>Прочие расходы</t>
  </si>
  <si>
    <t>п.п.1.1.Основное мероприятие "Обеспечение регулирования деятельности по обращению с отходами производства и потребления в городе Когалыме"</t>
  </si>
  <si>
    <t>Расходы на обеспечение функций органов местного самоуправления</t>
  </si>
  <si>
    <t>Корреспондирующий КВР</t>
  </si>
  <si>
    <t>Код НПА</t>
  </si>
  <si>
    <t>Основание</t>
  </si>
  <si>
    <t>Дата НПА</t>
  </si>
  <si>
    <t>Номер НПА</t>
  </si>
  <si>
    <t>Район трансферта</t>
  </si>
  <si>
    <t>Код доп. информации</t>
  </si>
  <si>
    <t>Автор</t>
  </si>
  <si>
    <t>Интерфейс</t>
  </si>
  <si>
    <t>Вариант росписи</t>
  </si>
  <si>
    <t>Тип бюджета</t>
  </si>
  <si>
    <t>Примечание</t>
  </si>
  <si>
    <t>ПринадлежностьБА_ЛБО</t>
  </si>
  <si>
    <t>Отнесение к БА, ЛБО</t>
  </si>
  <si>
    <t>Главный распорядитель</t>
  </si>
  <si>
    <t>Распорядитель</t>
  </si>
  <si>
    <t>Организация</t>
  </si>
  <si>
    <t>Источн фин-ния</t>
  </si>
  <si>
    <t>Тип средств</t>
  </si>
  <si>
    <t>Направление</t>
  </si>
  <si>
    <t>Суб КЭСР</t>
  </si>
  <si>
    <t>Роспись на 3 года</t>
  </si>
  <si>
    <t>Роспись на третий год</t>
  </si>
  <si>
    <t>Роспись на второй год</t>
  </si>
  <si>
    <t>Роспись на первый год</t>
  </si>
  <si>
    <t>КП на год</t>
  </si>
  <si>
    <t>КП по текущий квартал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</si>
  <si>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</si>
  <si>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</si>
  <si>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</si>
  <si>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</si>
  <si>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</si>
  <si>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</si>
  <si>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</si>
  <si>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</si>
  <si>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</si>
  <si>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</si>
  <si>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</si>
  <si>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</si>
  <si>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</si>
  <si>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</si>
  <si>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</si>
  <si>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</si>
  <si>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</si>
  <si>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</si>
  <si>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</si>
  <si>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Источники внутр. и внешн.  Финансирования</t>
  </si>
  <si>
    <t>КОСГУ</t>
  </si>
  <si>
    <t>КВР</t>
  </si>
  <si>
    <t>КЦСР</t>
  </si>
  <si>
    <t>ФКР</t>
  </si>
  <si>
    <t>ППП</t>
  </si>
  <si>
    <t>Вид изменений</t>
  </si>
  <si>
    <t>Вид ассигнований</t>
  </si>
  <si>
    <t>Дата принятия</t>
  </si>
  <si>
    <t>Дата док-та</t>
  </si>
  <si>
    <t>№ док-та</t>
  </si>
  <si>
    <t>Меропр</t>
  </si>
  <si>
    <t/>
  </si>
  <si>
    <t>с учетом уведомлений</t>
  </si>
  <si>
    <t xml:space="preserve">с учетом росписи  </t>
  </si>
  <si>
    <t>с 00.00.0000 по 99.99.9999</t>
  </si>
  <si>
    <t>Роспись бюджета на 9999</t>
  </si>
  <si>
    <t>Комитет финансов Администрации города Когалыма</t>
  </si>
  <si>
    <t xml:space="preserve">Основные мероприятия программы </t>
  </si>
  <si>
    <t>План на 
2017 год</t>
  </si>
  <si>
    <t>План на 30.11.2016</t>
  </si>
  <si>
    <t>Профинансировано на 30.11.2016</t>
  </si>
  <si>
    <t>Кассовый расход на  30.11.2016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</si>
  <si>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</si>
  <si>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</si>
  <si>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</si>
  <si>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</si>
  <si>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</si>
  <si>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</si>
  <si>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</si>
  <si>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</si>
  <si>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</si>
  <si>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</si>
  <si>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</si>
  <si>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</si>
  <si>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</si>
  <si>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</si>
  <si>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</si>
  <si>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</si>
  <si>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</si>
  <si>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всего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</si>
  <si>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</si>
  <si>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</si>
  <si>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</si>
  <si>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</si>
  <si>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остатки прошлых лет (2015 год)</t>
  </si>
  <si>
    <t>Всего по Программе, в том числе:</t>
  </si>
  <si>
    <t>Начальник ОРЖКХ Администрации города Когалыма</t>
  </si>
  <si>
    <t>Л.Г.Низамова</t>
  </si>
  <si>
    <t>Ответственный за составление сетевого графика</t>
  </si>
  <si>
    <t>Шмытова Елена Юрьевна,</t>
  </si>
  <si>
    <t>тел. 8(34667)93-790</t>
  </si>
  <si>
    <t xml:space="preserve">Комплексный план (сетевой график) по реализации муниципальной программы
 "Обеспечение экологической безопасности" на 2017 год </t>
  </si>
  <si>
    <t>1.1.Обеспечение регулирования в области обращения с отходами производства и потребления (1)</t>
  </si>
  <si>
    <t>Согласовано</t>
  </si>
  <si>
    <t>Заместитель главы</t>
  </si>
  <si>
    <t>города Когалыма</t>
  </si>
  <si>
    <t>_______________М.А.Рудиков</t>
  </si>
  <si>
    <t xml:space="preserve">"Отдел развития жилищно-коммунального хозяйства
 Администрации города Когалыма" </t>
  </si>
  <si>
    <t>Сетевой график</t>
  </si>
  <si>
    <t>по реализации мероприятий муниципальной программы</t>
  </si>
  <si>
    <t>на 2017 год</t>
  </si>
  <si>
    <t>г. Когалым</t>
  </si>
  <si>
    <t xml:space="preserve">"Обеспечение экологической безопасности" 
</t>
  </si>
  <si>
    <t>2016 год</t>
  </si>
  <si>
    <t xml:space="preserve">Отчет о ходе реализации муниципальной программы
 "Обеспечение экологической безопасности" на 2017 год </t>
  </si>
  <si>
    <t>План на 31.01.2017</t>
  </si>
  <si>
    <t>Профинансировано на 31.01.2017</t>
  </si>
  <si>
    <t>Кассовый расход на  31.01.2017</t>
  </si>
  <si>
    <t>федеральный бюджет</t>
  </si>
  <si>
    <t>Результаты реализации и причины отклонения факта от плана</t>
  </si>
  <si>
    <t>Оплата расходов сна оплату труда специалиста по реализации переданного государственного полномочия будет осуществляться ежеквартально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</si>
</sst>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\.00\.000"/>
    <numFmt numFmtId="167" formatCode="00\.00\.00"/>
    <numFmt numFmtId="168" formatCode="0\.00"/>
    <numFmt numFmtId="169" formatCode="000\.00\.00"/>
    <numFmt numFmtId="170" formatCode="000\.00\.000\.0"/>
    <numFmt numFmtId="171" formatCode="0000000000"/>
    <numFmt numFmtId="172" formatCode="0000"/>
    <numFmt numFmtId="173" formatCode="00\.00\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7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3" borderId="6" xfId="1" applyNumberFormat="1" applyFont="1" applyFill="1" applyBorder="1" applyAlignment="1" applyProtection="1">
      <protection hidden="1"/>
    </xf>
    <xf numFmtId="164" fontId="3" fillId="3" borderId="7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2" fillId="0" borderId="9" xfId="1" applyFont="1" applyBorder="1" applyProtection="1">
      <protection hidden="1"/>
    </xf>
    <xf numFmtId="0" fontId="1" fillId="0" borderId="10" xfId="1" applyBorder="1" applyProtection="1">
      <protection hidden="1"/>
    </xf>
    <xf numFmtId="165" fontId="4" fillId="0" borderId="11" xfId="1" applyNumberFormat="1" applyFont="1" applyFill="1" applyBorder="1" applyAlignment="1" applyProtection="1">
      <alignment horizontal="center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167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Protection="1">
      <protection hidden="1"/>
    </xf>
    <xf numFmtId="167" fontId="4" fillId="0" borderId="11" xfId="1" applyNumberFormat="1" applyFont="1" applyFill="1" applyBorder="1" applyAlignment="1" applyProtection="1">
      <alignment horizontal="center" wrapText="1"/>
      <protection hidden="1"/>
    </xf>
    <xf numFmtId="167" fontId="4" fillId="0" borderId="12" xfId="1" applyNumberFormat="1" applyFont="1" applyFill="1" applyBorder="1" applyAlignment="1" applyProtection="1">
      <alignment horizontal="center" wrapText="1"/>
      <protection hidden="1"/>
    </xf>
    <xf numFmtId="165" fontId="4" fillId="0" borderId="6" xfId="1" applyNumberFormat="1" applyFont="1" applyFill="1" applyBorder="1" applyAlignment="1" applyProtection="1">
      <alignment horizontal="center" wrapText="1"/>
      <protection hidden="1"/>
    </xf>
    <xf numFmtId="169" fontId="4" fillId="0" borderId="6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protection hidden="1"/>
    </xf>
    <xf numFmtId="164" fontId="4" fillId="3" borderId="6" xfId="1" applyNumberFormat="1" applyFont="1" applyFill="1" applyBorder="1" applyAlignment="1" applyProtection="1">
      <protection hidden="1"/>
    </xf>
    <xf numFmtId="170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alignment horizontal="center"/>
      <protection hidden="1"/>
    </xf>
    <xf numFmtId="171" fontId="4" fillId="0" borderId="6" xfId="1" applyNumberFormat="1" applyFont="1" applyFill="1" applyBorder="1" applyAlignment="1" applyProtection="1">
      <alignment horizontal="center"/>
      <protection hidden="1"/>
    </xf>
    <xf numFmtId="172" fontId="4" fillId="0" borderId="6" xfId="1" applyNumberFormat="1" applyFont="1" applyFill="1" applyBorder="1" applyAlignment="1" applyProtection="1">
      <alignment horizontal="center"/>
      <protection hidden="1"/>
    </xf>
    <xf numFmtId="173" fontId="4" fillId="0" borderId="6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13" xfId="1" applyNumberFormat="1" applyFont="1" applyFill="1" applyBorder="1" applyAlignment="1" applyProtection="1">
      <alignment horizontal="center" wrapText="1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6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0" fontId="4" fillId="0" borderId="14" xfId="1" applyNumberFormat="1" applyFont="1" applyFill="1" applyBorder="1" applyAlignment="1" applyProtection="1">
      <alignment horizontal="center"/>
      <protection hidden="1"/>
    </xf>
    <xf numFmtId="167" fontId="4" fillId="0" borderId="14" xfId="1" applyNumberFormat="1" applyFont="1" applyFill="1" applyBorder="1" applyAlignment="1" applyProtection="1">
      <alignment horizontal="center"/>
      <protection hidden="1"/>
    </xf>
    <xf numFmtId="168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alignment horizontal="center" wrapText="1"/>
      <protection hidden="1"/>
    </xf>
    <xf numFmtId="0" fontId="1" fillId="0" borderId="14" xfId="1" applyBorder="1" applyProtection="1">
      <protection hidden="1"/>
    </xf>
    <xf numFmtId="167" fontId="4" fillId="0" borderId="14" xfId="1" applyNumberFormat="1" applyFont="1" applyFill="1" applyBorder="1" applyAlignment="1" applyProtection="1">
      <alignment horizontal="center" wrapText="1"/>
      <protection hidden="1"/>
    </xf>
    <xf numFmtId="167" fontId="4" fillId="0" borderId="15" xfId="1" applyNumberFormat="1" applyFont="1" applyFill="1" applyBorder="1" applyAlignment="1" applyProtection="1">
      <alignment horizontal="center" wrapText="1"/>
      <protection hidden="1"/>
    </xf>
    <xf numFmtId="165" fontId="4" fillId="0" borderId="16" xfId="1" applyNumberFormat="1" applyFont="1" applyFill="1" applyBorder="1" applyAlignment="1" applyProtection="1">
      <alignment horizontal="center" wrapText="1"/>
      <protection hidden="1"/>
    </xf>
    <xf numFmtId="169" fontId="4" fillId="0" borderId="16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protection hidden="1"/>
    </xf>
    <xf numFmtId="164" fontId="4" fillId="3" borderId="16" xfId="1" applyNumberFormat="1" applyFont="1" applyFill="1" applyBorder="1" applyAlignment="1" applyProtection="1">
      <protection hidden="1"/>
    </xf>
    <xf numFmtId="170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/>
      <protection hidden="1"/>
    </xf>
    <xf numFmtId="165" fontId="4" fillId="0" borderId="16" xfId="1" applyNumberFormat="1" applyFont="1" applyFill="1" applyBorder="1" applyAlignment="1" applyProtection="1">
      <alignment horizontal="center"/>
      <protection hidden="1"/>
    </xf>
    <xf numFmtId="171" fontId="4" fillId="0" borderId="16" xfId="1" applyNumberFormat="1" applyFont="1" applyFill="1" applyBorder="1" applyAlignment="1" applyProtection="1">
      <alignment horizontal="center"/>
      <protection hidden="1"/>
    </xf>
    <xf numFmtId="172" fontId="4" fillId="0" borderId="16" xfId="1" applyNumberFormat="1" applyFont="1" applyFill="1" applyBorder="1" applyAlignment="1" applyProtection="1">
      <alignment horizontal="center"/>
      <protection hidden="1"/>
    </xf>
    <xf numFmtId="173" fontId="4" fillId="0" borderId="16" xfId="1" applyNumberFormat="1" applyFont="1" applyFill="1" applyBorder="1" applyAlignment="1" applyProtection="1">
      <alignment horizontal="center"/>
      <protection hidden="1"/>
    </xf>
    <xf numFmtId="167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 wrapText="1"/>
      <protection hidden="1"/>
    </xf>
    <xf numFmtId="167" fontId="4" fillId="0" borderId="17" xfId="1" applyNumberFormat="1" applyFont="1" applyFill="1" applyBorder="1" applyAlignment="1" applyProtection="1">
      <alignment horizont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26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26" xfId="0" applyFont="1" applyFill="1" applyBorder="1" applyAlignment="1">
      <alignment horizontal="left" vertical="center"/>
    </xf>
    <xf numFmtId="4" fontId="13" fillId="0" borderId="0" xfId="0" applyNumberFormat="1" applyFont="1" applyFill="1"/>
    <xf numFmtId="0" fontId="1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17" fillId="0" borderId="0" xfId="2" applyFont="1" applyAlignment="1"/>
    <xf numFmtId="0" fontId="18" fillId="0" borderId="0" xfId="2" applyFont="1"/>
    <xf numFmtId="0" fontId="8" fillId="0" borderId="26" xfId="0" applyFont="1" applyFill="1" applyBorder="1"/>
    <xf numFmtId="4" fontId="13" fillId="0" borderId="26" xfId="0" applyNumberFormat="1" applyFont="1" applyFill="1" applyBorder="1"/>
    <xf numFmtId="0" fontId="4" fillId="0" borderId="3" xfId="1" applyNumberFormat="1" applyFont="1" applyFill="1" applyBorder="1" applyAlignment="1" applyProtection="1">
      <protection hidden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 wrapText="1"/>
    </xf>
    <xf numFmtId="0" fontId="20" fillId="0" borderId="0" xfId="2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showGridLines="0" topLeftCell="A2" workbookViewId="0">
      <selection activeCell="P11" sqref="P11"/>
    </sheetView>
  </sheetViews>
  <sheetFormatPr defaultColWidth="7.85546875" defaultRowHeight="11.25" x14ac:dyDescent="0.2"/>
  <cols>
    <col min="1" max="1" width="1.28515625" style="1" customWidth="1"/>
    <col min="2" max="2" width="28.5703125" style="1" customWidth="1"/>
    <col min="3" max="15" width="0" style="1" hidden="1" customWidth="1"/>
    <col min="16" max="18" width="9.140625" style="1" customWidth="1"/>
    <col min="19" max="20" width="0" style="1" hidden="1" customWidth="1"/>
    <col min="21" max="23" width="9.140625" style="1" customWidth="1"/>
    <col min="24" max="25" width="0" style="1" hidden="1" customWidth="1"/>
    <col min="26" max="28" width="9.140625" style="1" customWidth="1"/>
    <col min="29" max="29" width="0" style="1" hidden="1" customWidth="1"/>
    <col min="30" max="32" width="9.140625" style="1" customWidth="1"/>
    <col min="33" max="33" width="0" style="1" hidden="1" customWidth="1"/>
    <col min="34" max="34" width="8.140625" style="1" customWidth="1"/>
    <col min="35" max="39" width="0" style="1" hidden="1" customWidth="1"/>
    <col min="40" max="41" width="28.5703125" style="1" customWidth="1"/>
    <col min="42" max="70" width="0" style="1" hidden="1" customWidth="1"/>
    <col min="71" max="71" width="9.140625" style="1" customWidth="1"/>
    <col min="72" max="256" width="7.85546875" style="1" customWidth="1"/>
    <col min="257" max="16384" width="7.85546875" style="1"/>
  </cols>
  <sheetData>
    <row r="1" spans="1:71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2" customHeight="1" x14ac:dyDescent="0.2">
      <c r="A2" s="4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2.75" customHeight="1" x14ac:dyDescent="0.2">
      <c r="A3" s="86"/>
      <c r="B3" s="88"/>
      <c r="C3" s="3"/>
      <c r="D3" s="88"/>
      <c r="E3" s="88"/>
      <c r="F3" s="88"/>
      <c r="G3" s="88"/>
      <c r="H3" s="88"/>
      <c r="I3" s="88"/>
      <c r="J3" s="88"/>
      <c r="K3" s="87"/>
      <c r="L3" s="3"/>
      <c r="M3" s="3"/>
      <c r="N3" s="8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1.25" customHeight="1" x14ac:dyDescent="0.2">
      <c r="A4" s="86" t="s">
        <v>67</v>
      </c>
      <c r="B4" s="85"/>
      <c r="C4" s="81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1.25" customHeight="1" x14ac:dyDescent="0.2">
      <c r="A5" s="81" t="s">
        <v>66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0"/>
      <c r="R5" s="80"/>
      <c r="S5" s="80"/>
      <c r="T5" s="80"/>
      <c r="U5" s="80"/>
      <c r="V5" s="80"/>
      <c r="W5" s="80"/>
      <c r="X5" s="80"/>
      <c r="Y5" s="80"/>
      <c r="Z5" s="80"/>
      <c r="AA5" s="84"/>
      <c r="AB5" s="8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409.6" hidden="1" customHeight="1" x14ac:dyDescent="0.2">
      <c r="A6" s="80"/>
      <c r="B6" s="83">
        <v>1</v>
      </c>
      <c r="C6" s="80">
        <v>1</v>
      </c>
      <c r="D6" s="80" t="s">
        <v>65</v>
      </c>
      <c r="E6" s="80" t="s">
        <v>64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2.75" customHeight="1" x14ac:dyDescent="0.2">
      <c r="A7" s="81" t="str">
        <f>IF(B6=1,D6,"")&amp;IF(C6=1,E6,"")</f>
        <v>с учетом росписи  с учетом уведомлений</v>
      </c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6.25" customHeight="1" thickBot="1" x14ac:dyDescent="0.25">
      <c r="A8" s="118" t="s">
        <v>63</v>
      </c>
      <c r="B8" s="118"/>
      <c r="C8" s="118"/>
      <c r="D8" s="118"/>
      <c r="E8" s="118"/>
      <c r="F8" s="11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8"/>
      <c r="AY8" s="78"/>
      <c r="AZ8" s="78"/>
      <c r="BA8" s="6"/>
      <c r="BB8" s="78"/>
      <c r="BC8" s="78"/>
      <c r="BD8" s="78"/>
      <c r="BE8" s="78"/>
      <c r="BF8" s="78"/>
      <c r="BG8" s="78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42.75" customHeight="1" thickBot="1" x14ac:dyDescent="0.25">
      <c r="A9" s="77"/>
      <c r="B9" s="76" t="s">
        <v>62</v>
      </c>
      <c r="C9" s="71" t="s">
        <v>61</v>
      </c>
      <c r="D9" s="71" t="s">
        <v>60</v>
      </c>
      <c r="E9" s="71" t="s">
        <v>59</v>
      </c>
      <c r="F9" s="68" t="s">
        <v>58</v>
      </c>
      <c r="G9" s="70" t="s">
        <v>57</v>
      </c>
      <c r="H9" s="72" t="s">
        <v>56</v>
      </c>
      <c r="I9" s="72" t="s">
        <v>55</v>
      </c>
      <c r="J9" s="75" t="s">
        <v>54</v>
      </c>
      <c r="K9" s="71" t="s">
        <v>53</v>
      </c>
      <c r="L9" s="71" t="s">
        <v>52</v>
      </c>
      <c r="M9" s="71" t="s">
        <v>51</v>
      </c>
      <c r="N9" s="71" t="s">
        <v>50</v>
      </c>
      <c r="O9" s="70" t="s">
        <v>49</v>
      </c>
      <c r="P9" s="74" t="s">
        <v>48</v>
      </c>
      <c r="Q9" s="74" t="s">
        <v>47</v>
      </c>
      <c r="R9" s="74" t="s">
        <v>46</v>
      </c>
      <c r="S9" s="70" t="s">
        <v>45</v>
      </c>
      <c r="T9" s="70" t="s">
        <v>44</v>
      </c>
      <c r="U9" s="74" t="s">
        <v>43</v>
      </c>
      <c r="V9" s="74" t="s">
        <v>42</v>
      </c>
      <c r="W9" s="74" t="s">
        <v>41</v>
      </c>
      <c r="X9" s="70" t="s">
        <v>40</v>
      </c>
      <c r="Y9" s="70" t="s">
        <v>39</v>
      </c>
      <c r="Z9" s="74" t="s">
        <v>38</v>
      </c>
      <c r="AA9" s="74" t="s">
        <v>37</v>
      </c>
      <c r="AB9" s="74" t="s">
        <v>36</v>
      </c>
      <c r="AC9" s="70" t="s">
        <v>35</v>
      </c>
      <c r="AD9" s="74" t="s">
        <v>34</v>
      </c>
      <c r="AE9" s="74" t="s">
        <v>33</v>
      </c>
      <c r="AF9" s="74" t="s">
        <v>32</v>
      </c>
      <c r="AG9" s="70" t="s">
        <v>31</v>
      </c>
      <c r="AH9" s="74" t="s">
        <v>30</v>
      </c>
      <c r="AI9" s="70" t="s">
        <v>29</v>
      </c>
      <c r="AJ9" s="70" t="s">
        <v>28</v>
      </c>
      <c r="AK9" s="70" t="s">
        <v>27</v>
      </c>
      <c r="AL9" s="68" t="s">
        <v>26</v>
      </c>
      <c r="AM9" s="75" t="s">
        <v>25</v>
      </c>
      <c r="AN9" s="74" t="s">
        <v>24</v>
      </c>
      <c r="AO9" s="74" t="s">
        <v>23</v>
      </c>
      <c r="AP9" s="71" t="s">
        <v>22</v>
      </c>
      <c r="AQ9" s="2"/>
      <c r="AR9" s="2"/>
      <c r="AS9" s="2"/>
      <c r="AT9" s="2"/>
      <c r="AU9" s="2"/>
      <c r="AV9" s="2"/>
      <c r="AW9" s="2"/>
      <c r="AX9" s="72" t="s">
        <v>21</v>
      </c>
      <c r="AY9" s="72" t="s">
        <v>20</v>
      </c>
      <c r="AZ9" s="69" t="s">
        <v>19</v>
      </c>
      <c r="BA9" s="2"/>
      <c r="BB9" s="2"/>
      <c r="BC9" s="71" t="s">
        <v>18</v>
      </c>
      <c r="BD9" s="70" t="s">
        <v>17</v>
      </c>
      <c r="BE9" s="2"/>
      <c r="BF9" s="2"/>
      <c r="BG9" s="72" t="s">
        <v>16</v>
      </c>
      <c r="BH9" s="73" t="s">
        <v>15</v>
      </c>
      <c r="BI9" s="68" t="s">
        <v>14</v>
      </c>
      <c r="BJ9" s="68" t="s">
        <v>13</v>
      </c>
      <c r="BK9" s="72" t="s">
        <v>12</v>
      </c>
      <c r="BL9" s="71" t="s">
        <v>11</v>
      </c>
      <c r="BM9" s="68" t="s">
        <v>10</v>
      </c>
      <c r="BN9" s="70" t="s">
        <v>9</v>
      </c>
      <c r="BO9" s="70" t="s">
        <v>8</v>
      </c>
      <c r="BP9" s="68" t="s">
        <v>7</v>
      </c>
      <c r="BQ9" s="69" t="s">
        <v>6</v>
      </c>
      <c r="BR9" s="68" t="s">
        <v>5</v>
      </c>
      <c r="BS9" s="2"/>
    </row>
    <row r="10" spans="1:71" ht="147.75" customHeight="1" x14ac:dyDescent="0.2">
      <c r="A10" s="18"/>
      <c r="B10" s="67" t="s">
        <v>3</v>
      </c>
      <c r="C10" s="66"/>
      <c r="D10" s="60"/>
      <c r="E10" s="60"/>
      <c r="F10" s="65"/>
      <c r="G10" s="64"/>
      <c r="H10" s="61"/>
      <c r="I10" s="63"/>
      <c r="J10" s="62"/>
      <c r="K10" s="61"/>
      <c r="L10" s="61"/>
      <c r="M10" s="60"/>
      <c r="N10" s="59"/>
      <c r="O10" s="58"/>
      <c r="P10" s="58">
        <v>3959.59</v>
      </c>
      <c r="Q10" s="58">
        <v>3959.59</v>
      </c>
      <c r="R10" s="58">
        <v>3959.59</v>
      </c>
      <c r="S10" s="58"/>
      <c r="T10" s="58"/>
      <c r="U10" s="58">
        <v>3959.59</v>
      </c>
      <c r="V10" s="58">
        <v>3959.59</v>
      </c>
      <c r="W10" s="58">
        <v>3959.59</v>
      </c>
      <c r="X10" s="58"/>
      <c r="Y10" s="58"/>
      <c r="Z10" s="58">
        <v>3959.59</v>
      </c>
      <c r="AA10" s="58">
        <v>3959.59</v>
      </c>
      <c r="AB10" s="58">
        <v>3959.59</v>
      </c>
      <c r="AC10" s="58"/>
      <c r="AD10" s="58">
        <v>3959.59</v>
      </c>
      <c r="AE10" s="58">
        <v>3959.59</v>
      </c>
      <c r="AF10" s="58">
        <v>6844.51</v>
      </c>
      <c r="AG10" s="58"/>
      <c r="AH10" s="58">
        <v>50400</v>
      </c>
      <c r="AI10" s="57"/>
      <c r="AJ10" s="57"/>
      <c r="AK10" s="57"/>
      <c r="AL10" s="57"/>
      <c r="AM10" s="56"/>
      <c r="AN10" s="55" t="s">
        <v>4</v>
      </c>
      <c r="AO10" s="54" t="s">
        <v>1</v>
      </c>
      <c r="AP10" s="44"/>
      <c r="AQ10" s="52"/>
      <c r="AR10" s="52"/>
      <c r="AS10" s="52"/>
      <c r="AT10" s="52"/>
      <c r="AU10" s="52"/>
      <c r="AV10" s="52"/>
      <c r="AW10" s="52"/>
      <c r="AX10" s="53"/>
      <c r="AY10" s="53"/>
      <c r="AZ10" s="53"/>
      <c r="BA10" s="52"/>
      <c r="BB10" s="52"/>
      <c r="BC10" s="47"/>
      <c r="BD10" s="47"/>
      <c r="BE10" s="52"/>
      <c r="BF10" s="52"/>
      <c r="BG10" s="46"/>
      <c r="BH10" s="47"/>
      <c r="BI10" s="47"/>
      <c r="BJ10" s="51"/>
      <c r="BK10" s="50"/>
      <c r="BL10" s="49"/>
      <c r="BM10" s="48"/>
      <c r="BN10" s="47"/>
      <c r="BO10" s="47"/>
      <c r="BP10" s="46"/>
      <c r="BQ10" s="45"/>
      <c r="BR10" s="44"/>
      <c r="BS10" s="19"/>
    </row>
    <row r="11" spans="1:71" ht="147.75" customHeight="1" thickBot="1" x14ac:dyDescent="0.25">
      <c r="A11" s="18"/>
      <c r="B11" s="43" t="s">
        <v>3</v>
      </c>
      <c r="C11" s="42"/>
      <c r="D11" s="36"/>
      <c r="E11" s="36"/>
      <c r="F11" s="41"/>
      <c r="G11" s="40"/>
      <c r="H11" s="37"/>
      <c r="I11" s="39"/>
      <c r="J11" s="38"/>
      <c r="K11" s="37"/>
      <c r="L11" s="37"/>
      <c r="M11" s="36"/>
      <c r="N11" s="35"/>
      <c r="O11" s="34"/>
      <c r="P11" s="34">
        <v>0</v>
      </c>
      <c r="Q11" s="34">
        <v>0</v>
      </c>
      <c r="R11" s="34">
        <v>0</v>
      </c>
      <c r="S11" s="34"/>
      <c r="T11" s="34"/>
      <c r="U11" s="34">
        <v>0</v>
      </c>
      <c r="V11" s="34">
        <v>0</v>
      </c>
      <c r="W11" s="34">
        <v>0</v>
      </c>
      <c r="X11" s="34"/>
      <c r="Y11" s="34"/>
      <c r="Z11" s="34">
        <v>0</v>
      </c>
      <c r="AA11" s="34">
        <v>0</v>
      </c>
      <c r="AB11" s="34">
        <v>0</v>
      </c>
      <c r="AC11" s="34"/>
      <c r="AD11" s="34">
        <v>0</v>
      </c>
      <c r="AE11" s="34">
        <v>0</v>
      </c>
      <c r="AF11" s="34">
        <v>0</v>
      </c>
      <c r="AG11" s="34"/>
      <c r="AH11" s="34">
        <v>0</v>
      </c>
      <c r="AI11" s="33"/>
      <c r="AJ11" s="33"/>
      <c r="AK11" s="33"/>
      <c r="AL11" s="33"/>
      <c r="AM11" s="32"/>
      <c r="AN11" s="31" t="s">
        <v>2</v>
      </c>
      <c r="AO11" s="30" t="s">
        <v>1</v>
      </c>
      <c r="AP11" s="20"/>
      <c r="AQ11" s="28"/>
      <c r="AR11" s="28"/>
      <c r="AS11" s="28"/>
      <c r="AT11" s="28"/>
      <c r="AU11" s="28"/>
      <c r="AV11" s="28"/>
      <c r="AW11" s="28"/>
      <c r="AX11" s="29"/>
      <c r="AY11" s="29"/>
      <c r="AZ11" s="29"/>
      <c r="BA11" s="28"/>
      <c r="BB11" s="28"/>
      <c r="BC11" s="23"/>
      <c r="BD11" s="23"/>
      <c r="BE11" s="28"/>
      <c r="BF11" s="28"/>
      <c r="BG11" s="22"/>
      <c r="BH11" s="23"/>
      <c r="BI11" s="23"/>
      <c r="BJ11" s="27"/>
      <c r="BK11" s="26"/>
      <c r="BL11" s="25"/>
      <c r="BM11" s="24"/>
      <c r="BN11" s="23"/>
      <c r="BO11" s="23"/>
      <c r="BP11" s="22"/>
      <c r="BQ11" s="21"/>
      <c r="BR11" s="20"/>
      <c r="BS11" s="19"/>
    </row>
    <row r="12" spans="1:71" ht="12.75" customHeight="1" thickBot="1" x14ac:dyDescent="0.25">
      <c r="A12" s="18"/>
      <c r="B12" s="7"/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>
        <v>0</v>
      </c>
      <c r="P12" s="15">
        <v>3959.59</v>
      </c>
      <c r="Q12" s="15">
        <v>3959.59</v>
      </c>
      <c r="R12" s="15">
        <v>3959.59</v>
      </c>
      <c r="S12" s="15">
        <v>0</v>
      </c>
      <c r="T12" s="15">
        <v>0</v>
      </c>
      <c r="U12" s="15">
        <v>3959.59</v>
      </c>
      <c r="V12" s="14">
        <v>3959.59</v>
      </c>
      <c r="W12" s="16">
        <v>3959.59</v>
      </c>
      <c r="X12" s="15">
        <v>0</v>
      </c>
      <c r="Y12" s="15">
        <v>0</v>
      </c>
      <c r="Z12" s="15">
        <v>3959.59</v>
      </c>
      <c r="AA12" s="15">
        <v>3959.59</v>
      </c>
      <c r="AB12" s="15">
        <v>3959.59</v>
      </c>
      <c r="AC12" s="15">
        <v>0</v>
      </c>
      <c r="AD12" s="15">
        <v>3959.59</v>
      </c>
      <c r="AE12" s="15">
        <v>3959.59</v>
      </c>
      <c r="AF12" s="15">
        <v>6844.51</v>
      </c>
      <c r="AG12" s="15">
        <v>0</v>
      </c>
      <c r="AH12" s="14">
        <v>50400</v>
      </c>
      <c r="AI12" s="13">
        <v>0</v>
      </c>
      <c r="AJ12" s="12">
        <v>0</v>
      </c>
      <c r="AK12" s="12">
        <v>0</v>
      </c>
      <c r="AL12" s="11">
        <v>0</v>
      </c>
      <c r="AM12" s="7"/>
      <c r="AN12" s="7"/>
      <c r="AO12" s="7"/>
      <c r="AP12" s="7"/>
      <c r="AQ12" s="2"/>
      <c r="AR12" s="2"/>
      <c r="AS12" s="2"/>
      <c r="AT12" s="2"/>
      <c r="AU12" s="2"/>
      <c r="AV12" s="2"/>
      <c r="AW12" s="2"/>
      <c r="AX12" s="7"/>
      <c r="AY12" s="7"/>
      <c r="AZ12" s="7"/>
      <c r="BA12" s="2"/>
      <c r="BB12" s="2"/>
      <c r="BC12" s="7"/>
      <c r="BD12" s="7"/>
      <c r="BE12" s="2"/>
      <c r="BF12" s="2"/>
      <c r="BG12" s="7"/>
      <c r="BH12" s="7"/>
      <c r="BI12" s="7"/>
      <c r="BJ12" s="10"/>
      <c r="BK12" s="9"/>
      <c r="BL12" s="7"/>
      <c r="BM12" s="7"/>
      <c r="BN12" s="7"/>
      <c r="BO12" s="7"/>
      <c r="BP12" s="8"/>
      <c r="BQ12" s="7"/>
      <c r="BR12" s="7"/>
      <c r="BS12" s="2"/>
    </row>
    <row r="13" spans="1:71" ht="12.7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9.5" customHeight="1" x14ac:dyDescent="0.2">
      <c r="A14" s="4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</sheetData>
  <mergeCells count="1">
    <mergeCell ref="A8:F8"/>
  </mergeCells>
  <pageMargins left="0.74999998873613005" right="0.41338580799853702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K46" sqref="K46"/>
    </sheetView>
  </sheetViews>
  <sheetFormatPr defaultRowHeight="12.75" x14ac:dyDescent="0.2"/>
  <cols>
    <col min="1" max="5" width="9.140625" style="115"/>
    <col min="6" max="6" width="8.85546875" style="115" customWidth="1"/>
    <col min="7" max="8" width="9.140625" style="115"/>
    <col min="9" max="9" width="18.42578125" style="115" customWidth="1"/>
    <col min="10" max="261" width="9.140625" style="115"/>
    <col min="262" max="262" width="8.85546875" style="115" customWidth="1"/>
    <col min="263" max="264" width="9.140625" style="115"/>
    <col min="265" max="265" width="18.42578125" style="115" customWidth="1"/>
    <col min="266" max="517" width="9.140625" style="115"/>
    <col min="518" max="518" width="8.85546875" style="115" customWidth="1"/>
    <col min="519" max="520" width="9.140625" style="115"/>
    <col min="521" max="521" width="18.42578125" style="115" customWidth="1"/>
    <col min="522" max="773" width="9.140625" style="115"/>
    <col min="774" max="774" width="8.85546875" style="115" customWidth="1"/>
    <col min="775" max="776" width="9.140625" style="115"/>
    <col min="777" max="777" width="18.42578125" style="115" customWidth="1"/>
    <col min="778" max="1029" width="9.140625" style="115"/>
    <col min="1030" max="1030" width="8.85546875" style="115" customWidth="1"/>
    <col min="1031" max="1032" width="9.140625" style="115"/>
    <col min="1033" max="1033" width="18.42578125" style="115" customWidth="1"/>
    <col min="1034" max="1285" width="9.140625" style="115"/>
    <col min="1286" max="1286" width="8.85546875" style="115" customWidth="1"/>
    <col min="1287" max="1288" width="9.140625" style="115"/>
    <col min="1289" max="1289" width="18.42578125" style="115" customWidth="1"/>
    <col min="1290" max="1541" width="9.140625" style="115"/>
    <col min="1542" max="1542" width="8.85546875" style="115" customWidth="1"/>
    <col min="1543" max="1544" width="9.140625" style="115"/>
    <col min="1545" max="1545" width="18.42578125" style="115" customWidth="1"/>
    <col min="1546" max="1797" width="9.140625" style="115"/>
    <col min="1798" max="1798" width="8.85546875" style="115" customWidth="1"/>
    <col min="1799" max="1800" width="9.140625" style="115"/>
    <col min="1801" max="1801" width="18.42578125" style="115" customWidth="1"/>
    <col min="1802" max="2053" width="9.140625" style="115"/>
    <col min="2054" max="2054" width="8.85546875" style="115" customWidth="1"/>
    <col min="2055" max="2056" width="9.140625" style="115"/>
    <col min="2057" max="2057" width="18.42578125" style="115" customWidth="1"/>
    <col min="2058" max="2309" width="9.140625" style="115"/>
    <col min="2310" max="2310" width="8.85546875" style="115" customWidth="1"/>
    <col min="2311" max="2312" width="9.140625" style="115"/>
    <col min="2313" max="2313" width="18.42578125" style="115" customWidth="1"/>
    <col min="2314" max="2565" width="9.140625" style="115"/>
    <col min="2566" max="2566" width="8.85546875" style="115" customWidth="1"/>
    <col min="2567" max="2568" width="9.140625" style="115"/>
    <col min="2569" max="2569" width="18.42578125" style="115" customWidth="1"/>
    <col min="2570" max="2821" width="9.140625" style="115"/>
    <col min="2822" max="2822" width="8.85546875" style="115" customWidth="1"/>
    <col min="2823" max="2824" width="9.140625" style="115"/>
    <col min="2825" max="2825" width="18.42578125" style="115" customWidth="1"/>
    <col min="2826" max="3077" width="9.140625" style="115"/>
    <col min="3078" max="3078" width="8.85546875" style="115" customWidth="1"/>
    <col min="3079" max="3080" width="9.140625" style="115"/>
    <col min="3081" max="3081" width="18.42578125" style="115" customWidth="1"/>
    <col min="3082" max="3333" width="9.140625" style="115"/>
    <col min="3334" max="3334" width="8.85546875" style="115" customWidth="1"/>
    <col min="3335" max="3336" width="9.140625" style="115"/>
    <col min="3337" max="3337" width="18.42578125" style="115" customWidth="1"/>
    <col min="3338" max="3589" width="9.140625" style="115"/>
    <col min="3590" max="3590" width="8.85546875" style="115" customWidth="1"/>
    <col min="3591" max="3592" width="9.140625" style="115"/>
    <col min="3593" max="3593" width="18.42578125" style="115" customWidth="1"/>
    <col min="3594" max="3845" width="9.140625" style="115"/>
    <col min="3846" max="3846" width="8.85546875" style="115" customWidth="1"/>
    <col min="3847" max="3848" width="9.140625" style="115"/>
    <col min="3849" max="3849" width="18.42578125" style="115" customWidth="1"/>
    <col min="3850" max="4101" width="9.140625" style="115"/>
    <col min="4102" max="4102" width="8.85546875" style="115" customWidth="1"/>
    <col min="4103" max="4104" width="9.140625" style="115"/>
    <col min="4105" max="4105" width="18.42578125" style="115" customWidth="1"/>
    <col min="4106" max="4357" width="9.140625" style="115"/>
    <col min="4358" max="4358" width="8.85546875" style="115" customWidth="1"/>
    <col min="4359" max="4360" width="9.140625" style="115"/>
    <col min="4361" max="4361" width="18.42578125" style="115" customWidth="1"/>
    <col min="4362" max="4613" width="9.140625" style="115"/>
    <col min="4614" max="4614" width="8.85546875" style="115" customWidth="1"/>
    <col min="4615" max="4616" width="9.140625" style="115"/>
    <col min="4617" max="4617" width="18.42578125" style="115" customWidth="1"/>
    <col min="4618" max="4869" width="9.140625" style="115"/>
    <col min="4870" max="4870" width="8.85546875" style="115" customWidth="1"/>
    <col min="4871" max="4872" width="9.140625" style="115"/>
    <col min="4873" max="4873" width="18.42578125" style="115" customWidth="1"/>
    <col min="4874" max="5125" width="9.140625" style="115"/>
    <col min="5126" max="5126" width="8.85546875" style="115" customWidth="1"/>
    <col min="5127" max="5128" width="9.140625" style="115"/>
    <col min="5129" max="5129" width="18.42578125" style="115" customWidth="1"/>
    <col min="5130" max="5381" width="9.140625" style="115"/>
    <col min="5382" max="5382" width="8.85546875" style="115" customWidth="1"/>
    <col min="5383" max="5384" width="9.140625" style="115"/>
    <col min="5385" max="5385" width="18.42578125" style="115" customWidth="1"/>
    <col min="5386" max="5637" width="9.140625" style="115"/>
    <col min="5638" max="5638" width="8.85546875" style="115" customWidth="1"/>
    <col min="5639" max="5640" width="9.140625" style="115"/>
    <col min="5641" max="5641" width="18.42578125" style="115" customWidth="1"/>
    <col min="5642" max="5893" width="9.140625" style="115"/>
    <col min="5894" max="5894" width="8.85546875" style="115" customWidth="1"/>
    <col min="5895" max="5896" width="9.140625" style="115"/>
    <col min="5897" max="5897" width="18.42578125" style="115" customWidth="1"/>
    <col min="5898" max="6149" width="9.140625" style="115"/>
    <col min="6150" max="6150" width="8.85546875" style="115" customWidth="1"/>
    <col min="6151" max="6152" width="9.140625" style="115"/>
    <col min="6153" max="6153" width="18.42578125" style="115" customWidth="1"/>
    <col min="6154" max="6405" width="9.140625" style="115"/>
    <col min="6406" max="6406" width="8.85546875" style="115" customWidth="1"/>
    <col min="6407" max="6408" width="9.140625" style="115"/>
    <col min="6409" max="6409" width="18.42578125" style="115" customWidth="1"/>
    <col min="6410" max="6661" width="9.140625" style="115"/>
    <col min="6662" max="6662" width="8.85546875" style="115" customWidth="1"/>
    <col min="6663" max="6664" width="9.140625" style="115"/>
    <col min="6665" max="6665" width="18.42578125" style="115" customWidth="1"/>
    <col min="6666" max="6917" width="9.140625" style="115"/>
    <col min="6918" max="6918" width="8.85546875" style="115" customWidth="1"/>
    <col min="6919" max="6920" width="9.140625" style="115"/>
    <col min="6921" max="6921" width="18.42578125" style="115" customWidth="1"/>
    <col min="6922" max="7173" width="9.140625" style="115"/>
    <col min="7174" max="7174" width="8.85546875" style="115" customWidth="1"/>
    <col min="7175" max="7176" width="9.140625" style="115"/>
    <col min="7177" max="7177" width="18.42578125" style="115" customWidth="1"/>
    <col min="7178" max="7429" width="9.140625" style="115"/>
    <col min="7430" max="7430" width="8.85546875" style="115" customWidth="1"/>
    <col min="7431" max="7432" width="9.140625" style="115"/>
    <col min="7433" max="7433" width="18.42578125" style="115" customWidth="1"/>
    <col min="7434" max="7685" width="9.140625" style="115"/>
    <col min="7686" max="7686" width="8.85546875" style="115" customWidth="1"/>
    <col min="7687" max="7688" width="9.140625" style="115"/>
    <col min="7689" max="7689" width="18.42578125" style="115" customWidth="1"/>
    <col min="7690" max="7941" width="9.140625" style="115"/>
    <col min="7942" max="7942" width="8.85546875" style="115" customWidth="1"/>
    <col min="7943" max="7944" width="9.140625" style="115"/>
    <col min="7945" max="7945" width="18.42578125" style="115" customWidth="1"/>
    <col min="7946" max="8197" width="9.140625" style="115"/>
    <col min="8198" max="8198" width="8.85546875" style="115" customWidth="1"/>
    <col min="8199" max="8200" width="9.140625" style="115"/>
    <col min="8201" max="8201" width="18.42578125" style="115" customWidth="1"/>
    <col min="8202" max="8453" width="9.140625" style="115"/>
    <col min="8454" max="8454" width="8.85546875" style="115" customWidth="1"/>
    <col min="8455" max="8456" width="9.140625" style="115"/>
    <col min="8457" max="8457" width="18.42578125" style="115" customWidth="1"/>
    <col min="8458" max="8709" width="9.140625" style="115"/>
    <col min="8710" max="8710" width="8.85546875" style="115" customWidth="1"/>
    <col min="8711" max="8712" width="9.140625" style="115"/>
    <col min="8713" max="8713" width="18.42578125" style="115" customWidth="1"/>
    <col min="8714" max="8965" width="9.140625" style="115"/>
    <col min="8966" max="8966" width="8.85546875" style="115" customWidth="1"/>
    <col min="8967" max="8968" width="9.140625" style="115"/>
    <col min="8969" max="8969" width="18.42578125" style="115" customWidth="1"/>
    <col min="8970" max="9221" width="9.140625" style="115"/>
    <col min="9222" max="9222" width="8.85546875" style="115" customWidth="1"/>
    <col min="9223" max="9224" width="9.140625" style="115"/>
    <col min="9225" max="9225" width="18.42578125" style="115" customWidth="1"/>
    <col min="9226" max="9477" width="9.140625" style="115"/>
    <col min="9478" max="9478" width="8.85546875" style="115" customWidth="1"/>
    <col min="9479" max="9480" width="9.140625" style="115"/>
    <col min="9481" max="9481" width="18.42578125" style="115" customWidth="1"/>
    <col min="9482" max="9733" width="9.140625" style="115"/>
    <col min="9734" max="9734" width="8.85546875" style="115" customWidth="1"/>
    <col min="9735" max="9736" width="9.140625" style="115"/>
    <col min="9737" max="9737" width="18.42578125" style="115" customWidth="1"/>
    <col min="9738" max="9989" width="9.140625" style="115"/>
    <col min="9990" max="9990" width="8.85546875" style="115" customWidth="1"/>
    <col min="9991" max="9992" width="9.140625" style="115"/>
    <col min="9993" max="9993" width="18.42578125" style="115" customWidth="1"/>
    <col min="9994" max="10245" width="9.140625" style="115"/>
    <col min="10246" max="10246" width="8.85546875" style="115" customWidth="1"/>
    <col min="10247" max="10248" width="9.140625" style="115"/>
    <col min="10249" max="10249" width="18.42578125" style="115" customWidth="1"/>
    <col min="10250" max="10501" width="9.140625" style="115"/>
    <col min="10502" max="10502" width="8.85546875" style="115" customWidth="1"/>
    <col min="10503" max="10504" width="9.140625" style="115"/>
    <col min="10505" max="10505" width="18.42578125" style="115" customWidth="1"/>
    <col min="10506" max="10757" width="9.140625" style="115"/>
    <col min="10758" max="10758" width="8.85546875" style="115" customWidth="1"/>
    <col min="10759" max="10760" width="9.140625" style="115"/>
    <col min="10761" max="10761" width="18.42578125" style="115" customWidth="1"/>
    <col min="10762" max="11013" width="9.140625" style="115"/>
    <col min="11014" max="11014" width="8.85546875" style="115" customWidth="1"/>
    <col min="11015" max="11016" width="9.140625" style="115"/>
    <col min="11017" max="11017" width="18.42578125" style="115" customWidth="1"/>
    <col min="11018" max="11269" width="9.140625" style="115"/>
    <col min="11270" max="11270" width="8.85546875" style="115" customWidth="1"/>
    <col min="11271" max="11272" width="9.140625" style="115"/>
    <col min="11273" max="11273" width="18.42578125" style="115" customWidth="1"/>
    <col min="11274" max="11525" width="9.140625" style="115"/>
    <col min="11526" max="11526" width="8.85546875" style="115" customWidth="1"/>
    <col min="11527" max="11528" width="9.140625" style="115"/>
    <col min="11529" max="11529" width="18.42578125" style="115" customWidth="1"/>
    <col min="11530" max="11781" width="9.140625" style="115"/>
    <col min="11782" max="11782" width="8.85546875" style="115" customWidth="1"/>
    <col min="11783" max="11784" width="9.140625" style="115"/>
    <col min="11785" max="11785" width="18.42578125" style="115" customWidth="1"/>
    <col min="11786" max="12037" width="9.140625" style="115"/>
    <col min="12038" max="12038" width="8.85546875" style="115" customWidth="1"/>
    <col min="12039" max="12040" width="9.140625" style="115"/>
    <col min="12041" max="12041" width="18.42578125" style="115" customWidth="1"/>
    <col min="12042" max="12293" width="9.140625" style="115"/>
    <col min="12294" max="12294" width="8.85546875" style="115" customWidth="1"/>
    <col min="12295" max="12296" width="9.140625" style="115"/>
    <col min="12297" max="12297" width="18.42578125" style="115" customWidth="1"/>
    <col min="12298" max="12549" width="9.140625" style="115"/>
    <col min="12550" max="12550" width="8.85546875" style="115" customWidth="1"/>
    <col min="12551" max="12552" width="9.140625" style="115"/>
    <col min="12553" max="12553" width="18.42578125" style="115" customWidth="1"/>
    <col min="12554" max="12805" width="9.140625" style="115"/>
    <col min="12806" max="12806" width="8.85546875" style="115" customWidth="1"/>
    <col min="12807" max="12808" width="9.140625" style="115"/>
    <col min="12809" max="12809" width="18.42578125" style="115" customWidth="1"/>
    <col min="12810" max="13061" width="9.140625" style="115"/>
    <col min="13062" max="13062" width="8.85546875" style="115" customWidth="1"/>
    <col min="13063" max="13064" width="9.140625" style="115"/>
    <col min="13065" max="13065" width="18.42578125" style="115" customWidth="1"/>
    <col min="13066" max="13317" width="9.140625" style="115"/>
    <col min="13318" max="13318" width="8.85546875" style="115" customWidth="1"/>
    <col min="13319" max="13320" width="9.140625" style="115"/>
    <col min="13321" max="13321" width="18.42578125" style="115" customWidth="1"/>
    <col min="13322" max="13573" width="9.140625" style="115"/>
    <col min="13574" max="13574" width="8.85546875" style="115" customWidth="1"/>
    <col min="13575" max="13576" width="9.140625" style="115"/>
    <col min="13577" max="13577" width="18.42578125" style="115" customWidth="1"/>
    <col min="13578" max="13829" width="9.140625" style="115"/>
    <col min="13830" max="13830" width="8.85546875" style="115" customWidth="1"/>
    <col min="13831" max="13832" width="9.140625" style="115"/>
    <col min="13833" max="13833" width="18.42578125" style="115" customWidth="1"/>
    <col min="13834" max="14085" width="9.140625" style="115"/>
    <col min="14086" max="14086" width="8.85546875" style="115" customWidth="1"/>
    <col min="14087" max="14088" width="9.140625" style="115"/>
    <col min="14089" max="14089" width="18.42578125" style="115" customWidth="1"/>
    <col min="14090" max="14341" width="9.140625" style="115"/>
    <col min="14342" max="14342" width="8.85546875" style="115" customWidth="1"/>
    <col min="14343" max="14344" width="9.140625" style="115"/>
    <col min="14345" max="14345" width="18.42578125" style="115" customWidth="1"/>
    <col min="14346" max="14597" width="9.140625" style="115"/>
    <col min="14598" max="14598" width="8.85546875" style="115" customWidth="1"/>
    <col min="14599" max="14600" width="9.140625" style="115"/>
    <col min="14601" max="14601" width="18.42578125" style="115" customWidth="1"/>
    <col min="14602" max="14853" width="9.140625" style="115"/>
    <col min="14854" max="14854" width="8.85546875" style="115" customWidth="1"/>
    <col min="14855" max="14856" width="9.140625" style="115"/>
    <col min="14857" max="14857" width="18.42578125" style="115" customWidth="1"/>
    <col min="14858" max="15109" width="9.140625" style="115"/>
    <col min="15110" max="15110" width="8.85546875" style="115" customWidth="1"/>
    <col min="15111" max="15112" width="9.140625" style="115"/>
    <col min="15113" max="15113" width="18.42578125" style="115" customWidth="1"/>
    <col min="15114" max="15365" width="9.140625" style="115"/>
    <col min="15366" max="15366" width="8.85546875" style="115" customWidth="1"/>
    <col min="15367" max="15368" width="9.140625" style="115"/>
    <col min="15369" max="15369" width="18.42578125" style="115" customWidth="1"/>
    <col min="15370" max="15621" width="9.140625" style="115"/>
    <col min="15622" max="15622" width="8.85546875" style="115" customWidth="1"/>
    <col min="15623" max="15624" width="9.140625" style="115"/>
    <col min="15625" max="15625" width="18.42578125" style="115" customWidth="1"/>
    <col min="15626" max="15877" width="9.140625" style="115"/>
    <col min="15878" max="15878" width="8.85546875" style="115" customWidth="1"/>
    <col min="15879" max="15880" width="9.140625" style="115"/>
    <col min="15881" max="15881" width="18.42578125" style="115" customWidth="1"/>
    <col min="15882" max="16133" width="9.140625" style="115"/>
    <col min="16134" max="16134" width="8.85546875" style="115" customWidth="1"/>
    <col min="16135" max="16136" width="9.140625" style="115"/>
    <col min="16137" max="16137" width="18.42578125" style="115" customWidth="1"/>
    <col min="16138" max="16384" width="9.140625" style="115"/>
  </cols>
  <sheetData>
    <row r="1" spans="1:9" ht="18.75" x14ac:dyDescent="0.3">
      <c r="A1" s="114"/>
      <c r="B1" s="114"/>
      <c r="G1" s="119" t="s">
        <v>105</v>
      </c>
      <c r="H1" s="119"/>
      <c r="I1" s="119"/>
    </row>
    <row r="2" spans="1:9" ht="16.5" x14ac:dyDescent="0.25">
      <c r="G2" s="120" t="s">
        <v>106</v>
      </c>
      <c r="H2" s="120"/>
      <c r="I2" s="120"/>
    </row>
    <row r="3" spans="1:9" ht="16.5" x14ac:dyDescent="0.25">
      <c r="G3" s="120" t="s">
        <v>107</v>
      </c>
      <c r="H3" s="120"/>
      <c r="I3" s="120"/>
    </row>
    <row r="4" spans="1:9" ht="25.5" customHeight="1" x14ac:dyDescent="0.25">
      <c r="G4" s="120" t="s">
        <v>108</v>
      </c>
      <c r="H4" s="120"/>
      <c r="I4" s="120"/>
    </row>
    <row r="5" spans="1:9" ht="14.25" customHeight="1" x14ac:dyDescent="0.2"/>
    <row r="12" spans="1:9" ht="20.25" x14ac:dyDescent="0.3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51.75" customHeight="1" x14ac:dyDescent="0.3">
      <c r="A13" s="122" t="s">
        <v>109</v>
      </c>
      <c r="B13" s="122"/>
      <c r="C13" s="122"/>
      <c r="D13" s="122"/>
      <c r="E13" s="122"/>
      <c r="F13" s="122"/>
      <c r="G13" s="122"/>
      <c r="H13" s="122"/>
      <c r="I13" s="122"/>
    </row>
    <row r="14" spans="1:9" ht="22.5" customHeight="1" x14ac:dyDescent="0.2"/>
    <row r="15" spans="1:9" ht="27" customHeight="1" x14ac:dyDescent="0.3">
      <c r="A15" s="121" t="s">
        <v>110</v>
      </c>
      <c r="B15" s="121"/>
      <c r="C15" s="121"/>
      <c r="D15" s="121"/>
      <c r="E15" s="121"/>
      <c r="F15" s="121"/>
      <c r="G15" s="121"/>
      <c r="H15" s="121"/>
      <c r="I15" s="121"/>
    </row>
    <row r="16" spans="1:9" ht="27" customHeight="1" x14ac:dyDescent="0.3">
      <c r="A16" s="121" t="s">
        <v>111</v>
      </c>
      <c r="B16" s="121"/>
      <c r="C16" s="121"/>
      <c r="D16" s="121"/>
      <c r="E16" s="121"/>
      <c r="F16" s="121"/>
      <c r="G16" s="121"/>
      <c r="H16" s="121"/>
      <c r="I16" s="121"/>
    </row>
    <row r="17" spans="1:9" ht="57.75" customHeight="1" x14ac:dyDescent="0.35">
      <c r="A17" s="123" t="s">
        <v>114</v>
      </c>
      <c r="B17" s="123"/>
      <c r="C17" s="123"/>
      <c r="D17" s="123"/>
      <c r="E17" s="123"/>
      <c r="F17" s="123"/>
      <c r="G17" s="123"/>
      <c r="H17" s="123"/>
      <c r="I17" s="123"/>
    </row>
    <row r="20" spans="1:9" ht="20.25" x14ac:dyDescent="0.3">
      <c r="A20" s="121" t="s">
        <v>112</v>
      </c>
      <c r="B20" s="121"/>
      <c r="C20" s="121"/>
      <c r="D20" s="121"/>
      <c r="E20" s="121"/>
      <c r="F20" s="121"/>
      <c r="G20" s="121"/>
      <c r="H20" s="121"/>
      <c r="I20" s="121"/>
    </row>
    <row r="44" spans="1:9" ht="16.5" x14ac:dyDescent="0.25">
      <c r="A44" s="119" t="s">
        <v>113</v>
      </c>
      <c r="B44" s="119"/>
      <c r="C44" s="119"/>
      <c r="D44" s="119"/>
      <c r="E44" s="119"/>
      <c r="F44" s="119"/>
      <c r="G44" s="119"/>
      <c r="H44" s="119"/>
      <c r="I44" s="119"/>
    </row>
    <row r="45" spans="1:9" ht="16.5" x14ac:dyDescent="0.25">
      <c r="A45" s="119" t="s">
        <v>115</v>
      </c>
      <c r="B45" s="119"/>
      <c r="C45" s="119"/>
      <c r="D45" s="119"/>
      <c r="E45" s="119"/>
      <c r="F45" s="119"/>
      <c r="G45" s="119"/>
      <c r="H45" s="119"/>
      <c r="I45" s="119"/>
    </row>
  </sheetData>
  <mergeCells count="12">
    <mergeCell ref="A45:I45"/>
    <mergeCell ref="G1:I1"/>
    <mergeCell ref="G2:I2"/>
    <mergeCell ref="G3:I3"/>
    <mergeCell ref="G4:I4"/>
    <mergeCell ref="A12:I12"/>
    <mergeCell ref="A13:I13"/>
    <mergeCell ref="A15:I15"/>
    <mergeCell ref="A16:I16"/>
    <mergeCell ref="A17:I17"/>
    <mergeCell ref="A20:I20"/>
    <mergeCell ref="A44:I44"/>
  </mergeCells>
  <pageMargins left="0.7" right="0.4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workbookViewId="0">
      <selection activeCell="J6" sqref="J6"/>
    </sheetView>
  </sheetViews>
  <sheetFormatPr defaultRowHeight="16.5" x14ac:dyDescent="0.25"/>
  <cols>
    <col min="1" max="1" width="41.7109375" style="90" customWidth="1"/>
    <col min="2" max="2" width="15" style="90" customWidth="1"/>
    <col min="3" max="7" width="15" style="90" hidden="1" customWidth="1"/>
    <col min="8" max="8" width="12.28515625" style="90" customWidth="1"/>
    <col min="9" max="9" width="12.28515625" style="90" hidden="1" customWidth="1"/>
    <col min="10" max="10" width="12.28515625" style="90" customWidth="1"/>
    <col min="11" max="11" width="12.28515625" style="90" hidden="1" customWidth="1"/>
    <col min="12" max="12" width="12.28515625" style="90" customWidth="1"/>
    <col min="13" max="13" width="12.28515625" style="90" hidden="1" customWidth="1"/>
    <col min="14" max="14" width="12.28515625" style="90" customWidth="1"/>
    <col min="15" max="15" width="12.28515625" style="90" hidden="1" customWidth="1"/>
    <col min="16" max="16" width="12.28515625" style="90" customWidth="1"/>
    <col min="17" max="17" width="12.28515625" style="90" hidden="1" customWidth="1"/>
    <col min="18" max="18" width="12.28515625" style="90" customWidth="1"/>
    <col min="19" max="19" width="12.28515625" style="90" hidden="1" customWidth="1"/>
    <col min="20" max="20" width="12.28515625" style="90" customWidth="1"/>
    <col min="21" max="21" width="12.28515625" style="90" hidden="1" customWidth="1"/>
    <col min="22" max="22" width="12.28515625" style="90" customWidth="1"/>
    <col min="23" max="23" width="12.28515625" style="90" hidden="1" customWidth="1"/>
    <col min="24" max="24" width="12.28515625" style="90" customWidth="1"/>
    <col min="25" max="25" width="12.28515625" style="90" hidden="1" customWidth="1"/>
    <col min="26" max="26" width="12.28515625" style="90" customWidth="1"/>
    <col min="27" max="27" width="12.28515625" style="90" hidden="1" customWidth="1"/>
    <col min="28" max="28" width="10.7109375" style="90" customWidth="1"/>
    <col min="29" max="29" width="12.28515625" style="90" hidden="1" customWidth="1"/>
    <col min="30" max="30" width="12.5703125" style="90" customWidth="1"/>
    <col min="31" max="31" width="14.5703125" style="90" hidden="1" customWidth="1"/>
    <col min="32" max="32" width="19.710937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24" t="s">
        <v>103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25" t="s">
        <v>69</v>
      </c>
      <c r="B3" s="125" t="s">
        <v>70</v>
      </c>
      <c r="C3" s="125" t="s">
        <v>71</v>
      </c>
      <c r="D3" s="125" t="s">
        <v>72</v>
      </c>
      <c r="E3" s="125" t="s">
        <v>73</v>
      </c>
      <c r="F3" s="125" t="s">
        <v>74</v>
      </c>
      <c r="G3" s="125"/>
      <c r="H3" s="125" t="s">
        <v>75</v>
      </c>
      <c r="I3" s="125"/>
      <c r="J3" s="125" t="s">
        <v>76</v>
      </c>
      <c r="K3" s="125"/>
      <c r="L3" s="125" t="s">
        <v>77</v>
      </c>
      <c r="M3" s="125"/>
      <c r="N3" s="125" t="s">
        <v>78</v>
      </c>
      <c r="O3" s="125"/>
      <c r="P3" s="125" t="s">
        <v>79</v>
      </c>
      <c r="Q3" s="125"/>
      <c r="R3" s="125" t="s">
        <v>80</v>
      </c>
      <c r="S3" s="125"/>
      <c r="T3" s="125" t="s">
        <v>81</v>
      </c>
      <c r="U3" s="125"/>
      <c r="V3" s="125" t="s">
        <v>82</v>
      </c>
      <c r="W3" s="125"/>
      <c r="X3" s="125" t="s">
        <v>83</v>
      </c>
      <c r="Y3" s="125"/>
      <c r="Z3" s="125" t="s">
        <v>84</v>
      </c>
      <c r="AA3" s="125"/>
      <c r="AB3" s="125" t="s">
        <v>85</v>
      </c>
      <c r="AC3" s="125"/>
      <c r="AD3" s="92" t="s">
        <v>86</v>
      </c>
      <c r="AE3" s="93"/>
    </row>
    <row r="4" spans="1:33" ht="55.5" hidden="1" customHeight="1" x14ac:dyDescent="0.25">
      <c r="A4" s="125"/>
      <c r="B4" s="125"/>
      <c r="C4" s="125"/>
      <c r="D4" s="125"/>
      <c r="E4" s="125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3</v>
      </c>
      <c r="I5" s="94">
        <v>9</v>
      </c>
      <c r="J5" s="94">
        <v>4</v>
      </c>
      <c r="K5" s="94">
        <v>11</v>
      </c>
      <c r="L5" s="94">
        <v>5</v>
      </c>
      <c r="M5" s="94">
        <v>13</v>
      </c>
      <c r="N5" s="94">
        <v>6</v>
      </c>
      <c r="O5" s="94">
        <v>15</v>
      </c>
      <c r="P5" s="94">
        <v>7</v>
      </c>
      <c r="Q5" s="94">
        <v>17</v>
      </c>
      <c r="R5" s="94">
        <v>8</v>
      </c>
      <c r="S5" s="94">
        <v>19</v>
      </c>
      <c r="T5" s="94">
        <v>9</v>
      </c>
      <c r="U5" s="94">
        <v>21</v>
      </c>
      <c r="V5" s="94">
        <v>10</v>
      </c>
      <c r="W5" s="94">
        <v>23</v>
      </c>
      <c r="X5" s="94">
        <v>11</v>
      </c>
      <c r="Y5" s="94">
        <v>25</v>
      </c>
      <c r="Z5" s="94">
        <v>12</v>
      </c>
      <c r="AA5" s="94">
        <v>27</v>
      </c>
      <c r="AB5" s="94">
        <v>13</v>
      </c>
      <c r="AC5" s="94">
        <v>29</v>
      </c>
      <c r="AD5" s="94">
        <v>14</v>
      </c>
      <c r="AE5" s="94">
        <v>31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47515.079999999987</v>
      </c>
      <c r="C6" s="98">
        <f>C7</f>
        <v>43555.489999999991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1">H7</f>
        <v>3959.59</v>
      </c>
      <c r="I6" s="98">
        <f t="shared" si="1"/>
        <v>0</v>
      </c>
      <c r="J6" s="98">
        <f t="shared" si="1"/>
        <v>3959.59</v>
      </c>
      <c r="K6" s="98">
        <f t="shared" si="1"/>
        <v>0</v>
      </c>
      <c r="L6" s="98">
        <f t="shared" si="1"/>
        <v>3959.59</v>
      </c>
      <c r="M6" s="98">
        <f t="shared" si="1"/>
        <v>0</v>
      </c>
      <c r="N6" s="98">
        <f t="shared" si="1"/>
        <v>3959.59</v>
      </c>
      <c r="O6" s="98">
        <f t="shared" si="1"/>
        <v>0</v>
      </c>
      <c r="P6" s="98">
        <f t="shared" si="1"/>
        <v>3959.59</v>
      </c>
      <c r="Q6" s="98">
        <f t="shared" si="1"/>
        <v>0</v>
      </c>
      <c r="R6" s="98">
        <f t="shared" si="1"/>
        <v>3959.59</v>
      </c>
      <c r="S6" s="98">
        <f t="shared" si="1"/>
        <v>0</v>
      </c>
      <c r="T6" s="98">
        <f t="shared" si="1"/>
        <v>3959.59</v>
      </c>
      <c r="U6" s="98">
        <f t="shared" si="1"/>
        <v>0</v>
      </c>
      <c r="V6" s="98">
        <f t="shared" si="1"/>
        <v>3959.59</v>
      </c>
      <c r="W6" s="98">
        <f t="shared" si="1"/>
        <v>0</v>
      </c>
      <c r="X6" s="98">
        <f t="shared" si="1"/>
        <v>3959.59</v>
      </c>
      <c r="Y6" s="98">
        <f t="shared" si="1"/>
        <v>0</v>
      </c>
      <c r="Z6" s="98">
        <f t="shared" si="1"/>
        <v>3959.59</v>
      </c>
      <c r="AA6" s="98">
        <f t="shared" si="1"/>
        <v>0</v>
      </c>
      <c r="AB6" s="98">
        <f t="shared" si="1"/>
        <v>3959.59</v>
      </c>
      <c r="AC6" s="98">
        <f t="shared" si="1"/>
        <v>0</v>
      </c>
      <c r="AD6" s="98">
        <f t="shared" si="1"/>
        <v>3959.59</v>
      </c>
      <c r="AE6" s="98">
        <f t="shared" si="1"/>
        <v>0</v>
      </c>
    </row>
    <row r="7" spans="1:33" s="99" customFormat="1" ht="18.75" customHeight="1" x14ac:dyDescent="0.25">
      <c r="A7" s="95" t="s">
        <v>91</v>
      </c>
      <c r="B7" s="96">
        <f t="shared" si="0"/>
        <v>47515.079999999987</v>
      </c>
      <c r="C7" s="96">
        <f>C8+C9+C10+C11</f>
        <v>43555.489999999991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3959.59</v>
      </c>
      <c r="I7" s="96">
        <f t="shared" ref="I7:AE7" si="2">I8+I9+I10+I11</f>
        <v>0</v>
      </c>
      <c r="J7" s="96">
        <f t="shared" si="2"/>
        <v>3959.59</v>
      </c>
      <c r="K7" s="96">
        <f t="shared" si="2"/>
        <v>0</v>
      </c>
      <c r="L7" s="96">
        <f t="shared" si="2"/>
        <v>3959.59</v>
      </c>
      <c r="M7" s="96">
        <f t="shared" si="2"/>
        <v>0</v>
      </c>
      <c r="N7" s="96">
        <f t="shared" si="2"/>
        <v>3959.59</v>
      </c>
      <c r="O7" s="96">
        <f t="shared" si="2"/>
        <v>0</v>
      </c>
      <c r="P7" s="96">
        <f t="shared" si="2"/>
        <v>3959.59</v>
      </c>
      <c r="Q7" s="96">
        <f t="shared" si="2"/>
        <v>0</v>
      </c>
      <c r="R7" s="96">
        <f t="shared" si="2"/>
        <v>3959.59</v>
      </c>
      <c r="S7" s="96">
        <f t="shared" si="2"/>
        <v>0</v>
      </c>
      <c r="T7" s="96">
        <f t="shared" si="2"/>
        <v>3959.59</v>
      </c>
      <c r="U7" s="96">
        <f t="shared" si="2"/>
        <v>0</v>
      </c>
      <c r="V7" s="96">
        <f t="shared" si="2"/>
        <v>3959.59</v>
      </c>
      <c r="W7" s="96">
        <f t="shared" si="2"/>
        <v>0</v>
      </c>
      <c r="X7" s="96">
        <f t="shared" si="2"/>
        <v>3959.59</v>
      </c>
      <c r="Y7" s="96">
        <f t="shared" si="2"/>
        <v>0</v>
      </c>
      <c r="Z7" s="96">
        <f t="shared" si="2"/>
        <v>3959.59</v>
      </c>
      <c r="AA7" s="96">
        <f t="shared" si="2"/>
        <v>0</v>
      </c>
      <c r="AB7" s="96">
        <f t="shared" si="2"/>
        <v>3959.59</v>
      </c>
      <c r="AC7" s="96">
        <f t="shared" si="2"/>
        <v>0</v>
      </c>
      <c r="AD7" s="96">
        <f t="shared" si="2"/>
        <v>3959.59</v>
      </c>
      <c r="AE7" s="96">
        <f t="shared" si="2"/>
        <v>0</v>
      </c>
    </row>
    <row r="8" spans="1:33" ht="17.25" customHeight="1" x14ac:dyDescent="0.25">
      <c r="A8" s="97" t="s">
        <v>92</v>
      </c>
      <c r="B8" s="98">
        <f t="shared" si="0"/>
        <v>0</v>
      </c>
      <c r="C8" s="98">
        <f>H8+J8+L8+N8+P8+R8+T8+V8+X8+Z8+AB8</f>
        <v>0</v>
      </c>
      <c r="D8" s="98">
        <f>E8</f>
        <v>0</v>
      </c>
      <c r="E8" s="98">
        <f>I8+K8+M8+O8+Q8+S8+U8+W8+Y8+AA8+AC8+AE8</f>
        <v>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3" ht="17.25" customHeight="1" x14ac:dyDescent="0.25">
      <c r="A9" s="97" t="s">
        <v>93</v>
      </c>
      <c r="B9" s="98">
        <f>H9+J9+L9+N9+P9+R9+T9+V9+X9+Z9+AB9+AD9</f>
        <v>47515.079999999987</v>
      </c>
      <c r="C9" s="98">
        <f>H9+J9+L9+N9+P9+R9+T9+V9+X9+Z9+AB9</f>
        <v>43555.489999999991</v>
      </c>
      <c r="D9" s="98">
        <f>E9</f>
        <v>0</v>
      </c>
      <c r="E9" s="98">
        <f>I9+K9+M9+O9+Q9+S9+U9+W9+Y9+AA9+AC9+AE9</f>
        <v>0</v>
      </c>
      <c r="F9" s="98">
        <f>E9/B9%</f>
        <v>0</v>
      </c>
      <c r="G9" s="98">
        <f>E9/C9%</f>
        <v>0</v>
      </c>
      <c r="H9" s="98">
        <v>3959.59</v>
      </c>
      <c r="I9" s="98"/>
      <c r="J9" s="98">
        <v>3959.59</v>
      </c>
      <c r="K9" s="98"/>
      <c r="L9" s="98">
        <v>3959.59</v>
      </c>
      <c r="M9" s="98"/>
      <c r="N9" s="98">
        <v>3959.59</v>
      </c>
      <c r="O9" s="98"/>
      <c r="P9" s="98">
        <v>3959.59</v>
      </c>
      <c r="Q9" s="98"/>
      <c r="R9" s="98">
        <v>3959.59</v>
      </c>
      <c r="S9" s="98"/>
      <c r="T9" s="98">
        <v>3959.59</v>
      </c>
      <c r="U9" s="98"/>
      <c r="V9" s="98">
        <v>3959.59</v>
      </c>
      <c r="W9" s="98"/>
      <c r="X9" s="98">
        <v>3959.59</v>
      </c>
      <c r="Y9" s="98"/>
      <c r="Z9" s="98">
        <v>3959.59</v>
      </c>
      <c r="AA9" s="98"/>
      <c r="AB9" s="98">
        <v>3959.59</v>
      </c>
      <c r="AC9" s="98"/>
      <c r="AD9" s="98">
        <v>3959.59</v>
      </c>
      <c r="AE9" s="98"/>
    </row>
    <row r="10" spans="1:33" ht="17.25" customHeight="1" x14ac:dyDescent="0.25">
      <c r="A10" s="97" t="s">
        <v>94</v>
      </c>
      <c r="B10" s="98">
        <f t="shared" si="0"/>
        <v>0</v>
      </c>
      <c r="C10" s="98">
        <f>H10+J10+L10+N10+P10+R10+T10+V10+X10+Z10+AB10</f>
        <v>0</v>
      </c>
      <c r="D10" s="98">
        <f>E10</f>
        <v>0</v>
      </c>
      <c r="E10" s="98">
        <f>I10+K10+M10+O10+Q10+S10+U10+W10+Y10+AA10+AC10+AE10</f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 ht="17.25" customHeight="1" x14ac:dyDescent="0.25">
      <c r="A11" s="97" t="s">
        <v>95</v>
      </c>
      <c r="B11" s="98">
        <f t="shared" si="0"/>
        <v>0</v>
      </c>
      <c r="C11" s="98">
        <f>H11+J11+L11+N11+P11+R11+T11+V11+X11+Z11+AB11</f>
        <v>0</v>
      </c>
      <c r="D11" s="98">
        <f>E11</f>
        <v>0</v>
      </c>
      <c r="E11" s="98">
        <f>I11+K11+M11+O11+Q11+S11+U11+W11+Y11+AA11+AC11+AE11</f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3" ht="33" customHeight="1" x14ac:dyDescent="0.25">
      <c r="A12" s="103" t="s">
        <v>97</v>
      </c>
      <c r="B12" s="96">
        <f t="shared" ref="B12:G12" si="3">B13+B14+B16+B17</f>
        <v>47515.079999999987</v>
      </c>
      <c r="C12" s="96" t="e">
        <f t="shared" si="3"/>
        <v>#REF!</v>
      </c>
      <c r="D12" s="96" t="e">
        <f t="shared" si="3"/>
        <v>#REF!</v>
      </c>
      <c r="E12" s="96" t="e">
        <f t="shared" si="3"/>
        <v>#REF!</v>
      </c>
      <c r="F12" s="96" t="e">
        <f t="shared" si="3"/>
        <v>#REF!</v>
      </c>
      <c r="G12" s="96">
        <f t="shared" si="3"/>
        <v>0</v>
      </c>
      <c r="H12" s="96">
        <f>H13+H14+H16+H17</f>
        <v>3959.59</v>
      </c>
      <c r="I12" s="96">
        <f t="shared" ref="I12:AD12" si="4">I13+I14+I16+I17</f>
        <v>0</v>
      </c>
      <c r="J12" s="96">
        <f t="shared" si="4"/>
        <v>3959.59</v>
      </c>
      <c r="K12" s="96">
        <f t="shared" si="4"/>
        <v>0</v>
      </c>
      <c r="L12" s="96">
        <f t="shared" si="4"/>
        <v>3959.59</v>
      </c>
      <c r="M12" s="96">
        <f t="shared" si="4"/>
        <v>0</v>
      </c>
      <c r="N12" s="96">
        <f t="shared" si="4"/>
        <v>3959.59</v>
      </c>
      <c r="O12" s="96">
        <f t="shared" si="4"/>
        <v>0</v>
      </c>
      <c r="P12" s="96">
        <f t="shared" si="4"/>
        <v>3959.59</v>
      </c>
      <c r="Q12" s="96">
        <f t="shared" si="4"/>
        <v>0</v>
      </c>
      <c r="R12" s="96">
        <f t="shared" si="4"/>
        <v>3959.59</v>
      </c>
      <c r="S12" s="96">
        <f t="shared" si="4"/>
        <v>0</v>
      </c>
      <c r="T12" s="96">
        <f t="shared" si="4"/>
        <v>3959.59</v>
      </c>
      <c r="U12" s="96">
        <f t="shared" si="4"/>
        <v>0</v>
      </c>
      <c r="V12" s="96">
        <f t="shared" si="4"/>
        <v>3959.59</v>
      </c>
      <c r="W12" s="96">
        <f t="shared" si="4"/>
        <v>0</v>
      </c>
      <c r="X12" s="96">
        <f t="shared" si="4"/>
        <v>3959.59</v>
      </c>
      <c r="Y12" s="96">
        <f t="shared" si="4"/>
        <v>0</v>
      </c>
      <c r="Z12" s="96">
        <f t="shared" si="4"/>
        <v>3959.59</v>
      </c>
      <c r="AA12" s="96">
        <f t="shared" si="4"/>
        <v>0</v>
      </c>
      <c r="AB12" s="96">
        <f t="shared" si="4"/>
        <v>3959.59</v>
      </c>
      <c r="AC12" s="96">
        <f t="shared" si="4"/>
        <v>0</v>
      </c>
      <c r="AD12" s="96">
        <f t="shared" si="4"/>
        <v>3959.59</v>
      </c>
      <c r="AE12" s="96" t="e">
        <f>#REF!+#REF!</f>
        <v>#REF!</v>
      </c>
    </row>
    <row r="13" spans="1:33" s="105" customFormat="1" x14ac:dyDescent="0.25">
      <c r="A13" s="97" t="s">
        <v>92</v>
      </c>
      <c r="B13" s="98">
        <f>H13+J13+L13+N13+P13+R13+T13+V13+X13+Z13+AB13+AD13</f>
        <v>0</v>
      </c>
      <c r="C13" s="98" t="e">
        <f>#REF!+#REF!+C8</f>
        <v>#REF!</v>
      </c>
      <c r="D13" s="98" t="e">
        <f>#REF!+#REF!+D8</f>
        <v>#REF!</v>
      </c>
      <c r="E13" s="98" t="e">
        <f>#REF!+#REF!+E8</f>
        <v>#REF!</v>
      </c>
      <c r="F13" s="98" t="e">
        <f>E13/B13%</f>
        <v>#REF!</v>
      </c>
      <c r="G13" s="98">
        <f>IFERROR(E13/C13*100,0)</f>
        <v>0</v>
      </c>
      <c r="H13" s="98">
        <f>H8</f>
        <v>0</v>
      </c>
      <c r="I13" s="98">
        <f t="shared" ref="I13:AD13" si="5">I8</f>
        <v>0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0</v>
      </c>
      <c r="U13" s="98">
        <f t="shared" si="5"/>
        <v>0</v>
      </c>
      <c r="V13" s="98">
        <f t="shared" si="5"/>
        <v>0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 t="e">
        <f>#REF!+#REF!+AE8</f>
        <v>#REF!</v>
      </c>
      <c r="AF13" s="104"/>
      <c r="AG13" s="104"/>
    </row>
    <row r="14" spans="1:33" s="105" customFormat="1" x14ac:dyDescent="0.25">
      <c r="A14" s="97" t="s">
        <v>93</v>
      </c>
      <c r="B14" s="98">
        <f t="shared" ref="B14:B17" si="6">H14+J14+L14+N14+P14+R14+T14+V14+X14+Z14+AB14+AD14</f>
        <v>47515.079999999987</v>
      </c>
      <c r="C14" s="98" t="e">
        <f>#REF!+#REF!+C9</f>
        <v>#REF!</v>
      </c>
      <c r="D14" s="98" t="e">
        <f>#REF!+#REF!+D9</f>
        <v>#REF!</v>
      </c>
      <c r="E14" s="98" t="e">
        <f>#REF!+#REF!+E9</f>
        <v>#REF!</v>
      </c>
      <c r="F14" s="98" t="e">
        <f>E14/B14%</f>
        <v>#REF!</v>
      </c>
      <c r="G14" s="98">
        <f>IFERROR(E14/C14*100,0)</f>
        <v>0</v>
      </c>
      <c r="H14" s="98">
        <f>H9</f>
        <v>3959.59</v>
      </c>
      <c r="I14" s="98">
        <f t="shared" ref="I14:AD14" si="7">I9</f>
        <v>0</v>
      </c>
      <c r="J14" s="98">
        <f t="shared" si="7"/>
        <v>3959.59</v>
      </c>
      <c r="K14" s="98">
        <f t="shared" si="7"/>
        <v>0</v>
      </c>
      <c r="L14" s="98">
        <f t="shared" si="7"/>
        <v>3959.59</v>
      </c>
      <c r="M14" s="98">
        <f t="shared" si="7"/>
        <v>0</v>
      </c>
      <c r="N14" s="98">
        <f t="shared" si="7"/>
        <v>3959.59</v>
      </c>
      <c r="O14" s="98">
        <f t="shared" si="7"/>
        <v>0</v>
      </c>
      <c r="P14" s="98">
        <f t="shared" si="7"/>
        <v>3959.59</v>
      </c>
      <c r="Q14" s="98">
        <f t="shared" si="7"/>
        <v>0</v>
      </c>
      <c r="R14" s="98">
        <f t="shared" si="7"/>
        <v>3959.59</v>
      </c>
      <c r="S14" s="98">
        <f t="shared" si="7"/>
        <v>0</v>
      </c>
      <c r="T14" s="98">
        <f t="shared" si="7"/>
        <v>3959.59</v>
      </c>
      <c r="U14" s="98">
        <f t="shared" si="7"/>
        <v>0</v>
      </c>
      <c r="V14" s="98">
        <f t="shared" si="7"/>
        <v>3959.59</v>
      </c>
      <c r="W14" s="98">
        <f t="shared" si="7"/>
        <v>0</v>
      </c>
      <c r="X14" s="98">
        <f t="shared" si="7"/>
        <v>3959.59</v>
      </c>
      <c r="Y14" s="98">
        <f t="shared" si="7"/>
        <v>0</v>
      </c>
      <c r="Z14" s="98">
        <f t="shared" si="7"/>
        <v>3959.59</v>
      </c>
      <c r="AA14" s="98">
        <f t="shared" si="7"/>
        <v>0</v>
      </c>
      <c r="AB14" s="98">
        <f t="shared" si="7"/>
        <v>3959.59</v>
      </c>
      <c r="AC14" s="98">
        <f t="shared" si="7"/>
        <v>0</v>
      </c>
      <c r="AD14" s="98">
        <f t="shared" si="7"/>
        <v>3959.59</v>
      </c>
      <c r="AE14" s="98" t="e">
        <f>#REF!+#REF!+AE9</f>
        <v>#REF!</v>
      </c>
      <c r="AF14" s="104"/>
      <c r="AG14" s="104"/>
    </row>
    <row r="15" spans="1:33" s="102" customFormat="1" ht="17.25" hidden="1" customHeight="1" x14ac:dyDescent="0.25">
      <c r="A15" s="100" t="s">
        <v>96</v>
      </c>
      <c r="B15" s="98" t="e">
        <f t="shared" si="6"/>
        <v>#REF!</v>
      </c>
      <c r="C15" s="101" t="e">
        <f>H15+J15+L15+N15+P15+R15+T15</f>
        <v>#REF!</v>
      </c>
      <c r="D15" s="101" t="e">
        <f>E15</f>
        <v>#REF!</v>
      </c>
      <c r="E15" s="101" t="e">
        <f>I15+K15+M15+O15+Q15+S15+U15+W15+Y15+AA15+AC15+AE15</f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04"/>
      <c r="AG15" s="104"/>
    </row>
    <row r="16" spans="1:33" s="105" customFormat="1" x14ac:dyDescent="0.25">
      <c r="A16" s="97" t="s">
        <v>94</v>
      </c>
      <c r="B16" s="98">
        <f t="shared" si="6"/>
        <v>0</v>
      </c>
      <c r="C16" s="98"/>
      <c r="D16" s="98"/>
      <c r="E16" s="98"/>
      <c r="F16" s="98"/>
      <c r="G16" s="98"/>
      <c r="H16" s="98">
        <f>H10</f>
        <v>0</v>
      </c>
      <c r="I16" s="98">
        <f t="shared" ref="I16:AD16" si="8">I10</f>
        <v>0</v>
      </c>
      <c r="J16" s="98">
        <f t="shared" si="8"/>
        <v>0</v>
      </c>
      <c r="K16" s="98">
        <f t="shared" si="8"/>
        <v>0</v>
      </c>
      <c r="L16" s="98">
        <f t="shared" si="8"/>
        <v>0</v>
      </c>
      <c r="M16" s="98">
        <f t="shared" si="8"/>
        <v>0</v>
      </c>
      <c r="N16" s="98">
        <f t="shared" si="8"/>
        <v>0</v>
      </c>
      <c r="O16" s="98">
        <f t="shared" si="8"/>
        <v>0</v>
      </c>
      <c r="P16" s="98">
        <f t="shared" si="8"/>
        <v>0</v>
      </c>
      <c r="Q16" s="98">
        <f t="shared" si="8"/>
        <v>0</v>
      </c>
      <c r="R16" s="98">
        <f t="shared" si="8"/>
        <v>0</v>
      </c>
      <c r="S16" s="98">
        <f t="shared" si="8"/>
        <v>0</v>
      </c>
      <c r="T16" s="98">
        <f t="shared" si="8"/>
        <v>0</v>
      </c>
      <c r="U16" s="98">
        <f t="shared" si="8"/>
        <v>0</v>
      </c>
      <c r="V16" s="98">
        <f t="shared" si="8"/>
        <v>0</v>
      </c>
      <c r="W16" s="98">
        <f t="shared" si="8"/>
        <v>0</v>
      </c>
      <c r="X16" s="98">
        <f t="shared" si="8"/>
        <v>0</v>
      </c>
      <c r="Y16" s="98">
        <f t="shared" si="8"/>
        <v>0</v>
      </c>
      <c r="Z16" s="98">
        <f t="shared" si="8"/>
        <v>0</v>
      </c>
      <c r="AA16" s="98">
        <f t="shared" si="8"/>
        <v>0</v>
      </c>
      <c r="AB16" s="98">
        <f t="shared" si="8"/>
        <v>0</v>
      </c>
      <c r="AC16" s="98">
        <f t="shared" si="8"/>
        <v>0</v>
      </c>
      <c r="AD16" s="98">
        <f t="shared" si="8"/>
        <v>0</v>
      </c>
      <c r="AE16" s="98"/>
      <c r="AF16" s="104"/>
      <c r="AG16" s="104"/>
    </row>
    <row r="17" spans="1:33" s="105" customFormat="1" x14ac:dyDescent="0.25">
      <c r="A17" s="97" t="s">
        <v>95</v>
      </c>
      <c r="B17" s="98">
        <f t="shared" si="6"/>
        <v>0</v>
      </c>
      <c r="C17" s="98">
        <f>H17+J17+L17+N17+P17+R17+T17+V17</f>
        <v>0</v>
      </c>
      <c r="D17" s="98" t="e">
        <f>E17</f>
        <v>#REF!</v>
      </c>
      <c r="E17" s="98" t="e">
        <f>I17+K17+M17+O17+Q17+S17+U17+W17+Y17+AA17+AC17+AE17</f>
        <v>#REF!</v>
      </c>
      <c r="F17" s="98" t="e">
        <f>E17/B17%</f>
        <v>#REF!</v>
      </c>
      <c r="G17" s="98">
        <f>IFERROR(E17/C17*100,0)</f>
        <v>0</v>
      </c>
      <c r="H17" s="98">
        <f>H11</f>
        <v>0</v>
      </c>
      <c r="I17" s="98">
        <f t="shared" ref="I17:AD17" si="9">I11</f>
        <v>0</v>
      </c>
      <c r="J17" s="98">
        <f t="shared" si="9"/>
        <v>0</v>
      </c>
      <c r="K17" s="98">
        <f t="shared" si="9"/>
        <v>0</v>
      </c>
      <c r="L17" s="98">
        <f t="shared" si="9"/>
        <v>0</v>
      </c>
      <c r="M17" s="98">
        <f t="shared" si="9"/>
        <v>0</v>
      </c>
      <c r="N17" s="98">
        <f t="shared" si="9"/>
        <v>0</v>
      </c>
      <c r="O17" s="98">
        <f t="shared" si="9"/>
        <v>0</v>
      </c>
      <c r="P17" s="98">
        <f t="shared" si="9"/>
        <v>0</v>
      </c>
      <c r="Q17" s="98">
        <f t="shared" si="9"/>
        <v>0</v>
      </c>
      <c r="R17" s="98">
        <f t="shared" si="9"/>
        <v>0</v>
      </c>
      <c r="S17" s="98">
        <f t="shared" si="9"/>
        <v>0</v>
      </c>
      <c r="T17" s="98">
        <f t="shared" si="9"/>
        <v>0</v>
      </c>
      <c r="U17" s="98">
        <f t="shared" si="9"/>
        <v>0</v>
      </c>
      <c r="V17" s="98">
        <f t="shared" si="9"/>
        <v>0</v>
      </c>
      <c r="W17" s="98">
        <f t="shared" si="9"/>
        <v>0</v>
      </c>
      <c r="X17" s="98">
        <f t="shared" si="9"/>
        <v>0</v>
      </c>
      <c r="Y17" s="98">
        <f t="shared" si="9"/>
        <v>0</v>
      </c>
      <c r="Z17" s="98">
        <f t="shared" si="9"/>
        <v>0</v>
      </c>
      <c r="AA17" s="98">
        <f t="shared" si="9"/>
        <v>0</v>
      </c>
      <c r="AB17" s="98">
        <f t="shared" si="9"/>
        <v>0</v>
      </c>
      <c r="AC17" s="98">
        <f t="shared" si="9"/>
        <v>0</v>
      </c>
      <c r="AD17" s="98">
        <f t="shared" si="9"/>
        <v>0</v>
      </c>
      <c r="AE17" s="98" t="e">
        <f>#REF!+#REF!+AE11</f>
        <v>#REF!</v>
      </c>
      <c r="AF17" s="104"/>
      <c r="AG17" s="104"/>
    </row>
    <row r="18" spans="1:33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3" x14ac:dyDescent="0.25">
      <c r="A19" s="106"/>
      <c r="B19" s="107"/>
      <c r="C19" s="126"/>
      <c r="D19" s="126"/>
      <c r="E19" s="12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3" x14ac:dyDescent="0.25">
      <c r="B20" s="108" t="s">
        <v>98</v>
      </c>
      <c r="C20" s="107"/>
      <c r="D20" s="107"/>
      <c r="E20" s="107"/>
      <c r="F20" s="107"/>
      <c r="G20" s="107"/>
      <c r="H20" s="107"/>
      <c r="I20" s="107"/>
      <c r="M20" s="107"/>
      <c r="N20" s="107"/>
      <c r="O20" s="107"/>
      <c r="P20" s="107"/>
      <c r="Q20" s="107"/>
      <c r="R20" s="107"/>
      <c r="S20" s="107"/>
      <c r="T20" s="127" t="s">
        <v>99</v>
      </c>
      <c r="U20" s="127"/>
      <c r="V20" s="12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0">
    <mergeCell ref="Z3:AA3"/>
    <mergeCell ref="AB3:AC3"/>
    <mergeCell ref="C19:E19"/>
    <mergeCell ref="T20:V20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T2" workbookViewId="0">
      <selection activeCell="Z14" sqref="Z14"/>
    </sheetView>
  </sheetViews>
  <sheetFormatPr defaultRowHeight="16.5" x14ac:dyDescent="0.25"/>
  <cols>
    <col min="1" max="1" width="41.7109375" style="90" customWidth="1"/>
    <col min="2" max="7" width="15" style="90" customWidth="1"/>
    <col min="8" max="27" width="12.28515625" style="90" customWidth="1"/>
    <col min="28" max="28" width="10.7109375" style="90" customWidth="1"/>
    <col min="29" max="29" width="12.28515625" style="90" customWidth="1"/>
    <col min="30" max="30" width="12.5703125" style="90" customWidth="1"/>
    <col min="31" max="31" width="14.5703125" style="90" customWidth="1"/>
    <col min="32" max="32" width="25.570312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24" t="s">
        <v>116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25" t="s">
        <v>69</v>
      </c>
      <c r="B3" s="125" t="s">
        <v>70</v>
      </c>
      <c r="C3" s="125" t="s">
        <v>117</v>
      </c>
      <c r="D3" s="125" t="s">
        <v>118</v>
      </c>
      <c r="E3" s="125" t="s">
        <v>119</v>
      </c>
      <c r="F3" s="125" t="s">
        <v>74</v>
      </c>
      <c r="G3" s="125"/>
      <c r="H3" s="125" t="s">
        <v>75</v>
      </c>
      <c r="I3" s="125"/>
      <c r="J3" s="125" t="s">
        <v>76</v>
      </c>
      <c r="K3" s="125"/>
      <c r="L3" s="125" t="s">
        <v>77</v>
      </c>
      <c r="M3" s="125"/>
      <c r="N3" s="125" t="s">
        <v>78</v>
      </c>
      <c r="O3" s="125"/>
      <c r="P3" s="125" t="s">
        <v>79</v>
      </c>
      <c r="Q3" s="125"/>
      <c r="R3" s="125" t="s">
        <v>80</v>
      </c>
      <c r="S3" s="125"/>
      <c r="T3" s="125" t="s">
        <v>81</v>
      </c>
      <c r="U3" s="125"/>
      <c r="V3" s="125" t="s">
        <v>82</v>
      </c>
      <c r="W3" s="125"/>
      <c r="X3" s="125" t="s">
        <v>83</v>
      </c>
      <c r="Y3" s="125"/>
      <c r="Z3" s="125" t="s">
        <v>84</v>
      </c>
      <c r="AA3" s="125"/>
      <c r="AB3" s="125" t="s">
        <v>85</v>
      </c>
      <c r="AC3" s="125"/>
      <c r="AD3" s="128" t="s">
        <v>86</v>
      </c>
      <c r="AE3" s="129"/>
      <c r="AF3" s="130" t="s">
        <v>121</v>
      </c>
    </row>
    <row r="4" spans="1:33" ht="55.5" customHeight="1" x14ac:dyDescent="0.25">
      <c r="A4" s="125"/>
      <c r="B4" s="125"/>
      <c r="C4" s="125"/>
      <c r="D4" s="125"/>
      <c r="E4" s="125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  <c r="AF4" s="131"/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47515.079999999987</v>
      </c>
      <c r="C6" s="98">
        <f>C7</f>
        <v>3959.59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1">H7</f>
        <v>3959.59</v>
      </c>
      <c r="I6" s="98">
        <f t="shared" si="1"/>
        <v>0</v>
      </c>
      <c r="J6" s="98">
        <f t="shared" si="1"/>
        <v>3959.59</v>
      </c>
      <c r="K6" s="98">
        <f t="shared" si="1"/>
        <v>0</v>
      </c>
      <c r="L6" s="98">
        <f t="shared" si="1"/>
        <v>3959.59</v>
      </c>
      <c r="M6" s="98">
        <f t="shared" si="1"/>
        <v>0</v>
      </c>
      <c r="N6" s="98">
        <f t="shared" si="1"/>
        <v>3959.59</v>
      </c>
      <c r="O6" s="98">
        <f t="shared" si="1"/>
        <v>0</v>
      </c>
      <c r="P6" s="98">
        <f t="shared" si="1"/>
        <v>3959.59</v>
      </c>
      <c r="Q6" s="98">
        <f t="shared" si="1"/>
        <v>0</v>
      </c>
      <c r="R6" s="98">
        <f t="shared" si="1"/>
        <v>3959.59</v>
      </c>
      <c r="S6" s="98">
        <f t="shared" si="1"/>
        <v>0</v>
      </c>
      <c r="T6" s="98">
        <f t="shared" si="1"/>
        <v>3959.59</v>
      </c>
      <c r="U6" s="98">
        <f t="shared" si="1"/>
        <v>0</v>
      </c>
      <c r="V6" s="98">
        <f t="shared" si="1"/>
        <v>3959.59</v>
      </c>
      <c r="W6" s="98">
        <f t="shared" si="1"/>
        <v>0</v>
      </c>
      <c r="X6" s="98">
        <f t="shared" si="1"/>
        <v>3959.59</v>
      </c>
      <c r="Y6" s="98">
        <f t="shared" si="1"/>
        <v>0</v>
      </c>
      <c r="Z6" s="98">
        <f t="shared" si="1"/>
        <v>3959.59</v>
      </c>
      <c r="AA6" s="98">
        <f t="shared" si="1"/>
        <v>0</v>
      </c>
      <c r="AB6" s="98">
        <f t="shared" si="1"/>
        <v>3959.59</v>
      </c>
      <c r="AC6" s="98">
        <f t="shared" si="1"/>
        <v>0</v>
      </c>
      <c r="AD6" s="98">
        <f t="shared" si="1"/>
        <v>3959.59</v>
      </c>
      <c r="AE6" s="98">
        <f t="shared" si="1"/>
        <v>0</v>
      </c>
      <c r="AF6" s="130" t="s">
        <v>122</v>
      </c>
    </row>
    <row r="7" spans="1:33" s="99" customFormat="1" ht="18.75" customHeight="1" x14ac:dyDescent="0.25">
      <c r="A7" s="95" t="s">
        <v>91</v>
      </c>
      <c r="B7" s="96">
        <f t="shared" si="0"/>
        <v>47515.079999999987</v>
      </c>
      <c r="C7" s="96">
        <f>C8+C9+C10+C11</f>
        <v>3959.59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3959.59</v>
      </c>
      <c r="I7" s="96">
        <f t="shared" ref="I7:AE7" si="2">I8+I9+I10+I11</f>
        <v>0</v>
      </c>
      <c r="J7" s="96">
        <f t="shared" si="2"/>
        <v>3959.59</v>
      </c>
      <c r="K7" s="96">
        <f t="shared" si="2"/>
        <v>0</v>
      </c>
      <c r="L7" s="96">
        <f t="shared" si="2"/>
        <v>3959.59</v>
      </c>
      <c r="M7" s="96">
        <f t="shared" si="2"/>
        <v>0</v>
      </c>
      <c r="N7" s="96">
        <f t="shared" si="2"/>
        <v>3959.59</v>
      </c>
      <c r="O7" s="96">
        <f t="shared" si="2"/>
        <v>0</v>
      </c>
      <c r="P7" s="96">
        <f t="shared" si="2"/>
        <v>3959.59</v>
      </c>
      <c r="Q7" s="96">
        <f t="shared" si="2"/>
        <v>0</v>
      </c>
      <c r="R7" s="96">
        <f t="shared" si="2"/>
        <v>3959.59</v>
      </c>
      <c r="S7" s="96">
        <f t="shared" si="2"/>
        <v>0</v>
      </c>
      <c r="T7" s="96">
        <f t="shared" si="2"/>
        <v>3959.59</v>
      </c>
      <c r="U7" s="96">
        <f t="shared" si="2"/>
        <v>0</v>
      </c>
      <c r="V7" s="96">
        <f t="shared" si="2"/>
        <v>3959.59</v>
      </c>
      <c r="W7" s="96">
        <f t="shared" si="2"/>
        <v>0</v>
      </c>
      <c r="X7" s="96">
        <f t="shared" si="2"/>
        <v>3959.59</v>
      </c>
      <c r="Y7" s="96">
        <f t="shared" si="2"/>
        <v>0</v>
      </c>
      <c r="Z7" s="96">
        <f t="shared" si="2"/>
        <v>3959.59</v>
      </c>
      <c r="AA7" s="96">
        <f t="shared" si="2"/>
        <v>0</v>
      </c>
      <c r="AB7" s="96">
        <f t="shared" si="2"/>
        <v>3959.59</v>
      </c>
      <c r="AC7" s="96">
        <f t="shared" si="2"/>
        <v>0</v>
      </c>
      <c r="AD7" s="96">
        <f t="shared" si="2"/>
        <v>3959.59</v>
      </c>
      <c r="AE7" s="96">
        <f t="shared" si="2"/>
        <v>0</v>
      </c>
      <c r="AF7" s="132"/>
    </row>
    <row r="8" spans="1:33" ht="17.25" customHeight="1" x14ac:dyDescent="0.25">
      <c r="A8" s="97" t="s">
        <v>92</v>
      </c>
      <c r="B8" s="98">
        <f t="shared" si="0"/>
        <v>0</v>
      </c>
      <c r="C8" s="98">
        <f>H8</f>
        <v>0</v>
      </c>
      <c r="D8" s="98">
        <f>E8</f>
        <v>0</v>
      </c>
      <c r="E8" s="98">
        <f>I8</f>
        <v>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32"/>
    </row>
    <row r="9" spans="1:33" ht="17.25" customHeight="1" x14ac:dyDescent="0.25">
      <c r="A9" s="97" t="s">
        <v>93</v>
      </c>
      <c r="B9" s="98">
        <f>H9+J9+L9+N9+P9+R9+T9+V9+X9+Z9+AB9+AD9</f>
        <v>47515.079999999987</v>
      </c>
      <c r="C9" s="98">
        <f t="shared" ref="C9:C17" si="3">H9</f>
        <v>3959.59</v>
      </c>
      <c r="D9" s="98">
        <f>E9</f>
        <v>0</v>
      </c>
      <c r="E9" s="98">
        <f t="shared" ref="E9:E17" si="4">I9</f>
        <v>0</v>
      </c>
      <c r="F9" s="98">
        <f>E9/B9%</f>
        <v>0</v>
      </c>
      <c r="G9" s="98">
        <f>E9/C9%</f>
        <v>0</v>
      </c>
      <c r="H9" s="98">
        <v>3959.59</v>
      </c>
      <c r="I9" s="98"/>
      <c r="J9" s="98">
        <v>3959.59</v>
      </c>
      <c r="K9" s="98"/>
      <c r="L9" s="98">
        <v>3959.59</v>
      </c>
      <c r="M9" s="98"/>
      <c r="N9" s="98">
        <v>3959.59</v>
      </c>
      <c r="O9" s="98"/>
      <c r="P9" s="98">
        <v>3959.59</v>
      </c>
      <c r="Q9" s="98"/>
      <c r="R9" s="98">
        <v>3959.59</v>
      </c>
      <c r="S9" s="98"/>
      <c r="T9" s="98">
        <v>3959.59</v>
      </c>
      <c r="U9" s="98"/>
      <c r="V9" s="98">
        <v>3959.59</v>
      </c>
      <c r="W9" s="98"/>
      <c r="X9" s="98">
        <v>3959.59</v>
      </c>
      <c r="Y9" s="98"/>
      <c r="Z9" s="98">
        <v>3959.59</v>
      </c>
      <c r="AA9" s="98"/>
      <c r="AB9" s="98">
        <v>3959.59</v>
      </c>
      <c r="AC9" s="98"/>
      <c r="AD9" s="98">
        <v>3959.59</v>
      </c>
      <c r="AE9" s="98"/>
      <c r="AF9" s="132"/>
    </row>
    <row r="10" spans="1:33" ht="17.25" customHeight="1" x14ac:dyDescent="0.25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2"/>
    </row>
    <row r="11" spans="1:33" ht="17.25" customHeight="1" x14ac:dyDescent="0.25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31"/>
    </row>
    <row r="12" spans="1:33" ht="33" customHeight="1" x14ac:dyDescent="0.25">
      <c r="A12" s="103" t="s">
        <v>97</v>
      </c>
      <c r="B12" s="96">
        <f t="shared" ref="B12:G12" si="5">B13+B14+B16+B17</f>
        <v>47515.079999999987</v>
      </c>
      <c r="C12" s="96">
        <f t="shared" si="5"/>
        <v>3959.59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3959.59</v>
      </c>
      <c r="I12" s="96">
        <f t="shared" ref="I12:AE12" si="6">I13+I14+I16+I17</f>
        <v>0</v>
      </c>
      <c r="J12" s="96">
        <f t="shared" si="6"/>
        <v>3959.59</v>
      </c>
      <c r="K12" s="96">
        <f t="shared" si="6"/>
        <v>0</v>
      </c>
      <c r="L12" s="96">
        <f t="shared" si="6"/>
        <v>3959.59</v>
      </c>
      <c r="M12" s="96">
        <f t="shared" si="6"/>
        <v>0</v>
      </c>
      <c r="N12" s="96">
        <f t="shared" si="6"/>
        <v>3959.59</v>
      </c>
      <c r="O12" s="96">
        <f t="shared" si="6"/>
        <v>0</v>
      </c>
      <c r="P12" s="96">
        <f t="shared" si="6"/>
        <v>3959.59</v>
      </c>
      <c r="Q12" s="96">
        <f t="shared" si="6"/>
        <v>0</v>
      </c>
      <c r="R12" s="96">
        <f t="shared" si="6"/>
        <v>3959.59</v>
      </c>
      <c r="S12" s="96">
        <f t="shared" si="6"/>
        <v>0</v>
      </c>
      <c r="T12" s="96">
        <f t="shared" si="6"/>
        <v>3959.59</v>
      </c>
      <c r="U12" s="96">
        <f t="shared" si="6"/>
        <v>0</v>
      </c>
      <c r="V12" s="96">
        <f t="shared" si="6"/>
        <v>3959.59</v>
      </c>
      <c r="W12" s="96">
        <f t="shared" si="6"/>
        <v>0</v>
      </c>
      <c r="X12" s="96">
        <f t="shared" si="6"/>
        <v>3959.59</v>
      </c>
      <c r="Y12" s="96">
        <f t="shared" si="6"/>
        <v>0</v>
      </c>
      <c r="Z12" s="96">
        <f t="shared" si="6"/>
        <v>3959.59</v>
      </c>
      <c r="AA12" s="96">
        <f t="shared" si="6"/>
        <v>0</v>
      </c>
      <c r="AB12" s="96">
        <f t="shared" si="6"/>
        <v>3959.59</v>
      </c>
      <c r="AC12" s="96">
        <f t="shared" si="6"/>
        <v>0</v>
      </c>
      <c r="AD12" s="96">
        <f t="shared" si="6"/>
        <v>3959.59</v>
      </c>
      <c r="AE12" s="96">
        <f t="shared" si="6"/>
        <v>0</v>
      </c>
      <c r="AF12" s="116"/>
    </row>
    <row r="13" spans="1:33" s="105" customFormat="1" x14ac:dyDescent="0.25">
      <c r="A13" s="97" t="s">
        <v>92</v>
      </c>
      <c r="B13" s="98">
        <f>H13+J13+L13+N13+P13+R13+T13+V13+X13+Z13+AB13+AD13</f>
        <v>0</v>
      </c>
      <c r="C13" s="98">
        <f t="shared" si="3"/>
        <v>0</v>
      </c>
      <c r="D13" s="98">
        <f>E13</f>
        <v>0</v>
      </c>
      <c r="E13" s="98">
        <f t="shared" si="4"/>
        <v>0</v>
      </c>
      <c r="F13" s="98" t="e">
        <f>E13/B13%</f>
        <v>#DIV/0!</v>
      </c>
      <c r="G13" s="98">
        <f>IFERROR(E13/C13*100,0)</f>
        <v>0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0</v>
      </c>
      <c r="M13" s="98">
        <f t="shared" si="7"/>
        <v>0</v>
      </c>
      <c r="N13" s="98">
        <f t="shared" si="7"/>
        <v>0</v>
      </c>
      <c r="O13" s="98">
        <f t="shared" si="7"/>
        <v>0</v>
      </c>
      <c r="P13" s="98">
        <f t="shared" si="7"/>
        <v>0</v>
      </c>
      <c r="Q13" s="98">
        <f t="shared" si="7"/>
        <v>0</v>
      </c>
      <c r="R13" s="98">
        <f t="shared" si="7"/>
        <v>0</v>
      </c>
      <c r="S13" s="98">
        <f t="shared" si="7"/>
        <v>0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0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0</v>
      </c>
      <c r="AE13" s="98">
        <f t="shared" si="7"/>
        <v>0</v>
      </c>
      <c r="AF13" s="117"/>
      <c r="AG13" s="104"/>
    </row>
    <row r="14" spans="1:33" s="105" customFormat="1" x14ac:dyDescent="0.25">
      <c r="A14" s="97" t="s">
        <v>93</v>
      </c>
      <c r="B14" s="98">
        <f t="shared" ref="B14:B17" si="8">H14+J14+L14+N14+P14+R14+T14+V14+X14+Z14+AB14+AD14</f>
        <v>47515.079999999987</v>
      </c>
      <c r="C14" s="98">
        <f t="shared" si="3"/>
        <v>3959.59</v>
      </c>
      <c r="D14" s="98">
        <f t="shared" ref="D14:D17" si="9">E14</f>
        <v>0</v>
      </c>
      <c r="E14" s="98">
        <f t="shared" si="4"/>
        <v>0</v>
      </c>
      <c r="F14" s="98">
        <f>E14/B14%</f>
        <v>0</v>
      </c>
      <c r="G14" s="98">
        <f>IFERROR(E14/C14*100,0)</f>
        <v>0</v>
      </c>
      <c r="H14" s="98">
        <f>H9</f>
        <v>3959.59</v>
      </c>
      <c r="I14" s="98">
        <f t="shared" si="7"/>
        <v>0</v>
      </c>
      <c r="J14" s="98">
        <f t="shared" si="7"/>
        <v>3959.59</v>
      </c>
      <c r="K14" s="98">
        <f t="shared" si="7"/>
        <v>0</v>
      </c>
      <c r="L14" s="98">
        <f t="shared" si="7"/>
        <v>3959.59</v>
      </c>
      <c r="M14" s="98">
        <f t="shared" si="7"/>
        <v>0</v>
      </c>
      <c r="N14" s="98">
        <f t="shared" si="7"/>
        <v>3959.59</v>
      </c>
      <c r="O14" s="98">
        <f t="shared" si="7"/>
        <v>0</v>
      </c>
      <c r="P14" s="98">
        <f t="shared" si="7"/>
        <v>3959.59</v>
      </c>
      <c r="Q14" s="98">
        <f t="shared" si="7"/>
        <v>0</v>
      </c>
      <c r="R14" s="98">
        <f t="shared" si="7"/>
        <v>3959.59</v>
      </c>
      <c r="S14" s="98">
        <f t="shared" si="7"/>
        <v>0</v>
      </c>
      <c r="T14" s="98">
        <f t="shared" si="7"/>
        <v>3959.59</v>
      </c>
      <c r="U14" s="98">
        <f t="shared" si="7"/>
        <v>0</v>
      </c>
      <c r="V14" s="98">
        <f t="shared" si="7"/>
        <v>3959.59</v>
      </c>
      <c r="W14" s="98">
        <f t="shared" si="7"/>
        <v>0</v>
      </c>
      <c r="X14" s="98">
        <f t="shared" si="7"/>
        <v>3959.59</v>
      </c>
      <c r="Y14" s="98">
        <f t="shared" si="7"/>
        <v>0</v>
      </c>
      <c r="Z14" s="98">
        <f t="shared" si="7"/>
        <v>3959.59</v>
      </c>
      <c r="AA14" s="98">
        <f t="shared" si="7"/>
        <v>0</v>
      </c>
      <c r="AB14" s="98">
        <f t="shared" si="7"/>
        <v>3959.59</v>
      </c>
      <c r="AC14" s="98">
        <f t="shared" si="7"/>
        <v>0</v>
      </c>
      <c r="AD14" s="98">
        <f t="shared" si="7"/>
        <v>3959.59</v>
      </c>
      <c r="AE14" s="98">
        <f t="shared" ref="AE14" si="10">AE9</f>
        <v>0</v>
      </c>
      <c r="AF14" s="117"/>
      <c r="AG14" s="104"/>
    </row>
    <row r="15" spans="1:33" s="102" customFormat="1" ht="17.25" hidden="1" customHeight="1" x14ac:dyDescent="0.25">
      <c r="A15" s="100" t="s">
        <v>96</v>
      </c>
      <c r="B15" s="98" t="e">
        <f t="shared" si="8"/>
        <v>#REF!</v>
      </c>
      <c r="C15" s="98" t="e">
        <f t="shared" si="3"/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7"/>
      <c r="AG15" s="104"/>
    </row>
    <row r="16" spans="1:33" s="105" customFormat="1" x14ac:dyDescent="0.25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D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ref="AE16" si="12">AE10</f>
        <v>0</v>
      </c>
      <c r="AF16" s="117"/>
      <c r="AG16" s="104"/>
    </row>
    <row r="17" spans="1:33" s="105" customFormat="1" x14ac:dyDescent="0.25">
      <c r="A17" s="97" t="s">
        <v>95</v>
      </c>
      <c r="B17" s="98">
        <f t="shared" si="8"/>
        <v>0</v>
      </c>
      <c r="C17" s="98">
        <f t="shared" si="3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ref="AE17" si="13">AE11</f>
        <v>0</v>
      </c>
      <c r="AF17" s="117"/>
      <c r="AG17" s="104"/>
    </row>
    <row r="18" spans="1:33" x14ac:dyDescent="0.25">
      <c r="A18" s="10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3" x14ac:dyDescent="0.25">
      <c r="A19" s="106"/>
      <c r="B19" s="109"/>
      <c r="C19" s="126"/>
      <c r="D19" s="126"/>
      <c r="E19" s="12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3" x14ac:dyDescent="0.25">
      <c r="B20" s="108" t="s">
        <v>98</v>
      </c>
      <c r="C20" s="109"/>
      <c r="D20" s="109"/>
      <c r="E20" s="109"/>
      <c r="F20" s="109"/>
      <c r="G20" s="109"/>
      <c r="H20" s="109"/>
      <c r="I20" s="109"/>
      <c r="M20" s="109"/>
      <c r="N20" s="109"/>
      <c r="O20" s="109"/>
      <c r="P20" s="109"/>
      <c r="Q20" s="109"/>
      <c r="R20" s="109"/>
      <c r="S20" s="109"/>
      <c r="T20" s="127" t="s">
        <v>99</v>
      </c>
      <c r="U20" s="127"/>
      <c r="V20" s="127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AF3:AF4"/>
    <mergeCell ref="AF6:AF11"/>
    <mergeCell ref="N3:O3"/>
    <mergeCell ref="P3:Q3"/>
    <mergeCell ref="R3:S3"/>
    <mergeCell ref="T3:U3"/>
    <mergeCell ref="V3:W3"/>
    <mergeCell ref="X3:Y3"/>
    <mergeCell ref="Z3:AA3"/>
    <mergeCell ref="AB3:AC3"/>
    <mergeCell ref="C19:E19"/>
    <mergeCell ref="T20:V20"/>
    <mergeCell ref="AD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Роспись</vt:lpstr>
      <vt:lpstr>Титульный лист</vt:lpstr>
      <vt:lpstr>2017 (без  нулевых мероприятий)</vt:lpstr>
      <vt:lpstr>январь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Шмытова Елена Юрьевна</cp:lastModifiedBy>
  <dcterms:created xsi:type="dcterms:W3CDTF">2017-01-31T09:46:39Z</dcterms:created>
  <dcterms:modified xsi:type="dcterms:W3CDTF">2017-02-14T11:53:08Z</dcterms:modified>
</cp:coreProperties>
</file>