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420" windowWidth="21840" windowHeight="11895" activeTab="2"/>
  </bookViews>
  <sheets>
    <sheet name="Титульный лист" sheetId="1" r:id="rId1"/>
    <sheet name="2016" sheetId="2" r:id="rId2"/>
    <sheet name="август" sheetId="3" r:id="rId3"/>
  </sheets>
  <externalReferences>
    <externalReference r:id="rId6"/>
  </externalReferences>
  <definedNames>
    <definedName name="_xlfn.IFERROR" hidden="1">#NAME?</definedName>
    <definedName name="_xlnm.Print_Titles" localSheetId="1">'2016'!$7:$9</definedName>
    <definedName name="_xlnm.Print_Titles" localSheetId="2">'август'!$A:$A,'август'!$6:$8</definedName>
    <definedName name="_xlnm.Print_Area" localSheetId="2">'август'!$A$1:$AF$157</definedName>
  </definedNames>
  <calcPr fullCalcOnLoad="1"/>
</workbook>
</file>

<file path=xl/comments3.xml><?xml version="1.0" encoding="utf-8"?>
<comments xmlns="http://schemas.openxmlformats.org/spreadsheetml/2006/main">
  <authors>
    <author>Логинова Ленара Юлдашевна</author>
  </authors>
  <commentList>
    <comment ref="AD70" authorId="0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1954,8941
</t>
        </r>
      </text>
    </comment>
    <comment ref="V100" authorId="0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91,0</t>
        </r>
      </text>
    </comment>
  </commentList>
</comments>
</file>

<file path=xl/sharedStrings.xml><?xml version="1.0" encoding="utf-8"?>
<sst xmlns="http://schemas.openxmlformats.org/spreadsheetml/2006/main" count="387" uniqueCount="111">
  <si>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</si>
  <si>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</si>
  <si>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</si>
  <si>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</si>
  <si>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</si>
  <si>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</si>
  <si>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</si>
  <si>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</si>
  <si>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</si>
  <si>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</si>
  <si>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</si>
  <si>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</si>
  <si>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</si>
  <si>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</si>
  <si>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</si>
  <si>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</si>
  <si>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</si>
  <si>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</si>
  <si>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</si>
  <si>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</si>
  <si>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</si>
  <si>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</si>
  <si>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______________П.А.Ращупкин</t>
  </si>
  <si>
    <t>Л.Г.Низамова</t>
  </si>
  <si>
    <t>всего</t>
  </si>
  <si>
    <t>1.1.</t>
  </si>
  <si>
    <t>1.2.</t>
  </si>
  <si>
    <t>1.2.1.</t>
  </si>
  <si>
    <t>1.2.2.</t>
  </si>
  <si>
    <t>1.3.</t>
  </si>
  <si>
    <t>1.3.1.</t>
  </si>
  <si>
    <t>1.3.2.</t>
  </si>
  <si>
    <t>1.3.3.</t>
  </si>
  <si>
    <t>1.4.</t>
  </si>
  <si>
    <t>Итого по подразделу 1</t>
  </si>
  <si>
    <t>1.5.</t>
  </si>
  <si>
    <t>1.6.</t>
  </si>
  <si>
    <t>1.6.1.</t>
  </si>
  <si>
    <t>1.6.2.</t>
  </si>
  <si>
    <t>1.6.3.</t>
  </si>
  <si>
    <t>1.6.4.</t>
  </si>
  <si>
    <t>*  Отдел развития жилищно-коммунального хозяйства Администрации города Когалыма</t>
  </si>
  <si>
    <t>** Муниципальное бюджетное учреждение «Коммунспецавтотехника»</t>
  </si>
  <si>
    <t>*** Муниципальное казенное учреждение «Управление жилищно-коммунального хозяйства города Когалыма»</t>
  </si>
  <si>
    <t>**** Муниципальное казенное учреждение «Управление капитального строительства города Когалыма»</t>
  </si>
  <si>
    <t xml:space="preserve"> ***** Муниципальное автономное учреждение «Культурно-досуговый комплекс «Метро»</t>
  </si>
  <si>
    <t>План на
2016 год</t>
  </si>
  <si>
    <t>план</t>
  </si>
  <si>
    <t>касса</t>
  </si>
  <si>
    <t>Комплексный план (сетевой график) по реализации муниципальной программы
 "Содержание объектов городского хозяйства и инженерной инфраструктуры в городе Когалыме" 
на 2016 год</t>
  </si>
  <si>
    <t>ответственный исполнитель</t>
  </si>
  <si>
    <t>специалист-эксперт ОРЖКХ Е.Ю.Шмытова</t>
  </si>
  <si>
    <t>тел. 8(34667)93-792</t>
  </si>
  <si>
    <t>на 2016 год</t>
  </si>
  <si>
    <t xml:space="preserve">"Содержание объектов городского хозяйства 
и инженерной инфраструктуры в городе Когалыме" 
</t>
  </si>
  <si>
    <t xml:space="preserve"> города Когалыма</t>
  </si>
  <si>
    <t>СОГЛАСОВАНО</t>
  </si>
  <si>
    <t>Заместитель главы города Когалыма</t>
  </si>
  <si>
    <t>Основные мероприятия программы</t>
  </si>
  <si>
    <t>тыс.рублей</t>
  </si>
  <si>
    <t>Ответственный за составление сетевого графика</t>
  </si>
  <si>
    <t>Шмытова Елена Юрьевна,</t>
  </si>
  <si>
    <t>Начальник ОРЖКХ Администрации города Когалыма</t>
  </si>
  <si>
    <t>Всего по программе, в том числе</t>
  </si>
  <si>
    <t xml:space="preserve">________________________ </t>
  </si>
  <si>
    <t>1.1. Содержание объектов благоустройства территории города Когалыма, включая озеленение территории и содержание малых архитектурных форм (1)</t>
  </si>
  <si>
    <t>1.2. Организация наружного освещения улиц, дворовых территорий города Когалыма (2,3)</t>
  </si>
  <si>
    <t xml:space="preserve">1.2.1. Организация освещения улиц и дворовых территорий </t>
  </si>
  <si>
    <t xml:space="preserve">1.2.2. Техническое обслуживание сетей наружного освещения улиц и дворовых территорий </t>
  </si>
  <si>
    <t>1.3. Организация ритуальных услуг и содержание мест захоронения (4,5,6)</t>
  </si>
  <si>
    <t xml:space="preserve">1.3.1. Содержание территории городского кладбища </t>
  </si>
  <si>
    <t xml:space="preserve">1.3.2. Обеспечение ритуальных услуг </t>
  </si>
  <si>
    <t>1.3.3. Оказание услуг по перевозке умерших с места происшедшего летального исхода</t>
  </si>
  <si>
    <t>1.4. Создание новых мест для отдыха и физического развития горожан (7)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</si>
  <si>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 (8)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</si>
  <si>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 (9)</t>
  </si>
  <si>
    <t>1.6.1. Организация проведения комплекса организационных, санитарно-противоэпидемических (профилактических) мероприятий в городе Когалыме, направленных на предупреждение возникновения и распространения случаев заболевания туляремией среди людей</t>
  </si>
  <si>
    <t>1.6.2. Обеспечение бесперебойной работы музыкального фонтана, расположенного на площади по улице Мира (ремонт, водоснабжение и водоотведение)</t>
  </si>
  <si>
    <t>1.6.3. Организация выполнения работ по благоустройству города Когалыма, в том числе: ремонт и реконструкция сетей наружного освещения; выполнение работ по устройству дождеприемных колодцев по адресу ул.Мира, дом 18а; установка уличных урн для мусора</t>
  </si>
  <si>
    <t>1.6.4. Организация выполнения работ по пошиву флаговых композиций</t>
  </si>
  <si>
    <t>федеральный бюджет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</si>
  <si>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</si>
  <si>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</si>
  <si>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</si>
  <si>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</si>
  <si>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</si>
  <si>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1.6.5. Обеспечение архитектурного освещения города, Когалыма в том числе подсветка зданий, сооружений, жилых домов</t>
  </si>
  <si>
    <t>1.7. Строительство, ремонт и реконструкция объектов благоустройства на территории города Когалыма</t>
  </si>
  <si>
    <t>1.7.2.  Реконструкция объекта: «Зона отдыха по улице Сибирская»</t>
  </si>
  <si>
    <t>Оплата проведена по фактически выставленным счетам</t>
  </si>
  <si>
    <t>Оплата проведена согласно выставленным счетам с учетом фактического количества и стоимости замены материалов</t>
  </si>
  <si>
    <t>1.6.6.  Организация выполнения работ по техническому обследованию строительных конструкций многоквартирных домов</t>
  </si>
  <si>
    <t>Работы выполнены за счет средств окружного бюджета</t>
  </si>
  <si>
    <t>1.7.1. Благоустройство территории, прилегающей к зданию "Крытый ледовый каток" Ул.Дружбы народов,32</t>
  </si>
  <si>
    <t>1.7.3.Устройство основания под обелиск на пересечении улицы Дружбы Народов и проспекта Шмитда</t>
  </si>
  <si>
    <t>1.7.4.  Благоустройство дворовых территорий</t>
  </si>
  <si>
    <t>тел. 8(34667)93-790</t>
  </si>
  <si>
    <t>остатки прошлых лет (2015 год)</t>
  </si>
  <si>
    <t>Заключены 2 мунииципальных контракта:
1) с  ИП Белоноговой О.А. на поставку, монтаж и установку стационарного игрового оборудования детских игровых площадок, на сумму 6302,9т.р.  Срок оплаты работ по МК - 30.09.2016
2)  с  ООО "Импульс". . на поставку и монтаж информационных щитов на территории 53 детских игровых площадок на сумму 685,4т.р. Срок оплаты работ по МК - 30.09.2016.</t>
  </si>
  <si>
    <t>Отчет о ходе реализации  муниципальной программы «Содержание объектов городского хозяйства и инженерной инфраструктуры в городе Когалыме» 
на 31.08.2016</t>
  </si>
  <si>
    <t>План на 31.08.2016</t>
  </si>
  <si>
    <t>Профинансировано на 31.08.2016</t>
  </si>
  <si>
    <t>Кассовый расход на  31.08.2016</t>
  </si>
  <si>
    <t xml:space="preserve">Отклонение от плана составляет 12 719,9 тыс.руб. в том числе:
1. 6 597,4 тыс. руб. за счет вакансий в кол-ве 7 шт.ед., сверхурочная работа (работа в выходные и праздничные дни планировалась в большем объеме), также за счет больничных листов, оплаты проезда к месту отпуска и обратно, компенсации стоимости путёвок на санаторно-курортное лечение; 
2. 545,3 тыс.руб. - оплата по связи, эл.энергии, тепло энергии, водоснабжению, водоотведению и налогу на имущество проведена по фактически выставленным счетам;
3. 1 572,4 тыс.руб.: 1) 1 233,0 тыс. руб. по прочим работам и услугам, 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2) 339,4 тыс. руб. на выполнение работ по нанесению вертикальной дорожной разметки холодным пластиком со стеклошариками,  в связи с тем, что аукцион находится на стадии подачи заявок;
4. 2 751,9 тыс.руб. 1) оплата по топливу произведена по фактически выставленному счету,  документация на приобретение запасных частей в стадии разработки, корректировка план-графиков, согласование использования экономии полученных по итогам проведенных закупок.                                                                                                                                                              5. 1 252,9 тыс.руб. 1)  25,0 сложилась экономия т.к. контракт на приобретение бензотримеров был  заключен на меньшее кол-во и сумму;  2) 1 227,9 тыс. руб. сложилась экономия за счет заключения договора на меньшую сумму, чем планировалась, т.к в результате торгов сумма была снижена.                </t>
  </si>
  <si>
    <t>Заключен контракт №11/2016, функции заказчика МУ "УКС г.Когалыма" переданы 11.08.2016, на сумму 7000,00 тыс.руб., срок окончания работ 23.12.2016
Выплачен аванс 20% от стоимости контракта, ведется выполнение проектных работ</t>
  </si>
  <si>
    <t>Заключены 2 контракта:
1) №07/2016 от 27.02.2016 на выполнение реконструкции (2 этап) на сумму 21 356,0 тыс.руб. Функции заказчика переданы МУ "УКС г.Когалыма" 21.03.2016.
Срок выполнения работ по 31.08.2016.
Заказчикам выплачен аванс в размере 30%.
2) №10/2016 от 24.06.2016 на выполнение реконструкции (2 этап, благоустройство) на сумму 7000,0 тыс.руб. Функции заказчика переданы МУ "УКС г.Когалыма" 08.07.2016. Срок выполнения работ по 31.08.2016.
Заказчикам выплачен аванс в размере 30%.
Работы по контрактам завершены, ведется оформление приемо-сдаточной документации.
Отклонение от сетевого графика в связи  с корректировкой проектно-сметной документации.</t>
  </si>
  <si>
    <t>Освоение ден. средств не в полном объёме обусловлено нахожд. работников на больничном и переносом отпуска на более поздний период (ФЗП и отчисления) - 1471,93т.р.; льгот.проезд к месту отпуска 37,87т.р., путевки 98,0т.р. оплата за услуги междугор. связи меньше планируемой по смете в связи со снижением кол-ва междугор. переговоров; оплата за услугу Интернет производится в месяце, след. за расчётным (при расчёте сметы предусматривалась предоплата) - 29,45т.р. Кол-во дней нахождения работников в командировке меньше планируемого - 5,14т.р. Договор на оказание услуг по сопр. АИС "Расчёт тарифов на услуги перевозки пассажиров автомобильным транспортом" заключен с 01.04.2016 (ден.средства в сумме 33,0т.р, будут использованы до конца года). Оплата за производство и трансляцию новостных сюжетов произведена согласно предоставленным документам - 71,86т.р.</t>
  </si>
  <si>
    <t>С ООО "Горводоканал" заключен договор от 26.05.2016 на холодное водоснабжение и водоотведение музыкального фонтана по ул. Мира 99,96 тыс.руб.
Оплата проведена в полном объёме согласно предоставленным ООО "Горводоканал" документам по фактическим показаниям приборов учёта.</t>
  </si>
  <si>
    <t xml:space="preserve">Произведена предоплата работ в размере 30% от суммы контракта с ООО "Дорстройсервис" на благоустройство территории города Когалыма. Исполнение контракта запланировано на 28.09.2016.
ООО "Дорстройсервис" завершены работы по благоустройству территории города Когалыма. Документы по формам КС- и КС-3 предоставлены в МКУ "УЖКХ г.Когалыма" 01.09.2016. После проверки и подписания  справок о выполненных работах будет произведено перечисление денежных средств (ориентировочно в срок до 16.09.2016). 
</t>
  </si>
  <si>
    <t xml:space="preserve">ООО "Дорстройсервис" завершены работы по благоустройству территории, прилегающей к зданию «Крытый ледовый каток» по адресу: ул. Дружбы Народов, 32. Документы по формам КС- и КС-3 предоставлены в МКУ "УЖКХ г.Когалыма" 01.09.2016. После проверки и подписания  справок о выполненных работах будет произведено перечисление денежных средств (ориентировочно в срок до 16.09.2016). </t>
  </si>
  <si>
    <t>Заключен МК от 04.07.2016 на ремонт и реконструкцию сетей наружного освещения на улицах Олимпийская и Набережная на сумму 1436,58т.р. Работы выполнены. Оплата проведена в полном объеме.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</si>
</sst>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#,##0.0000_ ;[Red]\-#,##0.0000\ 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7" borderId="10" xfId="0" applyFont="1" applyFill="1" applyBorder="1" applyAlignment="1">
      <alignment horizontal="justify" vertical="center" wrapText="1"/>
    </xf>
    <xf numFmtId="4" fontId="8" fillId="7" borderId="1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/>
    </xf>
    <xf numFmtId="0" fontId="9" fillId="2" borderId="11" xfId="0" applyFont="1" applyFill="1" applyBorder="1" applyAlignment="1">
      <alignment horizontal="left"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4" fontId="53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46;&#1050;&#1061;\&#1064;&#1084;&#1099;&#1090;&#1086;&#1074;&#1072;%20&#1045;.&#1070;\&#1055;&#1088;&#1086;&#1075;&#1088;&#1072;&#1084;&#1084;&#1099;%20&#1082;%20&#1073;&#1102;&#1076;&#1078;&#1077;&#1090;&#1091;%202015\&#1055;&#1088;&#1086;&#1077;&#1082;&#1090;%20&#1087;&#1086;&#1089;&#1090;&#1072;&#1085;&#1086;&#1074;&#1083;&#1077;&#1085;&#1080;&#1103;%20&#1086;%20&#1074;&#1085;&#1077;&#1089;&#1077;&#1085;&#1080;&#1080;%20&#1080;&#1079;&#1084;&#1077;&#1085;&#1077;&#1085;&#1080;&#1081;%20&#1074;%20&#1087;&#1086;&#1089;&#1090;&#1072;&#1085;&#1086;&#1074;&#1083;&#1077;&#1085;&#1080;&#1077;%20&#1086;&#1090;%2011.10.2013%20&#8470;2908\&#1055;&#1088;&#1086;&#1077;&#1082;&#1090;%20&#1087;&#1088;&#1080;&#1083;&#1086;&#1078;&#1077;&#1085;&#1080;&#1077;%201,2%20&#1082;%202908%20-%202014-2018&#1075;&#107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уточнённое)"/>
      <sheetName val="приложение 1   печат"/>
      <sheetName val="прил 2 печатаем"/>
    </sheetNames>
    <sheetDataSet>
      <sheetData sheetId="2">
        <row r="5">
          <cell r="A5" t="str">
            <v>Номер основного
мероприятия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47" t="s">
        <v>18</v>
      </c>
      <c r="H1" s="47"/>
      <c r="I1" s="47"/>
    </row>
    <row r="2" spans="7:9" ht="16.5">
      <c r="G2" s="48" t="s">
        <v>21</v>
      </c>
      <c r="H2" s="48"/>
      <c r="I2" s="48"/>
    </row>
    <row r="3" spans="7:9" ht="16.5">
      <c r="G3" s="48" t="s">
        <v>55</v>
      </c>
      <c r="H3" s="48"/>
      <c r="I3" s="48"/>
    </row>
    <row r="4" spans="7:9" ht="25.5" customHeight="1">
      <c r="G4" s="48" t="s">
        <v>22</v>
      </c>
      <c r="H4" s="48"/>
      <c r="I4" s="48"/>
    </row>
    <row r="5" ht="14.25" customHeight="1"/>
    <row r="12" spans="1:9" ht="20.2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51.75" customHeight="1">
      <c r="A13" s="50" t="s">
        <v>19</v>
      </c>
      <c r="B13" s="50"/>
      <c r="C13" s="50"/>
      <c r="D13" s="50"/>
      <c r="E13" s="50"/>
      <c r="F13" s="50"/>
      <c r="G13" s="50"/>
      <c r="H13" s="50"/>
      <c r="I13" s="50"/>
    </row>
    <row r="14" ht="22.5" customHeight="1"/>
    <row r="15" spans="1:9" ht="27" customHeight="1">
      <c r="A15" s="51" t="s">
        <v>15</v>
      </c>
      <c r="B15" s="51"/>
      <c r="C15" s="51"/>
      <c r="D15" s="51"/>
      <c r="E15" s="51"/>
      <c r="F15" s="51"/>
      <c r="G15" s="51"/>
      <c r="H15" s="51"/>
      <c r="I15" s="51"/>
    </row>
    <row r="16" spans="1:9" ht="27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</row>
    <row r="17" spans="1:9" ht="87.75" customHeight="1">
      <c r="A17" s="49" t="s">
        <v>54</v>
      </c>
      <c r="B17" s="49"/>
      <c r="C17" s="49"/>
      <c r="D17" s="49"/>
      <c r="E17" s="49"/>
      <c r="F17" s="49"/>
      <c r="G17" s="49"/>
      <c r="H17" s="49"/>
      <c r="I17" s="49"/>
    </row>
    <row r="20" spans="1:9" ht="20.25">
      <c r="A20" s="51" t="s">
        <v>53</v>
      </c>
      <c r="B20" s="51"/>
      <c r="C20" s="51"/>
      <c r="D20" s="51"/>
      <c r="E20" s="51"/>
      <c r="F20" s="51"/>
      <c r="G20" s="51"/>
      <c r="H20" s="51"/>
      <c r="I20" s="51"/>
    </row>
    <row r="44" spans="1:9" ht="16.5">
      <c r="A44" s="47" t="s">
        <v>17</v>
      </c>
      <c r="B44" s="47"/>
      <c r="C44" s="47"/>
      <c r="D44" s="47"/>
      <c r="E44" s="47"/>
      <c r="F44" s="47"/>
      <c r="G44" s="47"/>
      <c r="H44" s="47"/>
      <c r="I44" s="47"/>
    </row>
    <row r="45" spans="1:9" ht="16.5">
      <c r="A45" s="47" t="s">
        <v>20</v>
      </c>
      <c r="B45" s="47"/>
      <c r="C45" s="47"/>
      <c r="D45" s="47"/>
      <c r="E45" s="47"/>
      <c r="F45" s="47"/>
      <c r="G45" s="47"/>
      <c r="H45" s="47"/>
      <c r="I45" s="47"/>
    </row>
  </sheetData>
  <sheetProtection/>
  <mergeCells count="12">
    <mergeCell ref="A45:I45"/>
    <mergeCell ref="A13:I13"/>
    <mergeCell ref="A15:I15"/>
    <mergeCell ref="A12:I12"/>
    <mergeCell ref="A16:I16"/>
    <mergeCell ref="A20:I20"/>
    <mergeCell ref="G1:I1"/>
    <mergeCell ref="G2:I2"/>
    <mergeCell ref="G3:I3"/>
    <mergeCell ref="G4:I4"/>
    <mergeCell ref="A17:I17"/>
    <mergeCell ref="A44:I44"/>
  </mergeCells>
  <printOptions/>
  <pageMargins left="0.7" right="0.54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pane xSplit="3" ySplit="9" topLeftCell="D10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16" sqref="C116"/>
    </sheetView>
  </sheetViews>
  <sheetFormatPr defaultColWidth="9.140625" defaultRowHeight="12.75"/>
  <cols>
    <col min="1" max="1" width="17.00390625" style="3" hidden="1" customWidth="1"/>
    <col min="2" max="2" width="58.140625" style="3" customWidth="1"/>
    <col min="3" max="3" width="14.28125" style="4" customWidth="1"/>
    <col min="4" max="4" width="14.00390625" style="3" customWidth="1"/>
    <col min="5" max="5" width="14.00390625" style="3" hidden="1" customWidth="1"/>
    <col min="6" max="6" width="11.140625" style="3" customWidth="1"/>
    <col min="7" max="7" width="0" style="3" hidden="1" customWidth="1"/>
    <col min="8" max="8" width="11.421875" style="3" customWidth="1"/>
    <col min="9" max="9" width="0" style="3" hidden="1" customWidth="1"/>
    <col min="10" max="10" width="11.421875" style="3" customWidth="1"/>
    <col min="11" max="11" width="0" style="3" hidden="1" customWidth="1"/>
    <col min="12" max="12" width="11.421875" style="3" customWidth="1"/>
    <col min="13" max="13" width="0" style="3" hidden="1" customWidth="1"/>
    <col min="14" max="14" width="11.421875" style="3" customWidth="1"/>
    <col min="15" max="15" width="0" style="3" hidden="1" customWidth="1"/>
    <col min="16" max="16" width="11.140625" style="3" customWidth="1"/>
    <col min="17" max="17" width="0" style="3" hidden="1" customWidth="1"/>
    <col min="18" max="18" width="11.421875" style="3" customWidth="1"/>
    <col min="19" max="19" width="0" style="3" hidden="1" customWidth="1"/>
    <col min="20" max="20" width="12.421875" style="3" customWidth="1"/>
    <col min="21" max="21" width="0" style="3" hidden="1" customWidth="1"/>
    <col min="22" max="22" width="12.00390625" style="3" customWidth="1"/>
    <col min="23" max="23" width="0" style="3" hidden="1" customWidth="1"/>
    <col min="24" max="24" width="10.7109375" style="3" customWidth="1"/>
    <col min="25" max="25" width="0" style="3" hidden="1" customWidth="1"/>
    <col min="26" max="26" width="12.140625" style="3" customWidth="1"/>
    <col min="27" max="27" width="0" style="3" hidden="1" customWidth="1"/>
    <col min="28" max="16384" width="9.140625" style="3" customWidth="1"/>
  </cols>
  <sheetData>
    <row r="1" spans="20:26" ht="16.5" customHeight="1">
      <c r="T1" s="53" t="s">
        <v>56</v>
      </c>
      <c r="U1" s="53"/>
      <c r="V1" s="53"/>
      <c r="W1" s="53"/>
      <c r="X1" s="53"/>
      <c r="Y1" s="53"/>
      <c r="Z1" s="53"/>
    </row>
    <row r="2" spans="20:26" ht="21" customHeight="1">
      <c r="T2" s="53" t="s">
        <v>57</v>
      </c>
      <c r="U2" s="53"/>
      <c r="V2" s="53"/>
      <c r="W2" s="53"/>
      <c r="X2" s="53"/>
      <c r="Y2" s="53"/>
      <c r="Z2" s="53"/>
    </row>
    <row r="3" spans="20:26" ht="31.5" customHeight="1">
      <c r="T3" s="53" t="s">
        <v>64</v>
      </c>
      <c r="U3" s="53"/>
      <c r="V3" s="53"/>
      <c r="W3" s="53"/>
      <c r="X3" s="53"/>
      <c r="Y3" s="53"/>
      <c r="Z3" s="53"/>
    </row>
    <row r="5" spans="1:26" ht="61.5" customHeight="1">
      <c r="A5" s="60" t="s">
        <v>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24:26" ht="24" customHeight="1">
      <c r="X6" s="52" t="s">
        <v>59</v>
      </c>
      <c r="Y6" s="52"/>
      <c r="Z6" s="52"/>
    </row>
    <row r="7" spans="1:27" ht="45" customHeight="1">
      <c r="A7" s="58" t="str">
        <f>'[1]прил 2 печатаем'!$A$5</f>
        <v>Номер основного
мероприятия</v>
      </c>
      <c r="B7" s="58" t="s">
        <v>58</v>
      </c>
      <c r="C7" s="65" t="s">
        <v>46</v>
      </c>
      <c r="D7" s="62" t="s">
        <v>0</v>
      </c>
      <c r="E7" s="63"/>
      <c r="F7" s="58" t="s">
        <v>1</v>
      </c>
      <c r="G7" s="58"/>
      <c r="H7" s="58" t="s">
        <v>2</v>
      </c>
      <c r="I7" s="58"/>
      <c r="J7" s="58" t="s">
        <v>3</v>
      </c>
      <c r="K7" s="58"/>
      <c r="L7" s="58" t="s">
        <v>4</v>
      </c>
      <c r="M7" s="58"/>
      <c r="N7" s="58" t="s">
        <v>5</v>
      </c>
      <c r="O7" s="58"/>
      <c r="P7" s="58" t="s">
        <v>6</v>
      </c>
      <c r="Q7" s="58"/>
      <c r="R7" s="58" t="s">
        <v>7</v>
      </c>
      <c r="S7" s="58"/>
      <c r="T7" s="58" t="s">
        <v>8</v>
      </c>
      <c r="U7" s="58"/>
      <c r="V7" s="58" t="s">
        <v>9</v>
      </c>
      <c r="W7" s="58"/>
      <c r="X7" s="58" t="s">
        <v>10</v>
      </c>
      <c r="Y7" s="58"/>
      <c r="Z7" s="5" t="s">
        <v>11</v>
      </c>
      <c r="AA7" s="5"/>
    </row>
    <row r="8" spans="1:27" ht="25.5" customHeight="1">
      <c r="A8" s="59"/>
      <c r="B8" s="58"/>
      <c r="C8" s="65"/>
      <c r="D8" s="22" t="s">
        <v>47</v>
      </c>
      <c r="E8" s="5" t="s">
        <v>48</v>
      </c>
      <c r="F8" s="5" t="s">
        <v>47</v>
      </c>
      <c r="G8" s="5" t="s">
        <v>48</v>
      </c>
      <c r="H8" s="5" t="s">
        <v>47</v>
      </c>
      <c r="I8" s="5" t="s">
        <v>48</v>
      </c>
      <c r="J8" s="5" t="s">
        <v>47</v>
      </c>
      <c r="K8" s="5" t="s">
        <v>48</v>
      </c>
      <c r="L8" s="5" t="s">
        <v>47</v>
      </c>
      <c r="M8" s="5" t="s">
        <v>48</v>
      </c>
      <c r="N8" s="5" t="s">
        <v>47</v>
      </c>
      <c r="O8" s="5" t="s">
        <v>48</v>
      </c>
      <c r="P8" s="5" t="s">
        <v>47</v>
      </c>
      <c r="Q8" s="5" t="s">
        <v>48</v>
      </c>
      <c r="R8" s="5" t="s">
        <v>47</v>
      </c>
      <c r="S8" s="5" t="s">
        <v>48</v>
      </c>
      <c r="T8" s="5" t="s">
        <v>47</v>
      </c>
      <c r="U8" s="5" t="s">
        <v>48</v>
      </c>
      <c r="V8" s="5" t="s">
        <v>47</v>
      </c>
      <c r="W8" s="5" t="s">
        <v>48</v>
      </c>
      <c r="X8" s="5" t="s">
        <v>47</v>
      </c>
      <c r="Y8" s="5" t="s">
        <v>48</v>
      </c>
      <c r="Z8" s="5" t="s">
        <v>47</v>
      </c>
      <c r="AA8" s="5" t="s">
        <v>48</v>
      </c>
    </row>
    <row r="9" spans="1:27" ht="16.5">
      <c r="A9" s="6">
        <v>1</v>
      </c>
      <c r="B9" s="6">
        <v>1</v>
      </c>
      <c r="C9" s="7">
        <v>2</v>
      </c>
      <c r="D9" s="6">
        <v>3</v>
      </c>
      <c r="E9" s="6">
        <v>5</v>
      </c>
      <c r="F9" s="7">
        <v>4</v>
      </c>
      <c r="G9" s="6">
        <v>7</v>
      </c>
      <c r="H9" s="6">
        <v>5</v>
      </c>
      <c r="I9" s="7">
        <v>9</v>
      </c>
      <c r="J9" s="6">
        <v>6</v>
      </c>
      <c r="K9" s="6">
        <v>11</v>
      </c>
      <c r="L9" s="7">
        <v>7</v>
      </c>
      <c r="M9" s="6">
        <v>13</v>
      </c>
      <c r="N9" s="6">
        <v>8</v>
      </c>
      <c r="O9" s="7">
        <v>15</v>
      </c>
      <c r="P9" s="6">
        <v>9</v>
      </c>
      <c r="Q9" s="6">
        <v>17</v>
      </c>
      <c r="R9" s="7">
        <v>10</v>
      </c>
      <c r="S9" s="6">
        <v>19</v>
      </c>
      <c r="T9" s="6">
        <v>11</v>
      </c>
      <c r="U9" s="7">
        <v>21</v>
      </c>
      <c r="V9" s="6">
        <v>12</v>
      </c>
      <c r="W9" s="6">
        <v>23</v>
      </c>
      <c r="X9" s="7">
        <v>13</v>
      </c>
      <c r="Y9" s="6">
        <v>25</v>
      </c>
      <c r="Z9" s="6">
        <v>14</v>
      </c>
      <c r="AA9" s="17"/>
    </row>
    <row r="10" spans="1:27" ht="63" customHeight="1">
      <c r="A10" s="55" t="s">
        <v>25</v>
      </c>
      <c r="B10" s="8" t="s">
        <v>65</v>
      </c>
      <c r="C10" s="10">
        <f>D10+F10+H10+J10+L10+N10+P10+R10+T10+V10+X10+Z10</f>
        <v>61837.600000000006</v>
      </c>
      <c r="D10" s="9">
        <f>D11</f>
        <v>4365.42</v>
      </c>
      <c r="E10" s="9">
        <f aca="true" t="shared" si="0" ref="E10:Z10">E11</f>
        <v>0</v>
      </c>
      <c r="F10" s="9">
        <f t="shared" si="0"/>
        <v>9831.85</v>
      </c>
      <c r="G10" s="9">
        <f t="shared" si="0"/>
        <v>0</v>
      </c>
      <c r="H10" s="9">
        <f t="shared" si="0"/>
        <v>6352.77</v>
      </c>
      <c r="I10" s="9">
        <f t="shared" si="0"/>
        <v>0</v>
      </c>
      <c r="J10" s="9">
        <f t="shared" si="0"/>
        <v>4792.41</v>
      </c>
      <c r="K10" s="9">
        <f t="shared" si="0"/>
        <v>0</v>
      </c>
      <c r="L10" s="9">
        <f t="shared" si="0"/>
        <v>6861.08</v>
      </c>
      <c r="M10" s="9">
        <f t="shared" si="0"/>
        <v>0</v>
      </c>
      <c r="N10" s="9">
        <f t="shared" si="0"/>
        <v>7493.79</v>
      </c>
      <c r="O10" s="9">
        <f t="shared" si="0"/>
        <v>0</v>
      </c>
      <c r="P10" s="9">
        <f t="shared" si="0"/>
        <v>5523.93</v>
      </c>
      <c r="Q10" s="9">
        <f t="shared" si="0"/>
        <v>0</v>
      </c>
      <c r="R10" s="9">
        <f t="shared" si="0"/>
        <v>3179.58</v>
      </c>
      <c r="S10" s="9">
        <f t="shared" si="0"/>
        <v>0</v>
      </c>
      <c r="T10" s="9">
        <f t="shared" si="0"/>
        <v>2603.01</v>
      </c>
      <c r="U10" s="9">
        <f t="shared" si="0"/>
        <v>0</v>
      </c>
      <c r="V10" s="9">
        <f t="shared" si="0"/>
        <v>2876.07</v>
      </c>
      <c r="W10" s="9">
        <f t="shared" si="0"/>
        <v>0</v>
      </c>
      <c r="X10" s="9">
        <f t="shared" si="0"/>
        <v>3505.3</v>
      </c>
      <c r="Y10" s="9">
        <f t="shared" si="0"/>
        <v>0</v>
      </c>
      <c r="Z10" s="9">
        <f t="shared" si="0"/>
        <v>4452.39</v>
      </c>
      <c r="AA10" s="17"/>
    </row>
    <row r="11" spans="1:27" s="27" customFormat="1" ht="23.25" customHeight="1">
      <c r="A11" s="56"/>
      <c r="B11" s="23" t="s">
        <v>24</v>
      </c>
      <c r="C11" s="24">
        <f aca="true" t="shared" si="1" ref="C11:C73">D11+F11+H11+J11+L11+N11+P11+R11+T11+V11+X11+Z11</f>
        <v>61837.600000000006</v>
      </c>
      <c r="D11" s="25">
        <f>D12+D13+D14+D15</f>
        <v>4365.42</v>
      </c>
      <c r="E11" s="25">
        <f aca="true" t="shared" si="2" ref="E11:Z11">E12+E13+E14+E15</f>
        <v>0</v>
      </c>
      <c r="F11" s="25">
        <f t="shared" si="2"/>
        <v>9831.85</v>
      </c>
      <c r="G11" s="25">
        <f t="shared" si="2"/>
        <v>0</v>
      </c>
      <c r="H11" s="25">
        <f t="shared" si="2"/>
        <v>6352.77</v>
      </c>
      <c r="I11" s="25">
        <f t="shared" si="2"/>
        <v>0</v>
      </c>
      <c r="J11" s="25">
        <f t="shared" si="2"/>
        <v>4792.41</v>
      </c>
      <c r="K11" s="25">
        <f t="shared" si="2"/>
        <v>0</v>
      </c>
      <c r="L11" s="25">
        <f t="shared" si="2"/>
        <v>6861.08</v>
      </c>
      <c r="M11" s="25">
        <f t="shared" si="2"/>
        <v>0</v>
      </c>
      <c r="N11" s="25">
        <f t="shared" si="2"/>
        <v>7493.79</v>
      </c>
      <c r="O11" s="25">
        <f t="shared" si="2"/>
        <v>0</v>
      </c>
      <c r="P11" s="25">
        <f t="shared" si="2"/>
        <v>5523.93</v>
      </c>
      <c r="Q11" s="25">
        <f t="shared" si="2"/>
        <v>0</v>
      </c>
      <c r="R11" s="25">
        <f t="shared" si="2"/>
        <v>3179.58</v>
      </c>
      <c r="S11" s="25">
        <f t="shared" si="2"/>
        <v>0</v>
      </c>
      <c r="T11" s="25">
        <f t="shared" si="2"/>
        <v>2603.01</v>
      </c>
      <c r="U11" s="25">
        <f t="shared" si="2"/>
        <v>0</v>
      </c>
      <c r="V11" s="25">
        <f t="shared" si="2"/>
        <v>2876.07</v>
      </c>
      <c r="W11" s="25">
        <f t="shared" si="2"/>
        <v>0</v>
      </c>
      <c r="X11" s="25">
        <f t="shared" si="2"/>
        <v>3505.3</v>
      </c>
      <c r="Y11" s="25">
        <f t="shared" si="2"/>
        <v>0</v>
      </c>
      <c r="Z11" s="25">
        <f t="shared" si="2"/>
        <v>4452.39</v>
      </c>
      <c r="AA11" s="26"/>
    </row>
    <row r="12" spans="1:27" ht="20.25" customHeight="1">
      <c r="A12" s="56"/>
      <c r="B12" s="8" t="s">
        <v>12</v>
      </c>
      <c r="C12" s="10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/>
    </row>
    <row r="13" spans="1:27" ht="20.25" customHeight="1">
      <c r="A13" s="56"/>
      <c r="B13" s="8" t="s">
        <v>13</v>
      </c>
      <c r="C13" s="10">
        <f t="shared" si="1"/>
        <v>61837.600000000006</v>
      </c>
      <c r="D13" s="9">
        <v>4365.42</v>
      </c>
      <c r="E13" s="9"/>
      <c r="F13" s="9">
        <v>9831.85</v>
      </c>
      <c r="G13" s="9"/>
      <c r="H13" s="9">
        <v>6352.77</v>
      </c>
      <c r="I13" s="9"/>
      <c r="J13" s="9">
        <v>4792.41</v>
      </c>
      <c r="K13" s="9"/>
      <c r="L13" s="9">
        <v>6861.08</v>
      </c>
      <c r="M13" s="9"/>
      <c r="N13" s="9">
        <v>7493.79</v>
      </c>
      <c r="O13" s="9"/>
      <c r="P13" s="9">
        <v>5523.93</v>
      </c>
      <c r="Q13" s="9"/>
      <c r="R13" s="9">
        <v>3179.58</v>
      </c>
      <c r="S13" s="9"/>
      <c r="T13" s="9">
        <v>2603.01</v>
      </c>
      <c r="U13" s="9"/>
      <c r="V13" s="9">
        <v>2876.07</v>
      </c>
      <c r="W13" s="9"/>
      <c r="X13" s="9">
        <v>3505.3</v>
      </c>
      <c r="Y13" s="9"/>
      <c r="Z13" s="9">
        <v>4452.39</v>
      </c>
      <c r="AA13" s="17"/>
    </row>
    <row r="14" spans="1:27" ht="24" customHeight="1">
      <c r="A14" s="56"/>
      <c r="B14" s="8" t="s">
        <v>80</v>
      </c>
      <c r="C14" s="10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/>
    </row>
    <row r="15" spans="1:27" ht="24" customHeight="1">
      <c r="A15" s="57"/>
      <c r="B15" s="8" t="s">
        <v>14</v>
      </c>
      <c r="C15" s="10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7"/>
    </row>
    <row r="16" spans="1:27" ht="44.25" customHeight="1">
      <c r="A16" s="55" t="s">
        <v>26</v>
      </c>
      <c r="B16" s="8" t="s">
        <v>66</v>
      </c>
      <c r="C16" s="10">
        <f t="shared" si="1"/>
        <v>33944.5</v>
      </c>
      <c r="D16" s="9">
        <f>D17</f>
        <v>3511.29</v>
      </c>
      <c r="E16" s="9">
        <f aca="true" t="shared" si="3" ref="E16:Z16">E17</f>
        <v>0</v>
      </c>
      <c r="F16" s="9">
        <f t="shared" si="3"/>
        <v>3391.23</v>
      </c>
      <c r="G16" s="9">
        <f t="shared" si="3"/>
        <v>0</v>
      </c>
      <c r="H16" s="9">
        <f t="shared" si="3"/>
        <v>2992.6</v>
      </c>
      <c r="I16" s="9">
        <f t="shared" si="3"/>
        <v>0</v>
      </c>
      <c r="J16" s="9">
        <f t="shared" si="3"/>
        <v>2591.98</v>
      </c>
      <c r="K16" s="9">
        <f t="shared" si="3"/>
        <v>0</v>
      </c>
      <c r="L16" s="9">
        <f t="shared" si="3"/>
        <v>2363.67</v>
      </c>
      <c r="M16" s="9">
        <f t="shared" si="3"/>
        <v>0</v>
      </c>
      <c r="N16" s="9">
        <f t="shared" si="3"/>
        <v>1916.6999999999998</v>
      </c>
      <c r="O16" s="9">
        <f t="shared" si="3"/>
        <v>0</v>
      </c>
      <c r="P16" s="9">
        <f t="shared" si="3"/>
        <v>1785.57</v>
      </c>
      <c r="Q16" s="9">
        <f t="shared" si="3"/>
        <v>0</v>
      </c>
      <c r="R16" s="9">
        <f t="shared" si="3"/>
        <v>2437.97</v>
      </c>
      <c r="S16" s="9">
        <f t="shared" si="3"/>
        <v>0</v>
      </c>
      <c r="T16" s="9">
        <f t="shared" si="3"/>
        <v>2916.14</v>
      </c>
      <c r="U16" s="9">
        <f t="shared" si="3"/>
        <v>0</v>
      </c>
      <c r="V16" s="9">
        <f t="shared" si="3"/>
        <v>3208.59</v>
      </c>
      <c r="W16" s="9">
        <f t="shared" si="3"/>
        <v>0</v>
      </c>
      <c r="X16" s="9">
        <f t="shared" si="3"/>
        <v>3317.99</v>
      </c>
      <c r="Y16" s="9">
        <f t="shared" si="3"/>
        <v>0</v>
      </c>
      <c r="Z16" s="9">
        <f t="shared" si="3"/>
        <v>3510.77</v>
      </c>
      <c r="AA16" s="17"/>
    </row>
    <row r="17" spans="1:27" s="27" customFormat="1" ht="21" customHeight="1">
      <c r="A17" s="56"/>
      <c r="B17" s="23" t="s">
        <v>24</v>
      </c>
      <c r="C17" s="24">
        <f t="shared" si="1"/>
        <v>33944.5</v>
      </c>
      <c r="D17" s="25">
        <f>D18+D19+D20+D21</f>
        <v>3511.29</v>
      </c>
      <c r="E17" s="25">
        <f aca="true" t="shared" si="4" ref="E17:Z17">E18+E19+E20+E21</f>
        <v>0</v>
      </c>
      <c r="F17" s="25">
        <f t="shared" si="4"/>
        <v>3391.23</v>
      </c>
      <c r="G17" s="25">
        <f t="shared" si="4"/>
        <v>0</v>
      </c>
      <c r="H17" s="25">
        <f t="shared" si="4"/>
        <v>2992.6</v>
      </c>
      <c r="I17" s="25">
        <f t="shared" si="4"/>
        <v>0</v>
      </c>
      <c r="J17" s="25">
        <f t="shared" si="4"/>
        <v>2591.98</v>
      </c>
      <c r="K17" s="25">
        <f t="shared" si="4"/>
        <v>0</v>
      </c>
      <c r="L17" s="25">
        <f t="shared" si="4"/>
        <v>2363.67</v>
      </c>
      <c r="M17" s="25">
        <f t="shared" si="4"/>
        <v>0</v>
      </c>
      <c r="N17" s="25">
        <f t="shared" si="4"/>
        <v>1916.6999999999998</v>
      </c>
      <c r="O17" s="25">
        <f t="shared" si="4"/>
        <v>0</v>
      </c>
      <c r="P17" s="25">
        <f t="shared" si="4"/>
        <v>1785.57</v>
      </c>
      <c r="Q17" s="25">
        <f t="shared" si="4"/>
        <v>0</v>
      </c>
      <c r="R17" s="25">
        <f t="shared" si="4"/>
        <v>2437.97</v>
      </c>
      <c r="S17" s="25">
        <f t="shared" si="4"/>
        <v>0</v>
      </c>
      <c r="T17" s="25">
        <f t="shared" si="4"/>
        <v>2916.14</v>
      </c>
      <c r="U17" s="25">
        <f t="shared" si="4"/>
        <v>0</v>
      </c>
      <c r="V17" s="25">
        <f t="shared" si="4"/>
        <v>3208.59</v>
      </c>
      <c r="W17" s="25">
        <f t="shared" si="4"/>
        <v>0</v>
      </c>
      <c r="X17" s="25">
        <f t="shared" si="4"/>
        <v>3317.99</v>
      </c>
      <c r="Y17" s="25">
        <f t="shared" si="4"/>
        <v>0</v>
      </c>
      <c r="Z17" s="25">
        <f t="shared" si="4"/>
        <v>3510.77</v>
      </c>
      <c r="AA17" s="26"/>
    </row>
    <row r="18" spans="1:27" ht="21" customHeight="1">
      <c r="A18" s="56"/>
      <c r="B18" s="8" t="s">
        <v>12</v>
      </c>
      <c r="C18" s="10">
        <f t="shared" si="1"/>
        <v>0</v>
      </c>
      <c r="D18" s="9">
        <f>D24+D30</f>
        <v>0</v>
      </c>
      <c r="E18" s="9">
        <f aca="true" t="shared" si="5" ref="E18:Z18">E24+E30</f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  <c r="S18" s="9">
        <f t="shared" si="5"/>
        <v>0</v>
      </c>
      <c r="T18" s="9">
        <f t="shared" si="5"/>
        <v>0</v>
      </c>
      <c r="U18" s="9">
        <f t="shared" si="5"/>
        <v>0</v>
      </c>
      <c r="V18" s="9">
        <f t="shared" si="5"/>
        <v>0</v>
      </c>
      <c r="W18" s="9">
        <f t="shared" si="5"/>
        <v>0</v>
      </c>
      <c r="X18" s="9">
        <f t="shared" si="5"/>
        <v>0</v>
      </c>
      <c r="Y18" s="9">
        <f t="shared" si="5"/>
        <v>0</v>
      </c>
      <c r="Z18" s="9">
        <f t="shared" si="5"/>
        <v>0</v>
      </c>
      <c r="AA18" s="17"/>
    </row>
    <row r="19" spans="1:27" ht="21" customHeight="1">
      <c r="A19" s="56"/>
      <c r="B19" s="8" t="s">
        <v>13</v>
      </c>
      <c r="C19" s="10">
        <f t="shared" si="1"/>
        <v>33944.5</v>
      </c>
      <c r="D19" s="9">
        <f>D25+D31</f>
        <v>3511.29</v>
      </c>
      <c r="E19" s="9">
        <f aca="true" t="shared" si="6" ref="E19:Z19">E25+E31</f>
        <v>0</v>
      </c>
      <c r="F19" s="9">
        <f t="shared" si="6"/>
        <v>3391.23</v>
      </c>
      <c r="G19" s="9">
        <f t="shared" si="6"/>
        <v>0</v>
      </c>
      <c r="H19" s="9">
        <f t="shared" si="6"/>
        <v>2992.6</v>
      </c>
      <c r="I19" s="9">
        <f t="shared" si="6"/>
        <v>0</v>
      </c>
      <c r="J19" s="9">
        <f t="shared" si="6"/>
        <v>2591.98</v>
      </c>
      <c r="K19" s="9">
        <f t="shared" si="6"/>
        <v>0</v>
      </c>
      <c r="L19" s="9">
        <f t="shared" si="6"/>
        <v>2363.67</v>
      </c>
      <c r="M19" s="9">
        <f t="shared" si="6"/>
        <v>0</v>
      </c>
      <c r="N19" s="9">
        <f t="shared" si="6"/>
        <v>1916.6999999999998</v>
      </c>
      <c r="O19" s="9">
        <f t="shared" si="6"/>
        <v>0</v>
      </c>
      <c r="P19" s="9">
        <f t="shared" si="6"/>
        <v>1785.57</v>
      </c>
      <c r="Q19" s="9">
        <f t="shared" si="6"/>
        <v>0</v>
      </c>
      <c r="R19" s="9">
        <f t="shared" si="6"/>
        <v>2437.97</v>
      </c>
      <c r="S19" s="9">
        <f t="shared" si="6"/>
        <v>0</v>
      </c>
      <c r="T19" s="9">
        <f t="shared" si="6"/>
        <v>2916.14</v>
      </c>
      <c r="U19" s="9">
        <f t="shared" si="6"/>
        <v>0</v>
      </c>
      <c r="V19" s="9">
        <f t="shared" si="6"/>
        <v>3208.59</v>
      </c>
      <c r="W19" s="9">
        <f t="shared" si="6"/>
        <v>0</v>
      </c>
      <c r="X19" s="9">
        <f t="shared" si="6"/>
        <v>3317.99</v>
      </c>
      <c r="Y19" s="9">
        <f t="shared" si="6"/>
        <v>0</v>
      </c>
      <c r="Z19" s="9">
        <f t="shared" si="6"/>
        <v>3510.77</v>
      </c>
      <c r="AA19" s="17"/>
    </row>
    <row r="20" spans="1:27" ht="21" customHeight="1">
      <c r="A20" s="56"/>
      <c r="B20" s="8" t="s">
        <v>80</v>
      </c>
      <c r="C20" s="10">
        <f t="shared" si="1"/>
        <v>0</v>
      </c>
      <c r="D20" s="9">
        <f>D26+D32</f>
        <v>0</v>
      </c>
      <c r="E20" s="9">
        <f aca="true" t="shared" si="7" ref="E20:Z20">E26+E32</f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17"/>
    </row>
    <row r="21" spans="1:27" ht="21" customHeight="1">
      <c r="A21" s="57"/>
      <c r="B21" s="8" t="s">
        <v>14</v>
      </c>
      <c r="C21" s="10">
        <f t="shared" si="1"/>
        <v>0</v>
      </c>
      <c r="D21" s="9">
        <f>D27+D33</f>
        <v>0</v>
      </c>
      <c r="E21" s="9">
        <f aca="true" t="shared" si="8" ref="E21:Z21">E27+E33</f>
        <v>0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  <c r="V21" s="9">
        <f t="shared" si="8"/>
        <v>0</v>
      </c>
      <c r="W21" s="9">
        <f t="shared" si="8"/>
        <v>0</v>
      </c>
      <c r="X21" s="9">
        <f t="shared" si="8"/>
        <v>0</v>
      </c>
      <c r="Y21" s="9">
        <f t="shared" si="8"/>
        <v>0</v>
      </c>
      <c r="Z21" s="9">
        <f t="shared" si="8"/>
        <v>0</v>
      </c>
      <c r="AA21" s="17"/>
    </row>
    <row r="22" spans="1:27" ht="34.5" customHeight="1">
      <c r="A22" s="55" t="s">
        <v>27</v>
      </c>
      <c r="B22" s="8" t="s">
        <v>67</v>
      </c>
      <c r="C22" s="10">
        <f t="shared" si="1"/>
        <v>17059.399999999998</v>
      </c>
      <c r="D22" s="9">
        <f>D23</f>
        <v>2296.72</v>
      </c>
      <c r="E22" s="9">
        <f aca="true" t="shared" si="9" ref="E22:Z22">E23</f>
        <v>0</v>
      </c>
      <c r="F22" s="9">
        <f t="shared" si="9"/>
        <v>1966.64</v>
      </c>
      <c r="G22" s="9">
        <f t="shared" si="9"/>
        <v>0</v>
      </c>
      <c r="H22" s="9">
        <f t="shared" si="9"/>
        <v>1568.02</v>
      </c>
      <c r="I22" s="9">
        <f t="shared" si="9"/>
        <v>0</v>
      </c>
      <c r="J22" s="9">
        <f t="shared" si="9"/>
        <v>1167.39</v>
      </c>
      <c r="K22" s="9">
        <f t="shared" si="9"/>
        <v>0</v>
      </c>
      <c r="L22" s="9">
        <f t="shared" si="9"/>
        <v>939.09</v>
      </c>
      <c r="M22" s="9">
        <f t="shared" si="9"/>
        <v>0</v>
      </c>
      <c r="N22" s="9">
        <f t="shared" si="9"/>
        <v>492.11</v>
      </c>
      <c r="O22" s="9">
        <f t="shared" si="9"/>
        <v>0</v>
      </c>
      <c r="P22" s="9">
        <f t="shared" si="9"/>
        <v>360.99</v>
      </c>
      <c r="Q22" s="9">
        <f t="shared" si="9"/>
        <v>0</v>
      </c>
      <c r="R22" s="9">
        <f t="shared" si="9"/>
        <v>1013.38</v>
      </c>
      <c r="S22" s="9">
        <f t="shared" si="9"/>
        <v>0</v>
      </c>
      <c r="T22" s="9">
        <f t="shared" si="9"/>
        <v>1491.56</v>
      </c>
      <c r="U22" s="9">
        <f t="shared" si="9"/>
        <v>0</v>
      </c>
      <c r="V22" s="9">
        <f t="shared" si="9"/>
        <v>1784</v>
      </c>
      <c r="W22" s="9">
        <f t="shared" si="9"/>
        <v>0</v>
      </c>
      <c r="X22" s="9">
        <f t="shared" si="9"/>
        <v>1893.4</v>
      </c>
      <c r="Y22" s="9">
        <f t="shared" si="9"/>
        <v>0</v>
      </c>
      <c r="Z22" s="9">
        <f t="shared" si="9"/>
        <v>2086.1</v>
      </c>
      <c r="AA22" s="17"/>
    </row>
    <row r="23" spans="1:27" s="27" customFormat="1" ht="22.5" customHeight="1">
      <c r="A23" s="56"/>
      <c r="B23" s="23" t="s">
        <v>24</v>
      </c>
      <c r="C23" s="24">
        <f t="shared" si="1"/>
        <v>17059.399999999998</v>
      </c>
      <c r="D23" s="25">
        <f>D24+D25+D26+D27</f>
        <v>2296.72</v>
      </c>
      <c r="E23" s="25">
        <f aca="true" t="shared" si="10" ref="E23:Z23">E24+E25+E26+E27</f>
        <v>0</v>
      </c>
      <c r="F23" s="25">
        <f t="shared" si="10"/>
        <v>1966.64</v>
      </c>
      <c r="G23" s="25">
        <f t="shared" si="10"/>
        <v>0</v>
      </c>
      <c r="H23" s="25">
        <f t="shared" si="10"/>
        <v>1568.02</v>
      </c>
      <c r="I23" s="25">
        <f t="shared" si="10"/>
        <v>0</v>
      </c>
      <c r="J23" s="25">
        <f t="shared" si="10"/>
        <v>1167.39</v>
      </c>
      <c r="K23" s="25">
        <f t="shared" si="10"/>
        <v>0</v>
      </c>
      <c r="L23" s="25">
        <f t="shared" si="10"/>
        <v>939.09</v>
      </c>
      <c r="M23" s="25">
        <f t="shared" si="10"/>
        <v>0</v>
      </c>
      <c r="N23" s="25">
        <f t="shared" si="10"/>
        <v>492.11</v>
      </c>
      <c r="O23" s="25">
        <f t="shared" si="10"/>
        <v>0</v>
      </c>
      <c r="P23" s="25">
        <f t="shared" si="10"/>
        <v>360.99</v>
      </c>
      <c r="Q23" s="25">
        <f t="shared" si="10"/>
        <v>0</v>
      </c>
      <c r="R23" s="25">
        <f t="shared" si="10"/>
        <v>1013.38</v>
      </c>
      <c r="S23" s="25">
        <f t="shared" si="10"/>
        <v>0</v>
      </c>
      <c r="T23" s="25">
        <f t="shared" si="10"/>
        <v>1491.56</v>
      </c>
      <c r="U23" s="25">
        <f t="shared" si="10"/>
        <v>0</v>
      </c>
      <c r="V23" s="25">
        <f t="shared" si="10"/>
        <v>1784</v>
      </c>
      <c r="W23" s="25">
        <f t="shared" si="10"/>
        <v>0</v>
      </c>
      <c r="X23" s="25">
        <f t="shared" si="10"/>
        <v>1893.4</v>
      </c>
      <c r="Y23" s="25">
        <f t="shared" si="10"/>
        <v>0</v>
      </c>
      <c r="Z23" s="25">
        <f t="shared" si="10"/>
        <v>2086.1</v>
      </c>
      <c r="AA23" s="26"/>
    </row>
    <row r="24" spans="1:27" ht="22.5" customHeight="1">
      <c r="A24" s="56"/>
      <c r="B24" s="8" t="s">
        <v>12</v>
      </c>
      <c r="C24" s="10">
        <f t="shared" si="1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</row>
    <row r="25" spans="1:27" ht="22.5" customHeight="1">
      <c r="A25" s="56"/>
      <c r="B25" s="8" t="s">
        <v>13</v>
      </c>
      <c r="C25" s="10">
        <f t="shared" si="1"/>
        <v>17059.399999999998</v>
      </c>
      <c r="D25" s="9">
        <v>2296.72</v>
      </c>
      <c r="E25" s="9"/>
      <c r="F25" s="9">
        <v>1966.64</v>
      </c>
      <c r="G25" s="9"/>
      <c r="H25" s="9">
        <v>1568.02</v>
      </c>
      <c r="I25" s="9"/>
      <c r="J25" s="9">
        <v>1167.39</v>
      </c>
      <c r="K25" s="9"/>
      <c r="L25" s="9">
        <v>939.09</v>
      </c>
      <c r="M25" s="9"/>
      <c r="N25" s="9">
        <v>492.11</v>
      </c>
      <c r="O25" s="9"/>
      <c r="P25" s="9">
        <v>360.99</v>
      </c>
      <c r="Q25" s="9"/>
      <c r="R25" s="9">
        <v>1013.38</v>
      </c>
      <c r="S25" s="9"/>
      <c r="T25" s="9">
        <v>1491.56</v>
      </c>
      <c r="U25" s="9"/>
      <c r="V25" s="9">
        <v>1784</v>
      </c>
      <c r="W25" s="9"/>
      <c r="X25" s="9">
        <v>1893.4</v>
      </c>
      <c r="Y25" s="9"/>
      <c r="Z25" s="9">
        <v>2086.1</v>
      </c>
      <c r="AA25" s="17"/>
    </row>
    <row r="26" spans="1:27" ht="22.5" customHeight="1">
      <c r="A26" s="56"/>
      <c r="B26" s="8" t="s">
        <v>80</v>
      </c>
      <c r="C26" s="10">
        <f t="shared" si="1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</row>
    <row r="27" spans="1:27" ht="22.5" customHeight="1">
      <c r="A27" s="57"/>
      <c r="B27" s="8" t="s">
        <v>14</v>
      </c>
      <c r="C27" s="10">
        <f t="shared" si="1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</row>
    <row r="28" spans="1:27" ht="45.75" customHeight="1">
      <c r="A28" s="55" t="s">
        <v>28</v>
      </c>
      <c r="B28" s="8" t="s">
        <v>68</v>
      </c>
      <c r="C28" s="10">
        <f t="shared" si="1"/>
        <v>16885.1</v>
      </c>
      <c r="D28" s="9">
        <f>D29</f>
        <v>1214.57</v>
      </c>
      <c r="E28" s="9">
        <f aca="true" t="shared" si="11" ref="E28:Z28">E29</f>
        <v>0</v>
      </c>
      <c r="F28" s="9">
        <f t="shared" si="11"/>
        <v>1424.59</v>
      </c>
      <c r="G28" s="9">
        <f t="shared" si="11"/>
        <v>0</v>
      </c>
      <c r="H28" s="9">
        <f t="shared" si="11"/>
        <v>1424.58</v>
      </c>
      <c r="I28" s="9">
        <f t="shared" si="11"/>
        <v>0</v>
      </c>
      <c r="J28" s="9">
        <f t="shared" si="11"/>
        <v>1424.59</v>
      </c>
      <c r="K28" s="9">
        <f t="shared" si="11"/>
        <v>0</v>
      </c>
      <c r="L28" s="9">
        <f t="shared" si="11"/>
        <v>1424.58</v>
      </c>
      <c r="M28" s="9">
        <f t="shared" si="11"/>
        <v>0</v>
      </c>
      <c r="N28" s="9">
        <f t="shared" si="11"/>
        <v>1424.59</v>
      </c>
      <c r="O28" s="9">
        <f t="shared" si="11"/>
        <v>0</v>
      </c>
      <c r="P28" s="9">
        <f t="shared" si="11"/>
        <v>1424.58</v>
      </c>
      <c r="Q28" s="9">
        <f t="shared" si="11"/>
        <v>0</v>
      </c>
      <c r="R28" s="9">
        <f t="shared" si="11"/>
        <v>1424.59</v>
      </c>
      <c r="S28" s="9">
        <f t="shared" si="11"/>
        <v>0</v>
      </c>
      <c r="T28" s="9">
        <f t="shared" si="11"/>
        <v>1424.58</v>
      </c>
      <c r="U28" s="9">
        <f t="shared" si="11"/>
        <v>0</v>
      </c>
      <c r="V28" s="9">
        <f t="shared" si="11"/>
        <v>1424.59</v>
      </c>
      <c r="W28" s="9">
        <f t="shared" si="11"/>
        <v>0</v>
      </c>
      <c r="X28" s="9">
        <f t="shared" si="11"/>
        <v>1424.59</v>
      </c>
      <c r="Y28" s="9">
        <f t="shared" si="11"/>
        <v>0</v>
      </c>
      <c r="Z28" s="9">
        <f t="shared" si="11"/>
        <v>1424.67</v>
      </c>
      <c r="AA28" s="17"/>
    </row>
    <row r="29" spans="1:27" s="27" customFormat="1" ht="24.75" customHeight="1">
      <c r="A29" s="56"/>
      <c r="B29" s="23" t="s">
        <v>24</v>
      </c>
      <c r="C29" s="24">
        <f t="shared" si="1"/>
        <v>16885.1</v>
      </c>
      <c r="D29" s="25">
        <f>D30+D31+D32+D33</f>
        <v>1214.57</v>
      </c>
      <c r="E29" s="25">
        <f aca="true" t="shared" si="12" ref="E29:Z29">E30+E31+E32+E33</f>
        <v>0</v>
      </c>
      <c r="F29" s="25">
        <f t="shared" si="12"/>
        <v>1424.59</v>
      </c>
      <c r="G29" s="25">
        <f t="shared" si="12"/>
        <v>0</v>
      </c>
      <c r="H29" s="25">
        <f t="shared" si="12"/>
        <v>1424.58</v>
      </c>
      <c r="I29" s="25">
        <f t="shared" si="12"/>
        <v>0</v>
      </c>
      <c r="J29" s="25">
        <f t="shared" si="12"/>
        <v>1424.59</v>
      </c>
      <c r="K29" s="25">
        <f t="shared" si="12"/>
        <v>0</v>
      </c>
      <c r="L29" s="25">
        <f t="shared" si="12"/>
        <v>1424.58</v>
      </c>
      <c r="M29" s="25">
        <f t="shared" si="12"/>
        <v>0</v>
      </c>
      <c r="N29" s="25">
        <f t="shared" si="12"/>
        <v>1424.59</v>
      </c>
      <c r="O29" s="25">
        <f t="shared" si="12"/>
        <v>0</v>
      </c>
      <c r="P29" s="25">
        <f t="shared" si="12"/>
        <v>1424.58</v>
      </c>
      <c r="Q29" s="25">
        <f t="shared" si="12"/>
        <v>0</v>
      </c>
      <c r="R29" s="25">
        <f t="shared" si="12"/>
        <v>1424.59</v>
      </c>
      <c r="S29" s="25">
        <f t="shared" si="12"/>
        <v>0</v>
      </c>
      <c r="T29" s="25">
        <f t="shared" si="12"/>
        <v>1424.58</v>
      </c>
      <c r="U29" s="25">
        <f t="shared" si="12"/>
        <v>0</v>
      </c>
      <c r="V29" s="25">
        <f t="shared" si="12"/>
        <v>1424.59</v>
      </c>
      <c r="W29" s="25">
        <f t="shared" si="12"/>
        <v>0</v>
      </c>
      <c r="X29" s="25">
        <f t="shared" si="12"/>
        <v>1424.59</v>
      </c>
      <c r="Y29" s="25">
        <f t="shared" si="12"/>
        <v>0</v>
      </c>
      <c r="Z29" s="25">
        <f t="shared" si="12"/>
        <v>1424.67</v>
      </c>
      <c r="AA29" s="26"/>
    </row>
    <row r="30" spans="1:27" ht="24.75" customHeight="1">
      <c r="A30" s="56"/>
      <c r="B30" s="8" t="s">
        <v>12</v>
      </c>
      <c r="C30" s="10">
        <f t="shared" si="1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7"/>
    </row>
    <row r="31" spans="1:27" ht="24.75" customHeight="1">
      <c r="A31" s="56"/>
      <c r="B31" s="8" t="s">
        <v>13</v>
      </c>
      <c r="C31" s="10">
        <f t="shared" si="1"/>
        <v>16885.1</v>
      </c>
      <c r="D31" s="9">
        <v>1214.57</v>
      </c>
      <c r="E31" s="9"/>
      <c r="F31" s="9">
        <v>1424.59</v>
      </c>
      <c r="G31" s="9"/>
      <c r="H31" s="9">
        <v>1424.58</v>
      </c>
      <c r="I31" s="9"/>
      <c r="J31" s="9">
        <v>1424.59</v>
      </c>
      <c r="K31" s="9"/>
      <c r="L31" s="9">
        <v>1424.58</v>
      </c>
      <c r="M31" s="9"/>
      <c r="N31" s="9">
        <v>1424.59</v>
      </c>
      <c r="O31" s="9"/>
      <c r="P31" s="9">
        <v>1424.58</v>
      </c>
      <c r="Q31" s="9"/>
      <c r="R31" s="9">
        <v>1424.59</v>
      </c>
      <c r="S31" s="9"/>
      <c r="T31" s="9">
        <v>1424.58</v>
      </c>
      <c r="U31" s="9"/>
      <c r="V31" s="9">
        <v>1424.59</v>
      </c>
      <c r="W31" s="9"/>
      <c r="X31" s="9">
        <v>1424.59</v>
      </c>
      <c r="Y31" s="9"/>
      <c r="Z31" s="9">
        <v>1424.67</v>
      </c>
      <c r="AA31" s="17"/>
    </row>
    <row r="32" spans="1:27" ht="24.75" customHeight="1">
      <c r="A32" s="56"/>
      <c r="B32" s="8" t="s">
        <v>80</v>
      </c>
      <c r="C32" s="10">
        <f t="shared" si="1"/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7"/>
    </row>
    <row r="33" spans="1:27" ht="24.75" customHeight="1">
      <c r="A33" s="57"/>
      <c r="B33" s="8" t="s">
        <v>14</v>
      </c>
      <c r="C33" s="10">
        <f t="shared" si="1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/>
    </row>
    <row r="34" spans="1:27" ht="40.5" customHeight="1">
      <c r="A34" s="55" t="s">
        <v>29</v>
      </c>
      <c r="B34" s="8" t="s">
        <v>69</v>
      </c>
      <c r="C34" s="10">
        <f t="shared" si="1"/>
        <v>4289.799999999999</v>
      </c>
      <c r="D34" s="9">
        <f>D35</f>
        <v>358.28999999999996</v>
      </c>
      <c r="E34" s="9">
        <f aca="true" t="shared" si="13" ref="E34:Z34">E35</f>
        <v>0</v>
      </c>
      <c r="F34" s="9">
        <f t="shared" si="13"/>
        <v>354.06</v>
      </c>
      <c r="G34" s="9">
        <f t="shared" si="13"/>
        <v>0</v>
      </c>
      <c r="H34" s="9">
        <f t="shared" si="13"/>
        <v>354.03999999999996</v>
      </c>
      <c r="I34" s="9">
        <f t="shared" si="13"/>
        <v>185.85</v>
      </c>
      <c r="J34" s="9">
        <f t="shared" si="13"/>
        <v>354.06</v>
      </c>
      <c r="K34" s="9">
        <f t="shared" si="13"/>
        <v>185.85</v>
      </c>
      <c r="L34" s="9">
        <f t="shared" si="13"/>
        <v>354.04999999999995</v>
      </c>
      <c r="M34" s="9">
        <f t="shared" si="13"/>
        <v>185.85</v>
      </c>
      <c r="N34" s="9">
        <f t="shared" si="13"/>
        <v>354.05</v>
      </c>
      <c r="O34" s="9">
        <f t="shared" si="13"/>
        <v>185.85</v>
      </c>
      <c r="P34" s="9">
        <f t="shared" si="13"/>
        <v>354.04999999999995</v>
      </c>
      <c r="Q34" s="9">
        <f t="shared" si="13"/>
        <v>185.85</v>
      </c>
      <c r="R34" s="9">
        <f t="shared" si="13"/>
        <v>354.06</v>
      </c>
      <c r="S34" s="9">
        <f t="shared" si="13"/>
        <v>185.85</v>
      </c>
      <c r="T34" s="9">
        <f t="shared" si="13"/>
        <v>354.03999999999996</v>
      </c>
      <c r="U34" s="9">
        <f t="shared" si="13"/>
        <v>185.85</v>
      </c>
      <c r="V34" s="9">
        <f t="shared" si="13"/>
        <v>354.06</v>
      </c>
      <c r="W34" s="9">
        <f t="shared" si="13"/>
        <v>185.85</v>
      </c>
      <c r="X34" s="9">
        <f t="shared" si="13"/>
        <v>354.06</v>
      </c>
      <c r="Y34" s="9">
        <f t="shared" si="13"/>
        <v>0</v>
      </c>
      <c r="Z34" s="9">
        <f t="shared" si="13"/>
        <v>390.98</v>
      </c>
      <c r="AA34" s="17"/>
    </row>
    <row r="35" spans="1:27" s="27" customFormat="1" ht="27.75" customHeight="1">
      <c r="A35" s="56"/>
      <c r="B35" s="23" t="s">
        <v>24</v>
      </c>
      <c r="C35" s="24">
        <f t="shared" si="1"/>
        <v>4289.799999999999</v>
      </c>
      <c r="D35" s="25">
        <f>D36+D37+D38+D39</f>
        <v>358.28999999999996</v>
      </c>
      <c r="E35" s="25">
        <f aca="true" t="shared" si="14" ref="E35:Z35">E36+E37+E38+E39</f>
        <v>0</v>
      </c>
      <c r="F35" s="25">
        <f t="shared" si="14"/>
        <v>354.06</v>
      </c>
      <c r="G35" s="25">
        <f t="shared" si="14"/>
        <v>0</v>
      </c>
      <c r="H35" s="25">
        <f t="shared" si="14"/>
        <v>354.03999999999996</v>
      </c>
      <c r="I35" s="25">
        <f t="shared" si="14"/>
        <v>185.85</v>
      </c>
      <c r="J35" s="25">
        <f t="shared" si="14"/>
        <v>354.06</v>
      </c>
      <c r="K35" s="25">
        <f t="shared" si="14"/>
        <v>185.85</v>
      </c>
      <c r="L35" s="25">
        <f t="shared" si="14"/>
        <v>354.04999999999995</v>
      </c>
      <c r="M35" s="25">
        <f t="shared" si="14"/>
        <v>185.85</v>
      </c>
      <c r="N35" s="25">
        <f t="shared" si="14"/>
        <v>354.05</v>
      </c>
      <c r="O35" s="25">
        <f t="shared" si="14"/>
        <v>185.85</v>
      </c>
      <c r="P35" s="25">
        <f t="shared" si="14"/>
        <v>354.04999999999995</v>
      </c>
      <c r="Q35" s="25">
        <f t="shared" si="14"/>
        <v>185.85</v>
      </c>
      <c r="R35" s="25">
        <f t="shared" si="14"/>
        <v>354.06</v>
      </c>
      <c r="S35" s="25">
        <f t="shared" si="14"/>
        <v>185.85</v>
      </c>
      <c r="T35" s="25">
        <f t="shared" si="14"/>
        <v>354.03999999999996</v>
      </c>
      <c r="U35" s="25">
        <f t="shared" si="14"/>
        <v>185.85</v>
      </c>
      <c r="V35" s="25">
        <f t="shared" si="14"/>
        <v>354.06</v>
      </c>
      <c r="W35" s="25">
        <f t="shared" si="14"/>
        <v>185.85</v>
      </c>
      <c r="X35" s="25">
        <f t="shared" si="14"/>
        <v>354.06</v>
      </c>
      <c r="Y35" s="25">
        <f t="shared" si="14"/>
        <v>0</v>
      </c>
      <c r="Z35" s="25">
        <f t="shared" si="14"/>
        <v>390.98</v>
      </c>
      <c r="AA35" s="26"/>
    </row>
    <row r="36" spans="1:27" ht="24.75" customHeight="1">
      <c r="A36" s="56"/>
      <c r="B36" s="8" t="s">
        <v>12</v>
      </c>
      <c r="C36" s="10">
        <f t="shared" si="1"/>
        <v>0</v>
      </c>
      <c r="D36" s="9">
        <f>D42+D48+D54</f>
        <v>0</v>
      </c>
      <c r="E36" s="9">
        <f aca="true" t="shared" si="15" ref="E36:Z36">E42+E48+E54</f>
        <v>0</v>
      </c>
      <c r="F36" s="9">
        <f t="shared" si="15"/>
        <v>0</v>
      </c>
      <c r="G36" s="9">
        <f t="shared" si="15"/>
        <v>0</v>
      </c>
      <c r="H36" s="9">
        <f t="shared" si="15"/>
        <v>0</v>
      </c>
      <c r="I36" s="9">
        <f t="shared" si="15"/>
        <v>0</v>
      </c>
      <c r="J36" s="9">
        <f t="shared" si="15"/>
        <v>0</v>
      </c>
      <c r="K36" s="9">
        <f t="shared" si="15"/>
        <v>0</v>
      </c>
      <c r="L36" s="9">
        <f t="shared" si="15"/>
        <v>0</v>
      </c>
      <c r="M36" s="9">
        <f t="shared" si="15"/>
        <v>0</v>
      </c>
      <c r="N36" s="9">
        <f t="shared" si="15"/>
        <v>0</v>
      </c>
      <c r="O36" s="9">
        <f t="shared" si="15"/>
        <v>0</v>
      </c>
      <c r="P36" s="9">
        <f t="shared" si="15"/>
        <v>0</v>
      </c>
      <c r="Q36" s="9">
        <f t="shared" si="15"/>
        <v>0</v>
      </c>
      <c r="R36" s="9">
        <f t="shared" si="15"/>
        <v>0</v>
      </c>
      <c r="S36" s="9">
        <f t="shared" si="15"/>
        <v>0</v>
      </c>
      <c r="T36" s="9">
        <f t="shared" si="15"/>
        <v>0</v>
      </c>
      <c r="U36" s="9">
        <f t="shared" si="15"/>
        <v>0</v>
      </c>
      <c r="V36" s="9">
        <f t="shared" si="1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17"/>
    </row>
    <row r="37" spans="1:27" ht="24.75" customHeight="1">
      <c r="A37" s="56"/>
      <c r="B37" s="8" t="s">
        <v>13</v>
      </c>
      <c r="C37" s="10">
        <f t="shared" si="1"/>
        <v>4289.799999999999</v>
      </c>
      <c r="D37" s="9">
        <f>D43+D49+D55</f>
        <v>358.28999999999996</v>
      </c>
      <c r="E37" s="9">
        <f aca="true" t="shared" si="16" ref="E37:Z37">E43+E49+E55</f>
        <v>0</v>
      </c>
      <c r="F37" s="9">
        <f t="shared" si="16"/>
        <v>354.06</v>
      </c>
      <c r="G37" s="9">
        <f t="shared" si="16"/>
        <v>0</v>
      </c>
      <c r="H37" s="9">
        <f t="shared" si="16"/>
        <v>354.03999999999996</v>
      </c>
      <c r="I37" s="9">
        <f t="shared" si="16"/>
        <v>185.85</v>
      </c>
      <c r="J37" s="9">
        <f t="shared" si="16"/>
        <v>354.06</v>
      </c>
      <c r="K37" s="9">
        <f t="shared" si="16"/>
        <v>185.85</v>
      </c>
      <c r="L37" s="9">
        <f t="shared" si="16"/>
        <v>354.04999999999995</v>
      </c>
      <c r="M37" s="9">
        <f t="shared" si="16"/>
        <v>185.85</v>
      </c>
      <c r="N37" s="9">
        <f t="shared" si="16"/>
        <v>354.05</v>
      </c>
      <c r="O37" s="9">
        <f t="shared" si="16"/>
        <v>185.85</v>
      </c>
      <c r="P37" s="9">
        <f t="shared" si="16"/>
        <v>354.04999999999995</v>
      </c>
      <c r="Q37" s="9">
        <f t="shared" si="16"/>
        <v>185.85</v>
      </c>
      <c r="R37" s="9">
        <f t="shared" si="16"/>
        <v>354.06</v>
      </c>
      <c r="S37" s="9">
        <f t="shared" si="16"/>
        <v>185.85</v>
      </c>
      <c r="T37" s="9">
        <f t="shared" si="16"/>
        <v>354.03999999999996</v>
      </c>
      <c r="U37" s="9">
        <f t="shared" si="16"/>
        <v>185.85</v>
      </c>
      <c r="V37" s="9">
        <f t="shared" si="16"/>
        <v>354.06</v>
      </c>
      <c r="W37" s="9">
        <f t="shared" si="16"/>
        <v>185.85</v>
      </c>
      <c r="X37" s="9">
        <f t="shared" si="16"/>
        <v>354.06</v>
      </c>
      <c r="Y37" s="9">
        <f t="shared" si="16"/>
        <v>0</v>
      </c>
      <c r="Z37" s="9">
        <f t="shared" si="16"/>
        <v>390.98</v>
      </c>
      <c r="AA37" s="17"/>
    </row>
    <row r="38" spans="1:27" ht="24.75" customHeight="1">
      <c r="A38" s="56"/>
      <c r="B38" s="8" t="s">
        <v>80</v>
      </c>
      <c r="C38" s="10">
        <f t="shared" si="1"/>
        <v>0</v>
      </c>
      <c r="D38" s="9">
        <f>D44+D50+D56</f>
        <v>0</v>
      </c>
      <c r="E38" s="9">
        <f aca="true" t="shared" si="17" ref="E38:Z38">E44+E50+E56</f>
        <v>0</v>
      </c>
      <c r="F38" s="9">
        <f t="shared" si="17"/>
        <v>0</v>
      </c>
      <c r="G38" s="9">
        <f t="shared" si="17"/>
        <v>0</v>
      </c>
      <c r="H38" s="9">
        <f t="shared" si="17"/>
        <v>0</v>
      </c>
      <c r="I38" s="9">
        <f t="shared" si="17"/>
        <v>0</v>
      </c>
      <c r="J38" s="9">
        <f t="shared" si="17"/>
        <v>0</v>
      </c>
      <c r="K38" s="9">
        <f t="shared" si="17"/>
        <v>0</v>
      </c>
      <c r="L38" s="9">
        <f t="shared" si="17"/>
        <v>0</v>
      </c>
      <c r="M38" s="9">
        <f t="shared" si="17"/>
        <v>0</v>
      </c>
      <c r="N38" s="9">
        <f t="shared" si="17"/>
        <v>0</v>
      </c>
      <c r="O38" s="9">
        <f t="shared" si="17"/>
        <v>0</v>
      </c>
      <c r="P38" s="9">
        <f t="shared" si="17"/>
        <v>0</v>
      </c>
      <c r="Q38" s="9">
        <f t="shared" si="17"/>
        <v>0</v>
      </c>
      <c r="R38" s="9">
        <f t="shared" si="17"/>
        <v>0</v>
      </c>
      <c r="S38" s="9">
        <f t="shared" si="17"/>
        <v>0</v>
      </c>
      <c r="T38" s="9">
        <f t="shared" si="17"/>
        <v>0</v>
      </c>
      <c r="U38" s="9">
        <f t="shared" si="17"/>
        <v>0</v>
      </c>
      <c r="V38" s="9">
        <f t="shared" si="17"/>
        <v>0</v>
      </c>
      <c r="W38" s="9">
        <f t="shared" si="17"/>
        <v>0</v>
      </c>
      <c r="X38" s="9">
        <f t="shared" si="17"/>
        <v>0</v>
      </c>
      <c r="Y38" s="9">
        <f t="shared" si="17"/>
        <v>0</v>
      </c>
      <c r="Z38" s="9">
        <f t="shared" si="17"/>
        <v>0</v>
      </c>
      <c r="AA38" s="17"/>
    </row>
    <row r="39" spans="1:27" ht="24.75" customHeight="1">
      <c r="A39" s="57"/>
      <c r="B39" s="8" t="s">
        <v>14</v>
      </c>
      <c r="C39" s="10">
        <f t="shared" si="1"/>
        <v>0</v>
      </c>
      <c r="D39" s="9">
        <f>D45+D51+D57</f>
        <v>0</v>
      </c>
      <c r="E39" s="9">
        <f aca="true" t="shared" si="18" ref="E39:Z39">E45+E51+E57</f>
        <v>0</v>
      </c>
      <c r="F39" s="9">
        <f t="shared" si="18"/>
        <v>0</v>
      </c>
      <c r="G39" s="9">
        <f t="shared" si="18"/>
        <v>0</v>
      </c>
      <c r="H39" s="9">
        <f t="shared" si="18"/>
        <v>0</v>
      </c>
      <c r="I39" s="9">
        <f t="shared" si="18"/>
        <v>0</v>
      </c>
      <c r="J39" s="9">
        <f t="shared" si="18"/>
        <v>0</v>
      </c>
      <c r="K39" s="9">
        <f t="shared" si="18"/>
        <v>0</v>
      </c>
      <c r="L39" s="9">
        <f t="shared" si="18"/>
        <v>0</v>
      </c>
      <c r="M39" s="9">
        <f t="shared" si="18"/>
        <v>0</v>
      </c>
      <c r="N39" s="9">
        <f t="shared" si="18"/>
        <v>0</v>
      </c>
      <c r="O39" s="9">
        <f t="shared" si="18"/>
        <v>0</v>
      </c>
      <c r="P39" s="9">
        <f t="shared" si="18"/>
        <v>0</v>
      </c>
      <c r="Q39" s="9">
        <f t="shared" si="18"/>
        <v>0</v>
      </c>
      <c r="R39" s="9">
        <f t="shared" si="18"/>
        <v>0</v>
      </c>
      <c r="S39" s="9">
        <f t="shared" si="18"/>
        <v>0</v>
      </c>
      <c r="T39" s="9">
        <f t="shared" si="18"/>
        <v>0</v>
      </c>
      <c r="U39" s="9">
        <f t="shared" si="18"/>
        <v>0</v>
      </c>
      <c r="V39" s="9">
        <f t="shared" si="18"/>
        <v>0</v>
      </c>
      <c r="W39" s="9">
        <f t="shared" si="18"/>
        <v>0</v>
      </c>
      <c r="X39" s="9">
        <f t="shared" si="18"/>
        <v>0</v>
      </c>
      <c r="Y39" s="9">
        <f t="shared" si="18"/>
        <v>0</v>
      </c>
      <c r="Z39" s="9">
        <f t="shared" si="18"/>
        <v>0</v>
      </c>
      <c r="AA39" s="17"/>
    </row>
    <row r="40" spans="1:27" ht="29.25" customHeight="1">
      <c r="A40" s="55" t="s">
        <v>30</v>
      </c>
      <c r="B40" s="8" t="s">
        <v>70</v>
      </c>
      <c r="C40" s="10">
        <f t="shared" si="1"/>
        <v>2229.2999999999997</v>
      </c>
      <c r="D40" s="9">
        <f>D41</f>
        <v>184.92</v>
      </c>
      <c r="E40" s="9">
        <f aca="true" t="shared" si="19" ref="E40:Z40">E41</f>
        <v>0</v>
      </c>
      <c r="F40" s="9">
        <f t="shared" si="19"/>
        <v>185.85</v>
      </c>
      <c r="G40" s="9">
        <f t="shared" si="19"/>
        <v>0</v>
      </c>
      <c r="H40" s="9">
        <f t="shared" si="19"/>
        <v>185.85</v>
      </c>
      <c r="I40" s="9">
        <f t="shared" si="19"/>
        <v>185.85</v>
      </c>
      <c r="J40" s="9">
        <f t="shared" si="19"/>
        <v>185.85</v>
      </c>
      <c r="K40" s="9">
        <f t="shared" si="19"/>
        <v>185.85</v>
      </c>
      <c r="L40" s="9">
        <f t="shared" si="19"/>
        <v>185.85</v>
      </c>
      <c r="M40" s="9">
        <f t="shared" si="19"/>
        <v>185.85</v>
      </c>
      <c r="N40" s="9">
        <f t="shared" si="19"/>
        <v>185.85</v>
      </c>
      <c r="O40" s="9">
        <f t="shared" si="19"/>
        <v>185.85</v>
      </c>
      <c r="P40" s="9">
        <f t="shared" si="19"/>
        <v>185.85</v>
      </c>
      <c r="Q40" s="9">
        <f t="shared" si="19"/>
        <v>185.85</v>
      </c>
      <c r="R40" s="9">
        <f t="shared" si="19"/>
        <v>185.85</v>
      </c>
      <c r="S40" s="9">
        <f t="shared" si="19"/>
        <v>185.85</v>
      </c>
      <c r="T40" s="9">
        <f t="shared" si="19"/>
        <v>185.85</v>
      </c>
      <c r="U40" s="9">
        <f t="shared" si="19"/>
        <v>185.85</v>
      </c>
      <c r="V40" s="9">
        <f t="shared" si="19"/>
        <v>185.85</v>
      </c>
      <c r="W40" s="9">
        <f t="shared" si="19"/>
        <v>185.85</v>
      </c>
      <c r="X40" s="9">
        <f t="shared" si="19"/>
        <v>185.85</v>
      </c>
      <c r="Y40" s="9">
        <f t="shared" si="19"/>
        <v>0</v>
      </c>
      <c r="Z40" s="9">
        <f t="shared" si="19"/>
        <v>185.88</v>
      </c>
      <c r="AA40" s="17"/>
    </row>
    <row r="41" spans="1:27" s="27" customFormat="1" ht="25.5" customHeight="1">
      <c r="A41" s="56"/>
      <c r="B41" s="23" t="s">
        <v>24</v>
      </c>
      <c r="C41" s="24">
        <f t="shared" si="1"/>
        <v>2229.2999999999997</v>
      </c>
      <c r="D41" s="25">
        <f>D42+D43+D44+D45</f>
        <v>184.92</v>
      </c>
      <c r="E41" s="25">
        <f aca="true" t="shared" si="20" ref="E41:Z41">E42+E43+E44+E45</f>
        <v>0</v>
      </c>
      <c r="F41" s="25">
        <f t="shared" si="20"/>
        <v>185.85</v>
      </c>
      <c r="G41" s="25">
        <f t="shared" si="20"/>
        <v>0</v>
      </c>
      <c r="H41" s="25">
        <f t="shared" si="20"/>
        <v>185.85</v>
      </c>
      <c r="I41" s="25">
        <f t="shared" si="20"/>
        <v>185.85</v>
      </c>
      <c r="J41" s="25">
        <f t="shared" si="20"/>
        <v>185.85</v>
      </c>
      <c r="K41" s="25">
        <f t="shared" si="20"/>
        <v>185.85</v>
      </c>
      <c r="L41" s="25">
        <f t="shared" si="20"/>
        <v>185.85</v>
      </c>
      <c r="M41" s="25">
        <f t="shared" si="20"/>
        <v>185.85</v>
      </c>
      <c r="N41" s="25">
        <f t="shared" si="20"/>
        <v>185.85</v>
      </c>
      <c r="O41" s="25">
        <f t="shared" si="20"/>
        <v>185.85</v>
      </c>
      <c r="P41" s="25">
        <f t="shared" si="20"/>
        <v>185.85</v>
      </c>
      <c r="Q41" s="25">
        <f t="shared" si="20"/>
        <v>185.85</v>
      </c>
      <c r="R41" s="25">
        <f t="shared" si="20"/>
        <v>185.85</v>
      </c>
      <c r="S41" s="25">
        <f t="shared" si="20"/>
        <v>185.85</v>
      </c>
      <c r="T41" s="25">
        <f t="shared" si="20"/>
        <v>185.85</v>
      </c>
      <c r="U41" s="25">
        <f t="shared" si="20"/>
        <v>185.85</v>
      </c>
      <c r="V41" s="25">
        <f t="shared" si="20"/>
        <v>185.85</v>
      </c>
      <c r="W41" s="25">
        <f t="shared" si="20"/>
        <v>185.85</v>
      </c>
      <c r="X41" s="25">
        <f t="shared" si="20"/>
        <v>185.85</v>
      </c>
      <c r="Y41" s="25">
        <f t="shared" si="20"/>
        <v>0</v>
      </c>
      <c r="Z41" s="25">
        <f t="shared" si="20"/>
        <v>185.88</v>
      </c>
      <c r="AA41" s="26"/>
    </row>
    <row r="42" spans="1:27" ht="25.5" customHeight="1">
      <c r="A42" s="56"/>
      <c r="B42" s="8" t="s">
        <v>12</v>
      </c>
      <c r="C42" s="10">
        <f t="shared" si="1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7"/>
    </row>
    <row r="43" spans="1:27" ht="24.75" customHeight="1">
      <c r="A43" s="56"/>
      <c r="B43" s="8" t="s">
        <v>13</v>
      </c>
      <c r="C43" s="10">
        <f t="shared" si="1"/>
        <v>2229.2999999999997</v>
      </c>
      <c r="D43" s="9">
        <v>184.92</v>
      </c>
      <c r="E43" s="9"/>
      <c r="F43" s="9">
        <v>185.85</v>
      </c>
      <c r="G43" s="9"/>
      <c r="H43" s="9">
        <v>185.85</v>
      </c>
      <c r="I43" s="9">
        <v>185.85</v>
      </c>
      <c r="J43" s="9">
        <v>185.85</v>
      </c>
      <c r="K43" s="9">
        <v>185.85</v>
      </c>
      <c r="L43" s="9">
        <v>185.85</v>
      </c>
      <c r="M43" s="9">
        <v>185.85</v>
      </c>
      <c r="N43" s="9">
        <v>185.85</v>
      </c>
      <c r="O43" s="9">
        <v>185.85</v>
      </c>
      <c r="P43" s="9">
        <v>185.85</v>
      </c>
      <c r="Q43" s="9">
        <v>185.85</v>
      </c>
      <c r="R43" s="9">
        <v>185.85</v>
      </c>
      <c r="S43" s="9">
        <v>185.85</v>
      </c>
      <c r="T43" s="9">
        <v>185.85</v>
      </c>
      <c r="U43" s="9">
        <v>185.85</v>
      </c>
      <c r="V43" s="9">
        <v>185.85</v>
      </c>
      <c r="W43" s="9">
        <v>185.85</v>
      </c>
      <c r="X43" s="9">
        <v>185.85</v>
      </c>
      <c r="Y43" s="9"/>
      <c r="Z43" s="9">
        <v>185.88</v>
      </c>
      <c r="AA43" s="17"/>
    </row>
    <row r="44" spans="1:27" ht="26.25" customHeight="1">
      <c r="A44" s="56"/>
      <c r="B44" s="8" t="s">
        <v>80</v>
      </c>
      <c r="C44" s="10">
        <f t="shared" si="1"/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7"/>
    </row>
    <row r="45" spans="1:27" ht="26.25" customHeight="1">
      <c r="A45" s="57"/>
      <c r="B45" s="8" t="s">
        <v>14</v>
      </c>
      <c r="C45" s="10">
        <f t="shared" si="1"/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7"/>
    </row>
    <row r="46" spans="1:27" ht="24.75" customHeight="1">
      <c r="A46" s="55" t="s">
        <v>31</v>
      </c>
      <c r="B46" s="8" t="s">
        <v>71</v>
      </c>
      <c r="C46" s="10">
        <f t="shared" si="1"/>
        <v>1138.5000000000002</v>
      </c>
      <c r="D46" s="9">
        <f>D47</f>
        <v>99.61</v>
      </c>
      <c r="E46" s="9">
        <f aca="true" t="shared" si="21" ref="E46:Z46">E47</f>
        <v>0</v>
      </c>
      <c r="F46" s="9">
        <f t="shared" si="21"/>
        <v>94.45</v>
      </c>
      <c r="G46" s="9">
        <f t="shared" si="21"/>
        <v>0</v>
      </c>
      <c r="H46" s="9">
        <f t="shared" si="21"/>
        <v>94.44</v>
      </c>
      <c r="I46" s="9">
        <f t="shared" si="21"/>
        <v>0</v>
      </c>
      <c r="J46" s="9">
        <f t="shared" si="21"/>
        <v>94.45</v>
      </c>
      <c r="K46" s="9">
        <f t="shared" si="21"/>
        <v>0</v>
      </c>
      <c r="L46" s="9">
        <f t="shared" si="21"/>
        <v>94.44</v>
      </c>
      <c r="M46" s="9">
        <f t="shared" si="21"/>
        <v>0</v>
      </c>
      <c r="N46" s="9">
        <f t="shared" si="21"/>
        <v>94.45</v>
      </c>
      <c r="O46" s="9">
        <f t="shared" si="21"/>
        <v>0</v>
      </c>
      <c r="P46" s="9">
        <f t="shared" si="21"/>
        <v>94.44</v>
      </c>
      <c r="Q46" s="9">
        <f t="shared" si="21"/>
        <v>0</v>
      </c>
      <c r="R46" s="9">
        <f t="shared" si="21"/>
        <v>94.45</v>
      </c>
      <c r="S46" s="9">
        <f t="shared" si="21"/>
        <v>0</v>
      </c>
      <c r="T46" s="9">
        <f t="shared" si="21"/>
        <v>94.44</v>
      </c>
      <c r="U46" s="9">
        <f t="shared" si="21"/>
        <v>0</v>
      </c>
      <c r="V46" s="9">
        <f t="shared" si="21"/>
        <v>94.45</v>
      </c>
      <c r="W46" s="9">
        <f t="shared" si="21"/>
        <v>0</v>
      </c>
      <c r="X46" s="9">
        <f t="shared" si="21"/>
        <v>94.45</v>
      </c>
      <c r="Y46" s="9">
        <f t="shared" si="21"/>
        <v>0</v>
      </c>
      <c r="Z46" s="9">
        <f t="shared" si="21"/>
        <v>94.43</v>
      </c>
      <c r="AA46" s="17"/>
    </row>
    <row r="47" spans="1:27" s="27" customFormat="1" ht="27" customHeight="1">
      <c r="A47" s="56"/>
      <c r="B47" s="23" t="s">
        <v>24</v>
      </c>
      <c r="C47" s="24">
        <f t="shared" si="1"/>
        <v>1138.5000000000002</v>
      </c>
      <c r="D47" s="25">
        <f>D48+D49+D50+D51</f>
        <v>99.61</v>
      </c>
      <c r="E47" s="25">
        <f aca="true" t="shared" si="22" ref="E47:Z47">E48+E49+E50+E51</f>
        <v>0</v>
      </c>
      <c r="F47" s="25">
        <f t="shared" si="22"/>
        <v>94.45</v>
      </c>
      <c r="G47" s="25">
        <f t="shared" si="22"/>
        <v>0</v>
      </c>
      <c r="H47" s="25">
        <f t="shared" si="22"/>
        <v>94.44</v>
      </c>
      <c r="I47" s="25">
        <f t="shared" si="22"/>
        <v>0</v>
      </c>
      <c r="J47" s="25">
        <f t="shared" si="22"/>
        <v>94.45</v>
      </c>
      <c r="K47" s="25">
        <f t="shared" si="22"/>
        <v>0</v>
      </c>
      <c r="L47" s="25">
        <f t="shared" si="22"/>
        <v>94.44</v>
      </c>
      <c r="M47" s="25">
        <f t="shared" si="22"/>
        <v>0</v>
      </c>
      <c r="N47" s="25">
        <f t="shared" si="22"/>
        <v>94.45</v>
      </c>
      <c r="O47" s="25">
        <f t="shared" si="22"/>
        <v>0</v>
      </c>
      <c r="P47" s="25">
        <f t="shared" si="22"/>
        <v>94.44</v>
      </c>
      <c r="Q47" s="25">
        <f t="shared" si="22"/>
        <v>0</v>
      </c>
      <c r="R47" s="25">
        <f t="shared" si="22"/>
        <v>94.45</v>
      </c>
      <c r="S47" s="25">
        <f t="shared" si="22"/>
        <v>0</v>
      </c>
      <c r="T47" s="25">
        <f t="shared" si="22"/>
        <v>94.44</v>
      </c>
      <c r="U47" s="25">
        <f t="shared" si="22"/>
        <v>0</v>
      </c>
      <c r="V47" s="25">
        <f t="shared" si="22"/>
        <v>94.45</v>
      </c>
      <c r="W47" s="25">
        <f t="shared" si="22"/>
        <v>0</v>
      </c>
      <c r="X47" s="25">
        <f t="shared" si="22"/>
        <v>94.45</v>
      </c>
      <c r="Y47" s="25">
        <f t="shared" si="22"/>
        <v>0</v>
      </c>
      <c r="Z47" s="25">
        <f t="shared" si="22"/>
        <v>94.43</v>
      </c>
      <c r="AA47" s="26"/>
    </row>
    <row r="48" spans="1:27" ht="27" customHeight="1">
      <c r="A48" s="56"/>
      <c r="B48" s="8" t="s">
        <v>12</v>
      </c>
      <c r="C48" s="10">
        <f t="shared" si="1"/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7"/>
    </row>
    <row r="49" spans="1:27" ht="27" customHeight="1">
      <c r="A49" s="56"/>
      <c r="B49" s="8" t="s">
        <v>13</v>
      </c>
      <c r="C49" s="10">
        <f t="shared" si="1"/>
        <v>1138.5000000000002</v>
      </c>
      <c r="D49" s="9">
        <v>99.61</v>
      </c>
      <c r="E49" s="9"/>
      <c r="F49" s="9">
        <v>94.45</v>
      </c>
      <c r="G49" s="9"/>
      <c r="H49" s="9">
        <v>94.44</v>
      </c>
      <c r="I49" s="9"/>
      <c r="J49" s="9">
        <v>94.45</v>
      </c>
      <c r="K49" s="9"/>
      <c r="L49" s="9">
        <v>94.44</v>
      </c>
      <c r="M49" s="9"/>
      <c r="N49" s="9">
        <v>94.45</v>
      </c>
      <c r="O49" s="9"/>
      <c r="P49" s="9">
        <v>94.44</v>
      </c>
      <c r="Q49" s="9"/>
      <c r="R49" s="9">
        <v>94.45</v>
      </c>
      <c r="S49" s="9"/>
      <c r="T49" s="9">
        <v>94.44</v>
      </c>
      <c r="U49" s="9"/>
      <c r="V49" s="9">
        <v>94.45</v>
      </c>
      <c r="W49" s="9"/>
      <c r="X49" s="9">
        <v>94.45</v>
      </c>
      <c r="Y49" s="9"/>
      <c r="Z49" s="9">
        <v>94.43</v>
      </c>
      <c r="AA49" s="17"/>
    </row>
    <row r="50" spans="1:27" ht="27" customHeight="1">
      <c r="A50" s="56"/>
      <c r="B50" s="8" t="s">
        <v>80</v>
      </c>
      <c r="C50" s="10">
        <f t="shared" si="1"/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7"/>
    </row>
    <row r="51" spans="1:27" ht="27" customHeight="1">
      <c r="A51" s="57"/>
      <c r="B51" s="8" t="s">
        <v>14</v>
      </c>
      <c r="C51" s="10">
        <f t="shared" si="1"/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7"/>
    </row>
    <row r="52" spans="1:27" ht="56.25" customHeight="1">
      <c r="A52" s="55" t="s">
        <v>32</v>
      </c>
      <c r="B52" s="8" t="s">
        <v>72</v>
      </c>
      <c r="C52" s="10">
        <f t="shared" si="1"/>
        <v>922</v>
      </c>
      <c r="D52" s="9">
        <f>D53</f>
        <v>73.76</v>
      </c>
      <c r="E52" s="9">
        <f aca="true" t="shared" si="23" ref="E52:Z52">E53</f>
        <v>0</v>
      </c>
      <c r="F52" s="9">
        <f t="shared" si="23"/>
        <v>73.76</v>
      </c>
      <c r="G52" s="9">
        <f t="shared" si="23"/>
        <v>0</v>
      </c>
      <c r="H52" s="9">
        <f t="shared" si="23"/>
        <v>73.75</v>
      </c>
      <c r="I52" s="9">
        <f t="shared" si="23"/>
        <v>0</v>
      </c>
      <c r="J52" s="9">
        <f t="shared" si="23"/>
        <v>73.76</v>
      </c>
      <c r="K52" s="9">
        <f t="shared" si="23"/>
        <v>0</v>
      </c>
      <c r="L52" s="9">
        <f t="shared" si="23"/>
        <v>73.76</v>
      </c>
      <c r="M52" s="9">
        <f t="shared" si="23"/>
        <v>0</v>
      </c>
      <c r="N52" s="9">
        <f t="shared" si="23"/>
        <v>73.75</v>
      </c>
      <c r="O52" s="9">
        <f t="shared" si="23"/>
        <v>0</v>
      </c>
      <c r="P52" s="9">
        <f t="shared" si="23"/>
        <v>73.76</v>
      </c>
      <c r="Q52" s="9">
        <f t="shared" si="23"/>
        <v>0</v>
      </c>
      <c r="R52" s="9">
        <f t="shared" si="23"/>
        <v>73.76</v>
      </c>
      <c r="S52" s="9">
        <f t="shared" si="23"/>
        <v>0</v>
      </c>
      <c r="T52" s="9">
        <f t="shared" si="23"/>
        <v>73.75</v>
      </c>
      <c r="U52" s="9">
        <f t="shared" si="23"/>
        <v>0</v>
      </c>
      <c r="V52" s="9">
        <f t="shared" si="23"/>
        <v>73.76</v>
      </c>
      <c r="W52" s="9">
        <f t="shared" si="23"/>
        <v>0</v>
      </c>
      <c r="X52" s="9">
        <f t="shared" si="23"/>
        <v>73.76</v>
      </c>
      <c r="Y52" s="9">
        <f t="shared" si="23"/>
        <v>0</v>
      </c>
      <c r="Z52" s="9">
        <f t="shared" si="23"/>
        <v>110.67</v>
      </c>
      <c r="AA52" s="17"/>
    </row>
    <row r="53" spans="1:27" s="27" customFormat="1" ht="29.25" customHeight="1">
      <c r="A53" s="56"/>
      <c r="B53" s="23" t="s">
        <v>24</v>
      </c>
      <c r="C53" s="24">
        <f t="shared" si="1"/>
        <v>922</v>
      </c>
      <c r="D53" s="25">
        <f>D54+D55+D56+D57</f>
        <v>73.76</v>
      </c>
      <c r="E53" s="25">
        <f aca="true" t="shared" si="24" ref="E53:Z53">E54+E55+E56+E57</f>
        <v>0</v>
      </c>
      <c r="F53" s="25">
        <f t="shared" si="24"/>
        <v>73.76</v>
      </c>
      <c r="G53" s="25">
        <f t="shared" si="24"/>
        <v>0</v>
      </c>
      <c r="H53" s="25">
        <f t="shared" si="24"/>
        <v>73.75</v>
      </c>
      <c r="I53" s="25">
        <f t="shared" si="24"/>
        <v>0</v>
      </c>
      <c r="J53" s="25">
        <f t="shared" si="24"/>
        <v>73.76</v>
      </c>
      <c r="K53" s="25">
        <f t="shared" si="24"/>
        <v>0</v>
      </c>
      <c r="L53" s="25">
        <f t="shared" si="24"/>
        <v>73.76</v>
      </c>
      <c r="M53" s="25">
        <f t="shared" si="24"/>
        <v>0</v>
      </c>
      <c r="N53" s="25">
        <f t="shared" si="24"/>
        <v>73.75</v>
      </c>
      <c r="O53" s="25">
        <f t="shared" si="24"/>
        <v>0</v>
      </c>
      <c r="P53" s="25">
        <f t="shared" si="24"/>
        <v>73.76</v>
      </c>
      <c r="Q53" s="25">
        <f t="shared" si="24"/>
        <v>0</v>
      </c>
      <c r="R53" s="25">
        <f t="shared" si="24"/>
        <v>73.76</v>
      </c>
      <c r="S53" s="25">
        <f t="shared" si="24"/>
        <v>0</v>
      </c>
      <c r="T53" s="25">
        <f t="shared" si="24"/>
        <v>73.75</v>
      </c>
      <c r="U53" s="25">
        <f t="shared" si="24"/>
        <v>0</v>
      </c>
      <c r="V53" s="25">
        <f t="shared" si="24"/>
        <v>73.76</v>
      </c>
      <c r="W53" s="25">
        <f t="shared" si="24"/>
        <v>0</v>
      </c>
      <c r="X53" s="25">
        <f t="shared" si="24"/>
        <v>73.76</v>
      </c>
      <c r="Y53" s="25">
        <f t="shared" si="24"/>
        <v>0</v>
      </c>
      <c r="Z53" s="25">
        <f t="shared" si="24"/>
        <v>110.67</v>
      </c>
      <c r="AA53" s="26"/>
    </row>
    <row r="54" spans="1:27" ht="29.25" customHeight="1">
      <c r="A54" s="56"/>
      <c r="B54" s="8" t="s">
        <v>12</v>
      </c>
      <c r="C54" s="10">
        <f t="shared" si="1"/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7"/>
    </row>
    <row r="55" spans="1:27" ht="29.25" customHeight="1">
      <c r="A55" s="56"/>
      <c r="B55" s="8" t="s">
        <v>13</v>
      </c>
      <c r="C55" s="10">
        <f t="shared" si="1"/>
        <v>922</v>
      </c>
      <c r="D55" s="9">
        <v>73.76</v>
      </c>
      <c r="E55" s="9"/>
      <c r="F55" s="9">
        <v>73.76</v>
      </c>
      <c r="G55" s="9"/>
      <c r="H55" s="9">
        <v>73.75</v>
      </c>
      <c r="I55" s="9"/>
      <c r="J55" s="9">
        <v>73.76</v>
      </c>
      <c r="K55" s="9"/>
      <c r="L55" s="9">
        <v>73.76</v>
      </c>
      <c r="M55" s="9"/>
      <c r="N55" s="9">
        <v>73.75</v>
      </c>
      <c r="O55" s="9"/>
      <c r="P55" s="9">
        <v>73.76</v>
      </c>
      <c r="Q55" s="9"/>
      <c r="R55" s="9">
        <v>73.76</v>
      </c>
      <c r="S55" s="9"/>
      <c r="T55" s="9">
        <v>73.75</v>
      </c>
      <c r="U55" s="9"/>
      <c r="V55" s="9">
        <v>73.76</v>
      </c>
      <c r="W55" s="9"/>
      <c r="X55" s="9">
        <v>73.76</v>
      </c>
      <c r="Y55" s="9"/>
      <c r="Z55" s="9">
        <v>110.67</v>
      </c>
      <c r="AA55" s="17"/>
    </row>
    <row r="56" spans="1:27" ht="29.25" customHeight="1">
      <c r="A56" s="56"/>
      <c r="B56" s="8" t="s">
        <v>80</v>
      </c>
      <c r="C56" s="10">
        <f t="shared" si="1"/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7"/>
    </row>
    <row r="57" spans="1:27" ht="29.25" customHeight="1">
      <c r="A57" s="57"/>
      <c r="B57" s="8" t="s">
        <v>14</v>
      </c>
      <c r="C57" s="10">
        <f t="shared" si="1"/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/>
    </row>
    <row r="58" spans="1:27" ht="50.25" customHeight="1">
      <c r="A58" s="55" t="s">
        <v>33</v>
      </c>
      <c r="B58" s="11" t="s">
        <v>73</v>
      </c>
      <c r="C58" s="10">
        <f t="shared" si="1"/>
        <v>6302.9</v>
      </c>
      <c r="D58" s="9">
        <f>D62</f>
        <v>0</v>
      </c>
      <c r="E58" s="9">
        <f aca="true" t="shared" si="25" ref="E58:Z58">E62</f>
        <v>0</v>
      </c>
      <c r="F58" s="9">
        <f t="shared" si="25"/>
        <v>0</v>
      </c>
      <c r="G58" s="9">
        <f t="shared" si="25"/>
        <v>0</v>
      </c>
      <c r="H58" s="9">
        <f t="shared" si="25"/>
        <v>0</v>
      </c>
      <c r="I58" s="9">
        <f t="shared" si="25"/>
        <v>0</v>
      </c>
      <c r="J58" s="9">
        <f t="shared" si="25"/>
        <v>0</v>
      </c>
      <c r="K58" s="9">
        <f t="shared" si="25"/>
        <v>0</v>
      </c>
      <c r="L58" s="9">
        <f t="shared" si="25"/>
        <v>0</v>
      </c>
      <c r="M58" s="9">
        <f t="shared" si="25"/>
        <v>0</v>
      </c>
      <c r="N58" s="9">
        <f t="shared" si="25"/>
        <v>0</v>
      </c>
      <c r="O58" s="9">
        <f t="shared" si="25"/>
        <v>0</v>
      </c>
      <c r="P58" s="9">
        <f t="shared" si="25"/>
        <v>0</v>
      </c>
      <c r="Q58" s="9">
        <f t="shared" si="25"/>
        <v>0</v>
      </c>
      <c r="R58" s="9">
        <f t="shared" si="25"/>
        <v>6302.9</v>
      </c>
      <c r="S58" s="9">
        <f t="shared" si="25"/>
        <v>0</v>
      </c>
      <c r="T58" s="9">
        <f t="shared" si="25"/>
        <v>0</v>
      </c>
      <c r="U58" s="9">
        <f t="shared" si="25"/>
        <v>0</v>
      </c>
      <c r="V58" s="9">
        <f t="shared" si="25"/>
        <v>0</v>
      </c>
      <c r="W58" s="9">
        <f t="shared" si="25"/>
        <v>0</v>
      </c>
      <c r="X58" s="9">
        <f t="shared" si="25"/>
        <v>0</v>
      </c>
      <c r="Y58" s="9">
        <f t="shared" si="25"/>
        <v>0</v>
      </c>
      <c r="Z58" s="9">
        <f t="shared" si="25"/>
        <v>0</v>
      </c>
      <c r="AA58" s="17"/>
    </row>
    <row r="59" spans="1:27" ht="25.5" customHeight="1" hidden="1">
      <c r="A59" s="56"/>
      <c r="B59" s="55" t="s">
        <v>34</v>
      </c>
      <c r="C59" s="10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7"/>
    </row>
    <row r="60" spans="1:27" ht="25.5" customHeight="1" hidden="1">
      <c r="A60" s="56"/>
      <c r="B60" s="56"/>
      <c r="C60" s="10">
        <f t="shared" si="1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7"/>
    </row>
    <row r="61" spans="1:27" ht="20.25" customHeight="1" hidden="1">
      <c r="A61" s="56"/>
      <c r="B61" s="57"/>
      <c r="C61" s="10">
        <f t="shared" si="1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7"/>
    </row>
    <row r="62" spans="1:27" s="27" customFormat="1" ht="20.25" customHeight="1">
      <c r="A62" s="56"/>
      <c r="B62" s="23" t="s">
        <v>24</v>
      </c>
      <c r="C62" s="24">
        <f t="shared" si="1"/>
        <v>6302.9</v>
      </c>
      <c r="D62" s="25">
        <f>D63+D64+D65+D66</f>
        <v>0</v>
      </c>
      <c r="E62" s="25">
        <f aca="true" t="shared" si="26" ref="E62:Z62">E63+E64+E65+E66</f>
        <v>0</v>
      </c>
      <c r="F62" s="25">
        <f t="shared" si="26"/>
        <v>0</v>
      </c>
      <c r="G62" s="25">
        <f t="shared" si="26"/>
        <v>0</v>
      </c>
      <c r="H62" s="25">
        <f t="shared" si="26"/>
        <v>0</v>
      </c>
      <c r="I62" s="25">
        <f t="shared" si="26"/>
        <v>0</v>
      </c>
      <c r="J62" s="25">
        <f t="shared" si="26"/>
        <v>0</v>
      </c>
      <c r="K62" s="25">
        <f t="shared" si="26"/>
        <v>0</v>
      </c>
      <c r="L62" s="25">
        <f t="shared" si="26"/>
        <v>0</v>
      </c>
      <c r="M62" s="25">
        <f t="shared" si="26"/>
        <v>0</v>
      </c>
      <c r="N62" s="25">
        <f t="shared" si="26"/>
        <v>0</v>
      </c>
      <c r="O62" s="25">
        <f t="shared" si="26"/>
        <v>0</v>
      </c>
      <c r="P62" s="25">
        <f t="shared" si="26"/>
        <v>0</v>
      </c>
      <c r="Q62" s="25">
        <f t="shared" si="26"/>
        <v>0</v>
      </c>
      <c r="R62" s="25">
        <f t="shared" si="26"/>
        <v>6302.9</v>
      </c>
      <c r="S62" s="25">
        <f t="shared" si="26"/>
        <v>0</v>
      </c>
      <c r="T62" s="25">
        <f t="shared" si="26"/>
        <v>0</v>
      </c>
      <c r="U62" s="25">
        <f t="shared" si="26"/>
        <v>0</v>
      </c>
      <c r="V62" s="25">
        <f t="shared" si="26"/>
        <v>0</v>
      </c>
      <c r="W62" s="25">
        <f t="shared" si="26"/>
        <v>0</v>
      </c>
      <c r="X62" s="25">
        <f t="shared" si="26"/>
        <v>0</v>
      </c>
      <c r="Y62" s="25">
        <f t="shared" si="26"/>
        <v>0</v>
      </c>
      <c r="Z62" s="25">
        <f t="shared" si="26"/>
        <v>0</v>
      </c>
      <c r="AA62" s="26"/>
    </row>
    <row r="63" spans="1:27" ht="20.25" customHeight="1">
      <c r="A63" s="56"/>
      <c r="B63" s="8" t="s">
        <v>12</v>
      </c>
      <c r="C63" s="10">
        <f t="shared" si="1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7"/>
    </row>
    <row r="64" spans="1:27" ht="20.25" customHeight="1">
      <c r="A64" s="56"/>
      <c r="B64" s="8" t="s">
        <v>13</v>
      </c>
      <c r="C64" s="10">
        <f t="shared" si="1"/>
        <v>6302.9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6302.9</v>
      </c>
      <c r="S64" s="9"/>
      <c r="T64" s="9"/>
      <c r="U64" s="9"/>
      <c r="V64" s="9"/>
      <c r="W64" s="9"/>
      <c r="X64" s="9"/>
      <c r="Y64" s="9"/>
      <c r="Z64" s="9"/>
      <c r="AA64" s="17"/>
    </row>
    <row r="65" spans="1:27" ht="20.25" customHeight="1">
      <c r="A65" s="56"/>
      <c r="B65" s="8" t="s">
        <v>80</v>
      </c>
      <c r="C65" s="10">
        <f t="shared" si="1"/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7"/>
    </row>
    <row r="66" spans="1:27" ht="20.25" customHeight="1">
      <c r="A66" s="57"/>
      <c r="B66" s="8" t="s">
        <v>14</v>
      </c>
      <c r="C66" s="10">
        <f t="shared" si="1"/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7"/>
    </row>
    <row r="67" spans="1:27" ht="87" customHeight="1">
      <c r="A67" s="55" t="s">
        <v>35</v>
      </c>
      <c r="B67" s="8" t="s">
        <v>74</v>
      </c>
      <c r="C67" s="10">
        <f t="shared" si="1"/>
        <v>24818.200000000004</v>
      </c>
      <c r="D67" s="9">
        <f>D68</f>
        <v>4099.93</v>
      </c>
      <c r="E67" s="9">
        <f aca="true" t="shared" si="27" ref="E67:Z67">E68</f>
        <v>0</v>
      </c>
      <c r="F67" s="9">
        <f t="shared" si="27"/>
        <v>2355.94</v>
      </c>
      <c r="G67" s="9">
        <f t="shared" si="27"/>
        <v>0</v>
      </c>
      <c r="H67" s="9">
        <f t="shared" si="27"/>
        <v>1566.59</v>
      </c>
      <c r="I67" s="9">
        <f t="shared" si="27"/>
        <v>0</v>
      </c>
      <c r="J67" s="9">
        <f t="shared" si="27"/>
        <v>2489.87</v>
      </c>
      <c r="K67" s="9">
        <f t="shared" si="27"/>
        <v>0</v>
      </c>
      <c r="L67" s="9">
        <f t="shared" si="27"/>
        <v>1890.59</v>
      </c>
      <c r="M67" s="9">
        <f t="shared" si="27"/>
        <v>0</v>
      </c>
      <c r="N67" s="9">
        <f t="shared" si="27"/>
        <v>1978.95</v>
      </c>
      <c r="O67" s="9">
        <f t="shared" si="27"/>
        <v>0</v>
      </c>
      <c r="P67" s="9">
        <f t="shared" si="27"/>
        <v>3133.89</v>
      </c>
      <c r="Q67" s="9">
        <f t="shared" si="27"/>
        <v>0</v>
      </c>
      <c r="R67" s="9">
        <f t="shared" si="27"/>
        <v>1496.86</v>
      </c>
      <c r="S67" s="9">
        <f t="shared" si="27"/>
        <v>0</v>
      </c>
      <c r="T67" s="9">
        <f t="shared" si="27"/>
        <v>996.39</v>
      </c>
      <c r="U67" s="9">
        <f t="shared" si="27"/>
        <v>0</v>
      </c>
      <c r="V67" s="9">
        <f t="shared" si="27"/>
        <v>1881.08</v>
      </c>
      <c r="W67" s="9">
        <f t="shared" si="27"/>
        <v>0</v>
      </c>
      <c r="X67" s="9">
        <f t="shared" si="27"/>
        <v>842.06</v>
      </c>
      <c r="Y67" s="9">
        <f t="shared" si="27"/>
        <v>0</v>
      </c>
      <c r="Z67" s="9">
        <f t="shared" si="27"/>
        <v>2086.05</v>
      </c>
      <c r="AA67" s="17"/>
    </row>
    <row r="68" spans="1:27" s="27" customFormat="1" ht="30" customHeight="1">
      <c r="A68" s="56"/>
      <c r="B68" s="23" t="s">
        <v>24</v>
      </c>
      <c r="C68" s="24">
        <f t="shared" si="1"/>
        <v>24818.200000000004</v>
      </c>
      <c r="D68" s="25">
        <f>D69+D70+D71+D72</f>
        <v>4099.93</v>
      </c>
      <c r="E68" s="25">
        <f aca="true" t="shared" si="28" ref="E68:Z68">E69+E70+E71+E72</f>
        <v>0</v>
      </c>
      <c r="F68" s="25">
        <f t="shared" si="28"/>
        <v>2355.94</v>
      </c>
      <c r="G68" s="25">
        <f t="shared" si="28"/>
        <v>0</v>
      </c>
      <c r="H68" s="25">
        <f t="shared" si="28"/>
        <v>1566.59</v>
      </c>
      <c r="I68" s="25">
        <f t="shared" si="28"/>
        <v>0</v>
      </c>
      <c r="J68" s="25">
        <f t="shared" si="28"/>
        <v>2489.87</v>
      </c>
      <c r="K68" s="25">
        <f t="shared" si="28"/>
        <v>0</v>
      </c>
      <c r="L68" s="25">
        <f t="shared" si="28"/>
        <v>1890.59</v>
      </c>
      <c r="M68" s="25">
        <f t="shared" si="28"/>
        <v>0</v>
      </c>
      <c r="N68" s="25">
        <f t="shared" si="28"/>
        <v>1978.95</v>
      </c>
      <c r="O68" s="25">
        <f t="shared" si="28"/>
        <v>0</v>
      </c>
      <c r="P68" s="25">
        <f t="shared" si="28"/>
        <v>3133.89</v>
      </c>
      <c r="Q68" s="25">
        <f t="shared" si="28"/>
        <v>0</v>
      </c>
      <c r="R68" s="25">
        <f t="shared" si="28"/>
        <v>1496.86</v>
      </c>
      <c r="S68" s="25">
        <f t="shared" si="28"/>
        <v>0</v>
      </c>
      <c r="T68" s="25">
        <f t="shared" si="28"/>
        <v>996.39</v>
      </c>
      <c r="U68" s="25">
        <f t="shared" si="28"/>
        <v>0</v>
      </c>
      <c r="V68" s="25">
        <f t="shared" si="28"/>
        <v>1881.08</v>
      </c>
      <c r="W68" s="25">
        <f t="shared" si="28"/>
        <v>0</v>
      </c>
      <c r="X68" s="25">
        <f t="shared" si="28"/>
        <v>842.06</v>
      </c>
      <c r="Y68" s="25">
        <f t="shared" si="28"/>
        <v>0</v>
      </c>
      <c r="Z68" s="25">
        <f t="shared" si="28"/>
        <v>2086.05</v>
      </c>
      <c r="AA68" s="26"/>
    </row>
    <row r="69" spans="1:27" ht="30" customHeight="1">
      <c r="A69" s="56"/>
      <c r="B69" s="8" t="s">
        <v>12</v>
      </c>
      <c r="C69" s="10">
        <f t="shared" si="1"/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7"/>
    </row>
    <row r="70" spans="1:27" ht="30" customHeight="1">
      <c r="A70" s="56"/>
      <c r="B70" s="8" t="s">
        <v>13</v>
      </c>
      <c r="C70" s="10">
        <f t="shared" si="1"/>
        <v>24818.200000000004</v>
      </c>
      <c r="D70" s="9">
        <v>4099.93</v>
      </c>
      <c r="E70" s="9"/>
      <c r="F70" s="9">
        <v>2355.94</v>
      </c>
      <c r="G70" s="9"/>
      <c r="H70" s="9">
        <v>1566.59</v>
      </c>
      <c r="I70" s="9"/>
      <c r="J70" s="9">
        <v>2489.87</v>
      </c>
      <c r="K70" s="9"/>
      <c r="L70" s="9">
        <v>1890.59</v>
      </c>
      <c r="M70" s="9"/>
      <c r="N70" s="9">
        <v>1978.95</v>
      </c>
      <c r="O70" s="9"/>
      <c r="P70" s="9">
        <v>3133.89</v>
      </c>
      <c r="Q70" s="9"/>
      <c r="R70" s="9">
        <v>1496.86</v>
      </c>
      <c r="S70" s="9"/>
      <c r="T70" s="9">
        <v>996.39</v>
      </c>
      <c r="U70" s="9"/>
      <c r="V70" s="9">
        <v>1881.08</v>
      </c>
      <c r="W70" s="9"/>
      <c r="X70" s="9">
        <v>842.06</v>
      </c>
      <c r="Y70" s="9"/>
      <c r="Z70" s="9">
        <v>2086.05</v>
      </c>
      <c r="AA70" s="17"/>
    </row>
    <row r="71" spans="1:27" ht="30" customHeight="1">
      <c r="A71" s="56"/>
      <c r="B71" s="8" t="s">
        <v>80</v>
      </c>
      <c r="C71" s="10">
        <f t="shared" si="1"/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7"/>
    </row>
    <row r="72" spans="1:27" ht="30" customHeight="1">
      <c r="A72" s="57"/>
      <c r="B72" s="8" t="s">
        <v>14</v>
      </c>
      <c r="C72" s="10">
        <f t="shared" si="1"/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7"/>
    </row>
    <row r="73" spans="1:27" s="27" customFormat="1" ht="87.75" customHeight="1">
      <c r="A73" s="55" t="s">
        <v>36</v>
      </c>
      <c r="B73" s="13" t="s">
        <v>75</v>
      </c>
      <c r="C73" s="24">
        <f t="shared" si="1"/>
        <v>2266.2</v>
      </c>
      <c r="D73" s="25">
        <f>D74</f>
        <v>0</v>
      </c>
      <c r="E73" s="25">
        <f aca="true" t="shared" si="29" ref="E73:Z73">E74</f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>
        <f t="shared" si="29"/>
        <v>0</v>
      </c>
      <c r="K73" s="25">
        <f t="shared" si="29"/>
        <v>0</v>
      </c>
      <c r="L73" s="25">
        <f t="shared" si="29"/>
        <v>0</v>
      </c>
      <c r="M73" s="25">
        <f t="shared" si="29"/>
        <v>0</v>
      </c>
      <c r="N73" s="25">
        <f t="shared" si="29"/>
        <v>0</v>
      </c>
      <c r="O73" s="25">
        <f t="shared" si="29"/>
        <v>0</v>
      </c>
      <c r="P73" s="25">
        <f t="shared" si="29"/>
        <v>35</v>
      </c>
      <c r="Q73" s="25">
        <f t="shared" si="29"/>
        <v>0</v>
      </c>
      <c r="R73" s="25">
        <f t="shared" si="29"/>
        <v>2197.2</v>
      </c>
      <c r="S73" s="25">
        <f t="shared" si="29"/>
        <v>0</v>
      </c>
      <c r="T73" s="25">
        <f t="shared" si="29"/>
        <v>31</v>
      </c>
      <c r="U73" s="25">
        <f t="shared" si="29"/>
        <v>0</v>
      </c>
      <c r="V73" s="25">
        <f t="shared" si="29"/>
        <v>3</v>
      </c>
      <c r="W73" s="25">
        <f t="shared" si="29"/>
        <v>0</v>
      </c>
      <c r="X73" s="25">
        <f t="shared" si="29"/>
        <v>0</v>
      </c>
      <c r="Y73" s="25">
        <f t="shared" si="29"/>
        <v>0</v>
      </c>
      <c r="Z73" s="25">
        <f t="shared" si="29"/>
        <v>0</v>
      </c>
      <c r="AA73" s="26"/>
    </row>
    <row r="74" spans="1:27" ht="25.5" customHeight="1">
      <c r="A74" s="56"/>
      <c r="B74" s="8" t="s">
        <v>24</v>
      </c>
      <c r="C74" s="10">
        <f aca="true" t="shared" si="30" ref="C74:C107">D74+F74+H74+J74+L74+N74+P74+R74+T74+V74+X74+Z74</f>
        <v>2266.2</v>
      </c>
      <c r="D74" s="9">
        <f>D75+D76+D77+D78</f>
        <v>0</v>
      </c>
      <c r="E74" s="9">
        <f aca="true" t="shared" si="31" ref="E74:Z74">E75+E76+E77+E78</f>
        <v>0</v>
      </c>
      <c r="F74" s="9">
        <f t="shared" si="31"/>
        <v>0</v>
      </c>
      <c r="G74" s="9">
        <f t="shared" si="31"/>
        <v>0</v>
      </c>
      <c r="H74" s="9">
        <f t="shared" si="31"/>
        <v>0</v>
      </c>
      <c r="I74" s="9">
        <f t="shared" si="31"/>
        <v>0</v>
      </c>
      <c r="J74" s="9">
        <f t="shared" si="31"/>
        <v>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35</v>
      </c>
      <c r="Q74" s="9">
        <f t="shared" si="31"/>
        <v>0</v>
      </c>
      <c r="R74" s="9">
        <f t="shared" si="31"/>
        <v>2197.2</v>
      </c>
      <c r="S74" s="9">
        <f t="shared" si="31"/>
        <v>0</v>
      </c>
      <c r="T74" s="9">
        <f t="shared" si="31"/>
        <v>31</v>
      </c>
      <c r="U74" s="9">
        <f t="shared" si="31"/>
        <v>0</v>
      </c>
      <c r="V74" s="9">
        <f t="shared" si="31"/>
        <v>3</v>
      </c>
      <c r="W74" s="9">
        <f t="shared" si="31"/>
        <v>0</v>
      </c>
      <c r="X74" s="9">
        <f t="shared" si="31"/>
        <v>0</v>
      </c>
      <c r="Y74" s="9">
        <f t="shared" si="31"/>
        <v>0</v>
      </c>
      <c r="Z74" s="9">
        <f t="shared" si="31"/>
        <v>0</v>
      </c>
      <c r="AA74" s="17"/>
    </row>
    <row r="75" spans="1:27" ht="27" customHeight="1">
      <c r="A75" s="56"/>
      <c r="B75" s="8" t="s">
        <v>12</v>
      </c>
      <c r="C75" s="10">
        <f t="shared" si="30"/>
        <v>594</v>
      </c>
      <c r="D75" s="9">
        <f>D81+D87+D93+D99</f>
        <v>0</v>
      </c>
      <c r="E75" s="9">
        <f aca="true" t="shared" si="32" ref="E75:Z75">E81+E87+E93+E99</f>
        <v>0</v>
      </c>
      <c r="F75" s="9">
        <f t="shared" si="32"/>
        <v>0</v>
      </c>
      <c r="G75" s="9">
        <f t="shared" si="32"/>
        <v>0</v>
      </c>
      <c r="H75" s="9">
        <f t="shared" si="32"/>
        <v>0</v>
      </c>
      <c r="I75" s="9">
        <f t="shared" si="32"/>
        <v>0</v>
      </c>
      <c r="J75" s="9">
        <f t="shared" si="32"/>
        <v>0</v>
      </c>
      <c r="K75" s="9">
        <f t="shared" si="32"/>
        <v>0</v>
      </c>
      <c r="L75" s="9">
        <f t="shared" si="32"/>
        <v>0</v>
      </c>
      <c r="M75" s="9">
        <f t="shared" si="32"/>
        <v>0</v>
      </c>
      <c r="N75" s="9">
        <f t="shared" si="32"/>
        <v>0</v>
      </c>
      <c r="O75" s="9">
        <f t="shared" si="32"/>
        <v>0</v>
      </c>
      <c r="P75" s="9">
        <f t="shared" si="32"/>
        <v>0</v>
      </c>
      <c r="Q75" s="9">
        <f t="shared" si="32"/>
        <v>0</v>
      </c>
      <c r="R75" s="9">
        <f t="shared" si="32"/>
        <v>594</v>
      </c>
      <c r="S75" s="9">
        <f t="shared" si="32"/>
        <v>0</v>
      </c>
      <c r="T75" s="9">
        <f t="shared" si="32"/>
        <v>0</v>
      </c>
      <c r="U75" s="9">
        <f t="shared" si="32"/>
        <v>0</v>
      </c>
      <c r="V75" s="9">
        <f t="shared" si="32"/>
        <v>0</v>
      </c>
      <c r="W75" s="9">
        <f t="shared" si="32"/>
        <v>0</v>
      </c>
      <c r="X75" s="9">
        <f t="shared" si="32"/>
        <v>0</v>
      </c>
      <c r="Y75" s="9">
        <f t="shared" si="32"/>
        <v>0</v>
      </c>
      <c r="Z75" s="9">
        <f t="shared" si="32"/>
        <v>0</v>
      </c>
      <c r="AA75" s="17"/>
    </row>
    <row r="76" spans="1:27" ht="27" customHeight="1">
      <c r="A76" s="56"/>
      <c r="B76" s="8" t="s">
        <v>13</v>
      </c>
      <c r="C76" s="10">
        <f t="shared" si="30"/>
        <v>1672.2</v>
      </c>
      <c r="D76" s="9">
        <f>D82+D88+D94+D100</f>
        <v>0</v>
      </c>
      <c r="E76" s="9">
        <f aca="true" t="shared" si="33" ref="E76:Z76">E82+E88+E94+E100</f>
        <v>0</v>
      </c>
      <c r="F76" s="9">
        <f t="shared" si="33"/>
        <v>0</v>
      </c>
      <c r="G76" s="9">
        <f t="shared" si="33"/>
        <v>0</v>
      </c>
      <c r="H76" s="9">
        <f t="shared" si="33"/>
        <v>0</v>
      </c>
      <c r="I76" s="9">
        <f t="shared" si="33"/>
        <v>0</v>
      </c>
      <c r="J76" s="9">
        <f t="shared" si="33"/>
        <v>0</v>
      </c>
      <c r="K76" s="9">
        <f t="shared" si="33"/>
        <v>0</v>
      </c>
      <c r="L76" s="9">
        <f t="shared" si="33"/>
        <v>0</v>
      </c>
      <c r="M76" s="9">
        <f t="shared" si="33"/>
        <v>0</v>
      </c>
      <c r="N76" s="9">
        <f t="shared" si="33"/>
        <v>0</v>
      </c>
      <c r="O76" s="9">
        <f t="shared" si="33"/>
        <v>0</v>
      </c>
      <c r="P76" s="9">
        <f t="shared" si="33"/>
        <v>35</v>
      </c>
      <c r="Q76" s="9">
        <f t="shared" si="33"/>
        <v>0</v>
      </c>
      <c r="R76" s="9">
        <f t="shared" si="33"/>
        <v>1603.2</v>
      </c>
      <c r="S76" s="9">
        <f t="shared" si="33"/>
        <v>0</v>
      </c>
      <c r="T76" s="9">
        <f t="shared" si="33"/>
        <v>31</v>
      </c>
      <c r="U76" s="9">
        <f t="shared" si="33"/>
        <v>0</v>
      </c>
      <c r="V76" s="9">
        <f t="shared" si="33"/>
        <v>3</v>
      </c>
      <c r="W76" s="9">
        <f t="shared" si="33"/>
        <v>0</v>
      </c>
      <c r="X76" s="9">
        <f t="shared" si="33"/>
        <v>0</v>
      </c>
      <c r="Y76" s="9">
        <f t="shared" si="33"/>
        <v>0</v>
      </c>
      <c r="Z76" s="9">
        <f t="shared" si="33"/>
        <v>0</v>
      </c>
      <c r="AA76" s="17"/>
    </row>
    <row r="77" spans="1:27" ht="27" customHeight="1">
      <c r="A77" s="56"/>
      <c r="B77" s="8" t="s">
        <v>80</v>
      </c>
      <c r="C77" s="10">
        <f t="shared" si="30"/>
        <v>0</v>
      </c>
      <c r="D77" s="9">
        <f>D83+D89+D95+D101</f>
        <v>0</v>
      </c>
      <c r="E77" s="9">
        <f aca="true" t="shared" si="34" ref="E77:Z77">E83+E89+E95+E101</f>
        <v>0</v>
      </c>
      <c r="F77" s="9">
        <f t="shared" si="34"/>
        <v>0</v>
      </c>
      <c r="G77" s="9">
        <f t="shared" si="34"/>
        <v>0</v>
      </c>
      <c r="H77" s="9">
        <f t="shared" si="34"/>
        <v>0</v>
      </c>
      <c r="I77" s="9">
        <f t="shared" si="34"/>
        <v>0</v>
      </c>
      <c r="J77" s="9">
        <f t="shared" si="34"/>
        <v>0</v>
      </c>
      <c r="K77" s="9">
        <f t="shared" si="34"/>
        <v>0</v>
      </c>
      <c r="L77" s="9">
        <f t="shared" si="34"/>
        <v>0</v>
      </c>
      <c r="M77" s="9">
        <f t="shared" si="34"/>
        <v>0</v>
      </c>
      <c r="N77" s="9">
        <f t="shared" si="34"/>
        <v>0</v>
      </c>
      <c r="O77" s="9">
        <f t="shared" si="34"/>
        <v>0</v>
      </c>
      <c r="P77" s="9">
        <f t="shared" si="34"/>
        <v>0</v>
      </c>
      <c r="Q77" s="9">
        <f t="shared" si="34"/>
        <v>0</v>
      </c>
      <c r="R77" s="9">
        <f t="shared" si="34"/>
        <v>0</v>
      </c>
      <c r="S77" s="9">
        <f t="shared" si="34"/>
        <v>0</v>
      </c>
      <c r="T77" s="9">
        <f t="shared" si="34"/>
        <v>0</v>
      </c>
      <c r="U77" s="9">
        <f t="shared" si="34"/>
        <v>0</v>
      </c>
      <c r="V77" s="9">
        <f t="shared" si="34"/>
        <v>0</v>
      </c>
      <c r="W77" s="9">
        <f t="shared" si="34"/>
        <v>0</v>
      </c>
      <c r="X77" s="9">
        <f t="shared" si="34"/>
        <v>0</v>
      </c>
      <c r="Y77" s="9">
        <f t="shared" si="34"/>
        <v>0</v>
      </c>
      <c r="Z77" s="9">
        <f t="shared" si="34"/>
        <v>0</v>
      </c>
      <c r="AA77" s="17"/>
    </row>
    <row r="78" spans="1:27" ht="27" customHeight="1">
      <c r="A78" s="57"/>
      <c r="B78" s="8" t="s">
        <v>14</v>
      </c>
      <c r="C78" s="10">
        <f t="shared" si="30"/>
        <v>0</v>
      </c>
      <c r="D78" s="9">
        <f>D84+D90+D96+D102</f>
        <v>0</v>
      </c>
      <c r="E78" s="9">
        <f aca="true" t="shared" si="35" ref="E78:Z78">E84+E90+E96+E102</f>
        <v>0</v>
      </c>
      <c r="F78" s="9">
        <f t="shared" si="35"/>
        <v>0</v>
      </c>
      <c r="G78" s="9">
        <f t="shared" si="35"/>
        <v>0</v>
      </c>
      <c r="H78" s="9">
        <f t="shared" si="35"/>
        <v>0</v>
      </c>
      <c r="I78" s="9">
        <f t="shared" si="35"/>
        <v>0</v>
      </c>
      <c r="J78" s="9">
        <f t="shared" si="35"/>
        <v>0</v>
      </c>
      <c r="K78" s="9">
        <f t="shared" si="35"/>
        <v>0</v>
      </c>
      <c r="L78" s="9">
        <f t="shared" si="35"/>
        <v>0</v>
      </c>
      <c r="M78" s="9">
        <f t="shared" si="35"/>
        <v>0</v>
      </c>
      <c r="N78" s="9">
        <f t="shared" si="35"/>
        <v>0</v>
      </c>
      <c r="O78" s="9">
        <f t="shared" si="35"/>
        <v>0</v>
      </c>
      <c r="P78" s="9">
        <f t="shared" si="35"/>
        <v>0</v>
      </c>
      <c r="Q78" s="9">
        <f t="shared" si="35"/>
        <v>0</v>
      </c>
      <c r="R78" s="9">
        <f t="shared" si="35"/>
        <v>0</v>
      </c>
      <c r="S78" s="9">
        <f t="shared" si="35"/>
        <v>0</v>
      </c>
      <c r="T78" s="9">
        <f t="shared" si="35"/>
        <v>0</v>
      </c>
      <c r="U78" s="9">
        <f t="shared" si="35"/>
        <v>0</v>
      </c>
      <c r="V78" s="9">
        <f t="shared" si="35"/>
        <v>0</v>
      </c>
      <c r="W78" s="9">
        <f t="shared" si="35"/>
        <v>0</v>
      </c>
      <c r="X78" s="9">
        <f t="shared" si="35"/>
        <v>0</v>
      </c>
      <c r="Y78" s="9">
        <f t="shared" si="35"/>
        <v>0</v>
      </c>
      <c r="Z78" s="9">
        <f t="shared" si="35"/>
        <v>0</v>
      </c>
      <c r="AA78" s="17"/>
    </row>
    <row r="79" spans="1:27" ht="83.25" customHeight="1">
      <c r="A79" s="55" t="s">
        <v>37</v>
      </c>
      <c r="B79" s="12" t="s">
        <v>76</v>
      </c>
      <c r="C79" s="10">
        <f t="shared" si="30"/>
        <v>370.8</v>
      </c>
      <c r="D79" s="9">
        <f>D80</f>
        <v>0</v>
      </c>
      <c r="E79" s="9">
        <f aca="true" t="shared" si="36" ref="E79:Z79">E80</f>
        <v>0</v>
      </c>
      <c r="F79" s="9">
        <f t="shared" si="36"/>
        <v>0</v>
      </c>
      <c r="G79" s="9">
        <f t="shared" si="36"/>
        <v>0</v>
      </c>
      <c r="H79" s="9">
        <f t="shared" si="36"/>
        <v>0</v>
      </c>
      <c r="I79" s="9">
        <f t="shared" si="36"/>
        <v>0</v>
      </c>
      <c r="J79" s="9">
        <f t="shared" si="36"/>
        <v>0</v>
      </c>
      <c r="K79" s="9">
        <f t="shared" si="36"/>
        <v>0</v>
      </c>
      <c r="L79" s="9">
        <f t="shared" si="36"/>
        <v>0</v>
      </c>
      <c r="M79" s="9">
        <f t="shared" si="36"/>
        <v>0</v>
      </c>
      <c r="N79" s="9">
        <f t="shared" si="36"/>
        <v>0</v>
      </c>
      <c r="O79" s="9">
        <f t="shared" si="36"/>
        <v>0</v>
      </c>
      <c r="P79" s="9">
        <f t="shared" si="36"/>
        <v>0</v>
      </c>
      <c r="Q79" s="9">
        <f t="shared" si="36"/>
        <v>0</v>
      </c>
      <c r="R79" s="9">
        <f t="shared" si="36"/>
        <v>370.8</v>
      </c>
      <c r="S79" s="9">
        <f t="shared" si="36"/>
        <v>0</v>
      </c>
      <c r="T79" s="9">
        <f t="shared" si="36"/>
        <v>0</v>
      </c>
      <c r="U79" s="9">
        <f t="shared" si="36"/>
        <v>0</v>
      </c>
      <c r="V79" s="9">
        <f t="shared" si="36"/>
        <v>0</v>
      </c>
      <c r="W79" s="9">
        <f t="shared" si="36"/>
        <v>0</v>
      </c>
      <c r="X79" s="9">
        <f t="shared" si="36"/>
        <v>0</v>
      </c>
      <c r="Y79" s="9">
        <f t="shared" si="36"/>
        <v>0</v>
      </c>
      <c r="Z79" s="9">
        <f t="shared" si="36"/>
        <v>0</v>
      </c>
      <c r="AA79" s="17"/>
    </row>
    <row r="80" spans="1:27" s="27" customFormat="1" ht="25.5" customHeight="1">
      <c r="A80" s="56"/>
      <c r="B80" s="23" t="s">
        <v>24</v>
      </c>
      <c r="C80" s="24">
        <f t="shared" si="30"/>
        <v>370.8</v>
      </c>
      <c r="D80" s="25">
        <f>D81+D82+D83+D84</f>
        <v>0</v>
      </c>
      <c r="E80" s="25">
        <f aca="true" t="shared" si="37" ref="E80:Z80">E81+E82+E83+E84</f>
        <v>0</v>
      </c>
      <c r="F80" s="25">
        <f t="shared" si="37"/>
        <v>0</v>
      </c>
      <c r="G80" s="25">
        <f t="shared" si="37"/>
        <v>0</v>
      </c>
      <c r="H80" s="25">
        <f t="shared" si="37"/>
        <v>0</v>
      </c>
      <c r="I80" s="25">
        <f t="shared" si="37"/>
        <v>0</v>
      </c>
      <c r="J80" s="25">
        <f t="shared" si="37"/>
        <v>0</v>
      </c>
      <c r="K80" s="25">
        <f t="shared" si="37"/>
        <v>0</v>
      </c>
      <c r="L80" s="25">
        <f t="shared" si="37"/>
        <v>0</v>
      </c>
      <c r="M80" s="25">
        <f t="shared" si="37"/>
        <v>0</v>
      </c>
      <c r="N80" s="25">
        <f t="shared" si="37"/>
        <v>0</v>
      </c>
      <c r="O80" s="25">
        <f t="shared" si="37"/>
        <v>0</v>
      </c>
      <c r="P80" s="25">
        <f t="shared" si="37"/>
        <v>0</v>
      </c>
      <c r="Q80" s="25">
        <f t="shared" si="37"/>
        <v>0</v>
      </c>
      <c r="R80" s="25">
        <f t="shared" si="37"/>
        <v>370.8</v>
      </c>
      <c r="S80" s="25">
        <f t="shared" si="37"/>
        <v>0</v>
      </c>
      <c r="T80" s="25">
        <f t="shared" si="37"/>
        <v>0</v>
      </c>
      <c r="U80" s="25">
        <f t="shared" si="37"/>
        <v>0</v>
      </c>
      <c r="V80" s="25">
        <f t="shared" si="37"/>
        <v>0</v>
      </c>
      <c r="W80" s="25">
        <f t="shared" si="37"/>
        <v>0</v>
      </c>
      <c r="X80" s="25">
        <f t="shared" si="37"/>
        <v>0</v>
      </c>
      <c r="Y80" s="25">
        <f t="shared" si="37"/>
        <v>0</v>
      </c>
      <c r="Z80" s="25">
        <f t="shared" si="37"/>
        <v>0</v>
      </c>
      <c r="AA80" s="26"/>
    </row>
    <row r="81" spans="1:27" ht="25.5" customHeight="1">
      <c r="A81" s="56"/>
      <c r="B81" s="8" t="s">
        <v>12</v>
      </c>
      <c r="C81" s="10">
        <f t="shared" si="30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7"/>
    </row>
    <row r="82" spans="1:27" ht="25.5" customHeight="1">
      <c r="A82" s="56"/>
      <c r="B82" s="8" t="s">
        <v>13</v>
      </c>
      <c r="C82" s="10">
        <f t="shared" si="30"/>
        <v>370.8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370.8</v>
      </c>
      <c r="S82" s="10"/>
      <c r="T82" s="10"/>
      <c r="U82" s="10"/>
      <c r="V82" s="10"/>
      <c r="W82" s="10"/>
      <c r="X82" s="10"/>
      <c r="Y82" s="10"/>
      <c r="Z82" s="10"/>
      <c r="AA82" s="17"/>
    </row>
    <row r="83" spans="1:27" ht="25.5" customHeight="1">
      <c r="A83" s="56"/>
      <c r="B83" s="8" t="s">
        <v>80</v>
      </c>
      <c r="C83" s="10">
        <f t="shared" si="30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7"/>
    </row>
    <row r="84" spans="1:27" ht="25.5" customHeight="1">
      <c r="A84" s="57"/>
      <c r="B84" s="8" t="s">
        <v>14</v>
      </c>
      <c r="C84" s="10">
        <f t="shared" si="30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7"/>
    </row>
    <row r="85" spans="1:27" ht="54.75" customHeight="1">
      <c r="A85" s="55" t="s">
        <v>38</v>
      </c>
      <c r="B85" s="13" t="s">
        <v>77</v>
      </c>
      <c r="C85" s="10">
        <f t="shared" si="30"/>
        <v>100</v>
      </c>
      <c r="D85" s="10">
        <f>D86</f>
        <v>0</v>
      </c>
      <c r="E85" s="10">
        <f aca="true" t="shared" si="38" ref="E85:Z85">E86</f>
        <v>0</v>
      </c>
      <c r="F85" s="10">
        <f t="shared" si="38"/>
        <v>0</v>
      </c>
      <c r="G85" s="10">
        <f t="shared" si="38"/>
        <v>0</v>
      </c>
      <c r="H85" s="10">
        <f t="shared" si="38"/>
        <v>0</v>
      </c>
      <c r="I85" s="10">
        <f t="shared" si="38"/>
        <v>0</v>
      </c>
      <c r="J85" s="10">
        <f t="shared" si="38"/>
        <v>0</v>
      </c>
      <c r="K85" s="10">
        <f t="shared" si="38"/>
        <v>0</v>
      </c>
      <c r="L85" s="10">
        <f t="shared" si="38"/>
        <v>0</v>
      </c>
      <c r="M85" s="10">
        <f t="shared" si="38"/>
        <v>0</v>
      </c>
      <c r="N85" s="10">
        <f t="shared" si="38"/>
        <v>0</v>
      </c>
      <c r="O85" s="10">
        <f t="shared" si="38"/>
        <v>0</v>
      </c>
      <c r="P85" s="10">
        <f t="shared" si="38"/>
        <v>35</v>
      </c>
      <c r="Q85" s="10">
        <f t="shared" si="38"/>
        <v>0</v>
      </c>
      <c r="R85" s="10">
        <f t="shared" si="38"/>
        <v>31</v>
      </c>
      <c r="S85" s="10">
        <f t="shared" si="38"/>
        <v>0</v>
      </c>
      <c r="T85" s="10">
        <f t="shared" si="38"/>
        <v>31</v>
      </c>
      <c r="U85" s="10">
        <f t="shared" si="38"/>
        <v>0</v>
      </c>
      <c r="V85" s="10">
        <f t="shared" si="38"/>
        <v>3</v>
      </c>
      <c r="W85" s="10">
        <f t="shared" si="38"/>
        <v>0</v>
      </c>
      <c r="X85" s="10">
        <f t="shared" si="38"/>
        <v>0</v>
      </c>
      <c r="Y85" s="10">
        <f t="shared" si="38"/>
        <v>0</v>
      </c>
      <c r="Z85" s="10">
        <f t="shared" si="38"/>
        <v>0</v>
      </c>
      <c r="AA85" s="17"/>
    </row>
    <row r="86" spans="1:27" s="27" customFormat="1" ht="28.5" customHeight="1">
      <c r="A86" s="56"/>
      <c r="B86" s="23" t="s">
        <v>24</v>
      </c>
      <c r="C86" s="24">
        <f t="shared" si="30"/>
        <v>100</v>
      </c>
      <c r="D86" s="25">
        <f>D87+D88+D89+D90</f>
        <v>0</v>
      </c>
      <c r="E86" s="25">
        <f aca="true" t="shared" si="39" ref="E86:Z86">E87+E88+E89+E90</f>
        <v>0</v>
      </c>
      <c r="F86" s="25">
        <f t="shared" si="39"/>
        <v>0</v>
      </c>
      <c r="G86" s="25">
        <f t="shared" si="39"/>
        <v>0</v>
      </c>
      <c r="H86" s="25">
        <f t="shared" si="39"/>
        <v>0</v>
      </c>
      <c r="I86" s="25">
        <f t="shared" si="39"/>
        <v>0</v>
      </c>
      <c r="J86" s="25">
        <f t="shared" si="39"/>
        <v>0</v>
      </c>
      <c r="K86" s="25">
        <f t="shared" si="39"/>
        <v>0</v>
      </c>
      <c r="L86" s="25">
        <f t="shared" si="39"/>
        <v>0</v>
      </c>
      <c r="M86" s="25">
        <f t="shared" si="39"/>
        <v>0</v>
      </c>
      <c r="N86" s="25">
        <f t="shared" si="39"/>
        <v>0</v>
      </c>
      <c r="O86" s="25">
        <f t="shared" si="39"/>
        <v>0</v>
      </c>
      <c r="P86" s="25">
        <f t="shared" si="39"/>
        <v>35</v>
      </c>
      <c r="Q86" s="25">
        <f t="shared" si="39"/>
        <v>0</v>
      </c>
      <c r="R86" s="25">
        <f t="shared" si="39"/>
        <v>31</v>
      </c>
      <c r="S86" s="25">
        <f t="shared" si="39"/>
        <v>0</v>
      </c>
      <c r="T86" s="25">
        <f t="shared" si="39"/>
        <v>31</v>
      </c>
      <c r="U86" s="25">
        <f t="shared" si="39"/>
        <v>0</v>
      </c>
      <c r="V86" s="25">
        <f t="shared" si="39"/>
        <v>3</v>
      </c>
      <c r="W86" s="25">
        <f t="shared" si="39"/>
        <v>0</v>
      </c>
      <c r="X86" s="25">
        <f t="shared" si="39"/>
        <v>0</v>
      </c>
      <c r="Y86" s="25">
        <f t="shared" si="39"/>
        <v>0</v>
      </c>
      <c r="Z86" s="25">
        <f t="shared" si="39"/>
        <v>0</v>
      </c>
      <c r="AA86" s="26"/>
    </row>
    <row r="87" spans="1:27" ht="28.5" customHeight="1">
      <c r="A87" s="56"/>
      <c r="B87" s="8" t="s">
        <v>12</v>
      </c>
      <c r="C87" s="10">
        <f t="shared" si="30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7"/>
    </row>
    <row r="88" spans="1:27" ht="28.5" customHeight="1">
      <c r="A88" s="56"/>
      <c r="B88" s="8" t="s">
        <v>13</v>
      </c>
      <c r="C88" s="10">
        <f t="shared" si="30"/>
        <v>100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35</v>
      </c>
      <c r="Q88" s="10"/>
      <c r="R88" s="10">
        <v>31</v>
      </c>
      <c r="S88" s="10"/>
      <c r="T88" s="10">
        <v>31</v>
      </c>
      <c r="U88" s="10"/>
      <c r="V88" s="10">
        <v>3</v>
      </c>
      <c r="W88" s="10"/>
      <c r="X88" s="10"/>
      <c r="Y88" s="10"/>
      <c r="Z88" s="10"/>
      <c r="AA88" s="17"/>
    </row>
    <row r="89" spans="1:27" ht="28.5" customHeight="1">
      <c r="A89" s="56"/>
      <c r="B89" s="8" t="s">
        <v>80</v>
      </c>
      <c r="C89" s="10">
        <f t="shared" si="30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7"/>
    </row>
    <row r="90" spans="1:27" ht="28.5" customHeight="1">
      <c r="A90" s="57"/>
      <c r="B90" s="8" t="s">
        <v>14</v>
      </c>
      <c r="C90" s="10">
        <f t="shared" si="30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7"/>
    </row>
    <row r="91" spans="1:27" ht="100.5" customHeight="1">
      <c r="A91" s="55" t="s">
        <v>39</v>
      </c>
      <c r="B91" s="13" t="s">
        <v>78</v>
      </c>
      <c r="C91" s="10">
        <f t="shared" si="30"/>
        <v>1436.6</v>
      </c>
      <c r="D91" s="9">
        <f>D92</f>
        <v>0</v>
      </c>
      <c r="E91" s="9">
        <f aca="true" t="shared" si="40" ref="E91:Z91">E92</f>
        <v>0</v>
      </c>
      <c r="F91" s="9">
        <f t="shared" si="40"/>
        <v>0</v>
      </c>
      <c r="G91" s="9">
        <f t="shared" si="40"/>
        <v>0</v>
      </c>
      <c r="H91" s="9">
        <f t="shared" si="40"/>
        <v>0</v>
      </c>
      <c r="I91" s="9">
        <f t="shared" si="40"/>
        <v>0</v>
      </c>
      <c r="J91" s="9">
        <f t="shared" si="40"/>
        <v>0</v>
      </c>
      <c r="K91" s="9">
        <f t="shared" si="40"/>
        <v>0</v>
      </c>
      <c r="L91" s="9">
        <f t="shared" si="40"/>
        <v>0</v>
      </c>
      <c r="M91" s="9">
        <f t="shared" si="40"/>
        <v>0</v>
      </c>
      <c r="N91" s="9">
        <f t="shared" si="40"/>
        <v>0</v>
      </c>
      <c r="O91" s="9">
        <f t="shared" si="40"/>
        <v>0</v>
      </c>
      <c r="P91" s="9">
        <f t="shared" si="40"/>
        <v>0</v>
      </c>
      <c r="Q91" s="9">
        <f t="shared" si="40"/>
        <v>0</v>
      </c>
      <c r="R91" s="9">
        <f t="shared" si="40"/>
        <v>1436.6</v>
      </c>
      <c r="S91" s="9">
        <f t="shared" si="40"/>
        <v>0</v>
      </c>
      <c r="T91" s="9">
        <f t="shared" si="40"/>
        <v>0</v>
      </c>
      <c r="U91" s="9">
        <f t="shared" si="40"/>
        <v>0</v>
      </c>
      <c r="V91" s="9">
        <f t="shared" si="40"/>
        <v>0</v>
      </c>
      <c r="W91" s="9">
        <f t="shared" si="40"/>
        <v>0</v>
      </c>
      <c r="X91" s="9">
        <f t="shared" si="40"/>
        <v>0</v>
      </c>
      <c r="Y91" s="9">
        <f t="shared" si="40"/>
        <v>0</v>
      </c>
      <c r="Z91" s="9">
        <f t="shared" si="40"/>
        <v>0</v>
      </c>
      <c r="AA91" s="17"/>
    </row>
    <row r="92" spans="1:27" s="27" customFormat="1" ht="24.75" customHeight="1">
      <c r="A92" s="56"/>
      <c r="B92" s="23" t="s">
        <v>24</v>
      </c>
      <c r="C92" s="24">
        <f t="shared" si="30"/>
        <v>1436.6</v>
      </c>
      <c r="D92" s="25">
        <f>D93+D94+D95+D96</f>
        <v>0</v>
      </c>
      <c r="E92" s="25">
        <f aca="true" t="shared" si="41" ref="E92:Z92">E93+E94+E95+E96</f>
        <v>0</v>
      </c>
      <c r="F92" s="25">
        <f t="shared" si="41"/>
        <v>0</v>
      </c>
      <c r="G92" s="25">
        <f t="shared" si="41"/>
        <v>0</v>
      </c>
      <c r="H92" s="25">
        <f t="shared" si="41"/>
        <v>0</v>
      </c>
      <c r="I92" s="25">
        <f t="shared" si="41"/>
        <v>0</v>
      </c>
      <c r="J92" s="25">
        <f t="shared" si="41"/>
        <v>0</v>
      </c>
      <c r="K92" s="25">
        <f t="shared" si="41"/>
        <v>0</v>
      </c>
      <c r="L92" s="25">
        <f t="shared" si="41"/>
        <v>0</v>
      </c>
      <c r="M92" s="25">
        <f t="shared" si="41"/>
        <v>0</v>
      </c>
      <c r="N92" s="25">
        <f t="shared" si="41"/>
        <v>0</v>
      </c>
      <c r="O92" s="25">
        <f t="shared" si="41"/>
        <v>0</v>
      </c>
      <c r="P92" s="25">
        <f t="shared" si="41"/>
        <v>0</v>
      </c>
      <c r="Q92" s="25">
        <f t="shared" si="41"/>
        <v>0</v>
      </c>
      <c r="R92" s="25">
        <f t="shared" si="41"/>
        <v>1436.6</v>
      </c>
      <c r="S92" s="25">
        <f t="shared" si="41"/>
        <v>0</v>
      </c>
      <c r="T92" s="25">
        <f t="shared" si="41"/>
        <v>0</v>
      </c>
      <c r="U92" s="25">
        <f t="shared" si="41"/>
        <v>0</v>
      </c>
      <c r="V92" s="25">
        <f t="shared" si="41"/>
        <v>0</v>
      </c>
      <c r="W92" s="25">
        <f t="shared" si="41"/>
        <v>0</v>
      </c>
      <c r="X92" s="25">
        <f t="shared" si="41"/>
        <v>0</v>
      </c>
      <c r="Y92" s="25">
        <f t="shared" si="41"/>
        <v>0</v>
      </c>
      <c r="Z92" s="25">
        <f t="shared" si="41"/>
        <v>0</v>
      </c>
      <c r="AA92" s="26"/>
    </row>
    <row r="93" spans="1:27" ht="24.75" customHeight="1">
      <c r="A93" s="56"/>
      <c r="B93" s="8" t="s">
        <v>12</v>
      </c>
      <c r="C93" s="10">
        <f t="shared" si="30"/>
        <v>594</v>
      </c>
      <c r="D93" s="9"/>
      <c r="E93" s="9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0">
        <v>594</v>
      </c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24.75" customHeight="1">
      <c r="A94" s="56"/>
      <c r="B94" s="8" t="s">
        <v>13</v>
      </c>
      <c r="C94" s="10">
        <f t="shared" si="30"/>
        <v>842.6</v>
      </c>
      <c r="D94" s="9"/>
      <c r="E94" s="9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0">
        <v>842.6</v>
      </c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24.75" customHeight="1">
      <c r="A95" s="56"/>
      <c r="B95" s="8" t="s">
        <v>80</v>
      </c>
      <c r="C95" s="10">
        <f t="shared" si="30"/>
        <v>0</v>
      </c>
      <c r="D95" s="9"/>
      <c r="E95" s="9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24.75" customHeight="1">
      <c r="A96" s="57"/>
      <c r="B96" s="8" t="s">
        <v>14</v>
      </c>
      <c r="C96" s="10">
        <f t="shared" si="30"/>
        <v>0</v>
      </c>
      <c r="D96" s="9"/>
      <c r="E96" s="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45" customHeight="1">
      <c r="A97" s="55" t="s">
        <v>40</v>
      </c>
      <c r="B97" s="13" t="s">
        <v>79</v>
      </c>
      <c r="C97" s="10">
        <f t="shared" si="30"/>
        <v>358.8</v>
      </c>
      <c r="D97" s="9">
        <f>D98</f>
        <v>0</v>
      </c>
      <c r="E97" s="9">
        <f aca="true" t="shared" si="42" ref="E97:Z97">E98</f>
        <v>0</v>
      </c>
      <c r="F97" s="9">
        <f t="shared" si="42"/>
        <v>0</v>
      </c>
      <c r="G97" s="9">
        <f t="shared" si="42"/>
        <v>0</v>
      </c>
      <c r="H97" s="9">
        <f t="shared" si="42"/>
        <v>0</v>
      </c>
      <c r="I97" s="9">
        <f t="shared" si="42"/>
        <v>0</v>
      </c>
      <c r="J97" s="9">
        <f t="shared" si="42"/>
        <v>0</v>
      </c>
      <c r="K97" s="9">
        <f t="shared" si="42"/>
        <v>0</v>
      </c>
      <c r="L97" s="9">
        <f t="shared" si="42"/>
        <v>0</v>
      </c>
      <c r="M97" s="9">
        <f t="shared" si="42"/>
        <v>0</v>
      </c>
      <c r="N97" s="9">
        <f t="shared" si="42"/>
        <v>0</v>
      </c>
      <c r="O97" s="9">
        <f t="shared" si="42"/>
        <v>0</v>
      </c>
      <c r="P97" s="9">
        <f t="shared" si="42"/>
        <v>0</v>
      </c>
      <c r="Q97" s="9">
        <f t="shared" si="42"/>
        <v>0</v>
      </c>
      <c r="R97" s="9">
        <f t="shared" si="42"/>
        <v>358.8</v>
      </c>
      <c r="S97" s="9">
        <f t="shared" si="42"/>
        <v>0</v>
      </c>
      <c r="T97" s="9">
        <f t="shared" si="42"/>
        <v>0</v>
      </c>
      <c r="U97" s="9">
        <f t="shared" si="42"/>
        <v>0</v>
      </c>
      <c r="V97" s="9">
        <f t="shared" si="42"/>
        <v>0</v>
      </c>
      <c r="W97" s="9">
        <f t="shared" si="42"/>
        <v>0</v>
      </c>
      <c r="X97" s="9">
        <f t="shared" si="42"/>
        <v>0</v>
      </c>
      <c r="Y97" s="9">
        <f t="shared" si="42"/>
        <v>0</v>
      </c>
      <c r="Z97" s="9">
        <f t="shared" si="42"/>
        <v>0</v>
      </c>
      <c r="AA97" s="17"/>
    </row>
    <row r="98" spans="1:27" s="27" customFormat="1" ht="24" customHeight="1">
      <c r="A98" s="56"/>
      <c r="B98" s="23" t="s">
        <v>24</v>
      </c>
      <c r="C98" s="24">
        <f t="shared" si="30"/>
        <v>358.8</v>
      </c>
      <c r="D98" s="25">
        <f>D99+D100+D101+D102</f>
        <v>0</v>
      </c>
      <c r="E98" s="25">
        <f aca="true" t="shared" si="43" ref="E98:Z98">E99+E100+E101+E102</f>
        <v>0</v>
      </c>
      <c r="F98" s="25">
        <f t="shared" si="43"/>
        <v>0</v>
      </c>
      <c r="G98" s="25">
        <f t="shared" si="43"/>
        <v>0</v>
      </c>
      <c r="H98" s="25">
        <f t="shared" si="43"/>
        <v>0</v>
      </c>
      <c r="I98" s="25">
        <f t="shared" si="43"/>
        <v>0</v>
      </c>
      <c r="J98" s="25">
        <f t="shared" si="43"/>
        <v>0</v>
      </c>
      <c r="K98" s="25">
        <f t="shared" si="43"/>
        <v>0</v>
      </c>
      <c r="L98" s="25">
        <f t="shared" si="43"/>
        <v>0</v>
      </c>
      <c r="M98" s="25">
        <f t="shared" si="43"/>
        <v>0</v>
      </c>
      <c r="N98" s="25">
        <f t="shared" si="43"/>
        <v>0</v>
      </c>
      <c r="O98" s="25">
        <f t="shared" si="43"/>
        <v>0</v>
      </c>
      <c r="P98" s="25">
        <f t="shared" si="43"/>
        <v>0</v>
      </c>
      <c r="Q98" s="25">
        <f t="shared" si="43"/>
        <v>0</v>
      </c>
      <c r="R98" s="25">
        <f t="shared" si="43"/>
        <v>358.8</v>
      </c>
      <c r="S98" s="25">
        <f t="shared" si="43"/>
        <v>0</v>
      </c>
      <c r="T98" s="25">
        <f t="shared" si="43"/>
        <v>0</v>
      </c>
      <c r="U98" s="25">
        <f t="shared" si="43"/>
        <v>0</v>
      </c>
      <c r="V98" s="25">
        <f t="shared" si="43"/>
        <v>0</v>
      </c>
      <c r="W98" s="25">
        <f t="shared" si="43"/>
        <v>0</v>
      </c>
      <c r="X98" s="25">
        <f t="shared" si="43"/>
        <v>0</v>
      </c>
      <c r="Y98" s="25">
        <f t="shared" si="43"/>
        <v>0</v>
      </c>
      <c r="Z98" s="25">
        <f t="shared" si="43"/>
        <v>0</v>
      </c>
      <c r="AA98" s="26"/>
    </row>
    <row r="99" spans="1:27" ht="30" customHeight="1">
      <c r="A99" s="56"/>
      <c r="B99" s="8" t="s">
        <v>12</v>
      </c>
      <c r="C99" s="10">
        <f t="shared" si="30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7"/>
    </row>
    <row r="100" spans="1:27" ht="30" customHeight="1">
      <c r="A100" s="56"/>
      <c r="B100" s="8" t="s">
        <v>13</v>
      </c>
      <c r="C100" s="10">
        <f t="shared" si="30"/>
        <v>358.8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358.8</v>
      </c>
      <c r="S100" s="10"/>
      <c r="T100" s="10"/>
      <c r="U100" s="10"/>
      <c r="V100" s="10"/>
      <c r="W100" s="10"/>
      <c r="X100" s="10"/>
      <c r="Y100" s="10"/>
      <c r="Z100" s="10"/>
      <c r="AA100" s="17"/>
    </row>
    <row r="101" spans="1:27" ht="30" customHeight="1">
      <c r="A101" s="56"/>
      <c r="B101" s="8" t="s">
        <v>80</v>
      </c>
      <c r="C101" s="10">
        <f t="shared" si="30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7"/>
    </row>
    <row r="102" spans="1:27" ht="30" customHeight="1">
      <c r="A102" s="57"/>
      <c r="B102" s="8" t="s">
        <v>14</v>
      </c>
      <c r="C102" s="10">
        <f t="shared" si="30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7"/>
    </row>
    <row r="103" spans="1:27" s="27" customFormat="1" ht="27" customHeight="1">
      <c r="A103" s="64"/>
      <c r="B103" s="28" t="s">
        <v>63</v>
      </c>
      <c r="C103" s="24">
        <f t="shared" si="30"/>
        <v>133459.2</v>
      </c>
      <c r="D103" s="25">
        <f>D104+D105+D106+D107</f>
        <v>12334.93</v>
      </c>
      <c r="E103" s="25">
        <f aca="true" t="shared" si="44" ref="E103:Z103">E104+E105+E106+E107</f>
        <v>0</v>
      </c>
      <c r="F103" s="25">
        <f t="shared" si="44"/>
        <v>15933.08</v>
      </c>
      <c r="G103" s="25">
        <f t="shared" si="44"/>
        <v>0</v>
      </c>
      <c r="H103" s="25">
        <f t="shared" si="44"/>
        <v>11266</v>
      </c>
      <c r="I103" s="25">
        <f t="shared" si="44"/>
        <v>185.85</v>
      </c>
      <c r="J103" s="25">
        <f t="shared" si="44"/>
        <v>10228.32</v>
      </c>
      <c r="K103" s="25">
        <f t="shared" si="44"/>
        <v>185.85</v>
      </c>
      <c r="L103" s="25">
        <f t="shared" si="44"/>
        <v>11469.39</v>
      </c>
      <c r="M103" s="25">
        <f t="shared" si="44"/>
        <v>185.85</v>
      </c>
      <c r="N103" s="25">
        <f t="shared" si="44"/>
        <v>11743.49</v>
      </c>
      <c r="O103" s="25">
        <f t="shared" si="44"/>
        <v>185.85</v>
      </c>
      <c r="P103" s="25">
        <f t="shared" si="44"/>
        <v>10832.439999999999</v>
      </c>
      <c r="Q103" s="25">
        <f t="shared" si="44"/>
        <v>185.85</v>
      </c>
      <c r="R103" s="25">
        <f t="shared" si="44"/>
        <v>15968.569999999998</v>
      </c>
      <c r="S103" s="25">
        <f t="shared" si="44"/>
        <v>185.85</v>
      </c>
      <c r="T103" s="25">
        <f t="shared" si="44"/>
        <v>6900.58</v>
      </c>
      <c r="U103" s="25">
        <f t="shared" si="44"/>
        <v>185.85</v>
      </c>
      <c r="V103" s="25">
        <f t="shared" si="44"/>
        <v>8322.8</v>
      </c>
      <c r="W103" s="25">
        <f t="shared" si="44"/>
        <v>185.85</v>
      </c>
      <c r="X103" s="25">
        <f t="shared" si="44"/>
        <v>8019.41</v>
      </c>
      <c r="Y103" s="25">
        <f t="shared" si="44"/>
        <v>0</v>
      </c>
      <c r="Z103" s="25">
        <f t="shared" si="44"/>
        <v>10440.19</v>
      </c>
      <c r="AA103" s="26"/>
    </row>
    <row r="104" spans="1:27" ht="25.5" customHeight="1">
      <c r="A104" s="64"/>
      <c r="B104" s="8" t="s">
        <v>12</v>
      </c>
      <c r="C104" s="10">
        <f t="shared" si="30"/>
        <v>594</v>
      </c>
      <c r="D104" s="10">
        <f>D75+D69+D63+D36+D18+D12</f>
        <v>0</v>
      </c>
      <c r="E104" s="10">
        <f aca="true" t="shared" si="45" ref="E104:Z104">E75+E69+E63+E36+E18+E12</f>
        <v>0</v>
      </c>
      <c r="F104" s="10">
        <f t="shared" si="45"/>
        <v>0</v>
      </c>
      <c r="G104" s="10">
        <f t="shared" si="45"/>
        <v>0</v>
      </c>
      <c r="H104" s="10">
        <f t="shared" si="45"/>
        <v>0</v>
      </c>
      <c r="I104" s="10">
        <f t="shared" si="45"/>
        <v>0</v>
      </c>
      <c r="J104" s="10">
        <f t="shared" si="45"/>
        <v>0</v>
      </c>
      <c r="K104" s="10">
        <f t="shared" si="45"/>
        <v>0</v>
      </c>
      <c r="L104" s="10">
        <f t="shared" si="45"/>
        <v>0</v>
      </c>
      <c r="M104" s="10">
        <f t="shared" si="45"/>
        <v>0</v>
      </c>
      <c r="N104" s="10">
        <f t="shared" si="45"/>
        <v>0</v>
      </c>
      <c r="O104" s="10">
        <f t="shared" si="45"/>
        <v>0</v>
      </c>
      <c r="P104" s="10">
        <f t="shared" si="45"/>
        <v>0</v>
      </c>
      <c r="Q104" s="10">
        <f t="shared" si="45"/>
        <v>0</v>
      </c>
      <c r="R104" s="10">
        <f t="shared" si="45"/>
        <v>594</v>
      </c>
      <c r="S104" s="10">
        <f t="shared" si="45"/>
        <v>0</v>
      </c>
      <c r="T104" s="10">
        <f t="shared" si="45"/>
        <v>0</v>
      </c>
      <c r="U104" s="10">
        <f t="shared" si="45"/>
        <v>0</v>
      </c>
      <c r="V104" s="10">
        <f t="shared" si="45"/>
        <v>0</v>
      </c>
      <c r="W104" s="10">
        <f t="shared" si="45"/>
        <v>0</v>
      </c>
      <c r="X104" s="10">
        <f t="shared" si="45"/>
        <v>0</v>
      </c>
      <c r="Y104" s="10">
        <f t="shared" si="45"/>
        <v>0</v>
      </c>
      <c r="Z104" s="10">
        <f t="shared" si="45"/>
        <v>0</v>
      </c>
      <c r="AA104" s="17"/>
    </row>
    <row r="105" spans="1:27" ht="25.5" customHeight="1">
      <c r="A105" s="64"/>
      <c r="B105" s="8" t="s">
        <v>13</v>
      </c>
      <c r="C105" s="10">
        <f t="shared" si="30"/>
        <v>132865.2</v>
      </c>
      <c r="D105" s="10">
        <f>D76+D70+D64+D37+D19+D13</f>
        <v>12334.93</v>
      </c>
      <c r="E105" s="10">
        <f aca="true" t="shared" si="46" ref="E105:Z105">E76+E70+E64+E37+E19+E13</f>
        <v>0</v>
      </c>
      <c r="F105" s="10">
        <f t="shared" si="46"/>
        <v>15933.08</v>
      </c>
      <c r="G105" s="10">
        <f t="shared" si="46"/>
        <v>0</v>
      </c>
      <c r="H105" s="10">
        <f t="shared" si="46"/>
        <v>11266</v>
      </c>
      <c r="I105" s="10">
        <f t="shared" si="46"/>
        <v>185.85</v>
      </c>
      <c r="J105" s="10">
        <f t="shared" si="46"/>
        <v>10228.32</v>
      </c>
      <c r="K105" s="10">
        <f t="shared" si="46"/>
        <v>185.85</v>
      </c>
      <c r="L105" s="10">
        <f t="shared" si="46"/>
        <v>11469.39</v>
      </c>
      <c r="M105" s="10">
        <f t="shared" si="46"/>
        <v>185.85</v>
      </c>
      <c r="N105" s="10">
        <f t="shared" si="46"/>
        <v>11743.49</v>
      </c>
      <c r="O105" s="10">
        <f t="shared" si="46"/>
        <v>185.85</v>
      </c>
      <c r="P105" s="10">
        <f t="shared" si="46"/>
        <v>10832.439999999999</v>
      </c>
      <c r="Q105" s="10">
        <f t="shared" si="46"/>
        <v>185.85</v>
      </c>
      <c r="R105" s="10">
        <f t="shared" si="46"/>
        <v>15374.569999999998</v>
      </c>
      <c r="S105" s="10">
        <f t="shared" si="46"/>
        <v>185.85</v>
      </c>
      <c r="T105" s="10">
        <f t="shared" si="46"/>
        <v>6900.58</v>
      </c>
      <c r="U105" s="10">
        <f t="shared" si="46"/>
        <v>185.85</v>
      </c>
      <c r="V105" s="10">
        <f t="shared" si="46"/>
        <v>8322.8</v>
      </c>
      <c r="W105" s="10">
        <f t="shared" si="46"/>
        <v>185.85</v>
      </c>
      <c r="X105" s="10">
        <f t="shared" si="46"/>
        <v>8019.41</v>
      </c>
      <c r="Y105" s="10">
        <f t="shared" si="46"/>
        <v>0</v>
      </c>
      <c r="Z105" s="10">
        <f t="shared" si="46"/>
        <v>10440.19</v>
      </c>
      <c r="AA105" s="17"/>
    </row>
    <row r="106" spans="1:27" ht="25.5" customHeight="1">
      <c r="A106" s="64"/>
      <c r="B106" s="8" t="s">
        <v>80</v>
      </c>
      <c r="C106" s="10">
        <f t="shared" si="30"/>
        <v>0</v>
      </c>
      <c r="D106" s="10">
        <f>D77+D71+D65+D38+D20+D14</f>
        <v>0</v>
      </c>
      <c r="E106" s="10">
        <f aca="true" t="shared" si="47" ref="E106:Z106">E77+E71+E65+E38+E20+E14</f>
        <v>0</v>
      </c>
      <c r="F106" s="10">
        <f t="shared" si="47"/>
        <v>0</v>
      </c>
      <c r="G106" s="10">
        <f t="shared" si="47"/>
        <v>0</v>
      </c>
      <c r="H106" s="10">
        <f t="shared" si="47"/>
        <v>0</v>
      </c>
      <c r="I106" s="10">
        <f t="shared" si="47"/>
        <v>0</v>
      </c>
      <c r="J106" s="10">
        <f t="shared" si="47"/>
        <v>0</v>
      </c>
      <c r="K106" s="10">
        <f t="shared" si="47"/>
        <v>0</v>
      </c>
      <c r="L106" s="10">
        <f t="shared" si="47"/>
        <v>0</v>
      </c>
      <c r="M106" s="10">
        <f t="shared" si="47"/>
        <v>0</v>
      </c>
      <c r="N106" s="10">
        <f t="shared" si="47"/>
        <v>0</v>
      </c>
      <c r="O106" s="10">
        <f t="shared" si="47"/>
        <v>0</v>
      </c>
      <c r="P106" s="10">
        <f t="shared" si="47"/>
        <v>0</v>
      </c>
      <c r="Q106" s="10">
        <f t="shared" si="47"/>
        <v>0</v>
      </c>
      <c r="R106" s="10">
        <f t="shared" si="47"/>
        <v>0</v>
      </c>
      <c r="S106" s="10">
        <f t="shared" si="47"/>
        <v>0</v>
      </c>
      <c r="T106" s="10">
        <f t="shared" si="47"/>
        <v>0</v>
      </c>
      <c r="U106" s="10">
        <f t="shared" si="47"/>
        <v>0</v>
      </c>
      <c r="V106" s="10">
        <f t="shared" si="47"/>
        <v>0</v>
      </c>
      <c r="W106" s="10">
        <f t="shared" si="47"/>
        <v>0</v>
      </c>
      <c r="X106" s="10">
        <f t="shared" si="47"/>
        <v>0</v>
      </c>
      <c r="Y106" s="10">
        <f t="shared" si="47"/>
        <v>0</v>
      </c>
      <c r="Z106" s="10">
        <f t="shared" si="47"/>
        <v>0</v>
      </c>
      <c r="AA106" s="17"/>
    </row>
    <row r="107" spans="1:27" ht="25.5" customHeight="1">
      <c r="A107" s="64"/>
      <c r="B107" s="8" t="s">
        <v>14</v>
      </c>
      <c r="C107" s="10">
        <f t="shared" si="30"/>
        <v>0</v>
      </c>
      <c r="D107" s="10">
        <f>D78+D72+D66+D39+D21+D15</f>
        <v>0</v>
      </c>
      <c r="E107" s="10">
        <f aca="true" t="shared" si="48" ref="E107:Z107">E78+E72+E66+E39+E21+E15</f>
        <v>0</v>
      </c>
      <c r="F107" s="10">
        <f t="shared" si="48"/>
        <v>0</v>
      </c>
      <c r="G107" s="10">
        <f t="shared" si="48"/>
        <v>0</v>
      </c>
      <c r="H107" s="10">
        <f t="shared" si="48"/>
        <v>0</v>
      </c>
      <c r="I107" s="10">
        <f t="shared" si="48"/>
        <v>0</v>
      </c>
      <c r="J107" s="10">
        <f t="shared" si="48"/>
        <v>0</v>
      </c>
      <c r="K107" s="10">
        <f t="shared" si="48"/>
        <v>0</v>
      </c>
      <c r="L107" s="10">
        <f t="shared" si="48"/>
        <v>0</v>
      </c>
      <c r="M107" s="10">
        <f t="shared" si="48"/>
        <v>0</v>
      </c>
      <c r="N107" s="10">
        <f t="shared" si="48"/>
        <v>0</v>
      </c>
      <c r="O107" s="10">
        <f t="shared" si="48"/>
        <v>0</v>
      </c>
      <c r="P107" s="10">
        <f t="shared" si="48"/>
        <v>0</v>
      </c>
      <c r="Q107" s="10">
        <f t="shared" si="48"/>
        <v>0</v>
      </c>
      <c r="R107" s="10">
        <f t="shared" si="48"/>
        <v>0</v>
      </c>
      <c r="S107" s="10">
        <f t="shared" si="48"/>
        <v>0</v>
      </c>
      <c r="T107" s="10">
        <f t="shared" si="48"/>
        <v>0</v>
      </c>
      <c r="U107" s="10">
        <f t="shared" si="48"/>
        <v>0</v>
      </c>
      <c r="V107" s="10">
        <f t="shared" si="48"/>
        <v>0</v>
      </c>
      <c r="W107" s="10">
        <f t="shared" si="48"/>
        <v>0</v>
      </c>
      <c r="X107" s="10">
        <f t="shared" si="48"/>
        <v>0</v>
      </c>
      <c r="Y107" s="10">
        <f t="shared" si="48"/>
        <v>0</v>
      </c>
      <c r="Z107" s="10">
        <f t="shared" si="48"/>
        <v>0</v>
      </c>
      <c r="AA107" s="17"/>
    </row>
    <row r="108" spans="1:5" ht="16.5">
      <c r="A108" s="14"/>
      <c r="B108" s="14"/>
      <c r="C108" s="16"/>
      <c r="D108" s="15"/>
      <c r="E108" s="15"/>
    </row>
    <row r="109" spans="1:27" s="20" customFormat="1" ht="33" customHeight="1">
      <c r="A109" s="18"/>
      <c r="B109" s="21" t="s">
        <v>62</v>
      </c>
      <c r="C109" s="19"/>
      <c r="D109" s="19"/>
      <c r="E109" s="19"/>
      <c r="F109" s="54" t="s">
        <v>23</v>
      </c>
      <c r="G109" s="54"/>
      <c r="H109" s="5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s="20" customFormat="1" ht="16.5" hidden="1">
      <c r="A110" s="18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s="20" customFormat="1" ht="16.5" hidden="1">
      <c r="A111" s="21" t="s">
        <v>50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s="20" customFormat="1" ht="16.5" hidden="1">
      <c r="A112" s="21" t="s">
        <v>51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s="20" customFormat="1" ht="16.5" hidden="1">
      <c r="A113" s="21" t="s">
        <v>52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5" ht="16.5">
      <c r="A114" s="14"/>
      <c r="B114" s="14"/>
      <c r="C114" s="16"/>
      <c r="D114" s="15"/>
      <c r="E114" s="15"/>
    </row>
    <row r="115" spans="1:2" ht="16.5">
      <c r="A115" s="3" t="s">
        <v>41</v>
      </c>
      <c r="B115" s="21" t="s">
        <v>60</v>
      </c>
    </row>
    <row r="116" spans="1:2" ht="16.5">
      <c r="A116" s="3" t="s">
        <v>42</v>
      </c>
      <c r="B116" s="21" t="s">
        <v>61</v>
      </c>
    </row>
    <row r="117" spans="1:2" ht="16.5">
      <c r="A117" s="3" t="s">
        <v>43</v>
      </c>
      <c r="B117" s="21" t="s">
        <v>52</v>
      </c>
    </row>
    <row r="118" spans="1:2" ht="16.5">
      <c r="A118" s="3" t="s">
        <v>44</v>
      </c>
      <c r="B118" s="29">
        <v>42380</v>
      </c>
    </row>
    <row r="119" ht="16.5">
      <c r="A119" s="3" t="s">
        <v>45</v>
      </c>
    </row>
  </sheetData>
  <sheetProtection/>
  <mergeCells count="37">
    <mergeCell ref="X7:Y7"/>
    <mergeCell ref="A103:A107"/>
    <mergeCell ref="L7:M7"/>
    <mergeCell ref="N7:O7"/>
    <mergeCell ref="P7:Q7"/>
    <mergeCell ref="R7:S7"/>
    <mergeCell ref="T7:U7"/>
    <mergeCell ref="V7:W7"/>
    <mergeCell ref="A10:A15"/>
    <mergeCell ref="C7:C8"/>
    <mergeCell ref="J7:K7"/>
    <mergeCell ref="A46:A51"/>
    <mergeCell ref="A40:A45"/>
    <mergeCell ref="A34:A39"/>
    <mergeCell ref="A28:A33"/>
    <mergeCell ref="A22:A27"/>
    <mergeCell ref="A16:A21"/>
    <mergeCell ref="A5:Z5"/>
    <mergeCell ref="A85:A90"/>
    <mergeCell ref="A79:A84"/>
    <mergeCell ref="A73:A78"/>
    <mergeCell ref="A67:A72"/>
    <mergeCell ref="A58:A66"/>
    <mergeCell ref="A52:A57"/>
    <mergeCell ref="D7:E7"/>
    <mergeCell ref="F7:G7"/>
    <mergeCell ref="H7:I7"/>
    <mergeCell ref="X6:Z6"/>
    <mergeCell ref="T1:Z1"/>
    <mergeCell ref="T2:Z2"/>
    <mergeCell ref="T3:Z3"/>
    <mergeCell ref="F109:H109"/>
    <mergeCell ref="A97:A102"/>
    <mergeCell ref="A91:A96"/>
    <mergeCell ref="B59:B61"/>
    <mergeCell ref="A7:A8"/>
    <mergeCell ref="B7:B8"/>
  </mergeCells>
  <printOptions/>
  <pageMargins left="0.5118110236220472" right="0.5118110236220472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7"/>
  <sheetViews>
    <sheetView tabSelected="1" view="pageBreakPreview" zoomScale="60" zoomScaleNormal="82" zoomScalePageLayoutView="0" workbookViewId="0" topLeftCell="A1">
      <pane xSplit="2" ySplit="8" topLeftCell="S8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98" sqref="Y98"/>
    </sheetView>
  </sheetViews>
  <sheetFormatPr defaultColWidth="9.140625" defaultRowHeight="12.75"/>
  <cols>
    <col min="1" max="1" width="59.57421875" style="3" customWidth="1"/>
    <col min="2" max="7" width="14.28125" style="4" customWidth="1"/>
    <col min="8" max="8" width="12.140625" style="3" customWidth="1"/>
    <col min="9" max="9" width="11.8515625" style="3" customWidth="1"/>
    <col min="10" max="10" width="11.140625" style="3" customWidth="1"/>
    <col min="11" max="11" width="11.8515625" style="3" customWidth="1"/>
    <col min="12" max="12" width="12.421875" style="3" customWidth="1"/>
    <col min="13" max="13" width="11.00390625" style="3" customWidth="1"/>
    <col min="14" max="14" width="11.421875" style="3" customWidth="1"/>
    <col min="15" max="15" width="12.00390625" style="3" customWidth="1"/>
    <col min="16" max="16" width="11.421875" style="3" customWidth="1"/>
    <col min="17" max="17" width="11.140625" style="3" customWidth="1"/>
    <col min="18" max="18" width="11.421875" style="3" customWidth="1"/>
    <col min="19" max="19" width="10.8515625" style="3" customWidth="1"/>
    <col min="20" max="20" width="11.140625" style="3" customWidth="1"/>
    <col min="21" max="21" width="12.00390625" style="3" customWidth="1"/>
    <col min="22" max="22" width="11.421875" style="3" customWidth="1"/>
    <col min="23" max="23" width="10.8515625" style="3" customWidth="1"/>
    <col min="24" max="24" width="12.421875" style="3" customWidth="1"/>
    <col min="25" max="25" width="10.57421875" style="3" customWidth="1"/>
    <col min="26" max="26" width="12.00390625" style="3" customWidth="1"/>
    <col min="27" max="27" width="10.57421875" style="3" customWidth="1"/>
    <col min="28" max="28" width="11.57421875" style="3" customWidth="1"/>
    <col min="29" max="29" width="11.00390625" style="3" customWidth="1"/>
    <col min="30" max="30" width="12.140625" style="3" customWidth="1"/>
    <col min="31" max="31" width="10.8515625" style="3" customWidth="1"/>
    <col min="32" max="32" width="62.8515625" style="3" customWidth="1"/>
    <col min="33" max="16384" width="9.140625" style="3" customWidth="1"/>
  </cols>
  <sheetData>
    <row r="1" spans="24:30" ht="16.5" customHeight="1" hidden="1">
      <c r="X1" s="53" t="s">
        <v>56</v>
      </c>
      <c r="Y1" s="53"/>
      <c r="Z1" s="53"/>
      <c r="AA1" s="53"/>
      <c r="AB1" s="53"/>
      <c r="AC1" s="53"/>
      <c r="AD1" s="53"/>
    </row>
    <row r="2" spans="24:30" ht="21" customHeight="1" hidden="1">
      <c r="X2" s="53" t="s">
        <v>57</v>
      </c>
      <c r="Y2" s="53"/>
      <c r="Z2" s="53"/>
      <c r="AA2" s="53"/>
      <c r="AB2" s="53"/>
      <c r="AC2" s="53"/>
      <c r="AD2" s="53"/>
    </row>
    <row r="3" spans="24:30" ht="31.5" customHeight="1" hidden="1">
      <c r="X3" s="53" t="s">
        <v>64</v>
      </c>
      <c r="Y3" s="53"/>
      <c r="Z3" s="53"/>
      <c r="AA3" s="53"/>
      <c r="AB3" s="53"/>
      <c r="AC3" s="53"/>
      <c r="AD3" s="53"/>
    </row>
    <row r="4" spans="1:30" ht="37.5" customHeight="1">
      <c r="A4" s="40"/>
      <c r="B4" s="73" t="s">
        <v>99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41"/>
      <c r="Q4" s="41"/>
      <c r="R4" s="41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8:30" ht="18" customHeight="1">
      <c r="AB5" s="52" t="s">
        <v>59</v>
      </c>
      <c r="AC5" s="52"/>
      <c r="AD5" s="52"/>
    </row>
    <row r="6" spans="1:32" s="32" customFormat="1" ht="33.75" customHeight="1">
      <c r="A6" s="66" t="s">
        <v>58</v>
      </c>
      <c r="B6" s="67" t="s">
        <v>46</v>
      </c>
      <c r="C6" s="67" t="s">
        <v>100</v>
      </c>
      <c r="D6" s="67" t="s">
        <v>101</v>
      </c>
      <c r="E6" s="67" t="s">
        <v>102</v>
      </c>
      <c r="F6" s="67" t="s">
        <v>82</v>
      </c>
      <c r="G6" s="67"/>
      <c r="H6" s="68" t="s">
        <v>0</v>
      </c>
      <c r="I6" s="69"/>
      <c r="J6" s="66" t="s">
        <v>1</v>
      </c>
      <c r="K6" s="66"/>
      <c r="L6" s="66" t="s">
        <v>2</v>
      </c>
      <c r="M6" s="66"/>
      <c r="N6" s="66" t="s">
        <v>3</v>
      </c>
      <c r="O6" s="66"/>
      <c r="P6" s="66" t="s">
        <v>4</v>
      </c>
      <c r="Q6" s="66"/>
      <c r="R6" s="66" t="s">
        <v>5</v>
      </c>
      <c r="S6" s="66"/>
      <c r="T6" s="66" t="s">
        <v>6</v>
      </c>
      <c r="U6" s="66"/>
      <c r="V6" s="66" t="s">
        <v>7</v>
      </c>
      <c r="W6" s="66"/>
      <c r="X6" s="66" t="s">
        <v>8</v>
      </c>
      <c r="Y6" s="66"/>
      <c r="Z6" s="66" t="s">
        <v>9</v>
      </c>
      <c r="AA6" s="66"/>
      <c r="AB6" s="66" t="s">
        <v>10</v>
      </c>
      <c r="AC6" s="66"/>
      <c r="AD6" s="71" t="s">
        <v>11</v>
      </c>
      <c r="AE6" s="69"/>
      <c r="AF6" s="66" t="s">
        <v>85</v>
      </c>
    </row>
    <row r="7" spans="1:32" s="32" customFormat="1" ht="31.5" customHeight="1">
      <c r="A7" s="66"/>
      <c r="B7" s="67"/>
      <c r="C7" s="67"/>
      <c r="D7" s="67"/>
      <c r="E7" s="67"/>
      <c r="F7" s="31" t="s">
        <v>83</v>
      </c>
      <c r="G7" s="31" t="s">
        <v>84</v>
      </c>
      <c r="H7" s="31" t="s">
        <v>47</v>
      </c>
      <c r="I7" s="30" t="s">
        <v>81</v>
      </c>
      <c r="J7" s="30" t="s">
        <v>47</v>
      </c>
      <c r="K7" s="30" t="s">
        <v>81</v>
      </c>
      <c r="L7" s="30" t="s">
        <v>47</v>
      </c>
      <c r="M7" s="30" t="s">
        <v>81</v>
      </c>
      <c r="N7" s="30" t="s">
        <v>47</v>
      </c>
      <c r="O7" s="30" t="s">
        <v>81</v>
      </c>
      <c r="P7" s="30" t="s">
        <v>47</v>
      </c>
      <c r="Q7" s="30" t="s">
        <v>81</v>
      </c>
      <c r="R7" s="30" t="s">
        <v>47</v>
      </c>
      <c r="S7" s="30" t="s">
        <v>81</v>
      </c>
      <c r="T7" s="30" t="s">
        <v>47</v>
      </c>
      <c r="U7" s="30" t="s">
        <v>81</v>
      </c>
      <c r="V7" s="30" t="s">
        <v>47</v>
      </c>
      <c r="W7" s="30" t="s">
        <v>81</v>
      </c>
      <c r="X7" s="30" t="s">
        <v>47</v>
      </c>
      <c r="Y7" s="30" t="s">
        <v>81</v>
      </c>
      <c r="Z7" s="30" t="s">
        <v>47</v>
      </c>
      <c r="AA7" s="30" t="s">
        <v>81</v>
      </c>
      <c r="AB7" s="30" t="s">
        <v>47</v>
      </c>
      <c r="AC7" s="30" t="s">
        <v>81</v>
      </c>
      <c r="AD7" s="30" t="s">
        <v>47</v>
      </c>
      <c r="AE7" s="30" t="s">
        <v>81</v>
      </c>
      <c r="AF7" s="66"/>
    </row>
    <row r="8" spans="1:32" ht="17.25" customHeight="1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6">
        <v>15</v>
      </c>
      <c r="P8" s="7">
        <v>16</v>
      </c>
      <c r="Q8" s="6">
        <v>17</v>
      </c>
      <c r="R8" s="7">
        <v>18</v>
      </c>
      <c r="S8" s="6">
        <v>19</v>
      </c>
      <c r="T8" s="7">
        <v>20</v>
      </c>
      <c r="U8" s="6">
        <v>21</v>
      </c>
      <c r="V8" s="7">
        <v>22</v>
      </c>
      <c r="W8" s="6">
        <v>23</v>
      </c>
      <c r="X8" s="7">
        <v>24</v>
      </c>
      <c r="Y8" s="6">
        <v>25</v>
      </c>
      <c r="Z8" s="7">
        <v>26</v>
      </c>
      <c r="AA8" s="6">
        <v>27</v>
      </c>
      <c r="AB8" s="7">
        <v>28</v>
      </c>
      <c r="AC8" s="6">
        <v>29</v>
      </c>
      <c r="AD8" s="7">
        <v>30</v>
      </c>
      <c r="AE8" s="6">
        <v>31</v>
      </c>
      <c r="AF8" s="7">
        <v>32</v>
      </c>
    </row>
    <row r="9" spans="1:32" s="36" customFormat="1" ht="108" customHeight="1">
      <c r="A9" s="34" t="s">
        <v>65</v>
      </c>
      <c r="B9" s="35">
        <f>H9+J9+L9+N9+P9+R9+T9+V9+X9+Z9+AB9+AD9</f>
        <v>62440.57000000001</v>
      </c>
      <c r="C9" s="35">
        <f>C10</f>
        <v>49003.8</v>
      </c>
      <c r="D9" s="35">
        <f>D10</f>
        <v>36283.9</v>
      </c>
      <c r="E9" s="35">
        <f>E10</f>
        <v>36283.9</v>
      </c>
      <c r="F9" s="35">
        <f>E9/B9%</f>
        <v>58.109495156754654</v>
      </c>
      <c r="G9" s="35">
        <f>E9/C9%</f>
        <v>74.04303339741</v>
      </c>
      <c r="H9" s="35">
        <f>H10</f>
        <v>4365.42</v>
      </c>
      <c r="I9" s="35">
        <f aca="true" t="shared" si="0" ref="I9:AE9">I10</f>
        <v>1862.83</v>
      </c>
      <c r="J9" s="35">
        <f t="shared" si="0"/>
        <v>9831.85</v>
      </c>
      <c r="K9" s="35">
        <f t="shared" si="0"/>
        <v>4228.03</v>
      </c>
      <c r="L9" s="35">
        <f t="shared" si="0"/>
        <v>6352.77</v>
      </c>
      <c r="M9" s="35">
        <f t="shared" si="0"/>
        <v>4019.11</v>
      </c>
      <c r="N9" s="35">
        <f t="shared" si="0"/>
        <v>4792.41</v>
      </c>
      <c r="O9" s="35">
        <f t="shared" si="0"/>
        <v>5772.93</v>
      </c>
      <c r="P9" s="35">
        <f t="shared" si="0"/>
        <v>6861.08</v>
      </c>
      <c r="Q9" s="35">
        <f t="shared" si="0"/>
        <v>3932.3</v>
      </c>
      <c r="R9" s="35">
        <f t="shared" si="0"/>
        <v>7493.79</v>
      </c>
      <c r="S9" s="35">
        <f t="shared" si="0"/>
        <v>6011.02</v>
      </c>
      <c r="T9" s="35">
        <f t="shared" si="0"/>
        <v>6126.900000000001</v>
      </c>
      <c r="U9" s="35">
        <f t="shared" si="0"/>
        <v>4887.41</v>
      </c>
      <c r="V9" s="35">
        <f t="shared" si="0"/>
        <v>3179.58</v>
      </c>
      <c r="W9" s="35">
        <f t="shared" si="0"/>
        <v>5570.27</v>
      </c>
      <c r="X9" s="35">
        <f t="shared" si="0"/>
        <v>2603.01</v>
      </c>
      <c r="Y9" s="35">
        <f t="shared" si="0"/>
        <v>0</v>
      </c>
      <c r="Z9" s="35">
        <f t="shared" si="0"/>
        <v>2876.07</v>
      </c>
      <c r="AA9" s="35">
        <f t="shared" si="0"/>
        <v>0</v>
      </c>
      <c r="AB9" s="35">
        <f t="shared" si="0"/>
        <v>3505.3</v>
      </c>
      <c r="AC9" s="35">
        <f t="shared" si="0"/>
        <v>0</v>
      </c>
      <c r="AD9" s="35">
        <f t="shared" si="0"/>
        <v>4452.39</v>
      </c>
      <c r="AE9" s="35">
        <f t="shared" si="0"/>
        <v>0</v>
      </c>
      <c r="AF9" s="74" t="s">
        <v>103</v>
      </c>
    </row>
    <row r="10" spans="1:32" s="27" customFormat="1" ht="69.75" customHeight="1">
      <c r="A10" s="23" t="s">
        <v>24</v>
      </c>
      <c r="B10" s="24">
        <f aca="true" t="shared" si="1" ref="B10:B74">H10+J10+L10+N10+P10+R10+T10+V10+X10+Z10+AB10+AD10</f>
        <v>62440.57000000001</v>
      </c>
      <c r="C10" s="25">
        <f>C11+C12+C14+C15+C13</f>
        <v>49003.8</v>
      </c>
      <c r="D10" s="25">
        <f>D11+D12+D14+D15+D13</f>
        <v>36283.9</v>
      </c>
      <c r="E10" s="25">
        <f>E11+E12+E14+E15+E13</f>
        <v>36283.9</v>
      </c>
      <c r="F10" s="24">
        <f aca="true" t="shared" si="2" ref="F10:F74">E10/B10%</f>
        <v>58.109495156754654</v>
      </c>
      <c r="G10" s="24">
        <f>E10/C10%</f>
        <v>74.04303339741</v>
      </c>
      <c r="H10" s="25">
        <f>H11+H12+H14+H15+H13</f>
        <v>4365.42</v>
      </c>
      <c r="I10" s="25">
        <f aca="true" t="shared" si="3" ref="I10:AE10">I11+I12+I14+I15+I13</f>
        <v>1862.83</v>
      </c>
      <c r="J10" s="25">
        <f t="shared" si="3"/>
        <v>9831.85</v>
      </c>
      <c r="K10" s="25">
        <f t="shared" si="3"/>
        <v>4228.03</v>
      </c>
      <c r="L10" s="25">
        <f t="shared" si="3"/>
        <v>6352.77</v>
      </c>
      <c r="M10" s="25">
        <f t="shared" si="3"/>
        <v>4019.11</v>
      </c>
      <c r="N10" s="25">
        <f t="shared" si="3"/>
        <v>4792.41</v>
      </c>
      <c r="O10" s="25">
        <f t="shared" si="3"/>
        <v>5772.93</v>
      </c>
      <c r="P10" s="25">
        <f t="shared" si="3"/>
        <v>6861.08</v>
      </c>
      <c r="Q10" s="25">
        <f t="shared" si="3"/>
        <v>3932.3</v>
      </c>
      <c r="R10" s="25">
        <f t="shared" si="3"/>
        <v>7493.79</v>
      </c>
      <c r="S10" s="25">
        <f t="shared" si="3"/>
        <v>6011.02</v>
      </c>
      <c r="T10" s="25">
        <f t="shared" si="3"/>
        <v>6126.900000000001</v>
      </c>
      <c r="U10" s="25">
        <f t="shared" si="3"/>
        <v>4887.41</v>
      </c>
      <c r="V10" s="25">
        <f t="shared" si="3"/>
        <v>3179.58</v>
      </c>
      <c r="W10" s="25">
        <f t="shared" si="3"/>
        <v>5570.27</v>
      </c>
      <c r="X10" s="25">
        <f t="shared" si="3"/>
        <v>2603.01</v>
      </c>
      <c r="Y10" s="25">
        <f t="shared" si="3"/>
        <v>0</v>
      </c>
      <c r="Z10" s="25">
        <f t="shared" si="3"/>
        <v>2876.07</v>
      </c>
      <c r="AA10" s="25">
        <f t="shared" si="3"/>
        <v>0</v>
      </c>
      <c r="AB10" s="25">
        <f t="shared" si="3"/>
        <v>3505.3</v>
      </c>
      <c r="AC10" s="25">
        <f t="shared" si="3"/>
        <v>0</v>
      </c>
      <c r="AD10" s="25">
        <f t="shared" si="3"/>
        <v>4452.39</v>
      </c>
      <c r="AE10" s="25">
        <f t="shared" si="3"/>
        <v>0</v>
      </c>
      <c r="AF10" s="75"/>
    </row>
    <row r="11" spans="1:32" ht="85.5" customHeight="1">
      <c r="A11" s="8" t="s">
        <v>12</v>
      </c>
      <c r="B11" s="10">
        <f t="shared" si="1"/>
        <v>0</v>
      </c>
      <c r="C11" s="10">
        <f>H11+J11+L11+N11+P11+R11+T11+V11</f>
        <v>0</v>
      </c>
      <c r="D11" s="10">
        <f>E11</f>
        <v>0</v>
      </c>
      <c r="E11" s="10">
        <f>I11+K11+M11+O11+Q11+S11+U11+W11+Y11+AA11+AC11+AE11</f>
        <v>0</v>
      </c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7"/>
      <c r="AF11" s="75"/>
    </row>
    <row r="12" spans="1:32" ht="62.25" customHeight="1">
      <c r="A12" s="8" t="s">
        <v>13</v>
      </c>
      <c r="B12" s="10">
        <f t="shared" si="1"/>
        <v>61837.600000000006</v>
      </c>
      <c r="C12" s="10">
        <f>H12+J12+L12+N12+P12+R12+T12+V12</f>
        <v>48400.83</v>
      </c>
      <c r="D12" s="10">
        <f>E12</f>
        <v>35680.93</v>
      </c>
      <c r="E12" s="10">
        <f>I12+K12+M12+O12+Q12+S12+U12+W12+Y12+AA12+AC12+AE12</f>
        <v>35680.93</v>
      </c>
      <c r="F12" s="10">
        <f t="shared" si="2"/>
        <v>57.701026559892355</v>
      </c>
      <c r="G12" s="10">
        <f>E12/C12%</f>
        <v>73.71966555118992</v>
      </c>
      <c r="H12" s="9">
        <v>4365.42</v>
      </c>
      <c r="I12" s="9">
        <v>1862.83</v>
      </c>
      <c r="J12" s="9">
        <v>9831.85</v>
      </c>
      <c r="K12" s="9">
        <v>4228.03</v>
      </c>
      <c r="L12" s="9">
        <v>6352.77</v>
      </c>
      <c r="M12" s="9">
        <v>4019.11</v>
      </c>
      <c r="N12" s="9">
        <v>4792.41</v>
      </c>
      <c r="O12" s="9">
        <v>5772.93</v>
      </c>
      <c r="P12" s="9">
        <v>6861.08</v>
      </c>
      <c r="Q12" s="9">
        <v>3932.3</v>
      </c>
      <c r="R12" s="9">
        <v>7493.79</v>
      </c>
      <c r="S12" s="9">
        <v>6011.02</v>
      </c>
      <c r="T12" s="9">
        <v>5523.93</v>
      </c>
      <c r="U12" s="9">
        <v>4284.44</v>
      </c>
      <c r="V12" s="9">
        <v>3179.58</v>
      </c>
      <c r="W12" s="9">
        <v>5570.27</v>
      </c>
      <c r="X12" s="9">
        <v>2603.01</v>
      </c>
      <c r="Y12" s="9"/>
      <c r="Z12" s="9">
        <v>2876.07</v>
      </c>
      <c r="AA12" s="9"/>
      <c r="AB12" s="9">
        <v>3505.3</v>
      </c>
      <c r="AC12" s="9"/>
      <c r="AD12" s="9">
        <v>4452.39</v>
      </c>
      <c r="AE12" s="17"/>
      <c r="AF12" s="75"/>
    </row>
    <row r="13" spans="1:32" ht="68.25" customHeight="1">
      <c r="A13" s="8" t="s">
        <v>97</v>
      </c>
      <c r="B13" s="10">
        <f>H13+J13+L13+N13+P13+R13+T13+V13+X13+Z13+AB13+AD13</f>
        <v>602.97</v>
      </c>
      <c r="C13" s="10">
        <f>H13+J13+L13+N13+P13+R13+T13+V13</f>
        <v>602.97</v>
      </c>
      <c r="D13" s="10">
        <f>E13</f>
        <v>602.97</v>
      </c>
      <c r="E13" s="10">
        <f>I13+K13+M13+O13+Q13+S13+U13+W13+Y13+AA13+AC13+AE13</f>
        <v>602.97</v>
      </c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602.97</v>
      </c>
      <c r="U13" s="9">
        <v>602.97</v>
      </c>
      <c r="V13" s="9"/>
      <c r="W13" s="9"/>
      <c r="X13" s="9"/>
      <c r="Y13" s="9"/>
      <c r="Z13" s="9"/>
      <c r="AA13" s="9"/>
      <c r="AB13" s="9"/>
      <c r="AC13" s="9"/>
      <c r="AD13" s="9"/>
      <c r="AE13" s="17"/>
      <c r="AF13" s="75"/>
    </row>
    <row r="14" spans="1:32" ht="42" customHeight="1">
      <c r="A14" s="8" t="s">
        <v>80</v>
      </c>
      <c r="B14" s="10">
        <f t="shared" si="1"/>
        <v>0</v>
      </c>
      <c r="C14" s="10">
        <f>H14+J14+L14+N14+P14+R14+T14+V14</f>
        <v>0</v>
      </c>
      <c r="D14" s="10">
        <f>E14</f>
        <v>0</v>
      </c>
      <c r="E14" s="10">
        <f>I14+K14+M14+O14+Q14+S14+U14+W14+Y14+AA14+AC14+AE14</f>
        <v>0</v>
      </c>
      <c r="F14" s="10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7"/>
      <c r="AF14" s="75"/>
    </row>
    <row r="15" spans="1:32" ht="153" customHeight="1">
      <c r="A15" s="8" t="s">
        <v>14</v>
      </c>
      <c r="B15" s="10">
        <f t="shared" si="1"/>
        <v>0</v>
      </c>
      <c r="C15" s="10">
        <f>H15+J15+L15+N15+P15+R15+T15+V15</f>
        <v>0</v>
      </c>
      <c r="D15" s="10">
        <f>E15</f>
        <v>0</v>
      </c>
      <c r="E15" s="10">
        <f>I15+K15+M15+O15+Q15+S15+U15+W15+Y15+AA15+AC15+AE15</f>
        <v>0</v>
      </c>
      <c r="F15" s="10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7"/>
      <c r="AF15" s="76"/>
    </row>
    <row r="16" spans="1:32" s="36" customFormat="1" ht="40.5" customHeight="1">
      <c r="A16" s="34" t="s">
        <v>66</v>
      </c>
      <c r="B16" s="35">
        <f t="shared" si="1"/>
        <v>33944.499079999994</v>
      </c>
      <c r="C16" s="35">
        <f>C17</f>
        <v>21085.04206</v>
      </c>
      <c r="D16" s="35">
        <f>D17</f>
        <v>18962.37</v>
      </c>
      <c r="E16" s="35">
        <f>E17</f>
        <v>18962.37</v>
      </c>
      <c r="F16" s="35">
        <f t="shared" si="2"/>
        <v>55.86286589561894</v>
      </c>
      <c r="G16" s="35">
        <f>E16/C16%</f>
        <v>89.93280613830561</v>
      </c>
      <c r="H16" s="35">
        <f>H17</f>
        <v>3605.3220599999995</v>
      </c>
      <c r="I16" s="35">
        <f aca="true" t="shared" si="4" ref="I16:AE16">I17</f>
        <v>3605.3199999999997</v>
      </c>
      <c r="J16" s="35">
        <f t="shared" si="4"/>
        <v>3391.23</v>
      </c>
      <c r="K16" s="35">
        <f t="shared" si="4"/>
        <v>2824.38</v>
      </c>
      <c r="L16" s="35">
        <f t="shared" si="4"/>
        <v>2992.6</v>
      </c>
      <c r="M16" s="35">
        <f t="shared" si="4"/>
        <v>2956.1800000000003</v>
      </c>
      <c r="N16" s="35">
        <f t="shared" si="4"/>
        <v>2591.98</v>
      </c>
      <c r="O16" s="35">
        <f t="shared" si="4"/>
        <v>1940.1599999999999</v>
      </c>
      <c r="P16" s="35">
        <f t="shared" si="4"/>
        <v>2363.67</v>
      </c>
      <c r="Q16" s="35">
        <f t="shared" si="4"/>
        <v>1841.74</v>
      </c>
      <c r="R16" s="35">
        <f t="shared" si="4"/>
        <v>1916.6999999999998</v>
      </c>
      <c r="S16" s="35">
        <f t="shared" si="4"/>
        <v>1995.46</v>
      </c>
      <c r="T16" s="35">
        <f t="shared" si="4"/>
        <v>1785.57</v>
      </c>
      <c r="U16" s="35">
        <f t="shared" si="4"/>
        <v>1954.34</v>
      </c>
      <c r="V16" s="35">
        <f t="shared" si="4"/>
        <v>2437.97</v>
      </c>
      <c r="W16" s="35">
        <f t="shared" si="4"/>
        <v>1844.79</v>
      </c>
      <c r="X16" s="35">
        <f t="shared" si="4"/>
        <v>2916.14</v>
      </c>
      <c r="Y16" s="35">
        <f t="shared" si="4"/>
        <v>0</v>
      </c>
      <c r="Z16" s="35">
        <f t="shared" si="4"/>
        <v>3208.5891899999997</v>
      </c>
      <c r="AA16" s="35">
        <f t="shared" si="4"/>
        <v>0</v>
      </c>
      <c r="AB16" s="35">
        <f t="shared" si="4"/>
        <v>3317.99</v>
      </c>
      <c r="AC16" s="35">
        <f t="shared" si="4"/>
        <v>0</v>
      </c>
      <c r="AD16" s="35">
        <f t="shared" si="4"/>
        <v>3416.73783</v>
      </c>
      <c r="AE16" s="35">
        <f t="shared" si="4"/>
        <v>0</v>
      </c>
      <c r="AF16" s="77"/>
    </row>
    <row r="17" spans="1:32" s="27" customFormat="1" ht="21" customHeight="1">
      <c r="A17" s="23" t="s">
        <v>24</v>
      </c>
      <c r="B17" s="24">
        <f t="shared" si="1"/>
        <v>33944.499079999994</v>
      </c>
      <c r="C17" s="25">
        <f>C18+C19+C20+C21</f>
        <v>21085.04206</v>
      </c>
      <c r="D17" s="25">
        <f>D18+D19+D20+D21</f>
        <v>18962.37</v>
      </c>
      <c r="E17" s="25">
        <f>E18+E19+E20+E21</f>
        <v>18962.37</v>
      </c>
      <c r="F17" s="24">
        <f t="shared" si="2"/>
        <v>55.86286589561894</v>
      </c>
      <c r="G17" s="24">
        <f>E17/C17%</f>
        <v>89.93280613830561</v>
      </c>
      <c r="H17" s="25">
        <f>H18+H19+H20+H21</f>
        <v>3605.3220599999995</v>
      </c>
      <c r="I17" s="25">
        <f aca="true" t="shared" si="5" ref="I17:AD17">I18+I19+I20+I21</f>
        <v>3605.3199999999997</v>
      </c>
      <c r="J17" s="25">
        <f t="shared" si="5"/>
        <v>3391.23</v>
      </c>
      <c r="K17" s="25">
        <f t="shared" si="5"/>
        <v>2824.38</v>
      </c>
      <c r="L17" s="25">
        <f t="shared" si="5"/>
        <v>2992.6</v>
      </c>
      <c r="M17" s="25">
        <f t="shared" si="5"/>
        <v>2956.1800000000003</v>
      </c>
      <c r="N17" s="25">
        <f t="shared" si="5"/>
        <v>2591.98</v>
      </c>
      <c r="O17" s="25">
        <f t="shared" si="5"/>
        <v>1940.1599999999999</v>
      </c>
      <c r="P17" s="25">
        <f t="shared" si="5"/>
        <v>2363.67</v>
      </c>
      <c r="Q17" s="25">
        <f t="shared" si="5"/>
        <v>1841.74</v>
      </c>
      <c r="R17" s="25">
        <f t="shared" si="5"/>
        <v>1916.6999999999998</v>
      </c>
      <c r="S17" s="25">
        <f t="shared" si="5"/>
        <v>1995.46</v>
      </c>
      <c r="T17" s="25">
        <f t="shared" si="5"/>
        <v>1785.57</v>
      </c>
      <c r="U17" s="25">
        <f t="shared" si="5"/>
        <v>1954.34</v>
      </c>
      <c r="V17" s="25">
        <f t="shared" si="5"/>
        <v>2437.97</v>
      </c>
      <c r="W17" s="25">
        <f t="shared" si="5"/>
        <v>1844.79</v>
      </c>
      <c r="X17" s="25">
        <f t="shared" si="5"/>
        <v>2916.14</v>
      </c>
      <c r="Y17" s="25">
        <f t="shared" si="5"/>
        <v>0</v>
      </c>
      <c r="Z17" s="25">
        <f t="shared" si="5"/>
        <v>3208.5891899999997</v>
      </c>
      <c r="AA17" s="25">
        <f t="shared" si="5"/>
        <v>0</v>
      </c>
      <c r="AB17" s="25">
        <f t="shared" si="5"/>
        <v>3317.99</v>
      </c>
      <c r="AC17" s="25">
        <f t="shared" si="5"/>
        <v>0</v>
      </c>
      <c r="AD17" s="25">
        <f t="shared" si="5"/>
        <v>3416.73783</v>
      </c>
      <c r="AE17" s="25">
        <f>AE18+AE19+AE20+AE21</f>
        <v>0</v>
      </c>
      <c r="AF17" s="77"/>
    </row>
    <row r="18" spans="1:32" ht="16.5" customHeight="1">
      <c r="A18" s="8" t="s">
        <v>12</v>
      </c>
      <c r="B18" s="10">
        <f t="shared" si="1"/>
        <v>0</v>
      </c>
      <c r="C18" s="9">
        <f aca="true" t="shared" si="6" ref="C18:E21">C24+C30</f>
        <v>0</v>
      </c>
      <c r="D18" s="9">
        <f t="shared" si="6"/>
        <v>0</v>
      </c>
      <c r="E18" s="9">
        <f t="shared" si="6"/>
        <v>0</v>
      </c>
      <c r="F18" s="10"/>
      <c r="G18" s="10"/>
      <c r="H18" s="9">
        <f>H24+H30</f>
        <v>0</v>
      </c>
      <c r="I18" s="9">
        <f aca="true" t="shared" si="7" ref="I18:AD21">I24+I30</f>
        <v>0</v>
      </c>
      <c r="J18" s="9">
        <f t="shared" si="7"/>
        <v>0</v>
      </c>
      <c r="K18" s="9">
        <f t="shared" si="7"/>
        <v>0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0</v>
      </c>
      <c r="Z18" s="9">
        <f t="shared" si="7"/>
        <v>0</v>
      </c>
      <c r="AA18" s="9">
        <f t="shared" si="7"/>
        <v>0</v>
      </c>
      <c r="AB18" s="9">
        <f t="shared" si="7"/>
        <v>0</v>
      </c>
      <c r="AC18" s="9">
        <f t="shared" si="7"/>
        <v>0</v>
      </c>
      <c r="AD18" s="9">
        <f t="shared" si="7"/>
        <v>0</v>
      </c>
      <c r="AE18" s="17"/>
      <c r="AF18" s="77"/>
    </row>
    <row r="19" spans="1:32" ht="16.5" customHeight="1">
      <c r="A19" s="8" t="s">
        <v>13</v>
      </c>
      <c r="B19" s="10">
        <f t="shared" si="1"/>
        <v>33944.499079999994</v>
      </c>
      <c r="C19" s="9">
        <f t="shared" si="6"/>
        <v>21085.04206</v>
      </c>
      <c r="D19" s="9">
        <f t="shared" si="6"/>
        <v>18962.37</v>
      </c>
      <c r="E19" s="9">
        <f t="shared" si="6"/>
        <v>18962.37</v>
      </c>
      <c r="F19" s="10">
        <f t="shared" si="2"/>
        <v>55.86286589561894</v>
      </c>
      <c r="G19" s="10">
        <f>E19/C19%</f>
        <v>89.93280613830561</v>
      </c>
      <c r="H19" s="9">
        <f>H25+H31</f>
        <v>3605.3220599999995</v>
      </c>
      <c r="I19" s="9">
        <f t="shared" si="7"/>
        <v>3605.3199999999997</v>
      </c>
      <c r="J19" s="9">
        <f t="shared" si="7"/>
        <v>3391.23</v>
      </c>
      <c r="K19" s="9">
        <f t="shared" si="7"/>
        <v>2824.38</v>
      </c>
      <c r="L19" s="9">
        <f t="shared" si="7"/>
        <v>2992.6</v>
      </c>
      <c r="M19" s="9">
        <f t="shared" si="7"/>
        <v>2956.1800000000003</v>
      </c>
      <c r="N19" s="9">
        <f t="shared" si="7"/>
        <v>2591.98</v>
      </c>
      <c r="O19" s="9">
        <f t="shared" si="7"/>
        <v>1940.1599999999999</v>
      </c>
      <c r="P19" s="9">
        <f t="shared" si="7"/>
        <v>2363.67</v>
      </c>
      <c r="Q19" s="9">
        <f t="shared" si="7"/>
        <v>1841.74</v>
      </c>
      <c r="R19" s="9">
        <f t="shared" si="7"/>
        <v>1916.6999999999998</v>
      </c>
      <c r="S19" s="9">
        <f t="shared" si="7"/>
        <v>1995.46</v>
      </c>
      <c r="T19" s="9">
        <f t="shared" si="7"/>
        <v>1785.57</v>
      </c>
      <c r="U19" s="9">
        <f t="shared" si="7"/>
        <v>1954.34</v>
      </c>
      <c r="V19" s="9">
        <f t="shared" si="7"/>
        <v>2437.97</v>
      </c>
      <c r="W19" s="9">
        <f t="shared" si="7"/>
        <v>1844.79</v>
      </c>
      <c r="X19" s="9">
        <f t="shared" si="7"/>
        <v>2916.14</v>
      </c>
      <c r="Y19" s="9">
        <f t="shared" si="7"/>
        <v>0</v>
      </c>
      <c r="Z19" s="9">
        <f t="shared" si="7"/>
        <v>3208.5891899999997</v>
      </c>
      <c r="AA19" s="9">
        <f t="shared" si="7"/>
        <v>0</v>
      </c>
      <c r="AB19" s="9">
        <f t="shared" si="7"/>
        <v>3317.99</v>
      </c>
      <c r="AC19" s="9">
        <f t="shared" si="7"/>
        <v>0</v>
      </c>
      <c r="AD19" s="9">
        <f t="shared" si="7"/>
        <v>3416.73783</v>
      </c>
      <c r="AE19" s="17"/>
      <c r="AF19" s="77"/>
    </row>
    <row r="20" spans="1:32" ht="16.5" customHeight="1">
      <c r="A20" s="8" t="s">
        <v>80</v>
      </c>
      <c r="B20" s="10">
        <f t="shared" si="1"/>
        <v>0</v>
      </c>
      <c r="C20" s="9">
        <f t="shared" si="6"/>
        <v>0</v>
      </c>
      <c r="D20" s="9">
        <f t="shared" si="6"/>
        <v>0</v>
      </c>
      <c r="E20" s="9">
        <f t="shared" si="6"/>
        <v>0</v>
      </c>
      <c r="F20" s="10"/>
      <c r="G20" s="10"/>
      <c r="H20" s="9">
        <f>H26+H32</f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9">
        <f t="shared" si="7"/>
        <v>0</v>
      </c>
      <c r="AB20" s="9">
        <f t="shared" si="7"/>
        <v>0</v>
      </c>
      <c r="AC20" s="9">
        <f t="shared" si="7"/>
        <v>0</v>
      </c>
      <c r="AD20" s="9">
        <f t="shared" si="7"/>
        <v>0</v>
      </c>
      <c r="AE20" s="17"/>
      <c r="AF20" s="77"/>
    </row>
    <row r="21" spans="1:32" ht="16.5" customHeight="1">
      <c r="A21" s="8" t="s">
        <v>14</v>
      </c>
      <c r="B21" s="10">
        <f t="shared" si="1"/>
        <v>0</v>
      </c>
      <c r="C21" s="9">
        <f t="shared" si="6"/>
        <v>0</v>
      </c>
      <c r="D21" s="9">
        <f t="shared" si="6"/>
        <v>0</v>
      </c>
      <c r="E21" s="9">
        <f t="shared" si="6"/>
        <v>0</v>
      </c>
      <c r="F21" s="10"/>
      <c r="G21" s="10"/>
      <c r="H21" s="9">
        <f>H27+H33</f>
        <v>0</v>
      </c>
      <c r="I21" s="9">
        <f t="shared" si="7"/>
        <v>0</v>
      </c>
      <c r="J21" s="9">
        <f t="shared" si="7"/>
        <v>0</v>
      </c>
      <c r="K21" s="9">
        <f t="shared" si="7"/>
        <v>0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9">
        <f t="shared" si="7"/>
        <v>0</v>
      </c>
      <c r="P21" s="9">
        <f t="shared" si="7"/>
        <v>0</v>
      </c>
      <c r="Q21" s="9">
        <f t="shared" si="7"/>
        <v>0</v>
      </c>
      <c r="R21" s="9">
        <f t="shared" si="7"/>
        <v>0</v>
      </c>
      <c r="S21" s="9">
        <f t="shared" si="7"/>
        <v>0</v>
      </c>
      <c r="T21" s="9">
        <f t="shared" si="7"/>
        <v>0</v>
      </c>
      <c r="U21" s="9">
        <f t="shared" si="7"/>
        <v>0</v>
      </c>
      <c r="V21" s="9">
        <f t="shared" si="7"/>
        <v>0</v>
      </c>
      <c r="W21" s="9">
        <f t="shared" si="7"/>
        <v>0</v>
      </c>
      <c r="X21" s="9">
        <f t="shared" si="7"/>
        <v>0</v>
      </c>
      <c r="Y21" s="9">
        <f t="shared" si="7"/>
        <v>0</v>
      </c>
      <c r="Z21" s="9">
        <f t="shared" si="7"/>
        <v>0</v>
      </c>
      <c r="AA21" s="9">
        <f t="shared" si="7"/>
        <v>0</v>
      </c>
      <c r="AB21" s="9">
        <f t="shared" si="7"/>
        <v>0</v>
      </c>
      <c r="AC21" s="9">
        <f t="shared" si="7"/>
        <v>0</v>
      </c>
      <c r="AD21" s="9">
        <f t="shared" si="7"/>
        <v>0</v>
      </c>
      <c r="AE21" s="17"/>
      <c r="AF21" s="77"/>
    </row>
    <row r="22" spans="1:32" ht="34.5" customHeight="1">
      <c r="A22" s="33" t="s">
        <v>67</v>
      </c>
      <c r="B22" s="10">
        <f t="shared" si="1"/>
        <v>17059.39908</v>
      </c>
      <c r="C22" s="9">
        <f>C23</f>
        <v>9898.37206</v>
      </c>
      <c r="D22" s="9">
        <f>D23</f>
        <v>9310.31</v>
      </c>
      <c r="E22" s="9">
        <f>E23</f>
        <v>9310.31</v>
      </c>
      <c r="F22" s="10">
        <f t="shared" si="2"/>
        <v>54.575837966738035</v>
      </c>
      <c r="G22" s="10">
        <f>E22/C22%</f>
        <v>94.05900226385307</v>
      </c>
      <c r="H22" s="9">
        <f>H23</f>
        <v>2390.75206</v>
      </c>
      <c r="I22" s="9">
        <f aca="true" t="shared" si="8" ref="I22:AE22">I23</f>
        <v>2390.75</v>
      </c>
      <c r="J22" s="9">
        <f t="shared" si="8"/>
        <v>1966.64</v>
      </c>
      <c r="K22" s="9">
        <f t="shared" si="8"/>
        <v>1719.29</v>
      </c>
      <c r="L22" s="9">
        <f t="shared" si="8"/>
        <v>1568.02</v>
      </c>
      <c r="M22" s="9">
        <f t="shared" si="8"/>
        <v>1688.67</v>
      </c>
      <c r="N22" s="9">
        <f t="shared" si="8"/>
        <v>1167.39</v>
      </c>
      <c r="O22" s="9">
        <f t="shared" si="8"/>
        <v>1057.26</v>
      </c>
      <c r="P22" s="9">
        <f t="shared" si="8"/>
        <v>939.09</v>
      </c>
      <c r="Q22" s="9">
        <f t="shared" si="8"/>
        <v>1013.3</v>
      </c>
      <c r="R22" s="9">
        <f t="shared" si="8"/>
        <v>492.11</v>
      </c>
      <c r="S22" s="9">
        <f t="shared" si="8"/>
        <v>374.14</v>
      </c>
      <c r="T22" s="9">
        <f t="shared" si="8"/>
        <v>360.99</v>
      </c>
      <c r="U22" s="9">
        <f t="shared" si="8"/>
        <v>382.55</v>
      </c>
      <c r="V22" s="9">
        <f t="shared" si="8"/>
        <v>1013.38</v>
      </c>
      <c r="W22" s="9">
        <f t="shared" si="8"/>
        <v>684.35</v>
      </c>
      <c r="X22" s="9">
        <f t="shared" si="8"/>
        <v>1491.56</v>
      </c>
      <c r="Y22" s="9">
        <f t="shared" si="8"/>
        <v>0</v>
      </c>
      <c r="Z22" s="9">
        <f t="shared" si="8"/>
        <v>1783.99919</v>
      </c>
      <c r="AA22" s="9">
        <f t="shared" si="8"/>
        <v>0</v>
      </c>
      <c r="AB22" s="9">
        <f t="shared" si="8"/>
        <v>1893.4</v>
      </c>
      <c r="AC22" s="9">
        <f t="shared" si="8"/>
        <v>0</v>
      </c>
      <c r="AD22" s="9">
        <f t="shared" si="8"/>
        <v>1992.06783</v>
      </c>
      <c r="AE22" s="9">
        <f t="shared" si="8"/>
        <v>0</v>
      </c>
      <c r="AF22" s="77" t="s">
        <v>89</v>
      </c>
    </row>
    <row r="23" spans="1:32" s="27" customFormat="1" ht="19.5" customHeight="1">
      <c r="A23" s="23" t="s">
        <v>24</v>
      </c>
      <c r="B23" s="24">
        <f t="shared" si="1"/>
        <v>17059.39908</v>
      </c>
      <c r="C23" s="25">
        <f>C24+C25+C26+C27</f>
        <v>9898.37206</v>
      </c>
      <c r="D23" s="25">
        <f>D24+D25+D26+D27</f>
        <v>9310.31</v>
      </c>
      <c r="E23" s="25">
        <f>E24+E25+E26+E27</f>
        <v>9310.31</v>
      </c>
      <c r="F23" s="24">
        <f t="shared" si="2"/>
        <v>54.575837966738035</v>
      </c>
      <c r="G23" s="24">
        <f>E23/C23%</f>
        <v>94.05900226385307</v>
      </c>
      <c r="H23" s="25">
        <f>H24+H25+H26+H27</f>
        <v>2390.75206</v>
      </c>
      <c r="I23" s="25">
        <f aca="true" t="shared" si="9" ref="I23:AD23">I24+I25+I26+I27</f>
        <v>2390.75</v>
      </c>
      <c r="J23" s="25">
        <f t="shared" si="9"/>
        <v>1966.64</v>
      </c>
      <c r="K23" s="25">
        <f t="shared" si="9"/>
        <v>1719.29</v>
      </c>
      <c r="L23" s="25">
        <f t="shared" si="9"/>
        <v>1568.02</v>
      </c>
      <c r="M23" s="25">
        <f t="shared" si="9"/>
        <v>1688.67</v>
      </c>
      <c r="N23" s="25">
        <f t="shared" si="9"/>
        <v>1167.39</v>
      </c>
      <c r="O23" s="25">
        <f t="shared" si="9"/>
        <v>1057.26</v>
      </c>
      <c r="P23" s="25">
        <f t="shared" si="9"/>
        <v>939.09</v>
      </c>
      <c r="Q23" s="25">
        <f t="shared" si="9"/>
        <v>1013.3</v>
      </c>
      <c r="R23" s="25">
        <f t="shared" si="9"/>
        <v>492.11</v>
      </c>
      <c r="S23" s="25">
        <f t="shared" si="9"/>
        <v>374.14</v>
      </c>
      <c r="T23" s="25">
        <f t="shared" si="9"/>
        <v>360.99</v>
      </c>
      <c r="U23" s="25">
        <f t="shared" si="9"/>
        <v>382.55</v>
      </c>
      <c r="V23" s="25">
        <f t="shared" si="9"/>
        <v>1013.38</v>
      </c>
      <c r="W23" s="25">
        <f t="shared" si="9"/>
        <v>684.35</v>
      </c>
      <c r="X23" s="25">
        <f t="shared" si="9"/>
        <v>1491.56</v>
      </c>
      <c r="Y23" s="25">
        <f t="shared" si="9"/>
        <v>0</v>
      </c>
      <c r="Z23" s="25">
        <f t="shared" si="9"/>
        <v>1783.99919</v>
      </c>
      <c r="AA23" s="25">
        <f t="shared" si="9"/>
        <v>0</v>
      </c>
      <c r="AB23" s="25">
        <f t="shared" si="9"/>
        <v>1893.4</v>
      </c>
      <c r="AC23" s="25">
        <f t="shared" si="9"/>
        <v>0</v>
      </c>
      <c r="AD23" s="25">
        <f t="shared" si="9"/>
        <v>1992.06783</v>
      </c>
      <c r="AE23" s="25">
        <f>AE24+AE25+AE26+AE27</f>
        <v>0</v>
      </c>
      <c r="AF23" s="77"/>
    </row>
    <row r="24" spans="1:32" ht="15.75" customHeight="1">
      <c r="A24" s="8" t="s">
        <v>12</v>
      </c>
      <c r="B24" s="10">
        <f t="shared" si="1"/>
        <v>0</v>
      </c>
      <c r="C24" s="10">
        <f>H24+J24+L24+N24+P24+R24+T24+V24</f>
        <v>0</v>
      </c>
      <c r="D24" s="10">
        <f>E24</f>
        <v>0</v>
      </c>
      <c r="E24" s="10">
        <f>I24+K24+M24+O24+Q24+S24+U24+W24+Y24+AA24+AC24+AE24</f>
        <v>0</v>
      </c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7"/>
      <c r="AF24" s="77"/>
    </row>
    <row r="25" spans="1:32" ht="15.75" customHeight="1">
      <c r="A25" s="8" t="s">
        <v>13</v>
      </c>
      <c r="B25" s="10">
        <f t="shared" si="1"/>
        <v>17059.39908</v>
      </c>
      <c r="C25" s="10">
        <f>H25+J25+L25+N25+P25+R25+T25+V25</f>
        <v>9898.37206</v>
      </c>
      <c r="D25" s="10">
        <f>E25</f>
        <v>9310.31</v>
      </c>
      <c r="E25" s="10">
        <f>I25+K25+M25+O25+Q25+S25+U25+W25+Y25+AA25+AC25+AE25</f>
        <v>9310.31</v>
      </c>
      <c r="F25" s="10">
        <f t="shared" si="2"/>
        <v>54.575837966738035</v>
      </c>
      <c r="G25" s="10">
        <f>E25/C25%</f>
        <v>94.05900226385307</v>
      </c>
      <c r="H25" s="9">
        <v>2390.75206</v>
      </c>
      <c r="I25" s="9">
        <v>2390.75</v>
      </c>
      <c r="J25" s="9">
        <v>1966.64</v>
      </c>
      <c r="K25" s="9">
        <v>1719.29</v>
      </c>
      <c r="L25" s="9">
        <v>1568.02</v>
      </c>
      <c r="M25" s="9">
        <v>1688.67</v>
      </c>
      <c r="N25" s="9">
        <v>1167.39</v>
      </c>
      <c r="O25" s="9">
        <v>1057.26</v>
      </c>
      <c r="P25" s="9">
        <v>939.09</v>
      </c>
      <c r="Q25" s="9">
        <v>1013.3</v>
      </c>
      <c r="R25" s="42">
        <v>492.11</v>
      </c>
      <c r="S25" s="42">
        <v>374.14</v>
      </c>
      <c r="T25" s="9">
        <v>360.99</v>
      </c>
      <c r="U25" s="9">
        <v>382.55</v>
      </c>
      <c r="V25" s="9">
        <v>1013.38</v>
      </c>
      <c r="W25" s="9">
        <v>684.35</v>
      </c>
      <c r="X25" s="9">
        <v>1491.56</v>
      </c>
      <c r="Y25" s="9"/>
      <c r="Z25" s="9">
        <v>1783.99919</v>
      </c>
      <c r="AA25" s="9"/>
      <c r="AB25" s="9">
        <v>1893.4</v>
      </c>
      <c r="AC25" s="9"/>
      <c r="AD25" s="9">
        <v>1992.06783</v>
      </c>
      <c r="AE25" s="17"/>
      <c r="AF25" s="77"/>
    </row>
    <row r="26" spans="1:32" ht="15.75" customHeight="1">
      <c r="A26" s="8" t="s">
        <v>80</v>
      </c>
      <c r="B26" s="10">
        <f t="shared" si="1"/>
        <v>0</v>
      </c>
      <c r="C26" s="10">
        <f>H26+J26+L26+N26+P26+R26+T26+V26</f>
        <v>0</v>
      </c>
      <c r="D26" s="10">
        <f>E26</f>
        <v>0</v>
      </c>
      <c r="E26" s="10">
        <f>I26+K26+M26+O26+Q26+S26+U26+W26+Y26+AA26+AC26+AE26</f>
        <v>0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7"/>
      <c r="AF26" s="77"/>
    </row>
    <row r="27" spans="1:32" ht="15.75" customHeight="1">
      <c r="A27" s="8" t="s">
        <v>14</v>
      </c>
      <c r="B27" s="10">
        <f t="shared" si="1"/>
        <v>0</v>
      </c>
      <c r="C27" s="10">
        <f>H27+J27+L27+N27+P27+R27+T27+V27</f>
        <v>0</v>
      </c>
      <c r="D27" s="10">
        <f>E27</f>
        <v>0</v>
      </c>
      <c r="E27" s="10">
        <f>I27+K27+M27+O27+Q27+S27+U27+W27+Y27+AA27+AC27+AE27</f>
        <v>0</v>
      </c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7"/>
      <c r="AF27" s="77"/>
    </row>
    <row r="28" spans="1:32" ht="38.25" customHeight="1">
      <c r="A28" s="33" t="s">
        <v>68</v>
      </c>
      <c r="B28" s="10">
        <f t="shared" si="1"/>
        <v>16885.1</v>
      </c>
      <c r="C28" s="9">
        <f>C29</f>
        <v>11186.67</v>
      </c>
      <c r="D28" s="9">
        <f>D29</f>
        <v>9652.06</v>
      </c>
      <c r="E28" s="9">
        <f>E29</f>
        <v>9652.06</v>
      </c>
      <c r="F28" s="10">
        <f t="shared" si="2"/>
        <v>57.163179371161554</v>
      </c>
      <c r="G28" s="10">
        <f>E28/C28%</f>
        <v>86.28179788980992</v>
      </c>
      <c r="H28" s="9">
        <f>H29</f>
        <v>1214.57</v>
      </c>
      <c r="I28" s="9">
        <f aca="true" t="shared" si="10" ref="I28:AE28">I29</f>
        <v>1214.57</v>
      </c>
      <c r="J28" s="9">
        <f t="shared" si="10"/>
        <v>1424.59</v>
      </c>
      <c r="K28" s="9">
        <f t="shared" si="10"/>
        <v>1105.09</v>
      </c>
      <c r="L28" s="9">
        <f t="shared" si="10"/>
        <v>1424.58</v>
      </c>
      <c r="M28" s="9">
        <f t="shared" si="10"/>
        <v>1267.51</v>
      </c>
      <c r="N28" s="9">
        <f t="shared" si="10"/>
        <v>1424.59</v>
      </c>
      <c r="O28" s="9">
        <f t="shared" si="10"/>
        <v>882.9</v>
      </c>
      <c r="P28" s="9">
        <f t="shared" si="10"/>
        <v>1424.58</v>
      </c>
      <c r="Q28" s="9">
        <f t="shared" si="10"/>
        <v>828.44</v>
      </c>
      <c r="R28" s="9">
        <f t="shared" si="10"/>
        <v>1424.59</v>
      </c>
      <c r="S28" s="9">
        <f t="shared" si="10"/>
        <v>1621.32</v>
      </c>
      <c r="T28" s="9">
        <f t="shared" si="10"/>
        <v>1424.58</v>
      </c>
      <c r="U28" s="9">
        <f t="shared" si="10"/>
        <v>1571.79</v>
      </c>
      <c r="V28" s="9">
        <f t="shared" si="10"/>
        <v>1424.59</v>
      </c>
      <c r="W28" s="9">
        <f t="shared" si="10"/>
        <v>1160.44</v>
      </c>
      <c r="X28" s="9">
        <f t="shared" si="10"/>
        <v>1424.58</v>
      </c>
      <c r="Y28" s="9">
        <f t="shared" si="10"/>
        <v>0</v>
      </c>
      <c r="Z28" s="9">
        <f t="shared" si="10"/>
        <v>1424.59</v>
      </c>
      <c r="AA28" s="9">
        <f t="shared" si="10"/>
        <v>0</v>
      </c>
      <c r="AB28" s="9">
        <f t="shared" si="10"/>
        <v>1424.59</v>
      </c>
      <c r="AC28" s="9">
        <f t="shared" si="10"/>
        <v>0</v>
      </c>
      <c r="AD28" s="9">
        <f t="shared" si="10"/>
        <v>1424.67</v>
      </c>
      <c r="AE28" s="9">
        <f t="shared" si="10"/>
        <v>0</v>
      </c>
      <c r="AF28" s="77" t="s">
        <v>90</v>
      </c>
    </row>
    <row r="29" spans="1:32" s="27" customFormat="1" ht="24.75" customHeight="1">
      <c r="A29" s="23" t="s">
        <v>24</v>
      </c>
      <c r="B29" s="24">
        <f t="shared" si="1"/>
        <v>16885.1</v>
      </c>
      <c r="C29" s="25">
        <f>C30+C31+C32+C33</f>
        <v>11186.67</v>
      </c>
      <c r="D29" s="25">
        <f>D30+D31+D32+D33</f>
        <v>9652.06</v>
      </c>
      <c r="E29" s="25">
        <f>E30+E31+E32+E33</f>
        <v>9652.06</v>
      </c>
      <c r="F29" s="24">
        <f t="shared" si="2"/>
        <v>57.163179371161554</v>
      </c>
      <c r="G29" s="24">
        <f>E29/C29%</f>
        <v>86.28179788980992</v>
      </c>
      <c r="H29" s="25">
        <f>H30+H31+H32+H33</f>
        <v>1214.57</v>
      </c>
      <c r="I29" s="25">
        <f aca="true" t="shared" si="11" ref="I29:AD29">I30+I31+I32+I33</f>
        <v>1214.57</v>
      </c>
      <c r="J29" s="25">
        <f t="shared" si="11"/>
        <v>1424.59</v>
      </c>
      <c r="K29" s="25">
        <f t="shared" si="11"/>
        <v>1105.09</v>
      </c>
      <c r="L29" s="25">
        <f t="shared" si="11"/>
        <v>1424.58</v>
      </c>
      <c r="M29" s="25">
        <f t="shared" si="11"/>
        <v>1267.51</v>
      </c>
      <c r="N29" s="25">
        <f t="shared" si="11"/>
        <v>1424.59</v>
      </c>
      <c r="O29" s="25">
        <f t="shared" si="11"/>
        <v>882.9</v>
      </c>
      <c r="P29" s="25">
        <f t="shared" si="11"/>
        <v>1424.58</v>
      </c>
      <c r="Q29" s="25">
        <f t="shared" si="11"/>
        <v>828.44</v>
      </c>
      <c r="R29" s="25">
        <f t="shared" si="11"/>
        <v>1424.59</v>
      </c>
      <c r="S29" s="25">
        <f t="shared" si="11"/>
        <v>1621.32</v>
      </c>
      <c r="T29" s="25">
        <f t="shared" si="11"/>
        <v>1424.58</v>
      </c>
      <c r="U29" s="25">
        <f t="shared" si="11"/>
        <v>1571.79</v>
      </c>
      <c r="V29" s="25">
        <f t="shared" si="11"/>
        <v>1424.59</v>
      </c>
      <c r="W29" s="25">
        <f t="shared" si="11"/>
        <v>1160.44</v>
      </c>
      <c r="X29" s="25">
        <f t="shared" si="11"/>
        <v>1424.58</v>
      </c>
      <c r="Y29" s="25">
        <f t="shared" si="11"/>
        <v>0</v>
      </c>
      <c r="Z29" s="25">
        <f t="shared" si="11"/>
        <v>1424.59</v>
      </c>
      <c r="AA29" s="25">
        <f t="shared" si="11"/>
        <v>0</v>
      </c>
      <c r="AB29" s="25">
        <f t="shared" si="11"/>
        <v>1424.59</v>
      </c>
      <c r="AC29" s="25">
        <f t="shared" si="11"/>
        <v>0</v>
      </c>
      <c r="AD29" s="25">
        <f t="shared" si="11"/>
        <v>1424.67</v>
      </c>
      <c r="AE29" s="25">
        <f>AE30+AE31+AE32+AE33</f>
        <v>0</v>
      </c>
      <c r="AF29" s="77"/>
    </row>
    <row r="30" spans="1:32" ht="18.75" customHeight="1">
      <c r="A30" s="8" t="s">
        <v>12</v>
      </c>
      <c r="B30" s="10">
        <f t="shared" si="1"/>
        <v>0</v>
      </c>
      <c r="C30" s="10">
        <f>H30+J30+L30+N30+P30+R30+T30+V30</f>
        <v>0</v>
      </c>
      <c r="D30" s="10">
        <f>E30</f>
        <v>0</v>
      </c>
      <c r="E30" s="10">
        <f>I30+K30+M30+O30+Q30+S30+U30+W30+Y30+AA30+AC30+AE30</f>
        <v>0</v>
      </c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7"/>
      <c r="AF30" s="77"/>
    </row>
    <row r="31" spans="1:32" ht="18.75" customHeight="1">
      <c r="A31" s="8" t="s">
        <v>13</v>
      </c>
      <c r="B31" s="10">
        <f>H31+J31+L31+N31+P31+R31+T31+V31+X31+Z31+AB31+AD31</f>
        <v>16885.1</v>
      </c>
      <c r="C31" s="10">
        <f>H31+J31+L31+N31+P31+R31+T31+V31</f>
        <v>11186.67</v>
      </c>
      <c r="D31" s="10">
        <f>E31</f>
        <v>9652.06</v>
      </c>
      <c r="E31" s="10">
        <f>I31+K31+M31+O31+Q31+S31+U31+W31+Y31+AA31+AC31+AE31</f>
        <v>9652.06</v>
      </c>
      <c r="F31" s="10">
        <f t="shared" si="2"/>
        <v>57.163179371161554</v>
      </c>
      <c r="G31" s="10">
        <f>E31/C31%</f>
        <v>86.28179788980992</v>
      </c>
      <c r="H31" s="9">
        <v>1214.57</v>
      </c>
      <c r="I31" s="9">
        <v>1214.57</v>
      </c>
      <c r="J31" s="9">
        <v>1424.59</v>
      </c>
      <c r="K31" s="9">
        <v>1105.09</v>
      </c>
      <c r="L31" s="9">
        <v>1424.58</v>
      </c>
      <c r="M31" s="9">
        <v>1267.51</v>
      </c>
      <c r="N31" s="9">
        <v>1424.59</v>
      </c>
      <c r="O31" s="9">
        <v>882.9</v>
      </c>
      <c r="P31" s="9">
        <v>1424.58</v>
      </c>
      <c r="Q31" s="9">
        <v>828.44</v>
      </c>
      <c r="R31" s="42">
        <v>1424.59</v>
      </c>
      <c r="S31" s="42">
        <v>1621.32</v>
      </c>
      <c r="T31" s="9">
        <v>1424.58</v>
      </c>
      <c r="U31" s="9">
        <v>1571.79</v>
      </c>
      <c r="V31" s="9">
        <v>1424.59</v>
      </c>
      <c r="W31" s="9">
        <v>1160.44</v>
      </c>
      <c r="X31" s="9">
        <v>1424.58</v>
      </c>
      <c r="Y31" s="9"/>
      <c r="Z31" s="9">
        <v>1424.59</v>
      </c>
      <c r="AA31" s="9"/>
      <c r="AB31" s="9">
        <v>1424.59</v>
      </c>
      <c r="AC31" s="9"/>
      <c r="AD31" s="9">
        <v>1424.67</v>
      </c>
      <c r="AE31" s="17"/>
      <c r="AF31" s="77"/>
    </row>
    <row r="32" spans="1:32" ht="18.75" customHeight="1">
      <c r="A32" s="8" t="s">
        <v>80</v>
      </c>
      <c r="B32" s="10">
        <f t="shared" si="1"/>
        <v>0</v>
      </c>
      <c r="C32" s="10">
        <f>H32+J32+L32+N32+P32+R32+T32+V32</f>
        <v>0</v>
      </c>
      <c r="D32" s="10">
        <f>E32</f>
        <v>0</v>
      </c>
      <c r="E32" s="10">
        <f>I32+K32+M32+O32+Q32+S32+U32+W32+Y32+AA32+AC32+AE32</f>
        <v>0</v>
      </c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7"/>
      <c r="AF32" s="77"/>
    </row>
    <row r="33" spans="1:32" ht="18.75" customHeight="1">
      <c r="A33" s="8" t="s">
        <v>14</v>
      </c>
      <c r="B33" s="10">
        <f t="shared" si="1"/>
        <v>0</v>
      </c>
      <c r="C33" s="10">
        <f>H33+J33+L33+N33+P33+R33+T33+V33</f>
        <v>0</v>
      </c>
      <c r="D33" s="10">
        <f>E33</f>
        <v>0</v>
      </c>
      <c r="E33" s="10">
        <f>I33+K33+M33+O33+Q33+S33+U33+W33+Y33+AA33+AC33+AE33</f>
        <v>0</v>
      </c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7"/>
      <c r="AF33" s="77"/>
    </row>
    <row r="34" spans="1:32" s="36" customFormat="1" ht="40.5" customHeight="1">
      <c r="A34" s="34" t="s">
        <v>69</v>
      </c>
      <c r="B34" s="35">
        <f t="shared" si="1"/>
        <v>3560.9999999999995</v>
      </c>
      <c r="C34" s="35">
        <f>C35</f>
        <v>2328.9400000000005</v>
      </c>
      <c r="D34" s="35">
        <f>D35</f>
        <v>2130.3700000000003</v>
      </c>
      <c r="E34" s="35">
        <f>E35</f>
        <v>2130.3700000000003</v>
      </c>
      <c r="F34" s="35">
        <f t="shared" si="2"/>
        <v>59.82504914349904</v>
      </c>
      <c r="G34" s="35">
        <f>E34/C34%</f>
        <v>91.47380353293774</v>
      </c>
      <c r="H34" s="35">
        <f>H35</f>
        <v>358.28999999999996</v>
      </c>
      <c r="I34" s="35">
        <f aca="true" t="shared" si="12" ref="I34:AE34">I35</f>
        <v>227.26999999999998</v>
      </c>
      <c r="J34" s="35">
        <f t="shared" si="12"/>
        <v>286.79999999999995</v>
      </c>
      <c r="K34" s="35">
        <f t="shared" si="12"/>
        <v>391.21000000000004</v>
      </c>
      <c r="L34" s="35">
        <f t="shared" si="12"/>
        <v>280.63</v>
      </c>
      <c r="M34" s="35">
        <f t="shared" si="12"/>
        <v>222.06</v>
      </c>
      <c r="N34" s="35">
        <f t="shared" si="12"/>
        <v>280.65</v>
      </c>
      <c r="O34" s="35">
        <f t="shared" si="12"/>
        <v>179.54</v>
      </c>
      <c r="P34" s="35">
        <f t="shared" si="12"/>
        <v>280.64</v>
      </c>
      <c r="Q34" s="35">
        <f t="shared" si="12"/>
        <v>305.69</v>
      </c>
      <c r="R34" s="35">
        <f t="shared" si="12"/>
        <v>280.64</v>
      </c>
      <c r="S34" s="35">
        <f t="shared" si="12"/>
        <v>290.56</v>
      </c>
      <c r="T34" s="35">
        <f t="shared" si="12"/>
        <v>280.64</v>
      </c>
      <c r="U34" s="35">
        <f t="shared" si="12"/>
        <v>265.99</v>
      </c>
      <c r="V34" s="35">
        <f t="shared" si="12"/>
        <v>280.65</v>
      </c>
      <c r="W34" s="35">
        <f t="shared" si="12"/>
        <v>248.05</v>
      </c>
      <c r="X34" s="35">
        <f t="shared" si="12"/>
        <v>359.33</v>
      </c>
      <c r="Y34" s="35">
        <f t="shared" si="12"/>
        <v>0</v>
      </c>
      <c r="Z34" s="35">
        <f t="shared" si="12"/>
        <v>280.65</v>
      </c>
      <c r="AA34" s="35">
        <f t="shared" si="12"/>
        <v>0</v>
      </c>
      <c r="AB34" s="35">
        <f t="shared" si="12"/>
        <v>280.65</v>
      </c>
      <c r="AC34" s="35">
        <f t="shared" si="12"/>
        <v>0</v>
      </c>
      <c r="AD34" s="35">
        <f t="shared" si="12"/>
        <v>311.43</v>
      </c>
      <c r="AE34" s="35">
        <f t="shared" si="12"/>
        <v>0</v>
      </c>
      <c r="AF34" s="70"/>
    </row>
    <row r="35" spans="1:32" s="27" customFormat="1" ht="27.75" customHeight="1">
      <c r="A35" s="23" t="s">
        <v>24</v>
      </c>
      <c r="B35" s="24">
        <f t="shared" si="1"/>
        <v>3560.9999999999995</v>
      </c>
      <c r="C35" s="25">
        <f>C36+C37+C38+C39</f>
        <v>2328.9400000000005</v>
      </c>
      <c r="D35" s="25">
        <f>D36+D37+D38+D39</f>
        <v>2130.3700000000003</v>
      </c>
      <c r="E35" s="25">
        <f>E36+E37+E38+E39</f>
        <v>2130.3700000000003</v>
      </c>
      <c r="F35" s="24">
        <f t="shared" si="2"/>
        <v>59.82504914349904</v>
      </c>
      <c r="G35" s="24">
        <f>E35/C35%</f>
        <v>91.47380353293774</v>
      </c>
      <c r="H35" s="25">
        <f>H36+H37+H38+H39</f>
        <v>358.28999999999996</v>
      </c>
      <c r="I35" s="25">
        <f aca="true" t="shared" si="13" ref="I35:AD35">I36+I37+I38+I39</f>
        <v>227.26999999999998</v>
      </c>
      <c r="J35" s="25">
        <f t="shared" si="13"/>
        <v>286.79999999999995</v>
      </c>
      <c r="K35" s="25">
        <f t="shared" si="13"/>
        <v>391.21000000000004</v>
      </c>
      <c r="L35" s="25">
        <f t="shared" si="13"/>
        <v>280.63</v>
      </c>
      <c r="M35" s="25">
        <f t="shared" si="13"/>
        <v>222.06</v>
      </c>
      <c r="N35" s="25">
        <f t="shared" si="13"/>
        <v>280.65</v>
      </c>
      <c r="O35" s="25">
        <f t="shared" si="13"/>
        <v>179.54</v>
      </c>
      <c r="P35" s="25">
        <f t="shared" si="13"/>
        <v>280.64</v>
      </c>
      <c r="Q35" s="25">
        <f t="shared" si="13"/>
        <v>305.69</v>
      </c>
      <c r="R35" s="25">
        <f t="shared" si="13"/>
        <v>280.64</v>
      </c>
      <c r="S35" s="25">
        <f t="shared" si="13"/>
        <v>290.56</v>
      </c>
      <c r="T35" s="25">
        <f t="shared" si="13"/>
        <v>280.64</v>
      </c>
      <c r="U35" s="25">
        <f t="shared" si="13"/>
        <v>265.99</v>
      </c>
      <c r="V35" s="25">
        <f t="shared" si="13"/>
        <v>280.65</v>
      </c>
      <c r="W35" s="25">
        <f t="shared" si="13"/>
        <v>248.05</v>
      </c>
      <c r="X35" s="25">
        <f t="shared" si="13"/>
        <v>359.33</v>
      </c>
      <c r="Y35" s="25">
        <f t="shared" si="13"/>
        <v>0</v>
      </c>
      <c r="Z35" s="25">
        <f t="shared" si="13"/>
        <v>280.65</v>
      </c>
      <c r="AA35" s="25">
        <f t="shared" si="13"/>
        <v>0</v>
      </c>
      <c r="AB35" s="25">
        <f t="shared" si="13"/>
        <v>280.65</v>
      </c>
      <c r="AC35" s="25">
        <f t="shared" si="13"/>
        <v>0</v>
      </c>
      <c r="AD35" s="25">
        <f t="shared" si="13"/>
        <v>311.43</v>
      </c>
      <c r="AE35" s="25">
        <f>AE36+AE37+AE38+AE39</f>
        <v>0</v>
      </c>
      <c r="AF35" s="70"/>
    </row>
    <row r="36" spans="1:32" ht="17.25" customHeight="1">
      <c r="A36" s="8" t="s">
        <v>12</v>
      </c>
      <c r="B36" s="10">
        <f t="shared" si="1"/>
        <v>0</v>
      </c>
      <c r="C36" s="9">
        <f aca="true" t="shared" si="14" ref="C36:E39">C42+C48+C54</f>
        <v>0</v>
      </c>
      <c r="D36" s="9">
        <f t="shared" si="14"/>
        <v>0</v>
      </c>
      <c r="E36" s="9">
        <f t="shared" si="14"/>
        <v>0</v>
      </c>
      <c r="F36" s="10"/>
      <c r="G36" s="10"/>
      <c r="H36" s="9">
        <f>H42+H48+H54</f>
        <v>0</v>
      </c>
      <c r="I36" s="9">
        <f aca="true" t="shared" si="15" ref="I36:AD39">I42+I48+I54</f>
        <v>0</v>
      </c>
      <c r="J36" s="9">
        <f t="shared" si="15"/>
        <v>0</v>
      </c>
      <c r="K36" s="9">
        <f t="shared" si="15"/>
        <v>0</v>
      </c>
      <c r="L36" s="9">
        <f t="shared" si="15"/>
        <v>0</v>
      </c>
      <c r="M36" s="9">
        <f t="shared" si="15"/>
        <v>0</v>
      </c>
      <c r="N36" s="9">
        <f t="shared" si="15"/>
        <v>0</v>
      </c>
      <c r="O36" s="9">
        <f t="shared" si="15"/>
        <v>0</v>
      </c>
      <c r="P36" s="9">
        <f t="shared" si="15"/>
        <v>0</v>
      </c>
      <c r="Q36" s="9">
        <f t="shared" si="15"/>
        <v>0</v>
      </c>
      <c r="R36" s="9">
        <f t="shared" si="15"/>
        <v>0</v>
      </c>
      <c r="S36" s="9">
        <f t="shared" si="15"/>
        <v>0</v>
      </c>
      <c r="T36" s="9">
        <f t="shared" si="15"/>
        <v>0</v>
      </c>
      <c r="U36" s="9">
        <f t="shared" si="15"/>
        <v>0</v>
      </c>
      <c r="V36" s="9">
        <f t="shared" si="1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9">
        <f t="shared" si="15"/>
        <v>0</v>
      </c>
      <c r="AB36" s="9">
        <f t="shared" si="15"/>
        <v>0</v>
      </c>
      <c r="AC36" s="9">
        <f t="shared" si="15"/>
        <v>0</v>
      </c>
      <c r="AD36" s="9">
        <f t="shared" si="15"/>
        <v>0</v>
      </c>
      <c r="AE36" s="17"/>
      <c r="AF36" s="70"/>
    </row>
    <row r="37" spans="1:32" ht="17.25" customHeight="1">
      <c r="A37" s="8" t="s">
        <v>13</v>
      </c>
      <c r="B37" s="10">
        <f t="shared" si="1"/>
        <v>3560.9999999999995</v>
      </c>
      <c r="C37" s="9">
        <f>C43+C49+C55</f>
        <v>2328.9400000000005</v>
      </c>
      <c r="D37" s="9">
        <f t="shared" si="14"/>
        <v>2130.3700000000003</v>
      </c>
      <c r="E37" s="9">
        <f t="shared" si="14"/>
        <v>2130.3700000000003</v>
      </c>
      <c r="F37" s="10">
        <f t="shared" si="2"/>
        <v>59.82504914349904</v>
      </c>
      <c r="G37" s="10">
        <f>E37/C37%</f>
        <v>91.47380353293774</v>
      </c>
      <c r="H37" s="9">
        <f>H43+H49+H55</f>
        <v>358.28999999999996</v>
      </c>
      <c r="I37" s="9">
        <f t="shared" si="15"/>
        <v>227.26999999999998</v>
      </c>
      <c r="J37" s="9">
        <f t="shared" si="15"/>
        <v>286.79999999999995</v>
      </c>
      <c r="K37" s="9">
        <f t="shared" si="15"/>
        <v>391.21000000000004</v>
      </c>
      <c r="L37" s="9">
        <f t="shared" si="15"/>
        <v>280.63</v>
      </c>
      <c r="M37" s="9">
        <f t="shared" si="15"/>
        <v>222.06</v>
      </c>
      <c r="N37" s="9">
        <f t="shared" si="15"/>
        <v>280.65</v>
      </c>
      <c r="O37" s="9">
        <f t="shared" si="15"/>
        <v>179.54</v>
      </c>
      <c r="P37" s="9">
        <f t="shared" si="15"/>
        <v>280.64</v>
      </c>
      <c r="Q37" s="9">
        <f t="shared" si="15"/>
        <v>305.69</v>
      </c>
      <c r="R37" s="9">
        <f t="shared" si="15"/>
        <v>280.64</v>
      </c>
      <c r="S37" s="9">
        <f t="shared" si="15"/>
        <v>290.56</v>
      </c>
      <c r="T37" s="9">
        <f t="shared" si="15"/>
        <v>280.64</v>
      </c>
      <c r="U37" s="9">
        <f t="shared" si="15"/>
        <v>265.99</v>
      </c>
      <c r="V37" s="9">
        <f t="shared" si="15"/>
        <v>280.65</v>
      </c>
      <c r="W37" s="9">
        <f t="shared" si="15"/>
        <v>248.05</v>
      </c>
      <c r="X37" s="9">
        <f t="shared" si="15"/>
        <v>359.33</v>
      </c>
      <c r="Y37" s="9">
        <f t="shared" si="15"/>
        <v>0</v>
      </c>
      <c r="Z37" s="9">
        <f t="shared" si="15"/>
        <v>280.65</v>
      </c>
      <c r="AA37" s="9">
        <f t="shared" si="15"/>
        <v>0</v>
      </c>
      <c r="AB37" s="9">
        <f t="shared" si="15"/>
        <v>280.65</v>
      </c>
      <c r="AC37" s="9">
        <f t="shared" si="15"/>
        <v>0</v>
      </c>
      <c r="AD37" s="9">
        <f t="shared" si="15"/>
        <v>311.43</v>
      </c>
      <c r="AE37" s="17"/>
      <c r="AF37" s="70"/>
    </row>
    <row r="38" spans="1:32" ht="17.25" customHeight="1">
      <c r="A38" s="8" t="s">
        <v>80</v>
      </c>
      <c r="B38" s="10">
        <f t="shared" si="1"/>
        <v>0</v>
      </c>
      <c r="C38" s="9">
        <f t="shared" si="14"/>
        <v>0</v>
      </c>
      <c r="D38" s="9">
        <f t="shared" si="14"/>
        <v>0</v>
      </c>
      <c r="E38" s="9">
        <f t="shared" si="14"/>
        <v>0</v>
      </c>
      <c r="F38" s="10"/>
      <c r="G38" s="10"/>
      <c r="H38" s="9">
        <f>H44+H50+H56</f>
        <v>0</v>
      </c>
      <c r="I38" s="9">
        <f t="shared" si="15"/>
        <v>0</v>
      </c>
      <c r="J38" s="9">
        <f t="shared" si="15"/>
        <v>0</v>
      </c>
      <c r="K38" s="9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9">
        <f t="shared" si="15"/>
        <v>0</v>
      </c>
      <c r="S38" s="9">
        <f t="shared" si="15"/>
        <v>0</v>
      </c>
      <c r="T38" s="9">
        <f t="shared" si="15"/>
        <v>0</v>
      </c>
      <c r="U38" s="9">
        <f t="shared" si="15"/>
        <v>0</v>
      </c>
      <c r="V38" s="9">
        <f t="shared" si="15"/>
        <v>0</v>
      </c>
      <c r="W38" s="9">
        <f t="shared" si="15"/>
        <v>0</v>
      </c>
      <c r="X38" s="9">
        <f t="shared" si="15"/>
        <v>0</v>
      </c>
      <c r="Y38" s="9">
        <f t="shared" si="15"/>
        <v>0</v>
      </c>
      <c r="Z38" s="9">
        <f t="shared" si="15"/>
        <v>0</v>
      </c>
      <c r="AA38" s="9">
        <f t="shared" si="15"/>
        <v>0</v>
      </c>
      <c r="AB38" s="9">
        <f t="shared" si="15"/>
        <v>0</v>
      </c>
      <c r="AC38" s="9">
        <f t="shared" si="15"/>
        <v>0</v>
      </c>
      <c r="AD38" s="9">
        <f t="shared" si="15"/>
        <v>0</v>
      </c>
      <c r="AE38" s="17"/>
      <c r="AF38" s="70"/>
    </row>
    <row r="39" spans="1:32" ht="17.25" customHeight="1">
      <c r="A39" s="8" t="s">
        <v>14</v>
      </c>
      <c r="B39" s="10">
        <f t="shared" si="1"/>
        <v>0</v>
      </c>
      <c r="C39" s="9">
        <f t="shared" si="14"/>
        <v>0</v>
      </c>
      <c r="D39" s="9">
        <f t="shared" si="14"/>
        <v>0</v>
      </c>
      <c r="E39" s="9">
        <f t="shared" si="14"/>
        <v>0</v>
      </c>
      <c r="F39" s="10"/>
      <c r="G39" s="10"/>
      <c r="H39" s="9">
        <f>H45+H51+H57</f>
        <v>0</v>
      </c>
      <c r="I39" s="9">
        <f t="shared" si="15"/>
        <v>0</v>
      </c>
      <c r="J39" s="9">
        <f t="shared" si="15"/>
        <v>0</v>
      </c>
      <c r="K39" s="9">
        <f t="shared" si="15"/>
        <v>0</v>
      </c>
      <c r="L39" s="9">
        <f t="shared" si="15"/>
        <v>0</v>
      </c>
      <c r="M39" s="9">
        <f t="shared" si="15"/>
        <v>0</v>
      </c>
      <c r="N39" s="9">
        <f t="shared" si="15"/>
        <v>0</v>
      </c>
      <c r="O39" s="9">
        <f t="shared" si="15"/>
        <v>0</v>
      </c>
      <c r="P39" s="9">
        <f t="shared" si="15"/>
        <v>0</v>
      </c>
      <c r="Q39" s="9">
        <f t="shared" si="15"/>
        <v>0</v>
      </c>
      <c r="R39" s="9">
        <f t="shared" si="15"/>
        <v>0</v>
      </c>
      <c r="S39" s="9">
        <f t="shared" si="15"/>
        <v>0</v>
      </c>
      <c r="T39" s="9">
        <f t="shared" si="15"/>
        <v>0</v>
      </c>
      <c r="U39" s="9">
        <f t="shared" si="15"/>
        <v>0</v>
      </c>
      <c r="V39" s="9">
        <f t="shared" si="15"/>
        <v>0</v>
      </c>
      <c r="W39" s="9">
        <f t="shared" si="15"/>
        <v>0</v>
      </c>
      <c r="X39" s="9">
        <f t="shared" si="15"/>
        <v>0</v>
      </c>
      <c r="Y39" s="9">
        <f t="shared" si="15"/>
        <v>0</v>
      </c>
      <c r="Z39" s="9">
        <f t="shared" si="15"/>
        <v>0</v>
      </c>
      <c r="AA39" s="9">
        <f t="shared" si="15"/>
        <v>0</v>
      </c>
      <c r="AB39" s="9">
        <f t="shared" si="15"/>
        <v>0</v>
      </c>
      <c r="AC39" s="9">
        <f t="shared" si="15"/>
        <v>0</v>
      </c>
      <c r="AD39" s="9">
        <f t="shared" si="15"/>
        <v>0</v>
      </c>
      <c r="AE39" s="17"/>
      <c r="AF39" s="70"/>
    </row>
    <row r="40" spans="1:32" ht="29.25" customHeight="1">
      <c r="A40" s="8" t="s">
        <v>70</v>
      </c>
      <c r="B40" s="10">
        <f t="shared" si="1"/>
        <v>1500.5000000000005</v>
      </c>
      <c r="C40" s="9">
        <f>C41</f>
        <v>972.0000000000002</v>
      </c>
      <c r="D40" s="9">
        <f>D41</f>
        <v>972.0000000000002</v>
      </c>
      <c r="E40" s="9">
        <f>E41</f>
        <v>972.0000000000002</v>
      </c>
      <c r="F40" s="10">
        <f t="shared" si="2"/>
        <v>64.7784071976008</v>
      </c>
      <c r="G40" s="10">
        <f>E40/C40%</f>
        <v>100</v>
      </c>
      <c r="H40" s="9">
        <f>H41</f>
        <v>184.92</v>
      </c>
      <c r="I40" s="9">
        <f aca="true" t="shared" si="16" ref="I40:AE40">I41</f>
        <v>184.92</v>
      </c>
      <c r="J40" s="9">
        <f t="shared" si="16"/>
        <v>112.44</v>
      </c>
      <c r="K40" s="9">
        <f t="shared" si="16"/>
        <v>112.44</v>
      </c>
      <c r="L40" s="9">
        <f t="shared" si="16"/>
        <v>112.44</v>
      </c>
      <c r="M40" s="9">
        <f t="shared" si="16"/>
        <v>112.44</v>
      </c>
      <c r="N40" s="9">
        <f t="shared" si="16"/>
        <v>112.44</v>
      </c>
      <c r="O40" s="9">
        <f t="shared" si="16"/>
        <v>112.44</v>
      </c>
      <c r="P40" s="9">
        <f t="shared" si="16"/>
        <v>112.44</v>
      </c>
      <c r="Q40" s="9">
        <f t="shared" si="16"/>
        <v>112.44</v>
      </c>
      <c r="R40" s="9">
        <f t="shared" si="16"/>
        <v>112.44</v>
      </c>
      <c r="S40" s="9">
        <f t="shared" si="16"/>
        <v>112.44</v>
      </c>
      <c r="T40" s="9">
        <f t="shared" si="16"/>
        <v>112.44</v>
      </c>
      <c r="U40" s="9">
        <f t="shared" si="16"/>
        <v>112.44</v>
      </c>
      <c r="V40" s="9">
        <f t="shared" si="16"/>
        <v>112.44</v>
      </c>
      <c r="W40" s="9">
        <f t="shared" si="16"/>
        <v>112.44</v>
      </c>
      <c r="X40" s="9">
        <f t="shared" si="16"/>
        <v>191.14</v>
      </c>
      <c r="Y40" s="9">
        <f t="shared" si="16"/>
        <v>0</v>
      </c>
      <c r="Z40" s="9">
        <f t="shared" si="16"/>
        <v>112.44</v>
      </c>
      <c r="AA40" s="9">
        <f t="shared" si="16"/>
        <v>0</v>
      </c>
      <c r="AB40" s="9">
        <f t="shared" si="16"/>
        <v>112.44</v>
      </c>
      <c r="AC40" s="9">
        <f t="shared" si="16"/>
        <v>0</v>
      </c>
      <c r="AD40" s="9">
        <f t="shared" si="16"/>
        <v>112.48</v>
      </c>
      <c r="AE40" s="9">
        <f t="shared" si="16"/>
        <v>0</v>
      </c>
      <c r="AF40" s="78"/>
    </row>
    <row r="41" spans="1:32" s="27" customFormat="1" ht="21" customHeight="1">
      <c r="A41" s="23" t="s">
        <v>24</v>
      </c>
      <c r="B41" s="24">
        <f t="shared" si="1"/>
        <v>1500.5000000000005</v>
      </c>
      <c r="C41" s="25">
        <f>C42+C43+C44+C45</f>
        <v>972.0000000000002</v>
      </c>
      <c r="D41" s="25">
        <f>D42+D43+D44+D45</f>
        <v>972.0000000000002</v>
      </c>
      <c r="E41" s="25">
        <f>E42+E43+E44+E45</f>
        <v>972.0000000000002</v>
      </c>
      <c r="F41" s="24">
        <f t="shared" si="2"/>
        <v>64.7784071976008</v>
      </c>
      <c r="G41" s="24">
        <f>E41/C41%</f>
        <v>100</v>
      </c>
      <c r="H41" s="25">
        <f>H42+H43+H44+H45</f>
        <v>184.92</v>
      </c>
      <c r="I41" s="25">
        <f aca="true" t="shared" si="17" ref="I41:AD41">I42+I43+I44+I45</f>
        <v>184.92</v>
      </c>
      <c r="J41" s="25">
        <f t="shared" si="17"/>
        <v>112.44</v>
      </c>
      <c r="K41" s="25">
        <f t="shared" si="17"/>
        <v>112.44</v>
      </c>
      <c r="L41" s="25">
        <f t="shared" si="17"/>
        <v>112.44</v>
      </c>
      <c r="M41" s="25">
        <f t="shared" si="17"/>
        <v>112.44</v>
      </c>
      <c r="N41" s="25">
        <f t="shared" si="17"/>
        <v>112.44</v>
      </c>
      <c r="O41" s="25">
        <f t="shared" si="17"/>
        <v>112.44</v>
      </c>
      <c r="P41" s="25">
        <f t="shared" si="17"/>
        <v>112.44</v>
      </c>
      <c r="Q41" s="25">
        <f t="shared" si="17"/>
        <v>112.44</v>
      </c>
      <c r="R41" s="25">
        <f t="shared" si="17"/>
        <v>112.44</v>
      </c>
      <c r="S41" s="25">
        <f t="shared" si="17"/>
        <v>112.44</v>
      </c>
      <c r="T41" s="25">
        <f t="shared" si="17"/>
        <v>112.44</v>
      </c>
      <c r="U41" s="25">
        <f t="shared" si="17"/>
        <v>112.44</v>
      </c>
      <c r="V41" s="25">
        <f t="shared" si="17"/>
        <v>112.44</v>
      </c>
      <c r="W41" s="25">
        <f t="shared" si="17"/>
        <v>112.44</v>
      </c>
      <c r="X41" s="25">
        <f t="shared" si="17"/>
        <v>191.14</v>
      </c>
      <c r="Y41" s="25">
        <f t="shared" si="17"/>
        <v>0</v>
      </c>
      <c r="Z41" s="25">
        <f t="shared" si="17"/>
        <v>112.44</v>
      </c>
      <c r="AA41" s="25">
        <f t="shared" si="17"/>
        <v>0</v>
      </c>
      <c r="AB41" s="25">
        <f t="shared" si="17"/>
        <v>112.44</v>
      </c>
      <c r="AC41" s="25">
        <f t="shared" si="17"/>
        <v>0</v>
      </c>
      <c r="AD41" s="25">
        <f t="shared" si="17"/>
        <v>112.48</v>
      </c>
      <c r="AE41" s="25">
        <f>AE42+AE43+AE44+AE45</f>
        <v>0</v>
      </c>
      <c r="AF41" s="79"/>
    </row>
    <row r="42" spans="1:32" ht="18" customHeight="1">
      <c r="A42" s="8" t="s">
        <v>12</v>
      </c>
      <c r="B42" s="10">
        <f t="shared" si="1"/>
        <v>0</v>
      </c>
      <c r="C42" s="10">
        <f>H42+J42+L42+N42+P42+R42+T42+V42</f>
        <v>0</v>
      </c>
      <c r="D42" s="10">
        <f>E42</f>
        <v>0</v>
      </c>
      <c r="E42" s="10">
        <f>I42+K42+M42+O42+Q42+S42+U42+W42+Y42+AA42+AC42+AE42</f>
        <v>0</v>
      </c>
      <c r="F42" s="10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7"/>
      <c r="AF42" s="79"/>
    </row>
    <row r="43" spans="1:32" ht="18" customHeight="1">
      <c r="A43" s="8" t="s">
        <v>13</v>
      </c>
      <c r="B43" s="10">
        <f t="shared" si="1"/>
        <v>1500.5000000000005</v>
      </c>
      <c r="C43" s="10">
        <f>H43+J43+L43+N43+P43+R43+T43+V43</f>
        <v>972.0000000000002</v>
      </c>
      <c r="D43" s="10">
        <f>E43</f>
        <v>972.0000000000002</v>
      </c>
      <c r="E43" s="10">
        <f>I43+K43+M43+O43+Q43+S43+U43+W43+Y43+AA43+AC43+AE43</f>
        <v>972.0000000000002</v>
      </c>
      <c r="F43" s="10">
        <f t="shared" si="2"/>
        <v>64.7784071976008</v>
      </c>
      <c r="G43" s="10">
        <f>E43/C43%</f>
        <v>100</v>
      </c>
      <c r="H43" s="9">
        <v>184.92</v>
      </c>
      <c r="I43" s="9">
        <v>184.92</v>
      </c>
      <c r="J43" s="9">
        <v>112.44</v>
      </c>
      <c r="K43" s="9">
        <v>112.44</v>
      </c>
      <c r="L43" s="9">
        <v>112.44</v>
      </c>
      <c r="M43" s="9">
        <v>112.44</v>
      </c>
      <c r="N43" s="9">
        <v>112.44</v>
      </c>
      <c r="O43" s="9">
        <v>112.44</v>
      </c>
      <c r="P43" s="9">
        <v>112.44</v>
      </c>
      <c r="Q43" s="9">
        <v>112.44</v>
      </c>
      <c r="R43" s="42">
        <v>112.44</v>
      </c>
      <c r="S43" s="42">
        <v>112.44</v>
      </c>
      <c r="T43" s="9">
        <v>112.44</v>
      </c>
      <c r="U43" s="9">
        <v>112.44</v>
      </c>
      <c r="V43" s="9">
        <v>112.44</v>
      </c>
      <c r="W43" s="9">
        <v>112.44</v>
      </c>
      <c r="X43" s="9">
        <v>191.14</v>
      </c>
      <c r="Y43" s="9"/>
      <c r="Z43" s="9">
        <v>112.44</v>
      </c>
      <c r="AA43" s="9"/>
      <c r="AB43" s="9">
        <v>112.44</v>
      </c>
      <c r="AC43" s="9"/>
      <c r="AD43" s="9">
        <v>112.48</v>
      </c>
      <c r="AE43" s="17"/>
      <c r="AF43" s="79"/>
    </row>
    <row r="44" spans="1:32" ht="18" customHeight="1">
      <c r="A44" s="8" t="s">
        <v>80</v>
      </c>
      <c r="B44" s="10">
        <f t="shared" si="1"/>
        <v>0</v>
      </c>
      <c r="C44" s="10">
        <f>H44+J44+L44+N44+P44+R44+T44+V44</f>
        <v>0</v>
      </c>
      <c r="D44" s="10">
        <f>E44</f>
        <v>0</v>
      </c>
      <c r="E44" s="10">
        <f>I44+K44+M44+O44+Q44+S44+U44+W44+Y44+AA44+AC44+AE44</f>
        <v>0</v>
      </c>
      <c r="F44" s="10"/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7"/>
      <c r="AF44" s="79"/>
    </row>
    <row r="45" spans="1:32" ht="18" customHeight="1">
      <c r="A45" s="8" t="s">
        <v>14</v>
      </c>
      <c r="B45" s="10">
        <f t="shared" si="1"/>
        <v>0</v>
      </c>
      <c r="C45" s="10">
        <f>H45+J45+L45+N45+P45+R45+T45+V45</f>
        <v>0</v>
      </c>
      <c r="D45" s="10">
        <f>E45</f>
        <v>0</v>
      </c>
      <c r="E45" s="10">
        <f>I45+K45+M45+O45+Q45+S45+U45+W45+Y45+AA45+AC45+AE45</f>
        <v>0</v>
      </c>
      <c r="F45" s="10"/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7"/>
      <c r="AF45" s="80"/>
    </row>
    <row r="46" spans="1:32" ht="24.75" customHeight="1">
      <c r="A46" s="8" t="s">
        <v>71</v>
      </c>
      <c r="B46" s="10">
        <f t="shared" si="1"/>
        <v>1138.5000000000002</v>
      </c>
      <c r="C46" s="9">
        <f>C47</f>
        <v>760.73</v>
      </c>
      <c r="D46" s="9">
        <f>D47</f>
        <v>635.9200000000001</v>
      </c>
      <c r="E46" s="9">
        <f>E47</f>
        <v>635.9200000000001</v>
      </c>
      <c r="F46" s="10">
        <f t="shared" si="2"/>
        <v>55.85595081247255</v>
      </c>
      <c r="G46" s="10">
        <f>E46/C46%</f>
        <v>83.59339055906827</v>
      </c>
      <c r="H46" s="9">
        <f>H47</f>
        <v>99.61</v>
      </c>
      <c r="I46" s="9">
        <f aca="true" t="shared" si="18" ref="I46:AE46">I47</f>
        <v>23.91</v>
      </c>
      <c r="J46" s="9">
        <f t="shared" si="18"/>
        <v>94.45</v>
      </c>
      <c r="K46" s="9">
        <f t="shared" si="18"/>
        <v>143.55</v>
      </c>
      <c r="L46" s="9">
        <f t="shared" si="18"/>
        <v>94.44</v>
      </c>
      <c r="M46" s="9">
        <f t="shared" si="18"/>
        <v>60.45</v>
      </c>
      <c r="N46" s="9">
        <f t="shared" si="18"/>
        <v>94.45</v>
      </c>
      <c r="O46" s="9">
        <f t="shared" si="18"/>
        <v>30.22</v>
      </c>
      <c r="P46" s="9">
        <f t="shared" si="18"/>
        <v>94.44</v>
      </c>
      <c r="Q46" s="9">
        <f t="shared" si="18"/>
        <v>113.34</v>
      </c>
      <c r="R46" s="9">
        <f t="shared" si="18"/>
        <v>94.45</v>
      </c>
      <c r="S46" s="9">
        <f t="shared" si="18"/>
        <v>98.22</v>
      </c>
      <c r="T46" s="9">
        <f t="shared" si="18"/>
        <v>94.44</v>
      </c>
      <c r="U46" s="9">
        <f t="shared" si="18"/>
        <v>98.23</v>
      </c>
      <c r="V46" s="9">
        <f t="shared" si="18"/>
        <v>94.45</v>
      </c>
      <c r="W46" s="9">
        <f t="shared" si="18"/>
        <v>68</v>
      </c>
      <c r="X46" s="9">
        <f t="shared" si="18"/>
        <v>94.44</v>
      </c>
      <c r="Y46" s="9">
        <f t="shared" si="18"/>
        <v>0</v>
      </c>
      <c r="Z46" s="9">
        <f t="shared" si="18"/>
        <v>94.45</v>
      </c>
      <c r="AA46" s="9">
        <f t="shared" si="18"/>
        <v>0</v>
      </c>
      <c r="AB46" s="9">
        <f t="shared" si="18"/>
        <v>94.45</v>
      </c>
      <c r="AC46" s="9">
        <f t="shared" si="18"/>
        <v>0</v>
      </c>
      <c r="AD46" s="9">
        <f t="shared" si="18"/>
        <v>94.43</v>
      </c>
      <c r="AE46" s="9">
        <f t="shared" si="18"/>
        <v>0</v>
      </c>
      <c r="AF46" s="78" t="s">
        <v>89</v>
      </c>
    </row>
    <row r="47" spans="1:32" s="27" customFormat="1" ht="21" customHeight="1">
      <c r="A47" s="23" t="s">
        <v>24</v>
      </c>
      <c r="B47" s="24">
        <f t="shared" si="1"/>
        <v>1138.5000000000002</v>
      </c>
      <c r="C47" s="25">
        <f>C48+C49+C50+C51</f>
        <v>760.73</v>
      </c>
      <c r="D47" s="25">
        <f>D48+D49+D50+D51</f>
        <v>635.9200000000001</v>
      </c>
      <c r="E47" s="25">
        <f>E48+E49+E50+E51</f>
        <v>635.9200000000001</v>
      </c>
      <c r="F47" s="24">
        <f t="shared" si="2"/>
        <v>55.85595081247255</v>
      </c>
      <c r="G47" s="24">
        <f>E47/C47%</f>
        <v>83.59339055906827</v>
      </c>
      <c r="H47" s="25">
        <f>H48+H49+H50+H51</f>
        <v>99.61</v>
      </c>
      <c r="I47" s="25">
        <f aca="true" t="shared" si="19" ref="I47:AD47">I48+I49+I50+I51</f>
        <v>23.91</v>
      </c>
      <c r="J47" s="25">
        <f t="shared" si="19"/>
        <v>94.45</v>
      </c>
      <c r="K47" s="25">
        <f t="shared" si="19"/>
        <v>143.55</v>
      </c>
      <c r="L47" s="25">
        <f t="shared" si="19"/>
        <v>94.44</v>
      </c>
      <c r="M47" s="25">
        <f t="shared" si="19"/>
        <v>60.45</v>
      </c>
      <c r="N47" s="25">
        <f t="shared" si="19"/>
        <v>94.45</v>
      </c>
      <c r="O47" s="25">
        <f t="shared" si="19"/>
        <v>30.22</v>
      </c>
      <c r="P47" s="25">
        <f t="shared" si="19"/>
        <v>94.44</v>
      </c>
      <c r="Q47" s="25">
        <f t="shared" si="19"/>
        <v>113.34</v>
      </c>
      <c r="R47" s="25">
        <f t="shared" si="19"/>
        <v>94.45</v>
      </c>
      <c r="S47" s="25">
        <f t="shared" si="19"/>
        <v>98.22</v>
      </c>
      <c r="T47" s="25">
        <f t="shared" si="19"/>
        <v>94.44</v>
      </c>
      <c r="U47" s="25">
        <f t="shared" si="19"/>
        <v>98.23</v>
      </c>
      <c r="V47" s="25">
        <f t="shared" si="19"/>
        <v>94.45</v>
      </c>
      <c r="W47" s="25">
        <f t="shared" si="19"/>
        <v>68</v>
      </c>
      <c r="X47" s="25">
        <f t="shared" si="19"/>
        <v>94.44</v>
      </c>
      <c r="Y47" s="25">
        <f t="shared" si="19"/>
        <v>0</v>
      </c>
      <c r="Z47" s="25">
        <f t="shared" si="19"/>
        <v>94.45</v>
      </c>
      <c r="AA47" s="25">
        <f t="shared" si="19"/>
        <v>0</v>
      </c>
      <c r="AB47" s="25">
        <f t="shared" si="19"/>
        <v>94.45</v>
      </c>
      <c r="AC47" s="25">
        <f t="shared" si="19"/>
        <v>0</v>
      </c>
      <c r="AD47" s="25">
        <f t="shared" si="19"/>
        <v>94.43</v>
      </c>
      <c r="AE47" s="25">
        <f>AE48+AE49+AE50+AE51</f>
        <v>0</v>
      </c>
      <c r="AF47" s="79"/>
    </row>
    <row r="48" spans="1:32" ht="17.25" customHeight="1">
      <c r="A48" s="8" t="s">
        <v>12</v>
      </c>
      <c r="B48" s="10">
        <f t="shared" si="1"/>
        <v>0</v>
      </c>
      <c r="C48" s="10">
        <f>H48+J48+L48+N48+P48+R48+T48+V48</f>
        <v>0</v>
      </c>
      <c r="D48" s="10">
        <f>E48</f>
        <v>0</v>
      </c>
      <c r="E48" s="10">
        <f>I48+K48+M48+O48+Q48+S48+U48+W48+Y48+AA48+AC48+AE48</f>
        <v>0</v>
      </c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7"/>
      <c r="AF48" s="79"/>
    </row>
    <row r="49" spans="1:32" ht="17.25" customHeight="1">
      <c r="A49" s="8" t="s">
        <v>13</v>
      </c>
      <c r="B49" s="10">
        <f t="shared" si="1"/>
        <v>1138.5000000000002</v>
      </c>
      <c r="C49" s="10">
        <f>H49+J49+L49+N49+P49+R49+T49+V49</f>
        <v>760.73</v>
      </c>
      <c r="D49" s="10">
        <f>E49</f>
        <v>635.9200000000001</v>
      </c>
      <c r="E49" s="10">
        <f>I49+K49+M49+O49+Q49+S49+U49+W49+Y49+AA49+AC49+AE49</f>
        <v>635.9200000000001</v>
      </c>
      <c r="F49" s="10">
        <f t="shared" si="2"/>
        <v>55.85595081247255</v>
      </c>
      <c r="G49" s="10">
        <f>E49/C49%</f>
        <v>83.59339055906827</v>
      </c>
      <c r="H49" s="9">
        <v>99.61</v>
      </c>
      <c r="I49" s="9">
        <v>23.91</v>
      </c>
      <c r="J49" s="9">
        <v>94.45</v>
      </c>
      <c r="K49" s="9">
        <v>143.55</v>
      </c>
      <c r="L49" s="9">
        <v>94.44</v>
      </c>
      <c r="M49" s="9">
        <v>60.45</v>
      </c>
      <c r="N49" s="9">
        <v>94.45</v>
      </c>
      <c r="O49" s="9">
        <v>30.22</v>
      </c>
      <c r="P49" s="9">
        <v>94.44</v>
      </c>
      <c r="Q49" s="9">
        <v>113.34</v>
      </c>
      <c r="R49" s="42">
        <v>94.45</v>
      </c>
      <c r="S49" s="42">
        <v>98.22</v>
      </c>
      <c r="T49" s="9">
        <v>94.44</v>
      </c>
      <c r="U49" s="9">
        <v>98.23</v>
      </c>
      <c r="V49" s="9">
        <v>94.45</v>
      </c>
      <c r="W49" s="9">
        <v>68</v>
      </c>
      <c r="X49" s="9">
        <v>94.44</v>
      </c>
      <c r="Y49" s="9"/>
      <c r="Z49" s="9">
        <v>94.45</v>
      </c>
      <c r="AA49" s="9"/>
      <c r="AB49" s="9">
        <v>94.45</v>
      </c>
      <c r="AC49" s="9"/>
      <c r="AD49" s="9">
        <v>94.43</v>
      </c>
      <c r="AE49" s="17"/>
      <c r="AF49" s="79"/>
    </row>
    <row r="50" spans="1:32" ht="17.25" customHeight="1">
      <c r="A50" s="8" t="s">
        <v>80</v>
      </c>
      <c r="B50" s="10">
        <f t="shared" si="1"/>
        <v>0</v>
      </c>
      <c r="C50" s="10">
        <f>H50+J50+L50+N50+P50+R50+T50+V50</f>
        <v>0</v>
      </c>
      <c r="D50" s="10">
        <f>E50</f>
        <v>0</v>
      </c>
      <c r="E50" s="10">
        <f>I50+K50+M50+O50+Q50+S50+U50+W50+Y50+AA50+AC50+AE50</f>
        <v>0</v>
      </c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7"/>
      <c r="AF50" s="79"/>
    </row>
    <row r="51" spans="1:32" ht="17.25" customHeight="1">
      <c r="A51" s="8" t="s">
        <v>14</v>
      </c>
      <c r="B51" s="10">
        <f t="shared" si="1"/>
        <v>0</v>
      </c>
      <c r="C51" s="10">
        <f>H51+J51+L51+N51+P51+R51+T51+V51</f>
        <v>0</v>
      </c>
      <c r="D51" s="10">
        <f>E51</f>
        <v>0</v>
      </c>
      <c r="E51" s="10">
        <f>I51+K51+M51+O51+Q51+S51+U51+W51+Y51+AA51+AC51+AE51</f>
        <v>0</v>
      </c>
      <c r="F51" s="10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7"/>
      <c r="AF51" s="80"/>
    </row>
    <row r="52" spans="1:32" ht="42" customHeight="1">
      <c r="A52" s="33" t="s">
        <v>72</v>
      </c>
      <c r="B52" s="10">
        <f t="shared" si="1"/>
        <v>922</v>
      </c>
      <c r="C52" s="9">
        <f>C53</f>
        <v>596.21</v>
      </c>
      <c r="D52" s="9">
        <f>D53</f>
        <v>522.4499999999999</v>
      </c>
      <c r="E52" s="9">
        <f>E53</f>
        <v>522.4499999999999</v>
      </c>
      <c r="F52" s="10">
        <f t="shared" si="2"/>
        <v>56.66485900216919</v>
      </c>
      <c r="G52" s="10">
        <f>E52/C52%</f>
        <v>87.62852015229531</v>
      </c>
      <c r="H52" s="9">
        <f>H53</f>
        <v>73.76</v>
      </c>
      <c r="I52" s="9">
        <f aca="true" t="shared" si="20" ref="I52:AE52">I53</f>
        <v>18.44</v>
      </c>
      <c r="J52" s="9">
        <f t="shared" si="20"/>
        <v>79.91</v>
      </c>
      <c r="K52" s="9">
        <f t="shared" si="20"/>
        <v>135.22</v>
      </c>
      <c r="L52" s="9">
        <f t="shared" si="20"/>
        <v>73.75</v>
      </c>
      <c r="M52" s="9">
        <f t="shared" si="20"/>
        <v>49.17</v>
      </c>
      <c r="N52" s="9">
        <f t="shared" si="20"/>
        <v>73.76</v>
      </c>
      <c r="O52" s="9">
        <f t="shared" si="20"/>
        <v>36.88</v>
      </c>
      <c r="P52" s="9">
        <f t="shared" si="20"/>
        <v>73.76</v>
      </c>
      <c r="Q52" s="9">
        <f t="shared" si="20"/>
        <v>79.91</v>
      </c>
      <c r="R52" s="9">
        <f t="shared" si="20"/>
        <v>73.75</v>
      </c>
      <c r="S52" s="9">
        <f t="shared" si="20"/>
        <v>79.9</v>
      </c>
      <c r="T52" s="9">
        <f t="shared" si="20"/>
        <v>73.76</v>
      </c>
      <c r="U52" s="9">
        <f t="shared" si="20"/>
        <v>55.32</v>
      </c>
      <c r="V52" s="9">
        <f t="shared" si="20"/>
        <v>73.76</v>
      </c>
      <c r="W52" s="9">
        <f t="shared" si="20"/>
        <v>67.61</v>
      </c>
      <c r="X52" s="9">
        <f t="shared" si="20"/>
        <v>73.75</v>
      </c>
      <c r="Y52" s="9">
        <f t="shared" si="20"/>
        <v>0</v>
      </c>
      <c r="Z52" s="9">
        <f t="shared" si="20"/>
        <v>73.76</v>
      </c>
      <c r="AA52" s="9">
        <f t="shared" si="20"/>
        <v>0</v>
      </c>
      <c r="AB52" s="9">
        <f t="shared" si="20"/>
        <v>73.76</v>
      </c>
      <c r="AC52" s="9">
        <f t="shared" si="20"/>
        <v>0</v>
      </c>
      <c r="AD52" s="9">
        <f t="shared" si="20"/>
        <v>104.52</v>
      </c>
      <c r="AE52" s="9">
        <f t="shared" si="20"/>
        <v>0</v>
      </c>
      <c r="AF52" s="78" t="s">
        <v>89</v>
      </c>
    </row>
    <row r="53" spans="1:32" s="27" customFormat="1" ht="18" customHeight="1">
      <c r="A53" s="23" t="s">
        <v>24</v>
      </c>
      <c r="B53" s="24">
        <f t="shared" si="1"/>
        <v>922</v>
      </c>
      <c r="C53" s="25">
        <f>C54+C55+C56+C57</f>
        <v>596.21</v>
      </c>
      <c r="D53" s="25">
        <f>D54+D55+D56+D57</f>
        <v>522.4499999999999</v>
      </c>
      <c r="E53" s="25">
        <f>E54+E55+E56+E57</f>
        <v>522.4499999999999</v>
      </c>
      <c r="F53" s="24">
        <f t="shared" si="2"/>
        <v>56.66485900216919</v>
      </c>
      <c r="G53" s="24">
        <f>E53/C53%</f>
        <v>87.62852015229531</v>
      </c>
      <c r="H53" s="25">
        <f>H54+H55+H56+H57</f>
        <v>73.76</v>
      </c>
      <c r="I53" s="25">
        <f aca="true" t="shared" si="21" ref="I53:AD53">I54+I55+I56+I57</f>
        <v>18.44</v>
      </c>
      <c r="J53" s="25">
        <f t="shared" si="21"/>
        <v>79.91</v>
      </c>
      <c r="K53" s="25">
        <f t="shared" si="21"/>
        <v>135.22</v>
      </c>
      <c r="L53" s="25">
        <f t="shared" si="21"/>
        <v>73.75</v>
      </c>
      <c r="M53" s="25">
        <f t="shared" si="21"/>
        <v>49.17</v>
      </c>
      <c r="N53" s="25">
        <f t="shared" si="21"/>
        <v>73.76</v>
      </c>
      <c r="O53" s="25">
        <f t="shared" si="21"/>
        <v>36.88</v>
      </c>
      <c r="P53" s="25">
        <f t="shared" si="21"/>
        <v>73.76</v>
      </c>
      <c r="Q53" s="25">
        <f t="shared" si="21"/>
        <v>79.91</v>
      </c>
      <c r="R53" s="25">
        <f t="shared" si="21"/>
        <v>73.75</v>
      </c>
      <c r="S53" s="25">
        <f t="shared" si="21"/>
        <v>79.9</v>
      </c>
      <c r="T53" s="25">
        <f t="shared" si="21"/>
        <v>73.76</v>
      </c>
      <c r="U53" s="25">
        <f t="shared" si="21"/>
        <v>55.32</v>
      </c>
      <c r="V53" s="25">
        <f t="shared" si="21"/>
        <v>73.76</v>
      </c>
      <c r="W53" s="25">
        <f t="shared" si="21"/>
        <v>67.61</v>
      </c>
      <c r="X53" s="25">
        <f t="shared" si="21"/>
        <v>73.75</v>
      </c>
      <c r="Y53" s="25">
        <f t="shared" si="21"/>
        <v>0</v>
      </c>
      <c r="Z53" s="25">
        <f t="shared" si="21"/>
        <v>73.76</v>
      </c>
      <c r="AA53" s="25">
        <f t="shared" si="21"/>
        <v>0</v>
      </c>
      <c r="AB53" s="25">
        <f t="shared" si="21"/>
        <v>73.76</v>
      </c>
      <c r="AC53" s="25">
        <f t="shared" si="21"/>
        <v>0</v>
      </c>
      <c r="AD53" s="25">
        <f t="shared" si="21"/>
        <v>104.52</v>
      </c>
      <c r="AE53" s="25">
        <f>AE54+AE55+AE56+AE57</f>
        <v>0</v>
      </c>
      <c r="AF53" s="79"/>
    </row>
    <row r="54" spans="1:32" ht="21" customHeight="1">
      <c r="A54" s="8" t="s">
        <v>12</v>
      </c>
      <c r="B54" s="10">
        <f t="shared" si="1"/>
        <v>0</v>
      </c>
      <c r="C54" s="10">
        <f>H54+J54+L54+N54+P54+R54+T54+V54</f>
        <v>0</v>
      </c>
      <c r="D54" s="10">
        <f>E54</f>
        <v>0</v>
      </c>
      <c r="E54" s="10">
        <f>I54+K54+M54+O54+Q54+S54+U54+W54+Y54+AA54+AC54+AE54</f>
        <v>0</v>
      </c>
      <c r="F54" s="10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7"/>
      <c r="AF54" s="79"/>
    </row>
    <row r="55" spans="1:32" ht="20.25" customHeight="1">
      <c r="A55" s="8" t="s">
        <v>13</v>
      </c>
      <c r="B55" s="10">
        <f t="shared" si="1"/>
        <v>922</v>
      </c>
      <c r="C55" s="10">
        <f>H55+J55+L55+N55+P55+R55+T55+V55</f>
        <v>596.21</v>
      </c>
      <c r="D55" s="10">
        <f>E55</f>
        <v>522.4499999999999</v>
      </c>
      <c r="E55" s="10">
        <f>I55+K55+M55+O55+Q55+S55+U55+W55+Y55+AA55+AC55+AE55</f>
        <v>522.4499999999999</v>
      </c>
      <c r="F55" s="10">
        <f t="shared" si="2"/>
        <v>56.66485900216919</v>
      </c>
      <c r="G55" s="10">
        <f>E55/C55%</f>
        <v>87.62852015229531</v>
      </c>
      <c r="H55" s="9">
        <v>73.76</v>
      </c>
      <c r="I55" s="9">
        <v>18.44</v>
      </c>
      <c r="J55" s="9">
        <v>79.91</v>
      </c>
      <c r="K55" s="9">
        <v>135.22</v>
      </c>
      <c r="L55" s="9">
        <v>73.75</v>
      </c>
      <c r="M55" s="9">
        <v>49.17</v>
      </c>
      <c r="N55" s="9">
        <v>73.76</v>
      </c>
      <c r="O55" s="9">
        <v>36.88</v>
      </c>
      <c r="P55" s="9">
        <v>73.76</v>
      </c>
      <c r="Q55" s="9">
        <v>79.91</v>
      </c>
      <c r="R55" s="42">
        <v>73.75</v>
      </c>
      <c r="S55" s="42">
        <v>79.9</v>
      </c>
      <c r="T55" s="9">
        <v>73.76</v>
      </c>
      <c r="U55" s="9">
        <v>55.32</v>
      </c>
      <c r="V55" s="9">
        <v>73.76</v>
      </c>
      <c r="W55" s="9">
        <v>67.61</v>
      </c>
      <c r="X55" s="9">
        <v>73.75</v>
      </c>
      <c r="Y55" s="9"/>
      <c r="Z55" s="9">
        <v>73.76</v>
      </c>
      <c r="AA55" s="9"/>
      <c r="AB55" s="9">
        <v>73.76</v>
      </c>
      <c r="AC55" s="9"/>
      <c r="AD55" s="9">
        <v>104.52</v>
      </c>
      <c r="AE55" s="17"/>
      <c r="AF55" s="79"/>
    </row>
    <row r="56" spans="1:32" ht="19.5" customHeight="1">
      <c r="A56" s="8" t="s">
        <v>80</v>
      </c>
      <c r="B56" s="10">
        <f t="shared" si="1"/>
        <v>0</v>
      </c>
      <c r="C56" s="10">
        <f>H56+J56+L56+N56+P56+R56+T56+V56</f>
        <v>0</v>
      </c>
      <c r="D56" s="10">
        <f>E56</f>
        <v>0</v>
      </c>
      <c r="E56" s="10">
        <f>I56+K56+M56+O56+Q56+S56+U56+W56+Y56+AA56+AC56+AE56</f>
        <v>0</v>
      </c>
      <c r="F56" s="10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7"/>
      <c r="AF56" s="79"/>
    </row>
    <row r="57" spans="1:32" ht="23.25" customHeight="1">
      <c r="A57" s="8" t="s">
        <v>14</v>
      </c>
      <c r="B57" s="10">
        <f t="shared" si="1"/>
        <v>0</v>
      </c>
      <c r="C57" s="10">
        <f>H57+J57+L57+N57+P57+R57+T57+V57</f>
        <v>0</v>
      </c>
      <c r="D57" s="10">
        <f>E57</f>
        <v>0</v>
      </c>
      <c r="E57" s="10">
        <f>I57+K57+M57+O57+Q57+S57+U57+W57+Y57+AA57+AC57+AE57</f>
        <v>0</v>
      </c>
      <c r="F57" s="10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7"/>
      <c r="AF57" s="80"/>
    </row>
    <row r="58" spans="1:32" s="36" customFormat="1" ht="59.25" customHeight="1">
      <c r="A58" s="34" t="s">
        <v>73</v>
      </c>
      <c r="B58" s="35">
        <f t="shared" si="1"/>
        <v>6988.299999999999</v>
      </c>
      <c r="C58" s="35">
        <f>C62</f>
        <v>6376.3099999999995</v>
      </c>
      <c r="D58" s="35">
        <f>D62</f>
        <v>0</v>
      </c>
      <c r="E58" s="35">
        <f>E62</f>
        <v>0</v>
      </c>
      <c r="F58" s="35">
        <f t="shared" si="2"/>
        <v>0</v>
      </c>
      <c r="G58" s="35">
        <f>_xlfn.IFERROR(E58/C58*100,0)</f>
        <v>0</v>
      </c>
      <c r="H58" s="35">
        <f>H62</f>
        <v>0</v>
      </c>
      <c r="I58" s="35">
        <f aca="true" t="shared" si="22" ref="I58:AD58">I62</f>
        <v>0</v>
      </c>
      <c r="J58" s="35">
        <f t="shared" si="22"/>
        <v>73.41</v>
      </c>
      <c r="K58" s="35">
        <f t="shared" si="22"/>
        <v>0</v>
      </c>
      <c r="L58" s="35">
        <f t="shared" si="22"/>
        <v>0</v>
      </c>
      <c r="M58" s="35">
        <f t="shared" si="22"/>
        <v>0</v>
      </c>
      <c r="N58" s="35">
        <f t="shared" si="22"/>
        <v>0</v>
      </c>
      <c r="O58" s="35">
        <f t="shared" si="22"/>
        <v>0</v>
      </c>
      <c r="P58" s="35">
        <f t="shared" si="22"/>
        <v>0</v>
      </c>
      <c r="Q58" s="35">
        <f t="shared" si="22"/>
        <v>0</v>
      </c>
      <c r="R58" s="35">
        <f t="shared" si="22"/>
        <v>0</v>
      </c>
      <c r="S58" s="35">
        <f t="shared" si="22"/>
        <v>0</v>
      </c>
      <c r="T58" s="35">
        <f t="shared" si="22"/>
        <v>0</v>
      </c>
      <c r="U58" s="35">
        <f t="shared" si="22"/>
        <v>0</v>
      </c>
      <c r="V58" s="35">
        <f t="shared" si="22"/>
        <v>6302.9</v>
      </c>
      <c r="W58" s="35">
        <f t="shared" si="22"/>
        <v>0</v>
      </c>
      <c r="X58" s="35">
        <f t="shared" si="22"/>
        <v>611.99</v>
      </c>
      <c r="Y58" s="35">
        <f t="shared" si="22"/>
        <v>0</v>
      </c>
      <c r="Z58" s="35">
        <f t="shared" si="22"/>
        <v>0</v>
      </c>
      <c r="AA58" s="35">
        <f t="shared" si="22"/>
        <v>0</v>
      </c>
      <c r="AB58" s="35">
        <f t="shared" si="22"/>
        <v>0</v>
      </c>
      <c r="AC58" s="35">
        <f t="shared" si="22"/>
        <v>0</v>
      </c>
      <c r="AD58" s="35">
        <f t="shared" si="22"/>
        <v>0</v>
      </c>
      <c r="AE58" s="35">
        <f>AE62</f>
        <v>0</v>
      </c>
      <c r="AF58" s="78" t="s">
        <v>98</v>
      </c>
    </row>
    <row r="59" spans="1:32" ht="25.5" customHeight="1" hidden="1">
      <c r="A59" s="55" t="s">
        <v>34</v>
      </c>
      <c r="B59" s="10">
        <f t="shared" si="1"/>
        <v>0</v>
      </c>
      <c r="C59" s="9"/>
      <c r="D59" s="9"/>
      <c r="E59" s="9"/>
      <c r="F59" s="10" t="e">
        <f t="shared" si="2"/>
        <v>#DIV/0!</v>
      </c>
      <c r="G59" s="10" t="e">
        <f>E59/C59%</f>
        <v>#DIV/0!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79"/>
    </row>
    <row r="60" spans="1:32" ht="25.5" customHeight="1" hidden="1">
      <c r="A60" s="56"/>
      <c r="B60" s="10">
        <f t="shared" si="1"/>
        <v>0</v>
      </c>
      <c r="C60" s="9"/>
      <c r="D60" s="9"/>
      <c r="E60" s="9"/>
      <c r="F60" s="10" t="e">
        <f t="shared" si="2"/>
        <v>#DIV/0!</v>
      </c>
      <c r="G60" s="10" t="e">
        <f>E60/C60%</f>
        <v>#DIV/0!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79"/>
    </row>
    <row r="61" spans="1:32" ht="20.25" customHeight="1" hidden="1">
      <c r="A61" s="57"/>
      <c r="B61" s="10">
        <f t="shared" si="1"/>
        <v>0</v>
      </c>
      <c r="C61" s="9"/>
      <c r="D61" s="9"/>
      <c r="E61" s="9"/>
      <c r="F61" s="10" t="e">
        <f t="shared" si="2"/>
        <v>#DIV/0!</v>
      </c>
      <c r="G61" s="10" t="e">
        <f>E61/C61%</f>
        <v>#DIV/0!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79"/>
    </row>
    <row r="62" spans="1:32" s="27" customFormat="1" ht="27.75" customHeight="1">
      <c r="A62" s="23" t="s">
        <v>24</v>
      </c>
      <c r="B62" s="24">
        <f t="shared" si="1"/>
        <v>6988.299999999999</v>
      </c>
      <c r="C62" s="25">
        <f>C63+C64+C65+C66</f>
        <v>6376.3099999999995</v>
      </c>
      <c r="D62" s="25">
        <f>D63+D64+D65+D66</f>
        <v>0</v>
      </c>
      <c r="E62" s="25">
        <f>E63+E64+E65+E66</f>
        <v>0</v>
      </c>
      <c r="F62" s="24">
        <f t="shared" si="2"/>
        <v>0</v>
      </c>
      <c r="G62" s="24">
        <f>_xlfn.IFERROR(E62/C62*100,0)</f>
        <v>0</v>
      </c>
      <c r="H62" s="25">
        <f>H63+H64+H65+H66</f>
        <v>0</v>
      </c>
      <c r="I62" s="25">
        <f aca="true" t="shared" si="23" ref="I62:AD62">I63+I64+I65+I66</f>
        <v>0</v>
      </c>
      <c r="J62" s="25">
        <f t="shared" si="23"/>
        <v>73.41</v>
      </c>
      <c r="K62" s="25">
        <f t="shared" si="23"/>
        <v>0</v>
      </c>
      <c r="L62" s="25">
        <f t="shared" si="23"/>
        <v>0</v>
      </c>
      <c r="M62" s="25">
        <f t="shared" si="23"/>
        <v>0</v>
      </c>
      <c r="N62" s="25">
        <f t="shared" si="23"/>
        <v>0</v>
      </c>
      <c r="O62" s="25">
        <f t="shared" si="23"/>
        <v>0</v>
      </c>
      <c r="P62" s="25">
        <f t="shared" si="23"/>
        <v>0</v>
      </c>
      <c r="Q62" s="25">
        <f t="shared" si="23"/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6302.9</v>
      </c>
      <c r="W62" s="25">
        <f t="shared" si="23"/>
        <v>0</v>
      </c>
      <c r="X62" s="25">
        <f t="shared" si="23"/>
        <v>611.99</v>
      </c>
      <c r="Y62" s="25">
        <f t="shared" si="23"/>
        <v>0</v>
      </c>
      <c r="Z62" s="25">
        <f t="shared" si="23"/>
        <v>0</v>
      </c>
      <c r="AA62" s="25">
        <f t="shared" si="23"/>
        <v>0</v>
      </c>
      <c r="AB62" s="25">
        <f t="shared" si="23"/>
        <v>0</v>
      </c>
      <c r="AC62" s="25">
        <f t="shared" si="23"/>
        <v>0</v>
      </c>
      <c r="AD62" s="25">
        <f t="shared" si="23"/>
        <v>0</v>
      </c>
      <c r="AE62" s="25">
        <f>AE63+AE64+AE65+AE66</f>
        <v>0</v>
      </c>
      <c r="AF62" s="79"/>
    </row>
    <row r="63" spans="1:32" ht="17.25" customHeight="1">
      <c r="A63" s="8" t="s">
        <v>12</v>
      </c>
      <c r="B63" s="10">
        <f t="shared" si="1"/>
        <v>0</v>
      </c>
      <c r="C63" s="10">
        <f>H63+J63+L63+N63+P63+R63+T63+V63</f>
        <v>0</v>
      </c>
      <c r="D63" s="10">
        <f>E63</f>
        <v>0</v>
      </c>
      <c r="E63" s="10">
        <f>I63+K63+M63+O63+Q63+S63+U63+W63+Y63+AA63+AC63+AE63</f>
        <v>0</v>
      </c>
      <c r="F63" s="10"/>
      <c r="G63" s="1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17"/>
      <c r="AF63" s="79"/>
    </row>
    <row r="64" spans="1:32" ht="30.75" customHeight="1">
      <c r="A64" s="8" t="s">
        <v>13</v>
      </c>
      <c r="B64" s="10">
        <f t="shared" si="1"/>
        <v>6988.299999999999</v>
      </c>
      <c r="C64" s="10">
        <f>H64+J64+L64+N64+P64+R64+T64+V64</f>
        <v>6376.3099999999995</v>
      </c>
      <c r="D64" s="10">
        <f>E64</f>
        <v>0</v>
      </c>
      <c r="E64" s="10"/>
      <c r="F64" s="10">
        <f t="shared" si="2"/>
        <v>0</v>
      </c>
      <c r="G64" s="10">
        <f>_xlfn.IFERROR(E64/C64*100,0)</f>
        <v>0</v>
      </c>
      <c r="H64" s="9"/>
      <c r="I64" s="9"/>
      <c r="J64" s="9">
        <v>73.41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v>6302.9</v>
      </c>
      <c r="W64" s="9"/>
      <c r="X64" s="9">
        <v>611.99</v>
      </c>
      <c r="Y64" s="9"/>
      <c r="Z64" s="9"/>
      <c r="AA64" s="9"/>
      <c r="AB64" s="9"/>
      <c r="AC64" s="9"/>
      <c r="AD64" s="9"/>
      <c r="AE64" s="17"/>
      <c r="AF64" s="79"/>
    </row>
    <row r="65" spans="1:32" ht="17.25" customHeight="1">
      <c r="A65" s="8" t="s">
        <v>80</v>
      </c>
      <c r="B65" s="10">
        <f t="shared" si="1"/>
        <v>0</v>
      </c>
      <c r="C65" s="10">
        <f>H65+J65+L65+N65+P65+R65+T65+V65</f>
        <v>0</v>
      </c>
      <c r="D65" s="10">
        <f>E65</f>
        <v>0</v>
      </c>
      <c r="E65" s="10">
        <f>I65+K65+M65+O65+Q65+S65+U65+W65+Y65+AA65+AC65+AE65</f>
        <v>0</v>
      </c>
      <c r="F65" s="10"/>
      <c r="G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7"/>
      <c r="AF65" s="79"/>
    </row>
    <row r="66" spans="1:32" ht="17.25" customHeight="1">
      <c r="A66" s="8" t="s">
        <v>14</v>
      </c>
      <c r="B66" s="10">
        <f t="shared" si="1"/>
        <v>0</v>
      </c>
      <c r="C66" s="10">
        <f>H66+J66+L66+N66+P66+R66+T66+V66</f>
        <v>0</v>
      </c>
      <c r="D66" s="10">
        <f>E66</f>
        <v>0</v>
      </c>
      <c r="E66" s="10">
        <f>I66+K66+M66+O66+Q66+S66+U66+W66+Y66+AA66+AC66+AE66</f>
        <v>0</v>
      </c>
      <c r="F66" s="10"/>
      <c r="G66" s="1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7"/>
      <c r="AF66" s="80"/>
    </row>
    <row r="67" spans="1:32" s="36" customFormat="1" ht="87" customHeight="1">
      <c r="A67" s="34" t="s">
        <v>74</v>
      </c>
      <c r="B67" s="35">
        <f t="shared" si="1"/>
        <v>24944.0016</v>
      </c>
      <c r="C67" s="35">
        <f>C68</f>
        <v>19509.612200000003</v>
      </c>
      <c r="D67" s="35">
        <f>D68</f>
        <v>17762.36</v>
      </c>
      <c r="E67" s="35">
        <f>E68</f>
        <v>17762.36</v>
      </c>
      <c r="F67" s="35">
        <f t="shared" si="2"/>
        <v>71.2089434760139</v>
      </c>
      <c r="G67" s="35">
        <f>E67/C67%</f>
        <v>91.04414694619095</v>
      </c>
      <c r="H67" s="35">
        <f>H68</f>
        <v>4118.83</v>
      </c>
      <c r="I67" s="35">
        <f aca="true" t="shared" si="24" ref="I67:AE67">I68</f>
        <v>3951.93</v>
      </c>
      <c r="J67" s="35">
        <f t="shared" si="24"/>
        <v>2462.13</v>
      </c>
      <c r="K67" s="35">
        <f t="shared" si="24"/>
        <v>2072.05</v>
      </c>
      <c r="L67" s="35">
        <f t="shared" si="24"/>
        <v>1776.96</v>
      </c>
      <c r="M67" s="35">
        <f t="shared" si="24"/>
        <v>1838.92</v>
      </c>
      <c r="N67" s="35">
        <f t="shared" si="24"/>
        <v>2591.473</v>
      </c>
      <c r="O67" s="35">
        <f t="shared" si="24"/>
        <v>2849.17</v>
      </c>
      <c r="P67" s="35">
        <f t="shared" si="24"/>
        <v>1885.9425</v>
      </c>
      <c r="Q67" s="35">
        <f t="shared" si="24"/>
        <v>1489.99</v>
      </c>
      <c r="R67" s="35">
        <f t="shared" si="24"/>
        <v>1966.85</v>
      </c>
      <c r="S67" s="35">
        <f t="shared" si="24"/>
        <v>1325.24</v>
      </c>
      <c r="T67" s="35">
        <f t="shared" si="24"/>
        <v>3210.5667</v>
      </c>
      <c r="U67" s="35">
        <f t="shared" si="24"/>
        <v>2925</v>
      </c>
      <c r="V67" s="35">
        <f t="shared" si="24"/>
        <v>1496.86</v>
      </c>
      <c r="W67" s="35">
        <f t="shared" si="24"/>
        <v>1310.06</v>
      </c>
      <c r="X67" s="35">
        <f t="shared" si="24"/>
        <v>967.2621</v>
      </c>
      <c r="Y67" s="35">
        <f t="shared" si="24"/>
        <v>0</v>
      </c>
      <c r="Z67" s="35">
        <f t="shared" si="24"/>
        <v>1719.1265</v>
      </c>
      <c r="AA67" s="35">
        <f t="shared" si="24"/>
        <v>0</v>
      </c>
      <c r="AB67" s="35">
        <f t="shared" si="24"/>
        <v>804.4214</v>
      </c>
      <c r="AC67" s="35">
        <f t="shared" si="24"/>
        <v>0</v>
      </c>
      <c r="AD67" s="35">
        <f t="shared" si="24"/>
        <v>1943.5794</v>
      </c>
      <c r="AE67" s="35">
        <f t="shared" si="24"/>
        <v>0</v>
      </c>
      <c r="AF67" s="78" t="s">
        <v>106</v>
      </c>
    </row>
    <row r="68" spans="1:32" s="27" customFormat="1" ht="27.75" customHeight="1">
      <c r="A68" s="23" t="s">
        <v>24</v>
      </c>
      <c r="B68" s="24">
        <f t="shared" si="1"/>
        <v>24944.0016</v>
      </c>
      <c r="C68" s="25">
        <f>C69+C70+C71+C72</f>
        <v>19509.612200000003</v>
      </c>
      <c r="D68" s="25">
        <f>D69+D70+D71+D72</f>
        <v>17762.36</v>
      </c>
      <c r="E68" s="25">
        <f>E69+E70+E71+E72</f>
        <v>17762.36</v>
      </c>
      <c r="F68" s="24">
        <f t="shared" si="2"/>
        <v>71.2089434760139</v>
      </c>
      <c r="G68" s="24">
        <f>E68/C68%</f>
        <v>91.04414694619095</v>
      </c>
      <c r="H68" s="25">
        <f>H69+H70+H71+H72</f>
        <v>4118.83</v>
      </c>
      <c r="I68" s="25">
        <f aca="true" t="shared" si="25" ref="I68:AE68">I69+I70+I71+I72</f>
        <v>3951.93</v>
      </c>
      <c r="J68" s="25">
        <f t="shared" si="25"/>
        <v>2462.13</v>
      </c>
      <c r="K68" s="25">
        <f t="shared" si="25"/>
        <v>2072.05</v>
      </c>
      <c r="L68" s="25">
        <f t="shared" si="25"/>
        <v>1776.96</v>
      </c>
      <c r="M68" s="25">
        <f t="shared" si="25"/>
        <v>1838.92</v>
      </c>
      <c r="N68" s="25">
        <f t="shared" si="25"/>
        <v>2591.473</v>
      </c>
      <c r="O68" s="25">
        <f t="shared" si="25"/>
        <v>2849.17</v>
      </c>
      <c r="P68" s="25">
        <f t="shared" si="25"/>
        <v>1885.9425</v>
      </c>
      <c r="Q68" s="25">
        <f t="shared" si="25"/>
        <v>1489.99</v>
      </c>
      <c r="R68" s="25">
        <f t="shared" si="25"/>
        <v>1966.85</v>
      </c>
      <c r="S68" s="25">
        <f t="shared" si="25"/>
        <v>1325.24</v>
      </c>
      <c r="T68" s="25">
        <f t="shared" si="25"/>
        <v>3210.5667</v>
      </c>
      <c r="U68" s="25">
        <f t="shared" si="25"/>
        <v>2925</v>
      </c>
      <c r="V68" s="25">
        <f t="shared" si="25"/>
        <v>1496.86</v>
      </c>
      <c r="W68" s="25">
        <f t="shared" si="25"/>
        <v>1310.06</v>
      </c>
      <c r="X68" s="25">
        <f t="shared" si="25"/>
        <v>967.2621</v>
      </c>
      <c r="Y68" s="25">
        <f t="shared" si="25"/>
        <v>0</v>
      </c>
      <c r="Z68" s="25">
        <f t="shared" si="25"/>
        <v>1719.1265</v>
      </c>
      <c r="AA68" s="25">
        <f t="shared" si="25"/>
        <v>0</v>
      </c>
      <c r="AB68" s="25">
        <f t="shared" si="25"/>
        <v>804.4214</v>
      </c>
      <c r="AC68" s="25">
        <f t="shared" si="25"/>
        <v>0</v>
      </c>
      <c r="AD68" s="25">
        <f t="shared" si="25"/>
        <v>1943.5794</v>
      </c>
      <c r="AE68" s="25">
        <f t="shared" si="25"/>
        <v>0</v>
      </c>
      <c r="AF68" s="79"/>
    </row>
    <row r="69" spans="1:32" ht="27.75" customHeight="1">
      <c r="A69" s="8" t="s">
        <v>12</v>
      </c>
      <c r="B69" s="10">
        <f t="shared" si="1"/>
        <v>0</v>
      </c>
      <c r="C69" s="10">
        <f>H69+J69+L69+N69+P69+R69+T69+V69</f>
        <v>0</v>
      </c>
      <c r="D69" s="10">
        <f>E69</f>
        <v>0</v>
      </c>
      <c r="E69" s="10">
        <f>I69+K69+M69+O69+Q69+S69+U69+W69+Y69+AA69+AC69+AE69</f>
        <v>0</v>
      </c>
      <c r="F69" s="10"/>
      <c r="G69" s="1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7"/>
      <c r="AF69" s="79"/>
    </row>
    <row r="70" spans="1:32" ht="30.75" customHeight="1">
      <c r="A70" s="8" t="s">
        <v>13</v>
      </c>
      <c r="B70" s="43">
        <f t="shared" si="1"/>
        <v>24944.0016</v>
      </c>
      <c r="C70" s="10">
        <f>H70+J70+L70+N70+P70+R70+T70+V70</f>
        <v>19509.612200000003</v>
      </c>
      <c r="D70" s="10">
        <f>E70</f>
        <v>17762.36</v>
      </c>
      <c r="E70" s="10">
        <f>I70+K70+M70+O70+Q70+S70+U70+W70+Y70+AA70+AC70+AE70</f>
        <v>17762.36</v>
      </c>
      <c r="F70" s="10">
        <f t="shared" si="2"/>
        <v>71.2089434760139</v>
      </c>
      <c r="G70" s="10">
        <f>E70/C70%</f>
        <v>91.04414694619095</v>
      </c>
      <c r="H70" s="9">
        <v>4118.83</v>
      </c>
      <c r="I70" s="9">
        <v>3951.93</v>
      </c>
      <c r="J70" s="9">
        <v>2462.13</v>
      </c>
      <c r="K70" s="9">
        <v>2072.05</v>
      </c>
      <c r="L70" s="9">
        <v>1776.96</v>
      </c>
      <c r="M70" s="9">
        <v>1838.92</v>
      </c>
      <c r="N70" s="9">
        <v>2591.473</v>
      </c>
      <c r="O70" s="9">
        <v>2849.17</v>
      </c>
      <c r="P70" s="9">
        <v>1885.9425</v>
      </c>
      <c r="Q70" s="9">
        <v>1489.99</v>
      </c>
      <c r="R70" s="9">
        <v>1966.85</v>
      </c>
      <c r="S70" s="9">
        <v>1325.24</v>
      </c>
      <c r="T70" s="9">
        <v>3210.5667</v>
      </c>
      <c r="U70" s="9">
        <v>2925</v>
      </c>
      <c r="V70" s="9">
        <v>1496.86</v>
      </c>
      <c r="W70" s="9">
        <v>1310.06</v>
      </c>
      <c r="X70" s="9">
        <v>967.2621</v>
      </c>
      <c r="Y70" s="9"/>
      <c r="Z70" s="9">
        <v>1719.1265</v>
      </c>
      <c r="AA70" s="9"/>
      <c r="AB70" s="9">
        <v>804.4214</v>
      </c>
      <c r="AC70" s="9"/>
      <c r="AD70" s="43">
        <v>1943.5794</v>
      </c>
      <c r="AE70" s="17"/>
      <c r="AF70" s="79"/>
    </row>
    <row r="71" spans="1:32" ht="38.25" customHeight="1">
      <c r="A71" s="8" t="s">
        <v>80</v>
      </c>
      <c r="B71" s="10">
        <f t="shared" si="1"/>
        <v>0</v>
      </c>
      <c r="C71" s="10">
        <f>H71+J71+L71+N71+P71+R71+T71+V71</f>
        <v>0</v>
      </c>
      <c r="D71" s="10">
        <f>E71</f>
        <v>0</v>
      </c>
      <c r="E71" s="10">
        <f>I71+K71+M71+O71+Q71+S71+U71+W71+Y71+AA71+AC71+AE71</f>
        <v>0</v>
      </c>
      <c r="F71" s="10"/>
      <c r="G71" s="1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7"/>
      <c r="AF71" s="79"/>
    </row>
    <row r="72" spans="1:32" ht="69" customHeight="1">
      <c r="A72" s="8" t="s">
        <v>14</v>
      </c>
      <c r="B72" s="10">
        <f t="shared" si="1"/>
        <v>0</v>
      </c>
      <c r="C72" s="10">
        <f>H72+J72+L72+N72+P72+R72+T72+V72</f>
        <v>0</v>
      </c>
      <c r="D72" s="10">
        <f>E72</f>
        <v>0</v>
      </c>
      <c r="E72" s="10">
        <f>I72+K72+M72+O72+Q72+S72+U72+W72+Y72+AA72+AC72+AE72</f>
        <v>0</v>
      </c>
      <c r="F72" s="10"/>
      <c r="G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7"/>
      <c r="AF72" s="80"/>
    </row>
    <row r="73" spans="1:32" s="36" customFormat="1" ht="87.75" customHeight="1">
      <c r="A73" s="34" t="s">
        <v>75</v>
      </c>
      <c r="B73" s="35">
        <f t="shared" si="1"/>
        <v>2594.07</v>
      </c>
      <c r="C73" s="35">
        <f>C74</f>
        <v>2317.91892</v>
      </c>
      <c r="D73" s="35">
        <f>D74</f>
        <v>1850.89</v>
      </c>
      <c r="E73" s="35">
        <f>E74</f>
        <v>1850.89</v>
      </c>
      <c r="F73" s="35">
        <f t="shared" si="2"/>
        <v>71.35081165889895</v>
      </c>
      <c r="G73" s="35">
        <f>_xlfn.IFERROR(E73/C73*100,0)</f>
        <v>79.85136943444078</v>
      </c>
      <c r="H73" s="35">
        <f>H74</f>
        <v>0</v>
      </c>
      <c r="I73" s="35">
        <f aca="true" t="shared" si="26" ref="I73:AE73">I74</f>
        <v>0</v>
      </c>
      <c r="J73" s="35">
        <f t="shared" si="26"/>
        <v>0</v>
      </c>
      <c r="K73" s="35">
        <f t="shared" si="26"/>
        <v>0</v>
      </c>
      <c r="L73" s="35">
        <f t="shared" si="26"/>
        <v>0</v>
      </c>
      <c r="M73" s="35">
        <f t="shared" si="26"/>
        <v>0</v>
      </c>
      <c r="N73" s="35">
        <f t="shared" si="26"/>
        <v>249</v>
      </c>
      <c r="O73" s="35">
        <f t="shared" si="26"/>
        <v>249</v>
      </c>
      <c r="P73" s="35">
        <f t="shared" si="26"/>
        <v>0</v>
      </c>
      <c r="Q73" s="35">
        <f t="shared" si="26"/>
        <v>0</v>
      </c>
      <c r="R73" s="35">
        <f t="shared" si="26"/>
        <v>98.8</v>
      </c>
      <c r="S73" s="35">
        <f t="shared" si="26"/>
        <v>98.8</v>
      </c>
      <c r="T73" s="35">
        <f t="shared" si="26"/>
        <v>40.71892</v>
      </c>
      <c r="U73" s="35">
        <f t="shared" si="26"/>
        <v>40.72</v>
      </c>
      <c r="V73" s="35">
        <f t="shared" si="26"/>
        <v>1929.4</v>
      </c>
      <c r="W73" s="35">
        <f t="shared" si="26"/>
        <v>1462.37</v>
      </c>
      <c r="X73" s="35">
        <f t="shared" si="26"/>
        <v>25.29108</v>
      </c>
      <c r="Y73" s="35">
        <f t="shared" si="26"/>
        <v>0</v>
      </c>
      <c r="Z73" s="35">
        <f t="shared" si="26"/>
        <v>250.86</v>
      </c>
      <c r="AA73" s="35">
        <f t="shared" si="26"/>
        <v>0</v>
      </c>
      <c r="AB73" s="35">
        <f t="shared" si="26"/>
        <v>0</v>
      </c>
      <c r="AC73" s="35">
        <f t="shared" si="26"/>
        <v>0</v>
      </c>
      <c r="AD73" s="35">
        <f t="shared" si="26"/>
        <v>0</v>
      </c>
      <c r="AE73" s="35">
        <f t="shared" si="26"/>
        <v>0</v>
      </c>
      <c r="AF73" s="72"/>
    </row>
    <row r="74" spans="1:32" s="27" customFormat="1" ht="25.5" customHeight="1">
      <c r="A74" s="23" t="s">
        <v>24</v>
      </c>
      <c r="B74" s="24">
        <f t="shared" si="1"/>
        <v>2594.07</v>
      </c>
      <c r="C74" s="25">
        <f>C75+C76+C77+C78</f>
        <v>2317.91892</v>
      </c>
      <c r="D74" s="25">
        <f>D75+D76+D77+D78</f>
        <v>1850.89</v>
      </c>
      <c r="E74" s="25">
        <f>E75+E76+E77+E78</f>
        <v>1850.89</v>
      </c>
      <c r="F74" s="24">
        <f t="shared" si="2"/>
        <v>71.35081165889895</v>
      </c>
      <c r="G74" s="24">
        <f>_xlfn.IFERROR(E74/C74*100,0)</f>
        <v>79.85136943444078</v>
      </c>
      <c r="H74" s="25">
        <f>H75+H76+H77+H78</f>
        <v>0</v>
      </c>
      <c r="I74" s="25">
        <f aca="true" t="shared" si="27" ref="I74:AD74">I75+I76+I77+I78</f>
        <v>0</v>
      </c>
      <c r="J74" s="25">
        <f t="shared" si="27"/>
        <v>0</v>
      </c>
      <c r="K74" s="25">
        <f t="shared" si="27"/>
        <v>0</v>
      </c>
      <c r="L74" s="25">
        <f t="shared" si="27"/>
        <v>0</v>
      </c>
      <c r="M74" s="25">
        <f t="shared" si="27"/>
        <v>0</v>
      </c>
      <c r="N74" s="25">
        <f t="shared" si="27"/>
        <v>249</v>
      </c>
      <c r="O74" s="25">
        <f t="shared" si="27"/>
        <v>249</v>
      </c>
      <c r="P74" s="25">
        <f t="shared" si="27"/>
        <v>0</v>
      </c>
      <c r="Q74" s="25">
        <f t="shared" si="27"/>
        <v>0</v>
      </c>
      <c r="R74" s="25">
        <f t="shared" si="27"/>
        <v>98.8</v>
      </c>
      <c r="S74" s="25">
        <f t="shared" si="27"/>
        <v>98.8</v>
      </c>
      <c r="T74" s="25">
        <f t="shared" si="27"/>
        <v>40.71892</v>
      </c>
      <c r="U74" s="25">
        <f t="shared" si="27"/>
        <v>40.72</v>
      </c>
      <c r="V74" s="25">
        <f t="shared" si="27"/>
        <v>1929.4</v>
      </c>
      <c r="W74" s="25">
        <f t="shared" si="27"/>
        <v>1462.37</v>
      </c>
      <c r="X74" s="25">
        <f t="shared" si="27"/>
        <v>25.29108</v>
      </c>
      <c r="Y74" s="25">
        <f t="shared" si="27"/>
        <v>0</v>
      </c>
      <c r="Z74" s="25">
        <f t="shared" si="27"/>
        <v>250.86</v>
      </c>
      <c r="AA74" s="25">
        <f t="shared" si="27"/>
        <v>0</v>
      </c>
      <c r="AB74" s="25">
        <f t="shared" si="27"/>
        <v>0</v>
      </c>
      <c r="AC74" s="25">
        <f t="shared" si="27"/>
        <v>0</v>
      </c>
      <c r="AD74" s="25">
        <f t="shared" si="27"/>
        <v>0</v>
      </c>
      <c r="AE74" s="25">
        <f>AE75+AE76+AE77+AE78</f>
        <v>0</v>
      </c>
      <c r="AF74" s="72"/>
    </row>
    <row r="75" spans="1:32" ht="16.5" customHeight="1">
      <c r="A75" s="8" t="s">
        <v>12</v>
      </c>
      <c r="B75" s="10">
        <f aca="true" t="shared" si="28" ref="B75:B114">H75+J75+L75+N75+P75+R75+T75+V75+X75+Z75+AB75+AD75</f>
        <v>594</v>
      </c>
      <c r="C75" s="9">
        <f aca="true" t="shared" si="29" ref="C75:E78">C81+C87+C93+C99+C105+C111</f>
        <v>594</v>
      </c>
      <c r="D75" s="9">
        <f t="shared" si="29"/>
        <v>594</v>
      </c>
      <c r="E75" s="9">
        <f t="shared" si="29"/>
        <v>594</v>
      </c>
      <c r="F75" s="10">
        <f aca="true" t="shared" si="30" ref="F75:F80">E75/B75%</f>
        <v>100</v>
      </c>
      <c r="G75" s="10">
        <f>_xlfn.IFERROR(E75/C75*100,0)</f>
        <v>100</v>
      </c>
      <c r="H75" s="9">
        <f aca="true" t="shared" si="31" ref="H75:AE78">H81+H87+H93+H99+H105+H111</f>
        <v>0</v>
      </c>
      <c r="I75" s="9">
        <f t="shared" si="31"/>
        <v>0</v>
      </c>
      <c r="J75" s="9">
        <f t="shared" si="31"/>
        <v>0</v>
      </c>
      <c r="K75" s="9">
        <f t="shared" si="31"/>
        <v>0</v>
      </c>
      <c r="L75" s="9">
        <f t="shared" si="31"/>
        <v>0</v>
      </c>
      <c r="M75" s="9">
        <f t="shared" si="31"/>
        <v>0</v>
      </c>
      <c r="N75" s="9">
        <f t="shared" si="31"/>
        <v>0</v>
      </c>
      <c r="O75" s="9">
        <f t="shared" si="31"/>
        <v>0</v>
      </c>
      <c r="P75" s="9">
        <f t="shared" si="31"/>
        <v>0</v>
      </c>
      <c r="Q75" s="9">
        <f t="shared" si="31"/>
        <v>0</v>
      </c>
      <c r="R75" s="9">
        <f t="shared" si="31"/>
        <v>0</v>
      </c>
      <c r="S75" s="9">
        <f t="shared" si="31"/>
        <v>0</v>
      </c>
      <c r="T75" s="9">
        <f t="shared" si="31"/>
        <v>0</v>
      </c>
      <c r="U75" s="9">
        <f t="shared" si="31"/>
        <v>0</v>
      </c>
      <c r="V75" s="9">
        <f t="shared" si="31"/>
        <v>594</v>
      </c>
      <c r="W75" s="9">
        <f t="shared" si="31"/>
        <v>594</v>
      </c>
      <c r="X75" s="9">
        <f t="shared" si="31"/>
        <v>0</v>
      </c>
      <c r="Y75" s="9">
        <f t="shared" si="31"/>
        <v>0</v>
      </c>
      <c r="Z75" s="9">
        <f t="shared" si="31"/>
        <v>0</v>
      </c>
      <c r="AA75" s="9">
        <f t="shared" si="31"/>
        <v>0</v>
      </c>
      <c r="AB75" s="9">
        <f t="shared" si="31"/>
        <v>0</v>
      </c>
      <c r="AC75" s="9">
        <f t="shared" si="31"/>
        <v>0</v>
      </c>
      <c r="AD75" s="9">
        <f t="shared" si="31"/>
        <v>0</v>
      </c>
      <c r="AE75" s="9">
        <f t="shared" si="31"/>
        <v>0</v>
      </c>
      <c r="AF75" s="72"/>
    </row>
    <row r="76" spans="1:32" ht="16.5" customHeight="1">
      <c r="A76" s="8" t="s">
        <v>13</v>
      </c>
      <c r="B76" s="10">
        <f t="shared" si="28"/>
        <v>1752.21</v>
      </c>
      <c r="C76" s="9">
        <f t="shared" si="29"/>
        <v>1723.9189199999998</v>
      </c>
      <c r="D76" s="9">
        <f t="shared" si="29"/>
        <v>1256.89</v>
      </c>
      <c r="E76" s="9">
        <f t="shared" si="29"/>
        <v>1256.89</v>
      </c>
      <c r="F76" s="10">
        <f t="shared" si="30"/>
        <v>71.73169882605396</v>
      </c>
      <c r="G76" s="10">
        <f>_xlfn.IFERROR(E76/C76*100,0)</f>
        <v>72.90888135272627</v>
      </c>
      <c r="H76" s="9">
        <f t="shared" si="31"/>
        <v>0</v>
      </c>
      <c r="I76" s="9">
        <f t="shared" si="31"/>
        <v>0</v>
      </c>
      <c r="J76" s="9">
        <f t="shared" si="31"/>
        <v>0</v>
      </c>
      <c r="K76" s="9">
        <f t="shared" si="31"/>
        <v>0</v>
      </c>
      <c r="L76" s="9">
        <f t="shared" si="31"/>
        <v>0</v>
      </c>
      <c r="M76" s="9">
        <f t="shared" si="31"/>
        <v>0</v>
      </c>
      <c r="N76" s="9">
        <f t="shared" si="31"/>
        <v>249</v>
      </c>
      <c r="O76" s="9">
        <f t="shared" si="31"/>
        <v>249</v>
      </c>
      <c r="P76" s="9">
        <f t="shared" si="31"/>
        <v>0</v>
      </c>
      <c r="Q76" s="9">
        <f t="shared" si="31"/>
        <v>0</v>
      </c>
      <c r="R76" s="9">
        <f t="shared" si="31"/>
        <v>98.8</v>
      </c>
      <c r="S76" s="9">
        <f t="shared" si="31"/>
        <v>98.8</v>
      </c>
      <c r="T76" s="9">
        <f t="shared" si="31"/>
        <v>40.71892</v>
      </c>
      <c r="U76" s="9">
        <f t="shared" si="31"/>
        <v>40.72</v>
      </c>
      <c r="V76" s="9">
        <f t="shared" si="31"/>
        <v>1335.4</v>
      </c>
      <c r="W76" s="9">
        <f t="shared" si="31"/>
        <v>868.37</v>
      </c>
      <c r="X76" s="9">
        <f t="shared" si="31"/>
        <v>25.29108</v>
      </c>
      <c r="Y76" s="9">
        <f t="shared" si="31"/>
        <v>0</v>
      </c>
      <c r="Z76" s="9">
        <f t="shared" si="31"/>
        <v>3</v>
      </c>
      <c r="AA76" s="9">
        <f t="shared" si="31"/>
        <v>0</v>
      </c>
      <c r="AB76" s="9">
        <f t="shared" si="31"/>
        <v>0</v>
      </c>
      <c r="AC76" s="9">
        <f t="shared" si="31"/>
        <v>0</v>
      </c>
      <c r="AD76" s="9">
        <f t="shared" si="31"/>
        <v>0</v>
      </c>
      <c r="AE76" s="9">
        <f t="shared" si="31"/>
        <v>0</v>
      </c>
      <c r="AF76" s="72"/>
    </row>
    <row r="77" spans="1:32" ht="16.5" customHeight="1">
      <c r="A77" s="8" t="s">
        <v>80</v>
      </c>
      <c r="B77" s="10">
        <f t="shared" si="28"/>
        <v>0</v>
      </c>
      <c r="C77" s="9">
        <f t="shared" si="29"/>
        <v>0</v>
      </c>
      <c r="D77" s="9">
        <f t="shared" si="29"/>
        <v>0</v>
      </c>
      <c r="E77" s="9">
        <f t="shared" si="29"/>
        <v>0</v>
      </c>
      <c r="F77" s="10"/>
      <c r="G77" s="10"/>
      <c r="H77" s="9">
        <f t="shared" si="31"/>
        <v>0</v>
      </c>
      <c r="I77" s="9">
        <f t="shared" si="31"/>
        <v>0</v>
      </c>
      <c r="J77" s="9">
        <f t="shared" si="31"/>
        <v>0</v>
      </c>
      <c r="K77" s="9">
        <f t="shared" si="31"/>
        <v>0</v>
      </c>
      <c r="L77" s="9">
        <f t="shared" si="31"/>
        <v>0</v>
      </c>
      <c r="M77" s="9">
        <f t="shared" si="31"/>
        <v>0</v>
      </c>
      <c r="N77" s="9">
        <f t="shared" si="31"/>
        <v>0</v>
      </c>
      <c r="O77" s="9">
        <f t="shared" si="31"/>
        <v>0</v>
      </c>
      <c r="P77" s="9">
        <f t="shared" si="31"/>
        <v>0</v>
      </c>
      <c r="Q77" s="9">
        <f t="shared" si="31"/>
        <v>0</v>
      </c>
      <c r="R77" s="9">
        <f t="shared" si="31"/>
        <v>0</v>
      </c>
      <c r="S77" s="9">
        <f t="shared" si="31"/>
        <v>0</v>
      </c>
      <c r="T77" s="9">
        <f t="shared" si="31"/>
        <v>0</v>
      </c>
      <c r="U77" s="9">
        <f t="shared" si="31"/>
        <v>0</v>
      </c>
      <c r="V77" s="9">
        <f t="shared" si="31"/>
        <v>0</v>
      </c>
      <c r="W77" s="9">
        <f t="shared" si="31"/>
        <v>0</v>
      </c>
      <c r="X77" s="9">
        <f t="shared" si="31"/>
        <v>0</v>
      </c>
      <c r="Y77" s="9">
        <f t="shared" si="31"/>
        <v>0</v>
      </c>
      <c r="Z77" s="9">
        <f t="shared" si="31"/>
        <v>0</v>
      </c>
      <c r="AA77" s="9">
        <f t="shared" si="31"/>
        <v>0</v>
      </c>
      <c r="AB77" s="9">
        <f t="shared" si="31"/>
        <v>0</v>
      </c>
      <c r="AC77" s="9">
        <f t="shared" si="31"/>
        <v>0</v>
      </c>
      <c r="AD77" s="9">
        <f t="shared" si="31"/>
        <v>0</v>
      </c>
      <c r="AE77" s="9">
        <f t="shared" si="31"/>
        <v>0</v>
      </c>
      <c r="AF77" s="72"/>
    </row>
    <row r="78" spans="1:32" ht="16.5" customHeight="1">
      <c r="A78" s="8" t="s">
        <v>14</v>
      </c>
      <c r="B78" s="10">
        <f t="shared" si="28"/>
        <v>247.86</v>
      </c>
      <c r="C78" s="9">
        <f t="shared" si="29"/>
        <v>0</v>
      </c>
      <c r="D78" s="9">
        <f t="shared" si="29"/>
        <v>0</v>
      </c>
      <c r="E78" s="9">
        <f t="shared" si="29"/>
        <v>0</v>
      </c>
      <c r="F78" s="10"/>
      <c r="G78" s="10"/>
      <c r="H78" s="9">
        <f t="shared" si="31"/>
        <v>0</v>
      </c>
      <c r="I78" s="9">
        <f t="shared" si="31"/>
        <v>0</v>
      </c>
      <c r="J78" s="9">
        <f t="shared" si="31"/>
        <v>0</v>
      </c>
      <c r="K78" s="9">
        <f t="shared" si="31"/>
        <v>0</v>
      </c>
      <c r="L78" s="9">
        <f t="shared" si="31"/>
        <v>0</v>
      </c>
      <c r="M78" s="9">
        <f t="shared" si="31"/>
        <v>0</v>
      </c>
      <c r="N78" s="9">
        <f t="shared" si="31"/>
        <v>0</v>
      </c>
      <c r="O78" s="9">
        <f t="shared" si="31"/>
        <v>0</v>
      </c>
      <c r="P78" s="9">
        <f t="shared" si="31"/>
        <v>0</v>
      </c>
      <c r="Q78" s="9">
        <f t="shared" si="31"/>
        <v>0</v>
      </c>
      <c r="R78" s="9">
        <f t="shared" si="31"/>
        <v>0</v>
      </c>
      <c r="S78" s="9">
        <f t="shared" si="31"/>
        <v>0</v>
      </c>
      <c r="T78" s="9">
        <f t="shared" si="31"/>
        <v>0</v>
      </c>
      <c r="U78" s="9">
        <f t="shared" si="31"/>
        <v>0</v>
      </c>
      <c r="V78" s="9">
        <f t="shared" si="31"/>
        <v>0</v>
      </c>
      <c r="W78" s="9">
        <f t="shared" si="31"/>
        <v>0</v>
      </c>
      <c r="X78" s="9">
        <f t="shared" si="31"/>
        <v>0</v>
      </c>
      <c r="Y78" s="9">
        <f t="shared" si="31"/>
        <v>0</v>
      </c>
      <c r="Z78" s="9">
        <f t="shared" si="31"/>
        <v>247.86</v>
      </c>
      <c r="AA78" s="9">
        <f t="shared" si="31"/>
        <v>0</v>
      </c>
      <c r="AB78" s="9">
        <f t="shared" si="31"/>
        <v>0</v>
      </c>
      <c r="AC78" s="9">
        <f t="shared" si="31"/>
        <v>0</v>
      </c>
      <c r="AD78" s="9">
        <f t="shared" si="31"/>
        <v>0</v>
      </c>
      <c r="AE78" s="9">
        <f t="shared" si="31"/>
        <v>0</v>
      </c>
      <c r="AF78" s="72"/>
    </row>
    <row r="79" spans="1:32" ht="100.5" customHeight="1">
      <c r="A79" s="33" t="s">
        <v>76</v>
      </c>
      <c r="B79" s="10">
        <f t="shared" si="28"/>
        <v>370.8</v>
      </c>
      <c r="C79" s="9">
        <f>C80</f>
        <v>370.8</v>
      </c>
      <c r="D79" s="9">
        <f>D80</f>
        <v>0</v>
      </c>
      <c r="E79" s="9">
        <f>E80</f>
        <v>0</v>
      </c>
      <c r="F79" s="10">
        <f t="shared" si="30"/>
        <v>0</v>
      </c>
      <c r="G79" s="10">
        <f>_xlfn.IFERROR(E79/C79*100,0)</f>
        <v>0</v>
      </c>
      <c r="H79" s="9">
        <f>H80</f>
        <v>0</v>
      </c>
      <c r="I79" s="9">
        <f aca="true" t="shared" si="32" ref="I79:AE79">I80</f>
        <v>0</v>
      </c>
      <c r="J79" s="9">
        <f t="shared" si="32"/>
        <v>0</v>
      </c>
      <c r="K79" s="9">
        <f t="shared" si="32"/>
        <v>0</v>
      </c>
      <c r="L79" s="9">
        <f t="shared" si="32"/>
        <v>0</v>
      </c>
      <c r="M79" s="9">
        <f t="shared" si="32"/>
        <v>0</v>
      </c>
      <c r="N79" s="9">
        <f t="shared" si="32"/>
        <v>0</v>
      </c>
      <c r="O79" s="9">
        <f t="shared" si="32"/>
        <v>0</v>
      </c>
      <c r="P79" s="9">
        <f t="shared" si="32"/>
        <v>0</v>
      </c>
      <c r="Q79" s="9">
        <f t="shared" si="32"/>
        <v>0</v>
      </c>
      <c r="R79" s="9">
        <f t="shared" si="32"/>
        <v>0</v>
      </c>
      <c r="S79" s="9">
        <f t="shared" si="32"/>
        <v>0</v>
      </c>
      <c r="T79" s="9">
        <f t="shared" si="32"/>
        <v>0</v>
      </c>
      <c r="U79" s="9">
        <f t="shared" si="32"/>
        <v>0</v>
      </c>
      <c r="V79" s="9">
        <f t="shared" si="32"/>
        <v>370.8</v>
      </c>
      <c r="W79" s="9">
        <f t="shared" si="32"/>
        <v>0</v>
      </c>
      <c r="X79" s="9">
        <f t="shared" si="32"/>
        <v>0</v>
      </c>
      <c r="Y79" s="9">
        <f t="shared" si="32"/>
        <v>0</v>
      </c>
      <c r="Z79" s="9">
        <f t="shared" si="32"/>
        <v>0</v>
      </c>
      <c r="AA79" s="9">
        <f t="shared" si="32"/>
        <v>0</v>
      </c>
      <c r="AB79" s="9">
        <f t="shared" si="32"/>
        <v>0</v>
      </c>
      <c r="AC79" s="9">
        <f t="shared" si="32"/>
        <v>0</v>
      </c>
      <c r="AD79" s="9">
        <f t="shared" si="32"/>
        <v>0</v>
      </c>
      <c r="AE79" s="9">
        <f t="shared" si="32"/>
        <v>0</v>
      </c>
      <c r="AF79" s="81" t="s">
        <v>92</v>
      </c>
    </row>
    <row r="80" spans="1:32" s="27" customFormat="1" ht="15.75" customHeight="1">
      <c r="A80" s="23" t="s">
        <v>24</v>
      </c>
      <c r="B80" s="24">
        <f t="shared" si="28"/>
        <v>370.8</v>
      </c>
      <c r="C80" s="25">
        <f>C81+C82+C83+C84</f>
        <v>370.8</v>
      </c>
      <c r="D80" s="25">
        <f>D81+D82+D83+D84</f>
        <v>0</v>
      </c>
      <c r="E80" s="25">
        <f>E81+E82+E83+E84</f>
        <v>0</v>
      </c>
      <c r="F80" s="24">
        <f t="shared" si="30"/>
        <v>0</v>
      </c>
      <c r="G80" s="24">
        <f>_xlfn.IFERROR(E80/C80*100,0)</f>
        <v>0</v>
      </c>
      <c r="H80" s="25">
        <f>H81+H82+H83+H84</f>
        <v>0</v>
      </c>
      <c r="I80" s="25">
        <f aca="true" t="shared" si="33" ref="I80:AD80">I81+I82+I83+I84</f>
        <v>0</v>
      </c>
      <c r="J80" s="25">
        <f t="shared" si="33"/>
        <v>0</v>
      </c>
      <c r="K80" s="25">
        <f t="shared" si="33"/>
        <v>0</v>
      </c>
      <c r="L80" s="25">
        <f t="shared" si="33"/>
        <v>0</v>
      </c>
      <c r="M80" s="25">
        <f t="shared" si="33"/>
        <v>0</v>
      </c>
      <c r="N80" s="25">
        <f t="shared" si="33"/>
        <v>0</v>
      </c>
      <c r="O80" s="25">
        <f t="shared" si="33"/>
        <v>0</v>
      </c>
      <c r="P80" s="25">
        <f t="shared" si="33"/>
        <v>0</v>
      </c>
      <c r="Q80" s="25">
        <f t="shared" si="33"/>
        <v>0</v>
      </c>
      <c r="R80" s="25">
        <f t="shared" si="33"/>
        <v>0</v>
      </c>
      <c r="S80" s="25">
        <f t="shared" si="33"/>
        <v>0</v>
      </c>
      <c r="T80" s="25">
        <f t="shared" si="33"/>
        <v>0</v>
      </c>
      <c r="U80" s="25">
        <f t="shared" si="33"/>
        <v>0</v>
      </c>
      <c r="V80" s="25">
        <f t="shared" si="33"/>
        <v>370.8</v>
      </c>
      <c r="W80" s="25">
        <f t="shared" si="33"/>
        <v>0</v>
      </c>
      <c r="X80" s="25">
        <f t="shared" si="33"/>
        <v>0</v>
      </c>
      <c r="Y80" s="25">
        <f t="shared" si="33"/>
        <v>0</v>
      </c>
      <c r="Z80" s="25">
        <f t="shared" si="33"/>
        <v>0</v>
      </c>
      <c r="AA80" s="25">
        <f t="shared" si="33"/>
        <v>0</v>
      </c>
      <c r="AB80" s="25">
        <f t="shared" si="33"/>
        <v>0</v>
      </c>
      <c r="AC80" s="25">
        <f t="shared" si="33"/>
        <v>0</v>
      </c>
      <c r="AD80" s="25">
        <f t="shared" si="33"/>
        <v>0</v>
      </c>
      <c r="AE80" s="25">
        <f>AE81+AE82+AE83+AE84</f>
        <v>0</v>
      </c>
      <c r="AF80" s="82"/>
    </row>
    <row r="81" spans="1:32" ht="15" customHeight="1">
      <c r="A81" s="8" t="s">
        <v>12</v>
      </c>
      <c r="B81" s="10">
        <f t="shared" si="28"/>
        <v>0</v>
      </c>
      <c r="C81" s="10">
        <f>H81+J81+L81+N81+P81+R81+T81+V81</f>
        <v>0</v>
      </c>
      <c r="D81" s="10">
        <f>E81</f>
        <v>0</v>
      </c>
      <c r="E81" s="10">
        <f>I81+K81+M81+O81+Q81+S81+U81+W81+Y81+AA81+AC81+AE81</f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7"/>
      <c r="AF81" s="82"/>
    </row>
    <row r="82" spans="1:32" ht="15" customHeight="1">
      <c r="A82" s="8" t="s">
        <v>13</v>
      </c>
      <c r="B82" s="10">
        <f t="shared" si="28"/>
        <v>370.8</v>
      </c>
      <c r="C82" s="10">
        <f>H82+J82+L82+N82+P82+R82+T82+V82</f>
        <v>370.8</v>
      </c>
      <c r="D82" s="10">
        <f>E82</f>
        <v>0</v>
      </c>
      <c r="E82" s="10">
        <f>I82+K82+M82+O82+Q82+S82+U82+W82+Y82+AA82+AC82+AE82</f>
        <v>0</v>
      </c>
      <c r="F82" s="10">
        <f>E82/B82%</f>
        <v>0</v>
      </c>
      <c r="G82" s="10">
        <f>_xlfn.IFERROR(E82/C82*100,0)</f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>
        <v>370.8</v>
      </c>
      <c r="W82" s="10"/>
      <c r="X82" s="10"/>
      <c r="Y82" s="10"/>
      <c r="Z82" s="10"/>
      <c r="AA82" s="10"/>
      <c r="AB82" s="10"/>
      <c r="AC82" s="10"/>
      <c r="AD82" s="10"/>
      <c r="AE82" s="17"/>
      <c r="AF82" s="82"/>
    </row>
    <row r="83" spans="1:32" ht="15" customHeight="1">
      <c r="A83" s="8" t="s">
        <v>80</v>
      </c>
      <c r="B83" s="10">
        <f t="shared" si="28"/>
        <v>0</v>
      </c>
      <c r="C83" s="10">
        <f>H83+J83+L83+N83+P83+R83+T83+V83</f>
        <v>0</v>
      </c>
      <c r="D83" s="10">
        <f>E83</f>
        <v>0</v>
      </c>
      <c r="E83" s="10">
        <f>I83+K83+M83+O83+Q83+S83+U83+W83+Y83+AA83+AC83+AE83</f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7"/>
      <c r="AF83" s="82"/>
    </row>
    <row r="84" spans="1:32" ht="15" customHeight="1">
      <c r="A84" s="8" t="s">
        <v>14</v>
      </c>
      <c r="B84" s="10">
        <f t="shared" si="28"/>
        <v>0</v>
      </c>
      <c r="C84" s="10">
        <f>H84+J84+L84+N84+P84+R84+T84+V84</f>
        <v>0</v>
      </c>
      <c r="D84" s="10">
        <f>E84</f>
        <v>0</v>
      </c>
      <c r="E84" s="10">
        <f>I84+K84+M84+O84+Q84+S84+U84+W84+Y84+AA84+AC84+AE84</f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7"/>
      <c r="AF84" s="83"/>
    </row>
    <row r="85" spans="1:32" ht="54.75" customHeight="1">
      <c r="A85" s="33" t="s">
        <v>77</v>
      </c>
      <c r="B85" s="10">
        <f t="shared" si="28"/>
        <v>100.05999999999999</v>
      </c>
      <c r="C85" s="10">
        <f>C86</f>
        <v>71.71892</v>
      </c>
      <c r="D85" s="10">
        <f>D86</f>
        <v>66.49</v>
      </c>
      <c r="E85" s="10">
        <f>E86</f>
        <v>66.49</v>
      </c>
      <c r="F85" s="10">
        <f>E85/B85%</f>
        <v>66.45012992204677</v>
      </c>
      <c r="G85" s="10">
        <f>_xlfn.IFERROR(E85/C85*100,0)</f>
        <v>92.70914843670262</v>
      </c>
      <c r="H85" s="10">
        <f>H86</f>
        <v>0</v>
      </c>
      <c r="I85" s="10">
        <f aca="true" t="shared" si="34" ref="I85:AE85">I86</f>
        <v>0</v>
      </c>
      <c r="J85" s="10">
        <f t="shared" si="34"/>
        <v>0</v>
      </c>
      <c r="K85" s="10">
        <f t="shared" si="34"/>
        <v>0</v>
      </c>
      <c r="L85" s="10">
        <f t="shared" si="34"/>
        <v>0</v>
      </c>
      <c r="M85" s="10">
        <f t="shared" si="34"/>
        <v>0</v>
      </c>
      <c r="N85" s="10">
        <f t="shared" si="34"/>
        <v>0</v>
      </c>
      <c r="O85" s="10">
        <f t="shared" si="34"/>
        <v>0</v>
      </c>
      <c r="P85" s="10">
        <f t="shared" si="34"/>
        <v>0</v>
      </c>
      <c r="Q85" s="10">
        <f t="shared" si="34"/>
        <v>0</v>
      </c>
      <c r="R85" s="10">
        <f t="shared" si="34"/>
        <v>0</v>
      </c>
      <c r="S85" s="10">
        <f t="shared" si="34"/>
        <v>0</v>
      </c>
      <c r="T85" s="10">
        <f t="shared" si="34"/>
        <v>40.71892</v>
      </c>
      <c r="U85" s="10">
        <f t="shared" si="34"/>
        <v>40.72</v>
      </c>
      <c r="V85" s="10">
        <f t="shared" si="34"/>
        <v>31</v>
      </c>
      <c r="W85" s="10">
        <f t="shared" si="34"/>
        <v>25.77</v>
      </c>
      <c r="X85" s="10">
        <f t="shared" si="34"/>
        <v>25.29108</v>
      </c>
      <c r="Y85" s="10">
        <f t="shared" si="34"/>
        <v>0</v>
      </c>
      <c r="Z85" s="10">
        <f t="shared" si="34"/>
        <v>3.05</v>
      </c>
      <c r="AA85" s="10">
        <f t="shared" si="34"/>
        <v>0</v>
      </c>
      <c r="AB85" s="10">
        <f t="shared" si="34"/>
        <v>0</v>
      </c>
      <c r="AC85" s="10">
        <f t="shared" si="34"/>
        <v>0</v>
      </c>
      <c r="AD85" s="10">
        <f t="shared" si="34"/>
        <v>0</v>
      </c>
      <c r="AE85" s="10">
        <f t="shared" si="34"/>
        <v>0</v>
      </c>
      <c r="AF85" s="78" t="s">
        <v>107</v>
      </c>
    </row>
    <row r="86" spans="1:32" s="27" customFormat="1" ht="18" customHeight="1">
      <c r="A86" s="23" t="s">
        <v>24</v>
      </c>
      <c r="B86" s="24">
        <f t="shared" si="28"/>
        <v>100.05999999999999</v>
      </c>
      <c r="C86" s="25">
        <f>C87+C88+C89+C90</f>
        <v>71.71892</v>
      </c>
      <c r="D86" s="25">
        <f>D87+D88+D89+D90</f>
        <v>66.49</v>
      </c>
      <c r="E86" s="25">
        <f>E87+E88+E89+E90</f>
        <v>66.49</v>
      </c>
      <c r="F86" s="24">
        <f>E86/B86%</f>
        <v>66.45012992204677</v>
      </c>
      <c r="G86" s="24">
        <f>_xlfn.IFERROR(E86/C86*100,0)</f>
        <v>92.70914843670262</v>
      </c>
      <c r="H86" s="25">
        <f>H87+H88+H89+H90</f>
        <v>0</v>
      </c>
      <c r="I86" s="25">
        <f aca="true" t="shared" si="35" ref="I86:AD86">I87+I88+I89+I90</f>
        <v>0</v>
      </c>
      <c r="J86" s="25">
        <f t="shared" si="35"/>
        <v>0</v>
      </c>
      <c r="K86" s="25">
        <f t="shared" si="35"/>
        <v>0</v>
      </c>
      <c r="L86" s="25">
        <f t="shared" si="35"/>
        <v>0</v>
      </c>
      <c r="M86" s="25">
        <f t="shared" si="35"/>
        <v>0</v>
      </c>
      <c r="N86" s="25">
        <f t="shared" si="35"/>
        <v>0</v>
      </c>
      <c r="O86" s="25">
        <f t="shared" si="35"/>
        <v>0</v>
      </c>
      <c r="P86" s="25">
        <f t="shared" si="35"/>
        <v>0</v>
      </c>
      <c r="Q86" s="25">
        <f t="shared" si="35"/>
        <v>0</v>
      </c>
      <c r="R86" s="25">
        <f t="shared" si="35"/>
        <v>0</v>
      </c>
      <c r="S86" s="25">
        <f t="shared" si="35"/>
        <v>0</v>
      </c>
      <c r="T86" s="25">
        <f t="shared" si="35"/>
        <v>40.71892</v>
      </c>
      <c r="U86" s="25">
        <f t="shared" si="35"/>
        <v>40.72</v>
      </c>
      <c r="V86" s="25">
        <f t="shared" si="35"/>
        <v>31</v>
      </c>
      <c r="W86" s="25">
        <f t="shared" si="35"/>
        <v>25.77</v>
      </c>
      <c r="X86" s="25">
        <f t="shared" si="35"/>
        <v>25.29108</v>
      </c>
      <c r="Y86" s="25">
        <f t="shared" si="35"/>
        <v>0</v>
      </c>
      <c r="Z86" s="25">
        <f t="shared" si="35"/>
        <v>3.05</v>
      </c>
      <c r="AA86" s="25">
        <f t="shared" si="35"/>
        <v>0</v>
      </c>
      <c r="AB86" s="25">
        <f t="shared" si="35"/>
        <v>0</v>
      </c>
      <c r="AC86" s="25">
        <f t="shared" si="35"/>
        <v>0</v>
      </c>
      <c r="AD86" s="25">
        <f t="shared" si="35"/>
        <v>0</v>
      </c>
      <c r="AE86" s="25">
        <f>AE87+AE88+AE89+AE90</f>
        <v>0</v>
      </c>
      <c r="AF86" s="79"/>
    </row>
    <row r="87" spans="1:32" ht="17.25" customHeight="1">
      <c r="A87" s="8" t="s">
        <v>12</v>
      </c>
      <c r="B87" s="10">
        <f t="shared" si="28"/>
        <v>0</v>
      </c>
      <c r="C87" s="10">
        <f>H87+J87+L87+N87+P87+R87+T87+V87</f>
        <v>0</v>
      </c>
      <c r="D87" s="10">
        <f>E87</f>
        <v>0</v>
      </c>
      <c r="E87" s="10">
        <f>I87+K87+M87+O87+Q87+S87+U87+W87+Y87+AA87+AC87+AE87</f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7"/>
      <c r="AF87" s="79"/>
    </row>
    <row r="88" spans="1:32" ht="17.25" customHeight="1">
      <c r="A88" s="8" t="s">
        <v>13</v>
      </c>
      <c r="B88" s="10">
        <f t="shared" si="28"/>
        <v>100.00999999999999</v>
      </c>
      <c r="C88" s="10">
        <f>H88+J88+L88+N88+P88+R88+T88+V88</f>
        <v>71.71892</v>
      </c>
      <c r="D88" s="10">
        <f>E88</f>
        <v>66.49</v>
      </c>
      <c r="E88" s="10">
        <f>I88+K88+M88+O88+Q88+S88+U88+W88+Y88+AA88+AC88+AE88</f>
        <v>66.49</v>
      </c>
      <c r="F88" s="10">
        <f>E88/B88%</f>
        <v>66.4833516648335</v>
      </c>
      <c r="G88" s="10">
        <f>_xlfn.IFERROR(E88/C88*100,0)</f>
        <v>92.70914843670262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>
        <v>40.71892</v>
      </c>
      <c r="U88" s="10">
        <v>40.72</v>
      </c>
      <c r="V88" s="10">
        <v>31</v>
      </c>
      <c r="W88" s="10">
        <v>25.77</v>
      </c>
      <c r="X88" s="10">
        <v>25.29108</v>
      </c>
      <c r="Y88" s="10"/>
      <c r="Z88" s="10">
        <v>3</v>
      </c>
      <c r="AA88" s="10"/>
      <c r="AB88" s="10"/>
      <c r="AC88" s="10"/>
      <c r="AD88" s="10"/>
      <c r="AE88" s="17"/>
      <c r="AF88" s="79"/>
    </row>
    <row r="89" spans="1:32" ht="17.25" customHeight="1">
      <c r="A89" s="8" t="s">
        <v>80</v>
      </c>
      <c r="B89" s="10">
        <f t="shared" si="28"/>
        <v>0</v>
      </c>
      <c r="C89" s="10">
        <f>H89+J89+L89+N89+P89+R89+T89+V89</f>
        <v>0</v>
      </c>
      <c r="D89" s="10">
        <f>E89</f>
        <v>0</v>
      </c>
      <c r="E89" s="10">
        <f>I89+K89+M89+O89+Q89+S89+U89+W89+Y89+AA89+AC89+AE89</f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7"/>
      <c r="AF89" s="79"/>
    </row>
    <row r="90" spans="1:32" ht="17.25" customHeight="1">
      <c r="A90" s="8" t="s">
        <v>14</v>
      </c>
      <c r="B90" s="10">
        <f t="shared" si="28"/>
        <v>0.05</v>
      </c>
      <c r="C90" s="10">
        <f>H90+J90+L90+N90+P90+R90+T90+V90</f>
        <v>0</v>
      </c>
      <c r="D90" s="10">
        <f>E90</f>
        <v>0</v>
      </c>
      <c r="E90" s="10">
        <f>I90+K90+M90+O90+Q90+S90+U90+W90+Y90+AA90+AC90+AE90</f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>
        <v>0.05</v>
      </c>
      <c r="AA90" s="10"/>
      <c r="AB90" s="10"/>
      <c r="AC90" s="10"/>
      <c r="AD90" s="10"/>
      <c r="AE90" s="17"/>
      <c r="AF90" s="80"/>
    </row>
    <row r="91" spans="1:32" ht="100.5" customHeight="1">
      <c r="A91" s="33" t="s">
        <v>78</v>
      </c>
      <c r="B91" s="10">
        <f t="shared" si="28"/>
        <v>1634.4099999999999</v>
      </c>
      <c r="C91" s="9">
        <f>C92</f>
        <v>1436.6</v>
      </c>
      <c r="D91" s="9">
        <f>D92</f>
        <v>1436.6</v>
      </c>
      <c r="E91" s="9">
        <f>E92</f>
        <v>1436.6</v>
      </c>
      <c r="F91" s="10">
        <f>E91/B91%</f>
        <v>87.89716166690121</v>
      </c>
      <c r="G91" s="10">
        <f>_xlfn.IFERROR(E91/C91*100,0)</f>
        <v>100</v>
      </c>
      <c r="H91" s="9">
        <f>H92</f>
        <v>0</v>
      </c>
      <c r="I91" s="9">
        <f aca="true" t="shared" si="36" ref="I91:AE91">I92</f>
        <v>0</v>
      </c>
      <c r="J91" s="9">
        <f t="shared" si="36"/>
        <v>0</v>
      </c>
      <c r="K91" s="9">
        <f t="shared" si="36"/>
        <v>0</v>
      </c>
      <c r="L91" s="9">
        <f t="shared" si="36"/>
        <v>0</v>
      </c>
      <c r="M91" s="9">
        <f t="shared" si="36"/>
        <v>0</v>
      </c>
      <c r="N91" s="9">
        <f t="shared" si="36"/>
        <v>0</v>
      </c>
      <c r="O91" s="9">
        <f t="shared" si="36"/>
        <v>0</v>
      </c>
      <c r="P91" s="9">
        <f t="shared" si="36"/>
        <v>0</v>
      </c>
      <c r="Q91" s="9">
        <f t="shared" si="36"/>
        <v>0</v>
      </c>
      <c r="R91" s="9">
        <f t="shared" si="36"/>
        <v>0</v>
      </c>
      <c r="S91" s="9">
        <f t="shared" si="36"/>
        <v>0</v>
      </c>
      <c r="T91" s="9">
        <f t="shared" si="36"/>
        <v>0</v>
      </c>
      <c r="U91" s="9">
        <f t="shared" si="36"/>
        <v>0</v>
      </c>
      <c r="V91" s="9">
        <f t="shared" si="36"/>
        <v>1436.6</v>
      </c>
      <c r="W91" s="9">
        <f t="shared" si="36"/>
        <v>1436.6</v>
      </c>
      <c r="X91" s="9">
        <f t="shared" si="36"/>
        <v>0</v>
      </c>
      <c r="Y91" s="9">
        <f t="shared" si="36"/>
        <v>0</v>
      </c>
      <c r="Z91" s="9">
        <f t="shared" si="36"/>
        <v>197.81</v>
      </c>
      <c r="AA91" s="9">
        <f t="shared" si="36"/>
        <v>0</v>
      </c>
      <c r="AB91" s="9">
        <f t="shared" si="36"/>
        <v>0</v>
      </c>
      <c r="AC91" s="9">
        <f t="shared" si="36"/>
        <v>0</v>
      </c>
      <c r="AD91" s="9">
        <f t="shared" si="36"/>
        <v>0</v>
      </c>
      <c r="AE91" s="9">
        <f t="shared" si="36"/>
        <v>0</v>
      </c>
      <c r="AF91" s="78" t="s">
        <v>110</v>
      </c>
    </row>
    <row r="92" spans="1:32" s="27" customFormat="1" ht="16.5" customHeight="1">
      <c r="A92" s="23" t="s">
        <v>24</v>
      </c>
      <c r="B92" s="24">
        <f t="shared" si="28"/>
        <v>1634.4099999999999</v>
      </c>
      <c r="C92" s="25">
        <f>C93+C94+C95+C96</f>
        <v>1436.6</v>
      </c>
      <c r="D92" s="25">
        <f>D93+D94+D95+D96</f>
        <v>1436.6</v>
      </c>
      <c r="E92" s="25">
        <f>E93+E94+E95+E96</f>
        <v>1436.6</v>
      </c>
      <c r="F92" s="10">
        <f>E92/B92%</f>
        <v>87.89716166690121</v>
      </c>
      <c r="G92" s="24">
        <f>_xlfn.IFERROR(E92/C92*100,0)</f>
        <v>100</v>
      </c>
      <c r="H92" s="25">
        <f>H93+H94+H95+H96</f>
        <v>0</v>
      </c>
      <c r="I92" s="25">
        <f aca="true" t="shared" si="37" ref="I92:AD92">I93+I94+I95+I96</f>
        <v>0</v>
      </c>
      <c r="J92" s="25">
        <f t="shared" si="37"/>
        <v>0</v>
      </c>
      <c r="K92" s="25">
        <f t="shared" si="37"/>
        <v>0</v>
      </c>
      <c r="L92" s="25">
        <f t="shared" si="37"/>
        <v>0</v>
      </c>
      <c r="M92" s="25">
        <f t="shared" si="37"/>
        <v>0</v>
      </c>
      <c r="N92" s="25">
        <f t="shared" si="37"/>
        <v>0</v>
      </c>
      <c r="O92" s="25">
        <f t="shared" si="37"/>
        <v>0</v>
      </c>
      <c r="P92" s="25">
        <f t="shared" si="37"/>
        <v>0</v>
      </c>
      <c r="Q92" s="25">
        <f t="shared" si="37"/>
        <v>0</v>
      </c>
      <c r="R92" s="25">
        <f t="shared" si="37"/>
        <v>0</v>
      </c>
      <c r="S92" s="25">
        <f t="shared" si="37"/>
        <v>0</v>
      </c>
      <c r="T92" s="25">
        <f t="shared" si="37"/>
        <v>0</v>
      </c>
      <c r="U92" s="25">
        <f t="shared" si="37"/>
        <v>0</v>
      </c>
      <c r="V92" s="25">
        <f t="shared" si="37"/>
        <v>1436.6</v>
      </c>
      <c r="W92" s="25">
        <f t="shared" si="37"/>
        <v>1436.6</v>
      </c>
      <c r="X92" s="25">
        <f t="shared" si="37"/>
        <v>0</v>
      </c>
      <c r="Y92" s="25">
        <f t="shared" si="37"/>
        <v>0</v>
      </c>
      <c r="Z92" s="25">
        <f t="shared" si="37"/>
        <v>197.81</v>
      </c>
      <c r="AA92" s="25">
        <f t="shared" si="37"/>
        <v>0</v>
      </c>
      <c r="AB92" s="25">
        <f t="shared" si="37"/>
        <v>0</v>
      </c>
      <c r="AC92" s="25">
        <f t="shared" si="37"/>
        <v>0</v>
      </c>
      <c r="AD92" s="25">
        <f t="shared" si="37"/>
        <v>0</v>
      </c>
      <c r="AE92" s="25">
        <f>AE93+AE94+AE95+AE96</f>
        <v>0</v>
      </c>
      <c r="AF92" s="79"/>
    </row>
    <row r="93" spans="1:32" ht="16.5" customHeight="1">
      <c r="A93" s="8" t="s">
        <v>12</v>
      </c>
      <c r="B93" s="10">
        <f t="shared" si="28"/>
        <v>594</v>
      </c>
      <c r="C93" s="10">
        <f>H93+J93+L93+N93+P93+R93+T93+V93</f>
        <v>594</v>
      </c>
      <c r="D93" s="10">
        <f>E93</f>
        <v>594</v>
      </c>
      <c r="E93" s="10">
        <f>I93+K93+M93+O93+Q93+S93+U93+W93+Y93+AA93+AC93+AE93</f>
        <v>594</v>
      </c>
      <c r="F93" s="10">
        <f>E93/B93%</f>
        <v>100</v>
      </c>
      <c r="G93" s="10">
        <f>_xlfn.IFERROR(E93/C93*100,0)</f>
        <v>100</v>
      </c>
      <c r="H93" s="9"/>
      <c r="I93" s="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0">
        <v>594</v>
      </c>
      <c r="W93" s="17">
        <v>594</v>
      </c>
      <c r="X93" s="17"/>
      <c r="Y93" s="17"/>
      <c r="Z93" s="17"/>
      <c r="AA93" s="17"/>
      <c r="AB93" s="17"/>
      <c r="AC93" s="17"/>
      <c r="AD93" s="17"/>
      <c r="AE93" s="17"/>
      <c r="AF93" s="79"/>
    </row>
    <row r="94" spans="1:32" ht="16.5" customHeight="1">
      <c r="A94" s="8" t="s">
        <v>13</v>
      </c>
      <c r="B94" s="10">
        <f t="shared" si="28"/>
        <v>842.6</v>
      </c>
      <c r="C94" s="10">
        <f>H94+J94+L94+N94+P94+R94+T94+V94</f>
        <v>842.6</v>
      </c>
      <c r="D94" s="10">
        <f>E94</f>
        <v>842.6</v>
      </c>
      <c r="E94" s="10">
        <f>I94+K94+M94+O94+Q94+S94+U94+W94+Y94+AA94+AC94+AE94</f>
        <v>842.6</v>
      </c>
      <c r="F94" s="10">
        <f>E94/B94%</f>
        <v>100</v>
      </c>
      <c r="G94" s="10">
        <f>_xlfn.IFERROR(E94/C94*100,0)</f>
        <v>100</v>
      </c>
      <c r="H94" s="9"/>
      <c r="I94" s="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0">
        <v>842.6</v>
      </c>
      <c r="W94" s="17">
        <v>842.6</v>
      </c>
      <c r="X94" s="17"/>
      <c r="Y94" s="17"/>
      <c r="Z94" s="10"/>
      <c r="AA94" s="17"/>
      <c r="AB94" s="17"/>
      <c r="AC94" s="17"/>
      <c r="AD94" s="17"/>
      <c r="AE94" s="17"/>
      <c r="AF94" s="79"/>
    </row>
    <row r="95" spans="1:32" ht="16.5" customHeight="1">
      <c r="A95" s="8" t="s">
        <v>80</v>
      </c>
      <c r="B95" s="10">
        <f t="shared" si="28"/>
        <v>0</v>
      </c>
      <c r="C95" s="10">
        <f>H95+J95+L95+N95+P95+R95+T95+V95</f>
        <v>0</v>
      </c>
      <c r="D95" s="10">
        <f>E95</f>
        <v>0</v>
      </c>
      <c r="E95" s="10">
        <f>I95+K95+M95+O95+Q95+S95+U95+W95+Y95+AA95+AC95+AE95</f>
        <v>0</v>
      </c>
      <c r="F95" s="10"/>
      <c r="G95" s="10"/>
      <c r="H95" s="9"/>
      <c r="I95" s="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79"/>
    </row>
    <row r="96" spans="1:32" ht="16.5" customHeight="1">
      <c r="A96" s="8" t="s">
        <v>14</v>
      </c>
      <c r="B96" s="10">
        <f t="shared" si="28"/>
        <v>197.81</v>
      </c>
      <c r="C96" s="10">
        <f>H96+J96+L96+N96+P96+R96+T96+V96</f>
        <v>0</v>
      </c>
      <c r="D96" s="10">
        <f>E96</f>
        <v>0</v>
      </c>
      <c r="E96" s="10">
        <f>I96+K96+M96+O96+Q96+S96+U96+W96+Y96+AA96+AC96+AE96</f>
        <v>0</v>
      </c>
      <c r="F96" s="10"/>
      <c r="G96" s="10"/>
      <c r="H96" s="9"/>
      <c r="I96" s="9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>
        <v>197.81</v>
      </c>
      <c r="AA96" s="17"/>
      <c r="AB96" s="17"/>
      <c r="AC96" s="17"/>
      <c r="AD96" s="17"/>
      <c r="AE96" s="17"/>
      <c r="AF96" s="80"/>
    </row>
    <row r="97" spans="1:32" ht="45" customHeight="1">
      <c r="A97" s="33" t="s">
        <v>79</v>
      </c>
      <c r="B97" s="43">
        <f t="shared" si="28"/>
        <v>358.8</v>
      </c>
      <c r="C97" s="9">
        <f>C98</f>
        <v>358.8</v>
      </c>
      <c r="D97" s="9">
        <f>D98</f>
        <v>267.8</v>
      </c>
      <c r="E97" s="9">
        <f>E98</f>
        <v>267.8</v>
      </c>
      <c r="F97" s="10">
        <f>E97/B97%</f>
        <v>74.6376811594203</v>
      </c>
      <c r="G97" s="10">
        <f>_xlfn.IFERROR(E97/C97*100,0)</f>
        <v>74.63768115942028</v>
      </c>
      <c r="H97" s="9">
        <f>H98</f>
        <v>0</v>
      </c>
      <c r="I97" s="9">
        <f aca="true" t="shared" si="38" ref="I97:AE97">I98</f>
        <v>0</v>
      </c>
      <c r="J97" s="9">
        <f t="shared" si="38"/>
        <v>0</v>
      </c>
      <c r="K97" s="9">
        <f t="shared" si="38"/>
        <v>0</v>
      </c>
      <c r="L97" s="9">
        <f t="shared" si="38"/>
        <v>0</v>
      </c>
      <c r="M97" s="9">
        <f t="shared" si="38"/>
        <v>0</v>
      </c>
      <c r="N97" s="9">
        <f t="shared" si="38"/>
        <v>169</v>
      </c>
      <c r="O97" s="9">
        <f t="shared" si="38"/>
        <v>169</v>
      </c>
      <c r="P97" s="9">
        <f t="shared" si="38"/>
        <v>0</v>
      </c>
      <c r="Q97" s="9">
        <f t="shared" si="38"/>
        <v>0</v>
      </c>
      <c r="R97" s="9">
        <f t="shared" si="38"/>
        <v>98.8</v>
      </c>
      <c r="S97" s="9">
        <f t="shared" si="38"/>
        <v>98.8</v>
      </c>
      <c r="T97" s="9">
        <f t="shared" si="38"/>
        <v>0</v>
      </c>
      <c r="U97" s="9">
        <f t="shared" si="38"/>
        <v>0</v>
      </c>
      <c r="V97" s="9">
        <f t="shared" si="38"/>
        <v>91</v>
      </c>
      <c r="W97" s="9">
        <f t="shared" si="38"/>
        <v>0</v>
      </c>
      <c r="X97" s="9">
        <f t="shared" si="38"/>
        <v>0</v>
      </c>
      <c r="Y97" s="9">
        <f t="shared" si="38"/>
        <v>0</v>
      </c>
      <c r="Z97" s="9">
        <f t="shared" si="38"/>
        <v>0</v>
      </c>
      <c r="AA97" s="9">
        <f t="shared" si="38"/>
        <v>0</v>
      </c>
      <c r="AB97" s="9">
        <f t="shared" si="38"/>
        <v>0</v>
      </c>
      <c r="AC97" s="9">
        <f t="shared" si="38"/>
        <v>0</v>
      </c>
      <c r="AD97" s="9">
        <f t="shared" si="38"/>
        <v>0</v>
      </c>
      <c r="AE97" s="9">
        <f t="shared" si="38"/>
        <v>0</v>
      </c>
      <c r="AF97" s="70"/>
    </row>
    <row r="98" spans="1:32" s="27" customFormat="1" ht="16.5" customHeight="1">
      <c r="A98" s="23" t="s">
        <v>24</v>
      </c>
      <c r="B98" s="24">
        <f t="shared" si="28"/>
        <v>358.8</v>
      </c>
      <c r="C98" s="25">
        <f>C99+C100+C101+C102</f>
        <v>358.8</v>
      </c>
      <c r="D98" s="25">
        <f>D99+D100+D101+D102</f>
        <v>267.8</v>
      </c>
      <c r="E98" s="25">
        <f>E99+E100+E101+E102</f>
        <v>267.8</v>
      </c>
      <c r="F98" s="24">
        <f>E98/B98%</f>
        <v>74.6376811594203</v>
      </c>
      <c r="G98" s="24">
        <f>_xlfn.IFERROR(E98/C98*100,0)</f>
        <v>74.63768115942028</v>
      </c>
      <c r="H98" s="25">
        <f>H99+H100+H101+H102</f>
        <v>0</v>
      </c>
      <c r="I98" s="25">
        <f aca="true" t="shared" si="39" ref="I98:AD98">I99+I100+I101+I102</f>
        <v>0</v>
      </c>
      <c r="J98" s="25">
        <f t="shared" si="39"/>
        <v>0</v>
      </c>
      <c r="K98" s="25">
        <f t="shared" si="39"/>
        <v>0</v>
      </c>
      <c r="L98" s="25">
        <f t="shared" si="39"/>
        <v>0</v>
      </c>
      <c r="M98" s="25">
        <f t="shared" si="39"/>
        <v>0</v>
      </c>
      <c r="N98" s="25">
        <f t="shared" si="39"/>
        <v>169</v>
      </c>
      <c r="O98" s="25">
        <f t="shared" si="39"/>
        <v>169</v>
      </c>
      <c r="P98" s="25">
        <f t="shared" si="39"/>
        <v>0</v>
      </c>
      <c r="Q98" s="25">
        <f t="shared" si="39"/>
        <v>0</v>
      </c>
      <c r="R98" s="25">
        <f t="shared" si="39"/>
        <v>98.8</v>
      </c>
      <c r="S98" s="25">
        <f t="shared" si="39"/>
        <v>98.8</v>
      </c>
      <c r="T98" s="25">
        <f t="shared" si="39"/>
        <v>0</v>
      </c>
      <c r="U98" s="25">
        <f t="shared" si="39"/>
        <v>0</v>
      </c>
      <c r="V98" s="25">
        <f t="shared" si="39"/>
        <v>91</v>
      </c>
      <c r="W98" s="25">
        <f t="shared" si="39"/>
        <v>0</v>
      </c>
      <c r="X98" s="25">
        <f t="shared" si="39"/>
        <v>0</v>
      </c>
      <c r="Y98" s="25">
        <f t="shared" si="39"/>
        <v>0</v>
      </c>
      <c r="Z98" s="25">
        <f t="shared" si="39"/>
        <v>0</v>
      </c>
      <c r="AA98" s="25">
        <f t="shared" si="39"/>
        <v>0</v>
      </c>
      <c r="AB98" s="25">
        <f t="shared" si="39"/>
        <v>0</v>
      </c>
      <c r="AC98" s="25">
        <f t="shared" si="39"/>
        <v>0</v>
      </c>
      <c r="AD98" s="25">
        <f t="shared" si="39"/>
        <v>0</v>
      </c>
      <c r="AE98" s="25">
        <f>AE99+AE100+AE101+AE102</f>
        <v>0</v>
      </c>
      <c r="AF98" s="70"/>
    </row>
    <row r="99" spans="1:32" ht="16.5" customHeight="1">
      <c r="A99" s="8" t="s">
        <v>12</v>
      </c>
      <c r="B99" s="10">
        <f t="shared" si="28"/>
        <v>0</v>
      </c>
      <c r="C99" s="10">
        <f>H99+J99+L99+N99+P99+R99+T99+V99</f>
        <v>0</v>
      </c>
      <c r="D99" s="10">
        <f>E99</f>
        <v>0</v>
      </c>
      <c r="E99" s="10">
        <f>I99+K99+M99+O99+Q99+S99+U99+W99+Y99+AA99+AC99+AE99</f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7"/>
      <c r="AF99" s="70"/>
    </row>
    <row r="100" spans="1:32" ht="16.5" customHeight="1">
      <c r="A100" s="8" t="s">
        <v>13</v>
      </c>
      <c r="B100" s="10">
        <f t="shared" si="28"/>
        <v>358.8</v>
      </c>
      <c r="C100" s="10">
        <f>H100+J100+L100+N100+P100+R100+T100+V100</f>
        <v>358.8</v>
      </c>
      <c r="D100" s="10">
        <f>E100</f>
        <v>267.8</v>
      </c>
      <c r="E100" s="10">
        <f>I100+K100+M100+O100+Q100+S100+U100+W100+Y100+AA100+AC100+AE100</f>
        <v>267.8</v>
      </c>
      <c r="F100" s="10">
        <f>E100/B100%</f>
        <v>74.6376811594203</v>
      </c>
      <c r="G100" s="10">
        <f>_xlfn.IFERROR(E100/C100*100,0)</f>
        <v>74.63768115942028</v>
      </c>
      <c r="H100" s="10"/>
      <c r="I100" s="10"/>
      <c r="J100" s="10"/>
      <c r="K100" s="10"/>
      <c r="L100" s="10"/>
      <c r="M100" s="10"/>
      <c r="N100" s="10">
        <f>78+91</f>
        <v>169</v>
      </c>
      <c r="O100" s="10">
        <v>169</v>
      </c>
      <c r="P100" s="10"/>
      <c r="Q100" s="10"/>
      <c r="R100" s="10">
        <v>98.8</v>
      </c>
      <c r="S100" s="10">
        <v>98.8</v>
      </c>
      <c r="T100" s="10"/>
      <c r="U100" s="10"/>
      <c r="V100" s="43">
        <v>91</v>
      </c>
      <c r="W100" s="10"/>
      <c r="X100" s="10"/>
      <c r="Y100" s="10"/>
      <c r="Z100" s="10"/>
      <c r="AA100" s="10"/>
      <c r="AB100" s="10"/>
      <c r="AC100" s="10"/>
      <c r="AD100" s="10"/>
      <c r="AE100" s="17"/>
      <c r="AF100" s="70"/>
    </row>
    <row r="101" spans="1:32" ht="16.5" customHeight="1">
      <c r="A101" s="8" t="s">
        <v>80</v>
      </c>
      <c r="B101" s="10">
        <f t="shared" si="28"/>
        <v>0</v>
      </c>
      <c r="C101" s="10">
        <f>H101+J101+L101+N101+P101+R101+T101+V101</f>
        <v>0</v>
      </c>
      <c r="D101" s="10">
        <f>E101</f>
        <v>0</v>
      </c>
      <c r="E101" s="10">
        <f>I101+K101+M101+O101+Q101+S101+U101+W101+Y101+AA101+AC101+AE101</f>
        <v>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7"/>
      <c r="AF101" s="70"/>
    </row>
    <row r="102" spans="1:32" ht="16.5" customHeight="1">
      <c r="A102" s="8" t="s">
        <v>14</v>
      </c>
      <c r="B102" s="10">
        <f t="shared" si="28"/>
        <v>0</v>
      </c>
      <c r="C102" s="10">
        <f>H102+J102+L102+N102+P102+R102+T102+V102</f>
        <v>0</v>
      </c>
      <c r="D102" s="10">
        <f>E102</f>
        <v>0</v>
      </c>
      <c r="E102" s="10">
        <f>I102+K102+M102+O102+Q102+S102+U102+W102+Y102+AA102+AC102+AE102</f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7"/>
      <c r="AF102" s="70"/>
    </row>
    <row r="103" spans="1:32" ht="47.25" customHeight="1">
      <c r="A103" s="33" t="s">
        <v>86</v>
      </c>
      <c r="B103" s="10">
        <f t="shared" si="28"/>
        <v>50</v>
      </c>
      <c r="C103" s="9">
        <f>C104</f>
        <v>0</v>
      </c>
      <c r="D103" s="9">
        <f>D104</f>
        <v>0</v>
      </c>
      <c r="E103" s="9">
        <f>E104</f>
        <v>0</v>
      </c>
      <c r="F103" s="10">
        <f>E103/B103%</f>
        <v>0</v>
      </c>
      <c r="G103" s="10">
        <f>_xlfn.IFERROR(E103/C103*100,0)</f>
        <v>0</v>
      </c>
      <c r="H103" s="9">
        <f>H104</f>
        <v>0</v>
      </c>
      <c r="I103" s="9">
        <f aca="true" t="shared" si="40" ref="I103:AE103">I104</f>
        <v>0</v>
      </c>
      <c r="J103" s="9">
        <f t="shared" si="40"/>
        <v>0</v>
      </c>
      <c r="K103" s="9">
        <f t="shared" si="40"/>
        <v>0</v>
      </c>
      <c r="L103" s="9">
        <f t="shared" si="40"/>
        <v>0</v>
      </c>
      <c r="M103" s="9">
        <f t="shared" si="40"/>
        <v>0</v>
      </c>
      <c r="N103" s="9">
        <f t="shared" si="40"/>
        <v>0</v>
      </c>
      <c r="O103" s="9">
        <f t="shared" si="40"/>
        <v>0</v>
      </c>
      <c r="P103" s="9">
        <f t="shared" si="40"/>
        <v>0</v>
      </c>
      <c r="Q103" s="9">
        <f t="shared" si="40"/>
        <v>0</v>
      </c>
      <c r="R103" s="9">
        <f t="shared" si="40"/>
        <v>0</v>
      </c>
      <c r="S103" s="9">
        <f t="shared" si="40"/>
        <v>0</v>
      </c>
      <c r="T103" s="9">
        <f t="shared" si="40"/>
        <v>0</v>
      </c>
      <c r="U103" s="9">
        <f t="shared" si="40"/>
        <v>0</v>
      </c>
      <c r="V103" s="9">
        <f t="shared" si="40"/>
        <v>0</v>
      </c>
      <c r="W103" s="9">
        <f t="shared" si="40"/>
        <v>0</v>
      </c>
      <c r="X103" s="9">
        <f t="shared" si="40"/>
        <v>0</v>
      </c>
      <c r="Y103" s="9">
        <f t="shared" si="40"/>
        <v>0</v>
      </c>
      <c r="Z103" s="9">
        <f t="shared" si="40"/>
        <v>50</v>
      </c>
      <c r="AA103" s="9">
        <f t="shared" si="40"/>
        <v>0</v>
      </c>
      <c r="AB103" s="9">
        <f t="shared" si="40"/>
        <v>0</v>
      </c>
      <c r="AC103" s="9">
        <f t="shared" si="40"/>
        <v>0</v>
      </c>
      <c r="AD103" s="9">
        <f t="shared" si="40"/>
        <v>0</v>
      </c>
      <c r="AE103" s="9">
        <f t="shared" si="40"/>
        <v>0</v>
      </c>
      <c r="AF103" s="70"/>
    </row>
    <row r="104" spans="1:32" s="27" customFormat="1" ht="16.5" customHeight="1">
      <c r="A104" s="23" t="s">
        <v>24</v>
      </c>
      <c r="B104" s="24">
        <f t="shared" si="28"/>
        <v>50</v>
      </c>
      <c r="C104" s="25">
        <f>C105+C106+C107+C108</f>
        <v>0</v>
      </c>
      <c r="D104" s="25">
        <f>D105+D106+D107+D108</f>
        <v>0</v>
      </c>
      <c r="E104" s="25">
        <f>E105+E106+E107+E108</f>
        <v>0</v>
      </c>
      <c r="F104" s="24">
        <f>E104/B104%</f>
        <v>0</v>
      </c>
      <c r="G104" s="24">
        <f>_xlfn.IFERROR(E104/C104*100,0)</f>
        <v>0</v>
      </c>
      <c r="H104" s="25">
        <f>H105+H106+H107+H108</f>
        <v>0</v>
      </c>
      <c r="I104" s="25">
        <f aca="true" t="shared" si="41" ref="I104:AD104">I105+I106+I107+I108</f>
        <v>0</v>
      </c>
      <c r="J104" s="25">
        <f t="shared" si="41"/>
        <v>0</v>
      </c>
      <c r="K104" s="25">
        <f t="shared" si="41"/>
        <v>0</v>
      </c>
      <c r="L104" s="25">
        <f t="shared" si="41"/>
        <v>0</v>
      </c>
      <c r="M104" s="25">
        <f t="shared" si="41"/>
        <v>0</v>
      </c>
      <c r="N104" s="25">
        <f t="shared" si="41"/>
        <v>0</v>
      </c>
      <c r="O104" s="25">
        <f t="shared" si="41"/>
        <v>0</v>
      </c>
      <c r="P104" s="25">
        <f t="shared" si="41"/>
        <v>0</v>
      </c>
      <c r="Q104" s="25">
        <f t="shared" si="41"/>
        <v>0</v>
      </c>
      <c r="R104" s="25">
        <f t="shared" si="41"/>
        <v>0</v>
      </c>
      <c r="S104" s="25">
        <f t="shared" si="41"/>
        <v>0</v>
      </c>
      <c r="T104" s="25">
        <f t="shared" si="41"/>
        <v>0</v>
      </c>
      <c r="U104" s="25">
        <f t="shared" si="41"/>
        <v>0</v>
      </c>
      <c r="V104" s="25">
        <f t="shared" si="41"/>
        <v>0</v>
      </c>
      <c r="W104" s="25">
        <f t="shared" si="41"/>
        <v>0</v>
      </c>
      <c r="X104" s="25">
        <f t="shared" si="41"/>
        <v>0</v>
      </c>
      <c r="Y104" s="25">
        <f t="shared" si="41"/>
        <v>0</v>
      </c>
      <c r="Z104" s="25">
        <f t="shared" si="41"/>
        <v>50</v>
      </c>
      <c r="AA104" s="25">
        <f t="shared" si="41"/>
        <v>0</v>
      </c>
      <c r="AB104" s="25">
        <f t="shared" si="41"/>
        <v>0</v>
      </c>
      <c r="AC104" s="25">
        <f t="shared" si="41"/>
        <v>0</v>
      </c>
      <c r="AD104" s="25">
        <f t="shared" si="41"/>
        <v>0</v>
      </c>
      <c r="AE104" s="25">
        <f>AE105+AE106+AE107+AE108</f>
        <v>0</v>
      </c>
      <c r="AF104" s="70"/>
    </row>
    <row r="105" spans="1:32" ht="16.5" customHeight="1">
      <c r="A105" s="8" t="s">
        <v>12</v>
      </c>
      <c r="B105" s="10">
        <f t="shared" si="28"/>
        <v>0</v>
      </c>
      <c r="C105" s="10">
        <f>H105+J105+L105+N105+P105+R105+T105+V105</f>
        <v>0</v>
      </c>
      <c r="D105" s="10">
        <f>E105</f>
        <v>0</v>
      </c>
      <c r="E105" s="10">
        <f>I105+K105+M105+O105+Q105+S105+U105+W105+Y105+AA105+AC105+AE105</f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7"/>
      <c r="AF105" s="70"/>
    </row>
    <row r="106" spans="1:32" ht="16.5" customHeight="1">
      <c r="A106" s="8" t="s">
        <v>13</v>
      </c>
      <c r="B106" s="10">
        <f t="shared" si="28"/>
        <v>0</v>
      </c>
      <c r="C106" s="10">
        <f>H106+J106+L106+N106+P106+R106+T106+V106</f>
        <v>0</v>
      </c>
      <c r="D106" s="10">
        <f>E106</f>
        <v>0</v>
      </c>
      <c r="E106" s="10">
        <f>I106+K106+M106+O106+Q106+S106+U106+W106+Y106+AA106+AC106+AE106</f>
        <v>0</v>
      </c>
      <c r="F106" s="10"/>
      <c r="G106" s="10">
        <f>_xlfn.IFERROR(E106/C106*100,0)</f>
        <v>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7"/>
      <c r="AF106" s="70"/>
    </row>
    <row r="107" spans="1:32" ht="16.5" customHeight="1">
      <c r="A107" s="8" t="s">
        <v>80</v>
      </c>
      <c r="B107" s="10">
        <f t="shared" si="28"/>
        <v>0</v>
      </c>
      <c r="C107" s="10">
        <f>H107+J107+L107+N107+P107+R107+T107+V107</f>
        <v>0</v>
      </c>
      <c r="D107" s="10">
        <f>E107</f>
        <v>0</v>
      </c>
      <c r="E107" s="10">
        <f>I107+K107+M107+O107+Q107+S107+U107+W107+Y107+AA107+AC107+AE107</f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7"/>
      <c r="AF107" s="70"/>
    </row>
    <row r="108" spans="1:32" ht="16.5" customHeight="1">
      <c r="A108" s="8" t="s">
        <v>14</v>
      </c>
      <c r="B108" s="10">
        <f t="shared" si="28"/>
        <v>50</v>
      </c>
      <c r="C108" s="10">
        <f>H108+J108+L108+N108+P108+R108+T108+V108</f>
        <v>0</v>
      </c>
      <c r="D108" s="10">
        <f>E108</f>
        <v>0</v>
      </c>
      <c r="E108" s="10">
        <f>I108+K108+M108+O108+Q108+S108+U108+W108+Y108+AA108+AC108+AE108</f>
        <v>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>
        <v>50</v>
      </c>
      <c r="AA108" s="10"/>
      <c r="AB108" s="10"/>
      <c r="AC108" s="10"/>
      <c r="AD108" s="10"/>
      <c r="AE108" s="17"/>
      <c r="AF108" s="70"/>
    </row>
    <row r="109" spans="1:32" ht="54.75" customHeight="1">
      <c r="A109" s="13" t="s">
        <v>91</v>
      </c>
      <c r="B109" s="10">
        <f t="shared" si="28"/>
        <v>80</v>
      </c>
      <c r="C109" s="9">
        <f>C110</f>
        <v>80</v>
      </c>
      <c r="D109" s="9">
        <f>D110</f>
        <v>80</v>
      </c>
      <c r="E109" s="9">
        <f>E110</f>
        <v>80</v>
      </c>
      <c r="F109" s="10">
        <f>E109/B109%</f>
        <v>100</v>
      </c>
      <c r="G109" s="10">
        <f>_xlfn.IFERROR(E109/C109*100,0)</f>
        <v>100</v>
      </c>
      <c r="H109" s="9">
        <f>H110</f>
        <v>0</v>
      </c>
      <c r="I109" s="9">
        <f aca="true" t="shared" si="42" ref="I109:AE109">I110</f>
        <v>0</v>
      </c>
      <c r="J109" s="9">
        <f t="shared" si="42"/>
        <v>0</v>
      </c>
      <c r="K109" s="9">
        <f t="shared" si="42"/>
        <v>0</v>
      </c>
      <c r="L109" s="9">
        <f t="shared" si="42"/>
        <v>0</v>
      </c>
      <c r="M109" s="9">
        <f t="shared" si="42"/>
        <v>0</v>
      </c>
      <c r="N109" s="9">
        <f t="shared" si="42"/>
        <v>80</v>
      </c>
      <c r="O109" s="9">
        <f t="shared" si="42"/>
        <v>80</v>
      </c>
      <c r="P109" s="9">
        <f t="shared" si="42"/>
        <v>0</v>
      </c>
      <c r="Q109" s="9">
        <f t="shared" si="42"/>
        <v>0</v>
      </c>
      <c r="R109" s="9">
        <f t="shared" si="42"/>
        <v>0</v>
      </c>
      <c r="S109" s="9">
        <f t="shared" si="42"/>
        <v>0</v>
      </c>
      <c r="T109" s="9">
        <f t="shared" si="42"/>
        <v>0</v>
      </c>
      <c r="U109" s="9">
        <f t="shared" si="42"/>
        <v>0</v>
      </c>
      <c r="V109" s="9">
        <f t="shared" si="42"/>
        <v>0</v>
      </c>
      <c r="W109" s="9">
        <f t="shared" si="42"/>
        <v>0</v>
      </c>
      <c r="X109" s="9">
        <f t="shared" si="42"/>
        <v>0</v>
      </c>
      <c r="Y109" s="9">
        <f t="shared" si="42"/>
        <v>0</v>
      </c>
      <c r="Z109" s="9">
        <f t="shared" si="42"/>
        <v>0</v>
      </c>
      <c r="AA109" s="9">
        <f t="shared" si="42"/>
        <v>0</v>
      </c>
      <c r="AB109" s="9">
        <f t="shared" si="42"/>
        <v>0</v>
      </c>
      <c r="AC109" s="9">
        <f t="shared" si="42"/>
        <v>0</v>
      </c>
      <c r="AD109" s="9">
        <f t="shared" si="42"/>
        <v>0</v>
      </c>
      <c r="AE109" s="9">
        <f t="shared" si="42"/>
        <v>0</v>
      </c>
      <c r="AF109" s="70"/>
    </row>
    <row r="110" spans="1:32" s="27" customFormat="1" ht="15.75" customHeight="1">
      <c r="A110" s="23" t="s">
        <v>24</v>
      </c>
      <c r="B110" s="24">
        <f t="shared" si="28"/>
        <v>80</v>
      </c>
      <c r="C110" s="25">
        <f>C111+C112+C113+C114</f>
        <v>80</v>
      </c>
      <c r="D110" s="25">
        <f>D111+D112+D113+D114</f>
        <v>80</v>
      </c>
      <c r="E110" s="25">
        <f>E111+E112+E113+E114</f>
        <v>80</v>
      </c>
      <c r="F110" s="24">
        <f>E110/B110%</f>
        <v>100</v>
      </c>
      <c r="G110" s="24">
        <f>_xlfn.IFERROR(E110/C110*100,0)</f>
        <v>100</v>
      </c>
      <c r="H110" s="25">
        <f>H111+H112+H113+H114</f>
        <v>0</v>
      </c>
      <c r="I110" s="25">
        <f aca="true" t="shared" si="43" ref="I110:AD110">I111+I112+I113+I114</f>
        <v>0</v>
      </c>
      <c r="J110" s="25">
        <f t="shared" si="43"/>
        <v>0</v>
      </c>
      <c r="K110" s="25">
        <f t="shared" si="43"/>
        <v>0</v>
      </c>
      <c r="L110" s="25">
        <f t="shared" si="43"/>
        <v>0</v>
      </c>
      <c r="M110" s="25">
        <f t="shared" si="43"/>
        <v>0</v>
      </c>
      <c r="N110" s="25">
        <f t="shared" si="43"/>
        <v>80</v>
      </c>
      <c r="O110" s="25">
        <f t="shared" si="43"/>
        <v>80</v>
      </c>
      <c r="P110" s="25">
        <f t="shared" si="43"/>
        <v>0</v>
      </c>
      <c r="Q110" s="25">
        <f t="shared" si="43"/>
        <v>0</v>
      </c>
      <c r="R110" s="25">
        <f t="shared" si="43"/>
        <v>0</v>
      </c>
      <c r="S110" s="25">
        <f t="shared" si="43"/>
        <v>0</v>
      </c>
      <c r="T110" s="25">
        <f t="shared" si="43"/>
        <v>0</v>
      </c>
      <c r="U110" s="25">
        <f t="shared" si="43"/>
        <v>0</v>
      </c>
      <c r="V110" s="25">
        <f t="shared" si="43"/>
        <v>0</v>
      </c>
      <c r="W110" s="25">
        <f t="shared" si="43"/>
        <v>0</v>
      </c>
      <c r="X110" s="25">
        <f t="shared" si="43"/>
        <v>0</v>
      </c>
      <c r="Y110" s="25">
        <f t="shared" si="43"/>
        <v>0</v>
      </c>
      <c r="Z110" s="25">
        <f t="shared" si="43"/>
        <v>0</v>
      </c>
      <c r="AA110" s="25">
        <f t="shared" si="43"/>
        <v>0</v>
      </c>
      <c r="AB110" s="25">
        <f t="shared" si="43"/>
        <v>0</v>
      </c>
      <c r="AC110" s="25">
        <f t="shared" si="43"/>
        <v>0</v>
      </c>
      <c r="AD110" s="25">
        <f t="shared" si="43"/>
        <v>0</v>
      </c>
      <c r="AE110" s="25">
        <f>AE111+AE112+AE113+AE114</f>
        <v>0</v>
      </c>
      <c r="AF110" s="70"/>
    </row>
    <row r="111" spans="1:32" ht="15.75" customHeight="1">
      <c r="A111" s="8" t="s">
        <v>12</v>
      </c>
      <c r="B111" s="10">
        <f t="shared" si="28"/>
        <v>0</v>
      </c>
      <c r="C111" s="10">
        <f>H111+J111+L111+N111+P111+R111+T111+V111</f>
        <v>0</v>
      </c>
      <c r="D111" s="10">
        <f>E111</f>
        <v>0</v>
      </c>
      <c r="E111" s="10">
        <f>I111+K111+M111+O111+Q111+S111+U111+W111+Y111+AA111+AC111+AE111</f>
        <v>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7"/>
      <c r="AF111" s="70"/>
    </row>
    <row r="112" spans="1:32" ht="15.75" customHeight="1">
      <c r="A112" s="8" t="s">
        <v>13</v>
      </c>
      <c r="B112" s="10">
        <f t="shared" si="28"/>
        <v>80</v>
      </c>
      <c r="C112" s="10">
        <f>H112+J112+L112+N112+P112+R112+T112+V112</f>
        <v>80</v>
      </c>
      <c r="D112" s="10">
        <f>E112</f>
        <v>80</v>
      </c>
      <c r="E112" s="10">
        <f>I112+K112+M112+O112+Q112+S112+U112+W112+Y112+AA112+AC112+AE112</f>
        <v>80</v>
      </c>
      <c r="F112" s="10"/>
      <c r="G112" s="10">
        <f>_xlfn.IFERROR(E112/C112*100,0)</f>
        <v>100</v>
      </c>
      <c r="H112" s="10"/>
      <c r="I112" s="10"/>
      <c r="J112" s="10"/>
      <c r="K112" s="10"/>
      <c r="L112" s="10"/>
      <c r="M112" s="10"/>
      <c r="N112" s="10">
        <v>80</v>
      </c>
      <c r="O112" s="10">
        <v>80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7"/>
      <c r="AF112" s="70"/>
    </row>
    <row r="113" spans="1:32" ht="15.75" customHeight="1">
      <c r="A113" s="8" t="s">
        <v>80</v>
      </c>
      <c r="B113" s="10">
        <f t="shared" si="28"/>
        <v>0</v>
      </c>
      <c r="C113" s="10">
        <f>H113+J113+L113+N113+P113+R113+T113+V113</f>
        <v>0</v>
      </c>
      <c r="D113" s="10">
        <f>E113</f>
        <v>0</v>
      </c>
      <c r="E113" s="10">
        <f>I113+K113+M113+O113+Q113+S113+U113+W113+Y113+AA113+AC113+AE113</f>
        <v>0</v>
      </c>
      <c r="F113" s="10"/>
      <c r="G113" s="10">
        <f>_xlfn.IFERROR(E113/C113*100,0)</f>
        <v>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7"/>
      <c r="AF113" s="70"/>
    </row>
    <row r="114" spans="1:32" ht="15.75" customHeight="1">
      <c r="A114" s="8" t="s">
        <v>14</v>
      </c>
      <c r="B114" s="10">
        <f t="shared" si="28"/>
        <v>0</v>
      </c>
      <c r="C114" s="10">
        <f>H114+J114+L114+N114+P114+R114+T114+V114</f>
        <v>0</v>
      </c>
      <c r="D114" s="10">
        <f>E114</f>
        <v>0</v>
      </c>
      <c r="E114" s="10">
        <f>I114+K114+M114+O114+Q114+S114+U114+W114+Y114+AA114+AC114+AE114</f>
        <v>0</v>
      </c>
      <c r="F114" s="10"/>
      <c r="G114" s="10">
        <f>_xlfn.IFERROR(E114/C114*100,0)</f>
        <v>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7"/>
      <c r="AF114" s="70"/>
    </row>
    <row r="115" spans="1:32" s="36" customFormat="1" ht="50.25" customHeight="1">
      <c r="A115" s="34" t="s">
        <v>87</v>
      </c>
      <c r="B115" s="35">
        <f>H115+J115+L115+N115+P115+R115+T115+V115+X115+Z115+AB115+AD115</f>
        <v>54456</v>
      </c>
      <c r="C115" s="35">
        <f>C116</f>
        <v>15556.8</v>
      </c>
      <c r="D115" s="35">
        <f>D116</f>
        <v>14656.8</v>
      </c>
      <c r="E115" s="35">
        <f>E116</f>
        <v>14656.8</v>
      </c>
      <c r="F115" s="35">
        <f aca="true" t="shared" si="44" ref="F115:F122">E115/B115%</f>
        <v>26.914940502423978</v>
      </c>
      <c r="G115" s="35">
        <f aca="true" t="shared" si="45" ref="G115:G144">_xlfn.IFERROR(E115/C115*100,0)</f>
        <v>94.21474853440296</v>
      </c>
      <c r="H115" s="35">
        <f>H116</f>
        <v>0</v>
      </c>
      <c r="I115" s="35">
        <f aca="true" t="shared" si="46" ref="I115:AE115">I116</f>
        <v>0</v>
      </c>
      <c r="J115" s="35">
        <f t="shared" si="46"/>
        <v>0</v>
      </c>
      <c r="K115" s="35">
        <f t="shared" si="46"/>
        <v>0</v>
      </c>
      <c r="L115" s="35">
        <f t="shared" si="46"/>
        <v>0</v>
      </c>
      <c r="M115" s="35">
        <f t="shared" si="46"/>
        <v>0</v>
      </c>
      <c r="N115" s="35">
        <f t="shared" si="46"/>
        <v>6406.8</v>
      </c>
      <c r="O115" s="35">
        <f t="shared" si="46"/>
        <v>6406.8</v>
      </c>
      <c r="P115" s="35">
        <f t="shared" si="46"/>
        <v>0</v>
      </c>
      <c r="Q115" s="35">
        <f t="shared" si="46"/>
        <v>0</v>
      </c>
      <c r="R115" s="35">
        <f t="shared" si="46"/>
        <v>0</v>
      </c>
      <c r="S115" s="35">
        <f t="shared" si="46"/>
        <v>0</v>
      </c>
      <c r="T115" s="35">
        <f t="shared" si="46"/>
        <v>8250</v>
      </c>
      <c r="U115" s="35">
        <f t="shared" si="46"/>
        <v>8250</v>
      </c>
      <c r="V115" s="35">
        <f t="shared" si="46"/>
        <v>900</v>
      </c>
      <c r="W115" s="35">
        <f t="shared" si="46"/>
        <v>0</v>
      </c>
      <c r="X115" s="35">
        <f t="shared" si="46"/>
        <v>5000</v>
      </c>
      <c r="Y115" s="35">
        <f t="shared" si="46"/>
        <v>0</v>
      </c>
      <c r="Z115" s="35">
        <f t="shared" si="46"/>
        <v>26350</v>
      </c>
      <c r="AA115" s="35">
        <f t="shared" si="46"/>
        <v>0</v>
      </c>
      <c r="AB115" s="35">
        <f t="shared" si="46"/>
        <v>7549.2</v>
      </c>
      <c r="AC115" s="35">
        <f t="shared" si="46"/>
        <v>0</v>
      </c>
      <c r="AD115" s="35">
        <f t="shared" si="46"/>
        <v>0</v>
      </c>
      <c r="AE115" s="35">
        <f t="shared" si="46"/>
        <v>0</v>
      </c>
      <c r="AF115" s="72"/>
    </row>
    <row r="116" spans="1:32" s="27" customFormat="1" ht="18" customHeight="1">
      <c r="A116" s="23" t="s">
        <v>24</v>
      </c>
      <c r="B116" s="9">
        <f>B122+B128+B140+B134</f>
        <v>55856</v>
      </c>
      <c r="C116" s="25">
        <f>C117+C118+C119+C120</f>
        <v>15556.8</v>
      </c>
      <c r="D116" s="25">
        <f>D117+D118+D119+D120</f>
        <v>14656.8</v>
      </c>
      <c r="E116" s="25">
        <f>E117+E118+E119+E120</f>
        <v>14656.8</v>
      </c>
      <c r="F116" s="24">
        <f t="shared" si="44"/>
        <v>26.240332283013466</v>
      </c>
      <c r="G116" s="24">
        <f t="shared" si="45"/>
        <v>94.21474853440296</v>
      </c>
      <c r="H116" s="25">
        <f>H117+H118+H119+H120</f>
        <v>0</v>
      </c>
      <c r="I116" s="25">
        <f aca="true" t="shared" si="47" ref="I116:AE116">I117+I118+I119+I120</f>
        <v>0</v>
      </c>
      <c r="J116" s="25">
        <f t="shared" si="47"/>
        <v>0</v>
      </c>
      <c r="K116" s="25">
        <f t="shared" si="47"/>
        <v>0</v>
      </c>
      <c r="L116" s="25">
        <f t="shared" si="47"/>
        <v>0</v>
      </c>
      <c r="M116" s="25">
        <f t="shared" si="47"/>
        <v>0</v>
      </c>
      <c r="N116" s="25">
        <f t="shared" si="47"/>
        <v>6406.8</v>
      </c>
      <c r="O116" s="25">
        <f t="shared" si="47"/>
        <v>6406.8</v>
      </c>
      <c r="P116" s="25">
        <f t="shared" si="47"/>
        <v>0</v>
      </c>
      <c r="Q116" s="25">
        <f t="shared" si="47"/>
        <v>0</v>
      </c>
      <c r="R116" s="25">
        <f t="shared" si="47"/>
        <v>0</v>
      </c>
      <c r="S116" s="25">
        <f t="shared" si="47"/>
        <v>0</v>
      </c>
      <c r="T116" s="25">
        <f t="shared" si="47"/>
        <v>8250</v>
      </c>
      <c r="U116" s="25">
        <f t="shared" si="47"/>
        <v>8250</v>
      </c>
      <c r="V116" s="25">
        <f t="shared" si="47"/>
        <v>900</v>
      </c>
      <c r="W116" s="25">
        <f t="shared" si="47"/>
        <v>0</v>
      </c>
      <c r="X116" s="25">
        <f t="shared" si="47"/>
        <v>5000</v>
      </c>
      <c r="Y116" s="25">
        <f t="shared" si="47"/>
        <v>0</v>
      </c>
      <c r="Z116" s="25">
        <f t="shared" si="47"/>
        <v>26350</v>
      </c>
      <c r="AA116" s="25">
        <f t="shared" si="47"/>
        <v>0</v>
      </c>
      <c r="AB116" s="25">
        <f t="shared" si="47"/>
        <v>7549.2</v>
      </c>
      <c r="AC116" s="25">
        <f t="shared" si="47"/>
        <v>0</v>
      </c>
      <c r="AD116" s="25">
        <f t="shared" si="47"/>
        <v>0</v>
      </c>
      <c r="AE116" s="25">
        <f t="shared" si="47"/>
        <v>0</v>
      </c>
      <c r="AF116" s="72"/>
    </row>
    <row r="117" spans="1:32" ht="18" customHeight="1">
      <c r="A117" s="8" t="s">
        <v>12</v>
      </c>
      <c r="B117" s="9">
        <f>B123+B129+B141+B135</f>
        <v>0</v>
      </c>
      <c r="C117" s="9">
        <f aca="true" t="shared" si="48" ref="C117:E120">C123+C129+C141</f>
        <v>0</v>
      </c>
      <c r="D117" s="9">
        <f t="shared" si="48"/>
        <v>0</v>
      </c>
      <c r="E117" s="9">
        <f t="shared" si="48"/>
        <v>0</v>
      </c>
      <c r="F117" s="10"/>
      <c r="G117" s="10">
        <f t="shared" si="45"/>
        <v>0</v>
      </c>
      <c r="H117" s="9">
        <f aca="true" t="shared" si="49" ref="H117:AE120">H123+H129+H141</f>
        <v>0</v>
      </c>
      <c r="I117" s="9">
        <f t="shared" si="49"/>
        <v>0</v>
      </c>
      <c r="J117" s="9">
        <f t="shared" si="49"/>
        <v>0</v>
      </c>
      <c r="K117" s="9">
        <f t="shared" si="49"/>
        <v>0</v>
      </c>
      <c r="L117" s="9">
        <f t="shared" si="49"/>
        <v>0</v>
      </c>
      <c r="M117" s="9">
        <f t="shared" si="49"/>
        <v>0</v>
      </c>
      <c r="N117" s="9">
        <f t="shared" si="49"/>
        <v>0</v>
      </c>
      <c r="O117" s="9">
        <f t="shared" si="49"/>
        <v>0</v>
      </c>
      <c r="P117" s="9">
        <f t="shared" si="49"/>
        <v>0</v>
      </c>
      <c r="Q117" s="9">
        <f t="shared" si="49"/>
        <v>0</v>
      </c>
      <c r="R117" s="9">
        <f t="shared" si="49"/>
        <v>0</v>
      </c>
      <c r="S117" s="9">
        <f t="shared" si="49"/>
        <v>0</v>
      </c>
      <c r="T117" s="9">
        <f t="shared" si="49"/>
        <v>0</v>
      </c>
      <c r="U117" s="9">
        <f t="shared" si="49"/>
        <v>0</v>
      </c>
      <c r="V117" s="9">
        <f t="shared" si="49"/>
        <v>0</v>
      </c>
      <c r="W117" s="9">
        <f t="shared" si="49"/>
        <v>0</v>
      </c>
      <c r="X117" s="9">
        <f t="shared" si="49"/>
        <v>0</v>
      </c>
      <c r="Y117" s="9">
        <f t="shared" si="49"/>
        <v>0</v>
      </c>
      <c r="Z117" s="9">
        <f t="shared" si="49"/>
        <v>0</v>
      </c>
      <c r="AA117" s="9">
        <f t="shared" si="49"/>
        <v>0</v>
      </c>
      <c r="AB117" s="9">
        <f t="shared" si="49"/>
        <v>0</v>
      </c>
      <c r="AC117" s="9">
        <f t="shared" si="49"/>
        <v>0</v>
      </c>
      <c r="AD117" s="9">
        <f t="shared" si="49"/>
        <v>0</v>
      </c>
      <c r="AE117" s="9">
        <f t="shared" si="49"/>
        <v>0</v>
      </c>
      <c r="AF117" s="72"/>
    </row>
    <row r="118" spans="1:32" ht="18" customHeight="1">
      <c r="A118" s="8" t="s">
        <v>13</v>
      </c>
      <c r="B118" s="9">
        <f>B124+B130+B142+B136</f>
        <v>0</v>
      </c>
      <c r="C118" s="9">
        <f t="shared" si="48"/>
        <v>0</v>
      </c>
      <c r="D118" s="9">
        <f t="shared" si="48"/>
        <v>0</v>
      </c>
      <c r="E118" s="9">
        <f t="shared" si="48"/>
        <v>0</v>
      </c>
      <c r="F118" s="10"/>
      <c r="G118" s="10">
        <f t="shared" si="45"/>
        <v>0</v>
      </c>
      <c r="H118" s="9">
        <f t="shared" si="49"/>
        <v>0</v>
      </c>
      <c r="I118" s="9">
        <f t="shared" si="49"/>
        <v>0</v>
      </c>
      <c r="J118" s="9">
        <f t="shared" si="49"/>
        <v>0</v>
      </c>
      <c r="K118" s="9">
        <f t="shared" si="49"/>
        <v>0</v>
      </c>
      <c r="L118" s="9">
        <f t="shared" si="49"/>
        <v>0</v>
      </c>
      <c r="M118" s="9">
        <f t="shared" si="49"/>
        <v>0</v>
      </c>
      <c r="N118" s="9">
        <f t="shared" si="49"/>
        <v>0</v>
      </c>
      <c r="O118" s="9">
        <f t="shared" si="49"/>
        <v>0</v>
      </c>
      <c r="P118" s="9">
        <f t="shared" si="49"/>
        <v>0</v>
      </c>
      <c r="Q118" s="9">
        <f t="shared" si="49"/>
        <v>0</v>
      </c>
      <c r="R118" s="9">
        <f t="shared" si="49"/>
        <v>0</v>
      </c>
      <c r="S118" s="9">
        <f t="shared" si="49"/>
        <v>0</v>
      </c>
      <c r="T118" s="9">
        <f t="shared" si="49"/>
        <v>0</v>
      </c>
      <c r="U118" s="9">
        <f t="shared" si="49"/>
        <v>0</v>
      </c>
      <c r="V118" s="9">
        <f t="shared" si="49"/>
        <v>0</v>
      </c>
      <c r="W118" s="9">
        <f t="shared" si="49"/>
        <v>0</v>
      </c>
      <c r="X118" s="9">
        <f t="shared" si="49"/>
        <v>0</v>
      </c>
      <c r="Y118" s="9">
        <f t="shared" si="49"/>
        <v>0</v>
      </c>
      <c r="Z118" s="9">
        <f t="shared" si="49"/>
        <v>0</v>
      </c>
      <c r="AA118" s="9">
        <f t="shared" si="49"/>
        <v>0</v>
      </c>
      <c r="AB118" s="9">
        <f t="shared" si="49"/>
        <v>0</v>
      </c>
      <c r="AC118" s="9">
        <f t="shared" si="49"/>
        <v>0</v>
      </c>
      <c r="AD118" s="9">
        <f t="shared" si="49"/>
        <v>0</v>
      </c>
      <c r="AE118" s="9">
        <f t="shared" si="49"/>
        <v>0</v>
      </c>
      <c r="AF118" s="72"/>
    </row>
    <row r="119" spans="1:32" ht="18" customHeight="1">
      <c r="A119" s="8" t="s">
        <v>80</v>
      </c>
      <c r="B119" s="9">
        <f>B125+B131+B143+B137</f>
        <v>0</v>
      </c>
      <c r="C119" s="9">
        <f t="shared" si="48"/>
        <v>0</v>
      </c>
      <c r="D119" s="9">
        <f t="shared" si="48"/>
        <v>0</v>
      </c>
      <c r="E119" s="9">
        <f t="shared" si="48"/>
        <v>0</v>
      </c>
      <c r="F119" s="10"/>
      <c r="G119" s="10">
        <f t="shared" si="45"/>
        <v>0</v>
      </c>
      <c r="H119" s="9">
        <f t="shared" si="49"/>
        <v>0</v>
      </c>
      <c r="I119" s="9">
        <f t="shared" si="49"/>
        <v>0</v>
      </c>
      <c r="J119" s="9">
        <f t="shared" si="49"/>
        <v>0</v>
      </c>
      <c r="K119" s="9">
        <f t="shared" si="49"/>
        <v>0</v>
      </c>
      <c r="L119" s="9">
        <f t="shared" si="49"/>
        <v>0</v>
      </c>
      <c r="M119" s="9">
        <f t="shared" si="49"/>
        <v>0</v>
      </c>
      <c r="N119" s="9">
        <f t="shared" si="49"/>
        <v>0</v>
      </c>
      <c r="O119" s="9">
        <f t="shared" si="49"/>
        <v>0</v>
      </c>
      <c r="P119" s="9">
        <f t="shared" si="49"/>
        <v>0</v>
      </c>
      <c r="Q119" s="9">
        <f t="shared" si="49"/>
        <v>0</v>
      </c>
      <c r="R119" s="9">
        <f t="shared" si="49"/>
        <v>0</v>
      </c>
      <c r="S119" s="9">
        <f t="shared" si="49"/>
        <v>0</v>
      </c>
      <c r="T119" s="9">
        <f t="shared" si="49"/>
        <v>0</v>
      </c>
      <c r="U119" s="9">
        <f t="shared" si="49"/>
        <v>0</v>
      </c>
      <c r="V119" s="9">
        <f t="shared" si="49"/>
        <v>0</v>
      </c>
      <c r="W119" s="9">
        <f t="shared" si="49"/>
        <v>0</v>
      </c>
      <c r="X119" s="9">
        <f t="shared" si="49"/>
        <v>0</v>
      </c>
      <c r="Y119" s="9">
        <f t="shared" si="49"/>
        <v>0</v>
      </c>
      <c r="Z119" s="9">
        <f t="shared" si="49"/>
        <v>0</v>
      </c>
      <c r="AA119" s="9">
        <f t="shared" si="49"/>
        <v>0</v>
      </c>
      <c r="AB119" s="9">
        <f t="shared" si="49"/>
        <v>0</v>
      </c>
      <c r="AC119" s="9">
        <f t="shared" si="49"/>
        <v>0</v>
      </c>
      <c r="AD119" s="9">
        <f t="shared" si="49"/>
        <v>0</v>
      </c>
      <c r="AE119" s="9">
        <f t="shared" si="49"/>
        <v>0</v>
      </c>
      <c r="AF119" s="72"/>
    </row>
    <row r="120" spans="1:32" ht="18" customHeight="1">
      <c r="A120" s="8" t="s">
        <v>14</v>
      </c>
      <c r="B120" s="9">
        <f>B126+B132+B144+B138</f>
        <v>55856</v>
      </c>
      <c r="C120" s="9">
        <f t="shared" si="48"/>
        <v>15556.8</v>
      </c>
      <c r="D120" s="9">
        <f t="shared" si="48"/>
        <v>14656.8</v>
      </c>
      <c r="E120" s="9">
        <f t="shared" si="48"/>
        <v>14656.8</v>
      </c>
      <c r="F120" s="10">
        <f t="shared" si="44"/>
        <v>26.240332283013466</v>
      </c>
      <c r="G120" s="10">
        <f t="shared" si="45"/>
        <v>94.21474853440296</v>
      </c>
      <c r="H120" s="9">
        <f t="shared" si="49"/>
        <v>0</v>
      </c>
      <c r="I120" s="9">
        <f t="shared" si="49"/>
        <v>0</v>
      </c>
      <c r="J120" s="9">
        <f t="shared" si="49"/>
        <v>0</v>
      </c>
      <c r="K120" s="9">
        <f t="shared" si="49"/>
        <v>0</v>
      </c>
      <c r="L120" s="9">
        <f t="shared" si="49"/>
        <v>0</v>
      </c>
      <c r="M120" s="9">
        <f t="shared" si="49"/>
        <v>0</v>
      </c>
      <c r="N120" s="9">
        <f t="shared" si="49"/>
        <v>6406.8</v>
      </c>
      <c r="O120" s="9">
        <f t="shared" si="49"/>
        <v>6406.8</v>
      </c>
      <c r="P120" s="9">
        <f t="shared" si="49"/>
        <v>0</v>
      </c>
      <c r="Q120" s="9">
        <f t="shared" si="49"/>
        <v>0</v>
      </c>
      <c r="R120" s="9">
        <f t="shared" si="49"/>
        <v>0</v>
      </c>
      <c r="S120" s="9">
        <f t="shared" si="49"/>
        <v>0</v>
      </c>
      <c r="T120" s="9">
        <f t="shared" si="49"/>
        <v>8250</v>
      </c>
      <c r="U120" s="9">
        <f t="shared" si="49"/>
        <v>8250</v>
      </c>
      <c r="V120" s="9">
        <f t="shared" si="49"/>
        <v>900</v>
      </c>
      <c r="W120" s="9">
        <f t="shared" si="49"/>
        <v>0</v>
      </c>
      <c r="X120" s="9">
        <f t="shared" si="49"/>
        <v>5000</v>
      </c>
      <c r="Y120" s="9">
        <f t="shared" si="49"/>
        <v>0</v>
      </c>
      <c r="Z120" s="9">
        <f t="shared" si="49"/>
        <v>26350</v>
      </c>
      <c r="AA120" s="9">
        <f t="shared" si="49"/>
        <v>0</v>
      </c>
      <c r="AB120" s="9">
        <f>AB126+AB132+AB144+AB138</f>
        <v>7549.2</v>
      </c>
      <c r="AC120" s="9">
        <f>AC126+AC132+AC144</f>
        <v>0</v>
      </c>
      <c r="AD120" s="9">
        <f>AD126+AD132+AD144</f>
        <v>0</v>
      </c>
      <c r="AE120" s="9">
        <f>AE126+AE132+AE144</f>
        <v>0</v>
      </c>
      <c r="AF120" s="72"/>
    </row>
    <row r="121" spans="1:32" ht="63" customHeight="1">
      <c r="A121" s="33" t="s">
        <v>93</v>
      </c>
      <c r="B121" s="10">
        <f aca="true" t="shared" si="50" ref="B121:B144">H121+J121+L121+N121+P121+R121+T121+V121+X121+Z121+AB121+AD121</f>
        <v>14000</v>
      </c>
      <c r="C121" s="9">
        <f>C122</f>
        <v>4200</v>
      </c>
      <c r="D121" s="9">
        <f>D122</f>
        <v>4200</v>
      </c>
      <c r="E121" s="9">
        <f>E122</f>
        <v>4200</v>
      </c>
      <c r="F121" s="10">
        <f t="shared" si="44"/>
        <v>30</v>
      </c>
      <c r="G121" s="10">
        <f t="shared" si="45"/>
        <v>100</v>
      </c>
      <c r="H121" s="9">
        <f>H122</f>
        <v>0</v>
      </c>
      <c r="I121" s="9">
        <f aca="true" t="shared" si="51" ref="I121:AE121">I122</f>
        <v>0</v>
      </c>
      <c r="J121" s="9">
        <f t="shared" si="51"/>
        <v>0</v>
      </c>
      <c r="K121" s="9">
        <f t="shared" si="51"/>
        <v>0</v>
      </c>
      <c r="L121" s="9">
        <f t="shared" si="51"/>
        <v>0</v>
      </c>
      <c r="M121" s="9">
        <f t="shared" si="51"/>
        <v>0</v>
      </c>
      <c r="N121" s="9">
        <f t="shared" si="51"/>
        <v>0</v>
      </c>
      <c r="O121" s="9">
        <f t="shared" si="51"/>
        <v>0</v>
      </c>
      <c r="P121" s="9">
        <f t="shared" si="51"/>
        <v>0</v>
      </c>
      <c r="Q121" s="9">
        <f t="shared" si="51"/>
        <v>0</v>
      </c>
      <c r="R121" s="9">
        <f t="shared" si="51"/>
        <v>0</v>
      </c>
      <c r="S121" s="9">
        <f t="shared" si="51"/>
        <v>0</v>
      </c>
      <c r="T121" s="9">
        <f t="shared" si="51"/>
        <v>4200</v>
      </c>
      <c r="U121" s="9">
        <f t="shared" si="51"/>
        <v>4200</v>
      </c>
      <c r="V121" s="9">
        <f t="shared" si="51"/>
        <v>0</v>
      </c>
      <c r="W121" s="9">
        <f t="shared" si="51"/>
        <v>0</v>
      </c>
      <c r="X121" s="9">
        <f t="shared" si="51"/>
        <v>0</v>
      </c>
      <c r="Y121" s="9">
        <f t="shared" si="51"/>
        <v>0</v>
      </c>
      <c r="Z121" s="9">
        <f t="shared" si="51"/>
        <v>9800</v>
      </c>
      <c r="AA121" s="9">
        <f t="shared" si="51"/>
        <v>0</v>
      </c>
      <c r="AB121" s="9">
        <f t="shared" si="51"/>
        <v>0</v>
      </c>
      <c r="AC121" s="9">
        <f t="shared" si="51"/>
        <v>0</v>
      </c>
      <c r="AD121" s="9">
        <f t="shared" si="51"/>
        <v>0</v>
      </c>
      <c r="AE121" s="9">
        <f t="shared" si="51"/>
        <v>0</v>
      </c>
      <c r="AF121" s="78" t="s">
        <v>109</v>
      </c>
    </row>
    <row r="122" spans="1:32" s="27" customFormat="1" ht="21" customHeight="1">
      <c r="A122" s="23" t="s">
        <v>24</v>
      </c>
      <c r="B122" s="24">
        <f t="shared" si="50"/>
        <v>14000</v>
      </c>
      <c r="C122" s="25">
        <f>C123+C124+C125+C126</f>
        <v>4200</v>
      </c>
      <c r="D122" s="25">
        <f>D123+D124+D125+D126</f>
        <v>4200</v>
      </c>
      <c r="E122" s="25">
        <f>E123+E124+E125+E126</f>
        <v>4200</v>
      </c>
      <c r="F122" s="24">
        <f t="shared" si="44"/>
        <v>30</v>
      </c>
      <c r="G122" s="24">
        <f t="shared" si="45"/>
        <v>100</v>
      </c>
      <c r="H122" s="25">
        <f>H123+H124+H125+H126</f>
        <v>0</v>
      </c>
      <c r="I122" s="25">
        <f aca="true" t="shared" si="52" ref="I122:AD122">I123+I124+I125+I126</f>
        <v>0</v>
      </c>
      <c r="J122" s="25">
        <f t="shared" si="52"/>
        <v>0</v>
      </c>
      <c r="K122" s="25">
        <f t="shared" si="52"/>
        <v>0</v>
      </c>
      <c r="L122" s="25">
        <f t="shared" si="52"/>
        <v>0</v>
      </c>
      <c r="M122" s="25">
        <f t="shared" si="52"/>
        <v>0</v>
      </c>
      <c r="N122" s="25">
        <f t="shared" si="52"/>
        <v>0</v>
      </c>
      <c r="O122" s="25">
        <f t="shared" si="52"/>
        <v>0</v>
      </c>
      <c r="P122" s="25">
        <f t="shared" si="52"/>
        <v>0</v>
      </c>
      <c r="Q122" s="25">
        <f t="shared" si="52"/>
        <v>0</v>
      </c>
      <c r="R122" s="25">
        <f t="shared" si="52"/>
        <v>0</v>
      </c>
      <c r="S122" s="25">
        <f t="shared" si="52"/>
        <v>0</v>
      </c>
      <c r="T122" s="25">
        <f t="shared" si="52"/>
        <v>4200</v>
      </c>
      <c r="U122" s="25">
        <f t="shared" si="52"/>
        <v>4200</v>
      </c>
      <c r="V122" s="25">
        <f t="shared" si="52"/>
        <v>0</v>
      </c>
      <c r="W122" s="25">
        <f t="shared" si="52"/>
        <v>0</v>
      </c>
      <c r="X122" s="25">
        <f t="shared" si="52"/>
        <v>0</v>
      </c>
      <c r="Y122" s="25">
        <f t="shared" si="52"/>
        <v>0</v>
      </c>
      <c r="Z122" s="25">
        <f t="shared" si="52"/>
        <v>9800</v>
      </c>
      <c r="AA122" s="25">
        <f t="shared" si="52"/>
        <v>0</v>
      </c>
      <c r="AB122" s="25">
        <f t="shared" si="52"/>
        <v>0</v>
      </c>
      <c r="AC122" s="25">
        <f t="shared" si="52"/>
        <v>0</v>
      </c>
      <c r="AD122" s="25">
        <f t="shared" si="52"/>
        <v>0</v>
      </c>
      <c r="AE122" s="25">
        <f>AE123+AE124+AE125+AE126</f>
        <v>0</v>
      </c>
      <c r="AF122" s="79"/>
    </row>
    <row r="123" spans="1:32" ht="16.5" customHeight="1">
      <c r="A123" s="8" t="s">
        <v>12</v>
      </c>
      <c r="B123" s="10">
        <f t="shared" si="50"/>
        <v>0</v>
      </c>
      <c r="C123" s="10">
        <f>H123+J123+L123+N123+P123+R123+T123+V123</f>
        <v>0</v>
      </c>
      <c r="D123" s="10">
        <f>E123</f>
        <v>0</v>
      </c>
      <c r="E123" s="10">
        <f>I123+K123+M123+O123+Q123+S123+U123+W123+Y123+AA123+AC123+AE123</f>
        <v>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7"/>
      <c r="AF123" s="79"/>
    </row>
    <row r="124" spans="1:32" ht="16.5" customHeight="1">
      <c r="A124" s="8" t="s">
        <v>13</v>
      </c>
      <c r="B124" s="10">
        <f t="shared" si="50"/>
        <v>0</v>
      </c>
      <c r="C124" s="10">
        <f>H124+J124+L124+N124+P124+R124+T124+V124</f>
        <v>0</v>
      </c>
      <c r="D124" s="10">
        <f>E124</f>
        <v>0</v>
      </c>
      <c r="E124" s="10">
        <f>I124+K124+M124+O124+Q124+S124+U124+W124+Y124+AA124+AC124+AE124</f>
        <v>0</v>
      </c>
      <c r="F124" s="10"/>
      <c r="G124" s="10">
        <f t="shared" si="45"/>
        <v>0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7"/>
      <c r="AF124" s="79"/>
    </row>
    <row r="125" spans="1:32" ht="16.5" customHeight="1">
      <c r="A125" s="8" t="s">
        <v>80</v>
      </c>
      <c r="B125" s="10">
        <f t="shared" si="50"/>
        <v>0</v>
      </c>
      <c r="C125" s="10">
        <f>H125+J125+L125+N125+P125+R125+T125+V125</f>
        <v>0</v>
      </c>
      <c r="D125" s="10">
        <f>E125</f>
        <v>0</v>
      </c>
      <c r="E125" s="10">
        <f>I125+K125+M125+O125+Q125+S125+U125+W125+Y125+AA125+AC125+AE125</f>
        <v>0</v>
      </c>
      <c r="F125" s="10"/>
      <c r="G125" s="10">
        <f>_xlfn.IFERROR(E125/C125*100,0)</f>
        <v>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7"/>
      <c r="AF125" s="79"/>
    </row>
    <row r="126" spans="1:32" ht="16.5" customHeight="1">
      <c r="A126" s="8" t="s">
        <v>14</v>
      </c>
      <c r="B126" s="10">
        <f t="shared" si="50"/>
        <v>14000</v>
      </c>
      <c r="C126" s="10">
        <f>H126+J126+L126+N126+P126+R126+T126+V126</f>
        <v>4200</v>
      </c>
      <c r="D126" s="10">
        <f>E126</f>
        <v>4200</v>
      </c>
      <c r="E126" s="10">
        <f>I126+K126+M126+O126+Q126+S126+U126+W126+Y126+AA126+AC126+AE126</f>
        <v>4200</v>
      </c>
      <c r="F126" s="10">
        <f>E126/B126%</f>
        <v>30</v>
      </c>
      <c r="G126" s="10">
        <f t="shared" si="45"/>
        <v>100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v>4200</v>
      </c>
      <c r="U126" s="10">
        <v>4200</v>
      </c>
      <c r="V126" s="10"/>
      <c r="W126" s="10"/>
      <c r="X126" s="10"/>
      <c r="Y126" s="10"/>
      <c r="Z126" s="10">
        <v>9800</v>
      </c>
      <c r="AA126" s="10"/>
      <c r="AB126" s="10"/>
      <c r="AC126" s="10"/>
      <c r="AD126" s="10"/>
      <c r="AE126" s="17"/>
      <c r="AF126" s="80"/>
    </row>
    <row r="127" spans="1:32" ht="84.75" customHeight="1">
      <c r="A127" s="13" t="s">
        <v>88</v>
      </c>
      <c r="B127" s="10">
        <f t="shared" si="50"/>
        <v>28356</v>
      </c>
      <c r="C127" s="9">
        <f>C128</f>
        <v>9406.8</v>
      </c>
      <c r="D127" s="9">
        <f>D128</f>
        <v>8506.8</v>
      </c>
      <c r="E127" s="9">
        <f>E128</f>
        <v>8506.8</v>
      </c>
      <c r="F127" s="10">
        <f>E127/B127%</f>
        <v>29.999999999999996</v>
      </c>
      <c r="G127" s="10">
        <f>_xlfn.IFERROR(E127/C127*100,0)</f>
        <v>90.43245311902028</v>
      </c>
      <c r="H127" s="9">
        <f>H128</f>
        <v>0</v>
      </c>
      <c r="I127" s="9">
        <f aca="true" t="shared" si="53" ref="I127:AE127">I128</f>
        <v>0</v>
      </c>
      <c r="J127" s="9">
        <f t="shared" si="53"/>
        <v>0</v>
      </c>
      <c r="K127" s="9">
        <f t="shared" si="53"/>
        <v>0</v>
      </c>
      <c r="L127" s="9">
        <f t="shared" si="53"/>
        <v>0</v>
      </c>
      <c r="M127" s="9">
        <f t="shared" si="53"/>
        <v>0</v>
      </c>
      <c r="N127" s="9">
        <f t="shared" si="53"/>
        <v>6406.8</v>
      </c>
      <c r="O127" s="9">
        <f t="shared" si="53"/>
        <v>6406.8</v>
      </c>
      <c r="P127" s="9">
        <f t="shared" si="53"/>
        <v>0</v>
      </c>
      <c r="Q127" s="9">
        <f t="shared" si="53"/>
        <v>0</v>
      </c>
      <c r="R127" s="9">
        <f t="shared" si="53"/>
        <v>0</v>
      </c>
      <c r="S127" s="9">
        <f t="shared" si="53"/>
        <v>0</v>
      </c>
      <c r="T127" s="9">
        <f t="shared" si="53"/>
        <v>2100</v>
      </c>
      <c r="U127" s="9">
        <f t="shared" si="53"/>
        <v>2100</v>
      </c>
      <c r="V127" s="9">
        <f t="shared" si="53"/>
        <v>900</v>
      </c>
      <c r="W127" s="9">
        <f t="shared" si="53"/>
        <v>0</v>
      </c>
      <c r="X127" s="9">
        <f t="shared" si="53"/>
        <v>5000</v>
      </c>
      <c r="Y127" s="9">
        <f t="shared" si="53"/>
        <v>0</v>
      </c>
      <c r="Z127" s="9">
        <f t="shared" si="53"/>
        <v>12000</v>
      </c>
      <c r="AA127" s="9">
        <f t="shared" si="53"/>
        <v>0</v>
      </c>
      <c r="AB127" s="9">
        <f t="shared" si="53"/>
        <v>1949.2</v>
      </c>
      <c r="AC127" s="9">
        <f t="shared" si="53"/>
        <v>0</v>
      </c>
      <c r="AD127" s="9">
        <f t="shared" si="53"/>
        <v>0</v>
      </c>
      <c r="AE127" s="9">
        <f t="shared" si="53"/>
        <v>0</v>
      </c>
      <c r="AF127" s="78" t="s">
        <v>105</v>
      </c>
    </row>
    <row r="128" spans="1:32" s="27" customFormat="1" ht="29.25" customHeight="1">
      <c r="A128" s="23" t="s">
        <v>24</v>
      </c>
      <c r="B128" s="24">
        <f t="shared" si="50"/>
        <v>28356</v>
      </c>
      <c r="C128" s="25">
        <f>C129+C130+C131+C132</f>
        <v>9406.8</v>
      </c>
      <c r="D128" s="25">
        <f>D129+D130+D131+D132</f>
        <v>8506.8</v>
      </c>
      <c r="E128" s="25">
        <f>E129+E130+E131+E132</f>
        <v>8506.8</v>
      </c>
      <c r="F128" s="24">
        <f>E128/B128%</f>
        <v>29.999999999999996</v>
      </c>
      <c r="G128" s="24">
        <f t="shared" si="45"/>
        <v>90.43245311902028</v>
      </c>
      <c r="H128" s="25">
        <f>H129+H130+H131+H132</f>
        <v>0</v>
      </c>
      <c r="I128" s="25">
        <f aca="true" t="shared" si="54" ref="I128:AD128">I129+I130+I131+I132</f>
        <v>0</v>
      </c>
      <c r="J128" s="25">
        <f t="shared" si="54"/>
        <v>0</v>
      </c>
      <c r="K128" s="25">
        <f t="shared" si="54"/>
        <v>0</v>
      </c>
      <c r="L128" s="25">
        <f t="shared" si="54"/>
        <v>0</v>
      </c>
      <c r="M128" s="25">
        <f t="shared" si="54"/>
        <v>0</v>
      </c>
      <c r="N128" s="25">
        <f t="shared" si="54"/>
        <v>6406.8</v>
      </c>
      <c r="O128" s="25">
        <f t="shared" si="54"/>
        <v>6406.8</v>
      </c>
      <c r="P128" s="25">
        <f t="shared" si="54"/>
        <v>0</v>
      </c>
      <c r="Q128" s="25">
        <f t="shared" si="54"/>
        <v>0</v>
      </c>
      <c r="R128" s="25">
        <f t="shared" si="54"/>
        <v>0</v>
      </c>
      <c r="S128" s="25">
        <f t="shared" si="54"/>
        <v>0</v>
      </c>
      <c r="T128" s="25">
        <f t="shared" si="54"/>
        <v>2100</v>
      </c>
      <c r="U128" s="25">
        <f t="shared" si="54"/>
        <v>2100</v>
      </c>
      <c r="V128" s="25">
        <f t="shared" si="54"/>
        <v>900</v>
      </c>
      <c r="W128" s="25">
        <f t="shared" si="54"/>
        <v>0</v>
      </c>
      <c r="X128" s="25">
        <f t="shared" si="54"/>
        <v>5000</v>
      </c>
      <c r="Y128" s="25">
        <f t="shared" si="54"/>
        <v>0</v>
      </c>
      <c r="Z128" s="25">
        <f t="shared" si="54"/>
        <v>12000</v>
      </c>
      <c r="AA128" s="25">
        <f t="shared" si="54"/>
        <v>0</v>
      </c>
      <c r="AB128" s="25">
        <f t="shared" si="54"/>
        <v>1949.2</v>
      </c>
      <c r="AC128" s="25">
        <f t="shared" si="54"/>
        <v>0</v>
      </c>
      <c r="AD128" s="25">
        <f t="shared" si="54"/>
        <v>0</v>
      </c>
      <c r="AE128" s="25">
        <f>AE129+AE130+AE131+AE132</f>
        <v>0</v>
      </c>
      <c r="AF128" s="79"/>
    </row>
    <row r="129" spans="1:32" ht="18" customHeight="1">
      <c r="A129" s="8" t="s">
        <v>12</v>
      </c>
      <c r="B129" s="10">
        <f t="shared" si="50"/>
        <v>0</v>
      </c>
      <c r="C129" s="10">
        <f>H129+J129+L129+N129+P129+R129+T129+V129</f>
        <v>0</v>
      </c>
      <c r="D129" s="10">
        <f>E129</f>
        <v>0</v>
      </c>
      <c r="E129" s="10">
        <f>I129+K129+M129+O129+Q129+S129+U129+W129+Y129+AA129+AC129+AE129</f>
        <v>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7"/>
      <c r="AF129" s="79"/>
    </row>
    <row r="130" spans="1:32" ht="18" customHeight="1">
      <c r="A130" s="8" t="s">
        <v>13</v>
      </c>
      <c r="B130" s="10">
        <f t="shared" si="50"/>
        <v>0</v>
      </c>
      <c r="C130" s="10">
        <f>H130+J130+L130+N130+P130+R130+T130+V130</f>
        <v>0</v>
      </c>
      <c r="D130" s="10">
        <f>E130</f>
        <v>0</v>
      </c>
      <c r="E130" s="10">
        <f>I130+K130+M130+O130+Q130+S130+U130+W130+Y130+AA130+AC130+AE130</f>
        <v>0</v>
      </c>
      <c r="F130" s="10"/>
      <c r="G130" s="10">
        <f t="shared" si="45"/>
        <v>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7"/>
      <c r="AF130" s="79"/>
    </row>
    <row r="131" spans="1:32" ht="18" customHeight="1">
      <c r="A131" s="8" t="s">
        <v>80</v>
      </c>
      <c r="B131" s="10">
        <f t="shared" si="50"/>
        <v>0</v>
      </c>
      <c r="C131" s="10">
        <f>H131+J131+L131+N131+P131+R131+T131+V131</f>
        <v>0</v>
      </c>
      <c r="D131" s="10">
        <f>E131</f>
        <v>0</v>
      </c>
      <c r="E131" s="10">
        <f>I131+K131+M131+O131+Q131+S131+U131+W131+Y131+AA131+AC131+AE131</f>
        <v>0</v>
      </c>
      <c r="F131" s="10"/>
      <c r="G131" s="10">
        <v>3932.3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7"/>
      <c r="AF131" s="79"/>
    </row>
    <row r="132" spans="1:32" ht="81.75" customHeight="1">
      <c r="A132" s="8" t="s">
        <v>14</v>
      </c>
      <c r="B132" s="10">
        <f t="shared" si="50"/>
        <v>28356</v>
      </c>
      <c r="C132" s="10">
        <f>H132+J132+L132+N132+P132+R132+T132+V132</f>
        <v>9406.8</v>
      </c>
      <c r="D132" s="10">
        <f>E132</f>
        <v>8506.8</v>
      </c>
      <c r="E132" s="10">
        <f>I132+K132+M132+O132+Q132+S132+U132+W132+Y132+AA132+AC132+AE132</f>
        <v>8506.8</v>
      </c>
      <c r="F132" s="10">
        <f>E132/B132%</f>
        <v>29.999999999999996</v>
      </c>
      <c r="G132" s="24">
        <f t="shared" si="45"/>
        <v>90.43245311902028</v>
      </c>
      <c r="H132" s="10"/>
      <c r="I132" s="10"/>
      <c r="J132" s="10"/>
      <c r="K132" s="10"/>
      <c r="L132" s="10"/>
      <c r="M132" s="10"/>
      <c r="N132" s="10">
        <v>6406.8</v>
      </c>
      <c r="O132" s="10">
        <v>6406.8</v>
      </c>
      <c r="P132" s="10"/>
      <c r="Q132" s="10"/>
      <c r="R132" s="10"/>
      <c r="S132" s="10"/>
      <c r="T132" s="10">
        <v>2100</v>
      </c>
      <c r="U132" s="10">
        <v>2100</v>
      </c>
      <c r="V132" s="10">
        <v>900</v>
      </c>
      <c r="W132" s="10"/>
      <c r="X132" s="10">
        <v>5000</v>
      </c>
      <c r="Y132" s="10"/>
      <c r="Z132" s="10">
        <v>12000</v>
      </c>
      <c r="AA132" s="10"/>
      <c r="AB132" s="10">
        <v>1949.2</v>
      </c>
      <c r="AC132" s="10"/>
      <c r="AD132" s="10"/>
      <c r="AE132" s="17"/>
      <c r="AF132" s="80"/>
    </row>
    <row r="133" spans="1:32" ht="39" customHeight="1">
      <c r="A133" s="13" t="s">
        <v>94</v>
      </c>
      <c r="B133" s="24">
        <f t="shared" si="50"/>
        <v>7000</v>
      </c>
      <c r="C133" s="24">
        <f>C134</f>
        <v>1400</v>
      </c>
      <c r="D133" s="24">
        <f>D134</f>
        <v>1400</v>
      </c>
      <c r="E133" s="24">
        <f>E134</f>
        <v>1400</v>
      </c>
      <c r="F133" s="24">
        <f>E133/B133%</f>
        <v>20</v>
      </c>
      <c r="G133" s="24">
        <f>_xlfn.IFERROR(E133/C133*100,0)</f>
        <v>100</v>
      </c>
      <c r="H133" s="24">
        <f>H134</f>
        <v>0</v>
      </c>
      <c r="I133" s="24">
        <f aca="true" t="shared" si="55" ref="I133:AE133">I134</f>
        <v>0</v>
      </c>
      <c r="J133" s="24">
        <f t="shared" si="55"/>
        <v>0</v>
      </c>
      <c r="K133" s="24">
        <f t="shared" si="55"/>
        <v>0</v>
      </c>
      <c r="L133" s="24">
        <f t="shared" si="55"/>
        <v>0</v>
      </c>
      <c r="M133" s="24">
        <f t="shared" si="55"/>
        <v>0</v>
      </c>
      <c r="N133" s="24">
        <f t="shared" si="55"/>
        <v>0</v>
      </c>
      <c r="O133" s="24">
        <f t="shared" si="55"/>
        <v>0</v>
      </c>
      <c r="P133" s="24">
        <f t="shared" si="55"/>
        <v>0</v>
      </c>
      <c r="Q133" s="24">
        <f t="shared" si="55"/>
        <v>0</v>
      </c>
      <c r="R133" s="24">
        <f t="shared" si="55"/>
        <v>0</v>
      </c>
      <c r="S133" s="24">
        <f t="shared" si="55"/>
        <v>0</v>
      </c>
      <c r="T133" s="24">
        <f t="shared" si="55"/>
        <v>0</v>
      </c>
      <c r="U133" s="24">
        <f t="shared" si="55"/>
        <v>0</v>
      </c>
      <c r="V133" s="24">
        <f t="shared" si="55"/>
        <v>1400</v>
      </c>
      <c r="W133" s="24">
        <f t="shared" si="55"/>
        <v>1400</v>
      </c>
      <c r="X133" s="24">
        <f t="shared" si="55"/>
        <v>0</v>
      </c>
      <c r="Y133" s="24">
        <f t="shared" si="55"/>
        <v>0</v>
      </c>
      <c r="Z133" s="24">
        <f t="shared" si="55"/>
        <v>0</v>
      </c>
      <c r="AA133" s="24">
        <f t="shared" si="55"/>
        <v>0</v>
      </c>
      <c r="AB133" s="24">
        <f t="shared" si="55"/>
        <v>5600</v>
      </c>
      <c r="AC133" s="24">
        <f t="shared" si="55"/>
        <v>0</v>
      </c>
      <c r="AD133" s="24">
        <f t="shared" si="55"/>
        <v>0</v>
      </c>
      <c r="AE133" s="26">
        <f t="shared" si="55"/>
        <v>0</v>
      </c>
      <c r="AF133" s="78" t="s">
        <v>104</v>
      </c>
    </row>
    <row r="134" spans="1:32" ht="23.25" customHeight="1">
      <c r="A134" s="23" t="s">
        <v>24</v>
      </c>
      <c r="B134" s="10">
        <f t="shared" si="50"/>
        <v>7000</v>
      </c>
      <c r="C134" s="10">
        <f>H134+J134+L134+N134+P134+R134+T134+V134</f>
        <v>1400</v>
      </c>
      <c r="D134" s="10">
        <f>D135+D136+D137+D138</f>
        <v>1400</v>
      </c>
      <c r="E134" s="10">
        <f>E135+E136+E137+E138</f>
        <v>1400</v>
      </c>
      <c r="F134" s="10">
        <f>E134/B134%</f>
        <v>20</v>
      </c>
      <c r="G134" s="24">
        <f>_xlfn.IFERROR(E134/C134*100,0)</f>
        <v>100</v>
      </c>
      <c r="H134" s="10">
        <f>H135+H136+H137+H138</f>
        <v>0</v>
      </c>
      <c r="I134" s="10">
        <f aca="true" t="shared" si="56" ref="I134:AD134">I135+I136+I137+I138</f>
        <v>0</v>
      </c>
      <c r="J134" s="10">
        <f t="shared" si="56"/>
        <v>0</v>
      </c>
      <c r="K134" s="10">
        <f t="shared" si="56"/>
        <v>0</v>
      </c>
      <c r="L134" s="10">
        <f t="shared" si="56"/>
        <v>0</v>
      </c>
      <c r="M134" s="10">
        <f t="shared" si="56"/>
        <v>0</v>
      </c>
      <c r="N134" s="10">
        <f t="shared" si="56"/>
        <v>0</v>
      </c>
      <c r="O134" s="10">
        <f t="shared" si="56"/>
        <v>0</v>
      </c>
      <c r="P134" s="10">
        <f t="shared" si="56"/>
        <v>0</v>
      </c>
      <c r="Q134" s="10">
        <f t="shared" si="56"/>
        <v>0</v>
      </c>
      <c r="R134" s="10">
        <f t="shared" si="56"/>
        <v>0</v>
      </c>
      <c r="S134" s="10">
        <f t="shared" si="56"/>
        <v>0</v>
      </c>
      <c r="T134" s="10">
        <f t="shared" si="56"/>
        <v>0</v>
      </c>
      <c r="U134" s="10">
        <f t="shared" si="56"/>
        <v>0</v>
      </c>
      <c r="V134" s="10">
        <f t="shared" si="56"/>
        <v>1400</v>
      </c>
      <c r="W134" s="10">
        <f t="shared" si="56"/>
        <v>1400</v>
      </c>
      <c r="X134" s="10">
        <f t="shared" si="56"/>
        <v>0</v>
      </c>
      <c r="Y134" s="10">
        <f t="shared" si="56"/>
        <v>0</v>
      </c>
      <c r="Z134" s="10">
        <f t="shared" si="56"/>
        <v>0</v>
      </c>
      <c r="AA134" s="10">
        <f t="shared" si="56"/>
        <v>0</v>
      </c>
      <c r="AB134" s="10">
        <f t="shared" si="56"/>
        <v>5600</v>
      </c>
      <c r="AC134" s="10">
        <f t="shared" si="56"/>
        <v>0</v>
      </c>
      <c r="AD134" s="10">
        <f t="shared" si="56"/>
        <v>0</v>
      </c>
      <c r="AE134" s="17">
        <f>AE135+AE136+AE137+AE138</f>
        <v>0</v>
      </c>
      <c r="AF134" s="79"/>
    </row>
    <row r="135" spans="1:32" ht="22.5" customHeight="1">
      <c r="A135" s="8" t="s">
        <v>12</v>
      </c>
      <c r="B135" s="10">
        <f t="shared" si="50"/>
        <v>0</v>
      </c>
      <c r="C135" s="10">
        <f>H135+J135+L135+N135+P135+R135+T135+V135</f>
        <v>0</v>
      </c>
      <c r="D135" s="10">
        <f>E135</f>
        <v>0</v>
      </c>
      <c r="E135" s="10">
        <f>I135+K135+M135+O135+Q135+S135+U135+W135+Y135+AA135+AC135+AE135</f>
        <v>0</v>
      </c>
      <c r="F135" s="10"/>
      <c r="G135" s="24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7"/>
      <c r="AF135" s="79"/>
    </row>
    <row r="136" spans="1:32" ht="25.5" customHeight="1">
      <c r="A136" s="8" t="s">
        <v>13</v>
      </c>
      <c r="B136" s="10">
        <f t="shared" si="50"/>
        <v>0</v>
      </c>
      <c r="C136" s="10">
        <f>H136+J136+L136+N136+P136+R136+T136+V136</f>
        <v>0</v>
      </c>
      <c r="D136" s="10">
        <f>E136</f>
        <v>0</v>
      </c>
      <c r="E136" s="10">
        <f>I136+K136+M136+O136+Q136+S136+U136+W136+Y136+AA136+AC136+AE136</f>
        <v>0</v>
      </c>
      <c r="F136" s="10"/>
      <c r="G136" s="24">
        <f>_xlfn.IFERROR(E136/C136*100,0)</f>
        <v>0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7"/>
      <c r="AF136" s="79"/>
    </row>
    <row r="137" spans="1:32" ht="26.25" customHeight="1">
      <c r="A137" s="8" t="s">
        <v>80</v>
      </c>
      <c r="B137" s="10">
        <f t="shared" si="50"/>
        <v>0</v>
      </c>
      <c r="C137" s="10">
        <f>H137+J137+L137+N137+P137+R137+T137+V137</f>
        <v>0</v>
      </c>
      <c r="D137" s="10">
        <f>E137</f>
        <v>0</v>
      </c>
      <c r="E137" s="10">
        <f>I137+K137+M137+O137+Q137+S137+U137+W137+Y137+AA137+AC137+AE137</f>
        <v>0</v>
      </c>
      <c r="F137" s="10"/>
      <c r="G137" s="24">
        <v>3932.3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7"/>
      <c r="AF137" s="79"/>
    </row>
    <row r="138" spans="1:32" ht="25.5" customHeight="1">
      <c r="A138" s="8" t="s">
        <v>14</v>
      </c>
      <c r="B138" s="10">
        <f t="shared" si="50"/>
        <v>7000</v>
      </c>
      <c r="C138" s="10">
        <f>H138+J138+L138+N138+P138+R138+T138+V138</f>
        <v>1400</v>
      </c>
      <c r="D138" s="10">
        <f>E138</f>
        <v>1400</v>
      </c>
      <c r="E138" s="10">
        <f>I138+K138+M138+O138+Q138+S138+U138+W138+Y138+AA138+AC138+AE138</f>
        <v>1400</v>
      </c>
      <c r="F138" s="10">
        <f>E138/B138%</f>
        <v>20</v>
      </c>
      <c r="G138" s="24">
        <f>_xlfn.IFERROR(E138/C138*100,0)</f>
        <v>100</v>
      </c>
      <c r="H138" s="10"/>
      <c r="I138" s="10"/>
      <c r="J138" s="10"/>
      <c r="K138" s="10"/>
      <c r="L138" s="10"/>
      <c r="M138" s="10"/>
      <c r="N138" s="10">
        <v>0</v>
      </c>
      <c r="O138" s="10">
        <v>0</v>
      </c>
      <c r="P138" s="10">
        <v>0</v>
      </c>
      <c r="Q138" s="10"/>
      <c r="R138" s="10">
        <v>0</v>
      </c>
      <c r="S138" s="10"/>
      <c r="T138" s="10">
        <v>0</v>
      </c>
      <c r="U138" s="10"/>
      <c r="V138" s="10">
        <v>1400</v>
      </c>
      <c r="W138" s="10">
        <v>1400</v>
      </c>
      <c r="X138" s="10">
        <v>0</v>
      </c>
      <c r="Y138" s="10"/>
      <c r="Z138" s="10">
        <v>0</v>
      </c>
      <c r="AA138" s="10"/>
      <c r="AB138" s="10">
        <v>5600</v>
      </c>
      <c r="AC138" s="10"/>
      <c r="AD138" s="10"/>
      <c r="AE138" s="17"/>
      <c r="AF138" s="80"/>
    </row>
    <row r="139" spans="1:32" ht="45" customHeight="1">
      <c r="A139" s="13" t="s">
        <v>95</v>
      </c>
      <c r="B139" s="10">
        <f t="shared" si="50"/>
        <v>6500</v>
      </c>
      <c r="C139" s="9">
        <f>C140</f>
        <v>1950</v>
      </c>
      <c r="D139" s="9">
        <f>D140</f>
        <v>1950</v>
      </c>
      <c r="E139" s="9">
        <f>E140</f>
        <v>1950</v>
      </c>
      <c r="F139" s="10">
        <f>E139/B139%</f>
        <v>30</v>
      </c>
      <c r="G139" s="10">
        <f>_xlfn.IFERROR(E139/C139*100,0)</f>
        <v>100</v>
      </c>
      <c r="H139" s="9">
        <f>H140</f>
        <v>0</v>
      </c>
      <c r="I139" s="9">
        <f aca="true" t="shared" si="57" ref="I139:AE139">I140</f>
        <v>0</v>
      </c>
      <c r="J139" s="9">
        <f t="shared" si="57"/>
        <v>0</v>
      </c>
      <c r="K139" s="9">
        <f t="shared" si="57"/>
        <v>0</v>
      </c>
      <c r="L139" s="9">
        <f t="shared" si="57"/>
        <v>0</v>
      </c>
      <c r="M139" s="9">
        <f t="shared" si="57"/>
        <v>0</v>
      </c>
      <c r="N139" s="9">
        <f t="shared" si="57"/>
        <v>0</v>
      </c>
      <c r="O139" s="9">
        <f t="shared" si="57"/>
        <v>0</v>
      </c>
      <c r="P139" s="9">
        <f t="shared" si="57"/>
        <v>0</v>
      </c>
      <c r="Q139" s="9">
        <f t="shared" si="57"/>
        <v>0</v>
      </c>
      <c r="R139" s="9">
        <f t="shared" si="57"/>
        <v>0</v>
      </c>
      <c r="S139" s="9">
        <f t="shared" si="57"/>
        <v>0</v>
      </c>
      <c r="T139" s="9">
        <f t="shared" si="57"/>
        <v>1950</v>
      </c>
      <c r="U139" s="9">
        <f t="shared" si="57"/>
        <v>1950</v>
      </c>
      <c r="V139" s="9">
        <f t="shared" si="57"/>
        <v>0</v>
      </c>
      <c r="W139" s="9">
        <f t="shared" si="57"/>
        <v>0</v>
      </c>
      <c r="X139" s="9">
        <f t="shared" si="57"/>
        <v>0</v>
      </c>
      <c r="Y139" s="9">
        <f t="shared" si="57"/>
        <v>0</v>
      </c>
      <c r="Z139" s="9">
        <f t="shared" si="57"/>
        <v>4550</v>
      </c>
      <c r="AA139" s="9">
        <f t="shared" si="57"/>
        <v>0</v>
      </c>
      <c r="AB139" s="9">
        <f t="shared" si="57"/>
        <v>0</v>
      </c>
      <c r="AC139" s="9">
        <f t="shared" si="57"/>
        <v>0</v>
      </c>
      <c r="AD139" s="9">
        <f t="shared" si="57"/>
        <v>0</v>
      </c>
      <c r="AE139" s="9">
        <f t="shared" si="57"/>
        <v>0</v>
      </c>
      <c r="AF139" s="78" t="s">
        <v>108</v>
      </c>
    </row>
    <row r="140" spans="1:32" s="27" customFormat="1" ht="34.5" customHeight="1">
      <c r="A140" s="23" t="s">
        <v>24</v>
      </c>
      <c r="B140" s="24">
        <f t="shared" si="50"/>
        <v>6500</v>
      </c>
      <c r="C140" s="25">
        <f>C141+C142+C143+C144</f>
        <v>1950</v>
      </c>
      <c r="D140" s="25">
        <f>D141+D142+D143+D144</f>
        <v>1950</v>
      </c>
      <c r="E140" s="25">
        <f>E141+E142+E143+E144</f>
        <v>1950</v>
      </c>
      <c r="F140" s="24">
        <f>E140/B140%</f>
        <v>30</v>
      </c>
      <c r="G140" s="24">
        <f t="shared" si="45"/>
        <v>100</v>
      </c>
      <c r="H140" s="25">
        <f>H141+H142+H143+H144</f>
        <v>0</v>
      </c>
      <c r="I140" s="25">
        <f aca="true" t="shared" si="58" ref="I140:AD140">I141+I142+I143+I144</f>
        <v>0</v>
      </c>
      <c r="J140" s="25">
        <f t="shared" si="58"/>
        <v>0</v>
      </c>
      <c r="K140" s="25">
        <f t="shared" si="58"/>
        <v>0</v>
      </c>
      <c r="L140" s="25">
        <f t="shared" si="58"/>
        <v>0</v>
      </c>
      <c r="M140" s="25">
        <f t="shared" si="58"/>
        <v>0</v>
      </c>
      <c r="N140" s="25">
        <f t="shared" si="58"/>
        <v>0</v>
      </c>
      <c r="O140" s="25">
        <f t="shared" si="58"/>
        <v>0</v>
      </c>
      <c r="P140" s="25">
        <f t="shared" si="58"/>
        <v>0</v>
      </c>
      <c r="Q140" s="25">
        <f t="shared" si="58"/>
        <v>0</v>
      </c>
      <c r="R140" s="25">
        <f t="shared" si="58"/>
        <v>0</v>
      </c>
      <c r="S140" s="25">
        <f t="shared" si="58"/>
        <v>0</v>
      </c>
      <c r="T140" s="25">
        <f t="shared" si="58"/>
        <v>1950</v>
      </c>
      <c r="U140" s="25">
        <f t="shared" si="58"/>
        <v>1950</v>
      </c>
      <c r="V140" s="25">
        <f t="shared" si="58"/>
        <v>0</v>
      </c>
      <c r="W140" s="25">
        <f t="shared" si="58"/>
        <v>0</v>
      </c>
      <c r="X140" s="25">
        <f t="shared" si="58"/>
        <v>0</v>
      </c>
      <c r="Y140" s="25">
        <f t="shared" si="58"/>
        <v>0</v>
      </c>
      <c r="Z140" s="25">
        <f t="shared" si="58"/>
        <v>4550</v>
      </c>
      <c r="AA140" s="25">
        <f t="shared" si="58"/>
        <v>0</v>
      </c>
      <c r="AB140" s="25">
        <f t="shared" si="58"/>
        <v>0</v>
      </c>
      <c r="AC140" s="25">
        <f t="shared" si="58"/>
        <v>0</v>
      </c>
      <c r="AD140" s="25">
        <f t="shared" si="58"/>
        <v>0</v>
      </c>
      <c r="AE140" s="25">
        <f>AE141+AE142+AE143+AE144</f>
        <v>0</v>
      </c>
      <c r="AF140" s="79"/>
    </row>
    <row r="141" spans="1:32" ht="33" customHeight="1">
      <c r="A141" s="8" t="s">
        <v>12</v>
      </c>
      <c r="B141" s="10">
        <f t="shared" si="50"/>
        <v>0</v>
      </c>
      <c r="C141" s="10">
        <f>H141+J141+L141+N141+P141+R141+T141+V141</f>
        <v>0</v>
      </c>
      <c r="D141" s="10">
        <f>E141</f>
        <v>0</v>
      </c>
      <c r="E141" s="10">
        <f>I141+K141+M141+O141+Q141+S141+U141+W141+Y141+AA141+AC141+AE141</f>
        <v>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7"/>
      <c r="AF141" s="79"/>
    </row>
    <row r="142" spans="1:32" ht="27" customHeight="1">
      <c r="A142" s="8" t="s">
        <v>13</v>
      </c>
      <c r="B142" s="10">
        <f t="shared" si="50"/>
        <v>0</v>
      </c>
      <c r="C142" s="10">
        <f>H142+J142+L142+N142+P142+R142+T142+V142</f>
        <v>0</v>
      </c>
      <c r="D142" s="10">
        <f>E142</f>
        <v>0</v>
      </c>
      <c r="E142" s="10">
        <f>I142+K142+M142+O142+Q142+S142+U142+W142+Y142+AA142+AC142+AE142</f>
        <v>0</v>
      </c>
      <c r="F142" s="10"/>
      <c r="G142" s="10">
        <f t="shared" si="45"/>
        <v>0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7"/>
      <c r="AF142" s="79"/>
    </row>
    <row r="143" spans="1:32" ht="24.75" customHeight="1">
      <c r="A143" s="8" t="s">
        <v>80</v>
      </c>
      <c r="B143" s="10">
        <f t="shared" si="50"/>
        <v>0</v>
      </c>
      <c r="C143" s="10">
        <f>H143+J143+L143+N143+P143+R143+T143+V143</f>
        <v>0</v>
      </c>
      <c r="D143" s="10">
        <f>E143</f>
        <v>0</v>
      </c>
      <c r="E143" s="10">
        <f>I143+K143+M143+O143+Q143+S143+U143+W143+Y143+AA143+AC143+AE143</f>
        <v>0</v>
      </c>
      <c r="F143" s="10"/>
      <c r="G143" s="10">
        <f>_xlfn.IFERROR(E143/C143*100,0)</f>
        <v>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7"/>
      <c r="AF143" s="79"/>
    </row>
    <row r="144" spans="1:32" ht="38.25" customHeight="1">
      <c r="A144" s="8" t="s">
        <v>14</v>
      </c>
      <c r="B144" s="10">
        <f t="shared" si="50"/>
        <v>6500</v>
      </c>
      <c r="C144" s="10">
        <f>H144+J144+L144+N144+P144+R144+T144+V144</f>
        <v>1950</v>
      </c>
      <c r="D144" s="10">
        <f>E144</f>
        <v>1950</v>
      </c>
      <c r="E144" s="10">
        <f>I144+K144+M144+O144+Q144+S144+U144+W144+Y144+AA144+AC144+AE144</f>
        <v>1950</v>
      </c>
      <c r="F144" s="10">
        <f aca="true" t="shared" si="59" ref="F144:F150">E144/B144%</f>
        <v>30</v>
      </c>
      <c r="G144" s="10">
        <f t="shared" si="45"/>
        <v>100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v>1950</v>
      </c>
      <c r="U144" s="10">
        <v>1950</v>
      </c>
      <c r="V144" s="10"/>
      <c r="W144" s="10"/>
      <c r="X144" s="10"/>
      <c r="Y144" s="10"/>
      <c r="Z144" s="10">
        <v>4550</v>
      </c>
      <c r="AA144" s="10"/>
      <c r="AB144" s="10"/>
      <c r="AC144" s="10"/>
      <c r="AD144" s="10"/>
      <c r="AE144" s="17"/>
      <c r="AF144" s="80"/>
    </row>
    <row r="145" spans="1:32" s="39" customFormat="1" ht="21" customHeight="1">
      <c r="A145" s="37" t="s">
        <v>63</v>
      </c>
      <c r="B145" s="44">
        <f>H145+J145+L145+N145+P145+R145+T145+V145+X145+Z145+AB145+AD145</f>
        <v>188928.44068</v>
      </c>
      <c r="C145" s="38">
        <f>C146+C147+C149+C150+C148</f>
        <v>116178.42318000001</v>
      </c>
      <c r="D145" s="38">
        <f>D146+D147+D149+D150+D148</f>
        <v>91646.69</v>
      </c>
      <c r="E145" s="38">
        <f>E146+E147+E149+E150+E148</f>
        <v>91646.69</v>
      </c>
      <c r="F145" s="38">
        <f t="shared" si="59"/>
        <v>48.508678561121336</v>
      </c>
      <c r="G145" s="38">
        <f>E145/C145%</f>
        <v>78.88443266096668</v>
      </c>
      <c r="H145" s="38">
        <f aca="true" t="shared" si="60" ref="H145:AE145">H146+H147+H149+H150+H148</f>
        <v>12447.86206</v>
      </c>
      <c r="I145" s="38">
        <f t="shared" si="60"/>
        <v>9647.349999999999</v>
      </c>
      <c r="J145" s="38">
        <f t="shared" si="60"/>
        <v>16045.42</v>
      </c>
      <c r="K145" s="38">
        <f t="shared" si="60"/>
        <v>9515.67</v>
      </c>
      <c r="L145" s="38">
        <f t="shared" si="60"/>
        <v>11402.960000000001</v>
      </c>
      <c r="M145" s="38">
        <f t="shared" si="60"/>
        <v>9036.27</v>
      </c>
      <c r="N145" s="38">
        <f t="shared" si="60"/>
        <v>16912.313</v>
      </c>
      <c r="O145" s="38">
        <f t="shared" si="60"/>
        <v>17397.6</v>
      </c>
      <c r="P145" s="38">
        <f t="shared" si="60"/>
        <v>11391.3325</v>
      </c>
      <c r="Q145" s="38">
        <f t="shared" si="60"/>
        <v>7569.72</v>
      </c>
      <c r="R145" s="38">
        <f t="shared" si="60"/>
        <v>11756.779999999999</v>
      </c>
      <c r="S145" s="38">
        <f t="shared" si="60"/>
        <v>9721.08</v>
      </c>
      <c r="T145" s="38">
        <f t="shared" si="60"/>
        <v>19694.395620000003</v>
      </c>
      <c r="U145" s="38">
        <f t="shared" si="60"/>
        <v>18323.46</v>
      </c>
      <c r="V145" s="38">
        <f t="shared" si="60"/>
        <v>16527.36</v>
      </c>
      <c r="W145" s="38">
        <f t="shared" si="60"/>
        <v>10435.54</v>
      </c>
      <c r="X145" s="38">
        <f t="shared" si="60"/>
        <v>12483.02318</v>
      </c>
      <c r="Y145" s="38">
        <f t="shared" si="60"/>
        <v>0</v>
      </c>
      <c r="Z145" s="38">
        <f t="shared" si="60"/>
        <v>34685.29569</v>
      </c>
      <c r="AA145" s="38">
        <f t="shared" si="60"/>
        <v>0</v>
      </c>
      <c r="AB145" s="38">
        <f t="shared" si="60"/>
        <v>15457.561399999999</v>
      </c>
      <c r="AC145" s="38">
        <f t="shared" si="60"/>
        <v>0</v>
      </c>
      <c r="AD145" s="38">
        <f t="shared" si="60"/>
        <v>10124.13723</v>
      </c>
      <c r="AE145" s="38">
        <f t="shared" si="60"/>
        <v>0</v>
      </c>
      <c r="AF145" s="72"/>
    </row>
    <row r="146" spans="1:32" ht="15.75" customHeight="1">
      <c r="A146" s="8" t="s">
        <v>12</v>
      </c>
      <c r="B146" s="10">
        <f aca="true" t="shared" si="61" ref="B146:E147">B75+B69+B63+B36+B18+B11+B117</f>
        <v>594</v>
      </c>
      <c r="C146" s="10">
        <f t="shared" si="61"/>
        <v>594</v>
      </c>
      <c r="D146" s="10">
        <f t="shared" si="61"/>
        <v>594</v>
      </c>
      <c r="E146" s="10">
        <f t="shared" si="61"/>
        <v>594</v>
      </c>
      <c r="F146" s="10">
        <f t="shared" si="59"/>
        <v>100</v>
      </c>
      <c r="G146" s="10">
        <f>_xlfn.IFERROR(E146/C146*100,0)</f>
        <v>100</v>
      </c>
      <c r="H146" s="10">
        <f aca="true" t="shared" si="62" ref="H146:AE147">H75+H69+H63+H36+H18+H11+H117</f>
        <v>0</v>
      </c>
      <c r="I146" s="10">
        <f t="shared" si="62"/>
        <v>0</v>
      </c>
      <c r="J146" s="10">
        <f t="shared" si="62"/>
        <v>0</v>
      </c>
      <c r="K146" s="10">
        <f t="shared" si="62"/>
        <v>0</v>
      </c>
      <c r="L146" s="10">
        <f t="shared" si="62"/>
        <v>0</v>
      </c>
      <c r="M146" s="10">
        <f t="shared" si="62"/>
        <v>0</v>
      </c>
      <c r="N146" s="10">
        <f t="shared" si="62"/>
        <v>0</v>
      </c>
      <c r="O146" s="10">
        <f t="shared" si="62"/>
        <v>0</v>
      </c>
      <c r="P146" s="10">
        <f t="shared" si="62"/>
        <v>0</v>
      </c>
      <c r="Q146" s="10">
        <f t="shared" si="62"/>
        <v>0</v>
      </c>
      <c r="R146" s="10">
        <f t="shared" si="62"/>
        <v>0</v>
      </c>
      <c r="S146" s="10">
        <f t="shared" si="62"/>
        <v>0</v>
      </c>
      <c r="T146" s="10">
        <f t="shared" si="62"/>
        <v>0</v>
      </c>
      <c r="U146" s="10">
        <f t="shared" si="62"/>
        <v>0</v>
      </c>
      <c r="V146" s="10">
        <f t="shared" si="62"/>
        <v>594</v>
      </c>
      <c r="W146" s="10">
        <f t="shared" si="62"/>
        <v>594</v>
      </c>
      <c r="X146" s="10">
        <f t="shared" si="62"/>
        <v>0</v>
      </c>
      <c r="Y146" s="10">
        <f t="shared" si="62"/>
        <v>0</v>
      </c>
      <c r="Z146" s="10">
        <f t="shared" si="62"/>
        <v>0</v>
      </c>
      <c r="AA146" s="10">
        <f t="shared" si="62"/>
        <v>0</v>
      </c>
      <c r="AB146" s="10">
        <f t="shared" si="62"/>
        <v>0</v>
      </c>
      <c r="AC146" s="10">
        <f t="shared" si="62"/>
        <v>0</v>
      </c>
      <c r="AD146" s="10">
        <f t="shared" si="62"/>
        <v>0</v>
      </c>
      <c r="AE146" s="10">
        <f t="shared" si="62"/>
        <v>0</v>
      </c>
      <c r="AF146" s="72"/>
    </row>
    <row r="147" spans="1:32" ht="15.75" customHeight="1">
      <c r="A147" s="8" t="s">
        <v>13</v>
      </c>
      <c r="B147" s="10">
        <f t="shared" si="61"/>
        <v>133027.61067999998</v>
      </c>
      <c r="C147" s="10">
        <f t="shared" si="61"/>
        <v>99424.65318000001</v>
      </c>
      <c r="D147" s="10">
        <f t="shared" si="61"/>
        <v>75792.92</v>
      </c>
      <c r="E147" s="10">
        <f t="shared" si="61"/>
        <v>75792.92</v>
      </c>
      <c r="F147" s="10">
        <f t="shared" si="59"/>
        <v>56.97532986766264</v>
      </c>
      <c r="G147" s="10">
        <f>_xlfn.IFERROR(E147/C147*100,0)</f>
        <v>76.23151560084726</v>
      </c>
      <c r="H147" s="10">
        <f t="shared" si="62"/>
        <v>12447.86206</v>
      </c>
      <c r="I147" s="10">
        <f t="shared" si="62"/>
        <v>9647.349999999999</v>
      </c>
      <c r="J147" s="10">
        <f t="shared" si="62"/>
        <v>16045.42</v>
      </c>
      <c r="K147" s="10">
        <f t="shared" si="62"/>
        <v>9515.67</v>
      </c>
      <c r="L147" s="10">
        <f t="shared" si="62"/>
        <v>11402.960000000001</v>
      </c>
      <c r="M147" s="10">
        <f t="shared" si="62"/>
        <v>9036.27</v>
      </c>
      <c r="N147" s="10">
        <f t="shared" si="62"/>
        <v>10505.512999999999</v>
      </c>
      <c r="O147" s="10">
        <f t="shared" si="62"/>
        <v>10990.8</v>
      </c>
      <c r="P147" s="10">
        <f t="shared" si="62"/>
        <v>11391.3325</v>
      </c>
      <c r="Q147" s="10">
        <f t="shared" si="62"/>
        <v>7569.72</v>
      </c>
      <c r="R147" s="10">
        <f t="shared" si="62"/>
        <v>11756.779999999999</v>
      </c>
      <c r="S147" s="10">
        <f t="shared" si="62"/>
        <v>9721.08</v>
      </c>
      <c r="T147" s="10">
        <f t="shared" si="62"/>
        <v>10841.42562</v>
      </c>
      <c r="U147" s="10">
        <f t="shared" si="62"/>
        <v>9470.49</v>
      </c>
      <c r="V147" s="10">
        <f t="shared" si="62"/>
        <v>15033.359999999999</v>
      </c>
      <c r="W147" s="10">
        <f t="shared" si="62"/>
        <v>9841.54</v>
      </c>
      <c r="X147" s="10">
        <f t="shared" si="62"/>
        <v>7483.02318</v>
      </c>
      <c r="Y147" s="10">
        <f t="shared" si="62"/>
        <v>0</v>
      </c>
      <c r="Z147" s="10">
        <f t="shared" si="62"/>
        <v>8087.43569</v>
      </c>
      <c r="AA147" s="10">
        <f t="shared" si="62"/>
        <v>0</v>
      </c>
      <c r="AB147" s="10">
        <f t="shared" si="62"/>
        <v>7908.3614</v>
      </c>
      <c r="AC147" s="10">
        <f t="shared" si="62"/>
        <v>0</v>
      </c>
      <c r="AD147" s="10">
        <f t="shared" si="62"/>
        <v>10124.13723</v>
      </c>
      <c r="AE147" s="10">
        <f t="shared" si="62"/>
        <v>0</v>
      </c>
      <c r="AF147" s="72"/>
    </row>
    <row r="148" spans="1:32" ht="15.75" customHeight="1">
      <c r="A148" s="8" t="s">
        <v>97</v>
      </c>
      <c r="B148" s="10">
        <f>B13</f>
        <v>602.97</v>
      </c>
      <c r="C148" s="10">
        <f>C13</f>
        <v>602.97</v>
      </c>
      <c r="D148" s="10">
        <f>D13</f>
        <v>602.97</v>
      </c>
      <c r="E148" s="10">
        <f>E13</f>
        <v>602.97</v>
      </c>
      <c r="F148" s="10"/>
      <c r="G148" s="10">
        <f>_xlfn.IFERROR(E148/C148*100,0)</f>
        <v>100</v>
      </c>
      <c r="H148" s="10">
        <f aca="true" t="shared" si="63" ref="H148:AE148">H13</f>
        <v>0</v>
      </c>
      <c r="I148" s="10">
        <f t="shared" si="63"/>
        <v>0</v>
      </c>
      <c r="J148" s="10">
        <f t="shared" si="63"/>
        <v>0</v>
      </c>
      <c r="K148" s="10">
        <f t="shared" si="63"/>
        <v>0</v>
      </c>
      <c r="L148" s="10">
        <f t="shared" si="63"/>
        <v>0</v>
      </c>
      <c r="M148" s="10">
        <f t="shared" si="63"/>
        <v>0</v>
      </c>
      <c r="N148" s="10">
        <f t="shared" si="63"/>
        <v>0</v>
      </c>
      <c r="O148" s="10">
        <f t="shared" si="63"/>
        <v>0</v>
      </c>
      <c r="P148" s="10">
        <f t="shared" si="63"/>
        <v>0</v>
      </c>
      <c r="Q148" s="10">
        <f t="shared" si="63"/>
        <v>0</v>
      </c>
      <c r="R148" s="10">
        <f t="shared" si="63"/>
        <v>0</v>
      </c>
      <c r="S148" s="10">
        <f t="shared" si="63"/>
        <v>0</v>
      </c>
      <c r="T148" s="10">
        <f t="shared" si="63"/>
        <v>602.97</v>
      </c>
      <c r="U148" s="10">
        <f t="shared" si="63"/>
        <v>602.97</v>
      </c>
      <c r="V148" s="10">
        <f t="shared" si="63"/>
        <v>0</v>
      </c>
      <c r="W148" s="10">
        <f t="shared" si="63"/>
        <v>0</v>
      </c>
      <c r="X148" s="10">
        <f t="shared" si="63"/>
        <v>0</v>
      </c>
      <c r="Y148" s="10">
        <f t="shared" si="63"/>
        <v>0</v>
      </c>
      <c r="Z148" s="10">
        <f t="shared" si="63"/>
        <v>0</v>
      </c>
      <c r="AA148" s="10">
        <f t="shared" si="63"/>
        <v>0</v>
      </c>
      <c r="AB148" s="10">
        <f t="shared" si="63"/>
        <v>0</v>
      </c>
      <c r="AC148" s="10">
        <f t="shared" si="63"/>
        <v>0</v>
      </c>
      <c r="AD148" s="10">
        <f t="shared" si="63"/>
        <v>0</v>
      </c>
      <c r="AE148" s="10">
        <f t="shared" si="63"/>
        <v>0</v>
      </c>
      <c r="AF148" s="72"/>
    </row>
    <row r="149" spans="1:32" ht="15.75" customHeight="1">
      <c r="A149" s="8" t="s">
        <v>80</v>
      </c>
      <c r="B149" s="10">
        <f aca="true" t="shared" si="64" ref="B149:E150">B77+B71+B65+B38+B20+B14+B119</f>
        <v>0</v>
      </c>
      <c r="C149" s="10">
        <f t="shared" si="64"/>
        <v>0</v>
      </c>
      <c r="D149" s="10">
        <f t="shared" si="64"/>
        <v>0</v>
      </c>
      <c r="E149" s="10">
        <f t="shared" si="64"/>
        <v>0</v>
      </c>
      <c r="F149" s="10"/>
      <c r="G149" s="10">
        <f>_xlfn.IFERROR(E149/C149*100,0)</f>
        <v>0</v>
      </c>
      <c r="H149" s="10">
        <f aca="true" t="shared" si="65" ref="H149:AE150">H77+H71+H65+H38+H20+H14+H119</f>
        <v>0</v>
      </c>
      <c r="I149" s="10">
        <f t="shared" si="65"/>
        <v>0</v>
      </c>
      <c r="J149" s="10">
        <f t="shared" si="65"/>
        <v>0</v>
      </c>
      <c r="K149" s="10">
        <f t="shared" si="65"/>
        <v>0</v>
      </c>
      <c r="L149" s="10">
        <f t="shared" si="65"/>
        <v>0</v>
      </c>
      <c r="M149" s="10">
        <f t="shared" si="65"/>
        <v>0</v>
      </c>
      <c r="N149" s="10">
        <f t="shared" si="65"/>
        <v>0</v>
      </c>
      <c r="O149" s="10">
        <f t="shared" si="65"/>
        <v>0</v>
      </c>
      <c r="P149" s="10">
        <f t="shared" si="65"/>
        <v>0</v>
      </c>
      <c r="Q149" s="10">
        <f t="shared" si="65"/>
        <v>0</v>
      </c>
      <c r="R149" s="10">
        <f t="shared" si="65"/>
        <v>0</v>
      </c>
      <c r="S149" s="10">
        <f t="shared" si="65"/>
        <v>0</v>
      </c>
      <c r="T149" s="10">
        <f t="shared" si="65"/>
        <v>0</v>
      </c>
      <c r="U149" s="10">
        <f t="shared" si="65"/>
        <v>0</v>
      </c>
      <c r="V149" s="10">
        <f t="shared" si="65"/>
        <v>0</v>
      </c>
      <c r="W149" s="10">
        <f t="shared" si="65"/>
        <v>0</v>
      </c>
      <c r="X149" s="10">
        <f t="shared" si="65"/>
        <v>0</v>
      </c>
      <c r="Y149" s="10">
        <f t="shared" si="65"/>
        <v>0</v>
      </c>
      <c r="Z149" s="10">
        <f t="shared" si="65"/>
        <v>0</v>
      </c>
      <c r="AA149" s="10">
        <f t="shared" si="65"/>
        <v>0</v>
      </c>
      <c r="AB149" s="10">
        <f t="shared" si="65"/>
        <v>0</v>
      </c>
      <c r="AC149" s="10">
        <f t="shared" si="65"/>
        <v>0</v>
      </c>
      <c r="AD149" s="10">
        <f t="shared" si="65"/>
        <v>0</v>
      </c>
      <c r="AE149" s="10">
        <f t="shared" si="65"/>
        <v>0</v>
      </c>
      <c r="AF149" s="72"/>
    </row>
    <row r="150" spans="1:32" ht="15.75" customHeight="1">
      <c r="A150" s="8" t="s">
        <v>14</v>
      </c>
      <c r="B150" s="10">
        <f t="shared" si="64"/>
        <v>56103.86</v>
      </c>
      <c r="C150" s="10">
        <f t="shared" si="64"/>
        <v>15556.8</v>
      </c>
      <c r="D150" s="10">
        <f t="shared" si="64"/>
        <v>14656.8</v>
      </c>
      <c r="E150" s="10">
        <f t="shared" si="64"/>
        <v>14656.8</v>
      </c>
      <c r="F150" s="10">
        <f t="shared" si="59"/>
        <v>26.124405700427744</v>
      </c>
      <c r="G150" s="10">
        <f>_xlfn.IFERROR(E150/C150*100,0)</f>
        <v>94.21474853440296</v>
      </c>
      <c r="H150" s="10">
        <f t="shared" si="65"/>
        <v>0</v>
      </c>
      <c r="I150" s="10">
        <f t="shared" si="65"/>
        <v>0</v>
      </c>
      <c r="J150" s="10">
        <f t="shared" si="65"/>
        <v>0</v>
      </c>
      <c r="K150" s="10">
        <f t="shared" si="65"/>
        <v>0</v>
      </c>
      <c r="L150" s="10">
        <f t="shared" si="65"/>
        <v>0</v>
      </c>
      <c r="M150" s="10">
        <f t="shared" si="65"/>
        <v>0</v>
      </c>
      <c r="N150" s="10">
        <f t="shared" si="65"/>
        <v>6406.8</v>
      </c>
      <c r="O150" s="10">
        <f t="shared" si="65"/>
        <v>6406.8</v>
      </c>
      <c r="P150" s="10">
        <f t="shared" si="65"/>
        <v>0</v>
      </c>
      <c r="Q150" s="10">
        <f t="shared" si="65"/>
        <v>0</v>
      </c>
      <c r="R150" s="10">
        <f t="shared" si="65"/>
        <v>0</v>
      </c>
      <c r="S150" s="10">
        <f t="shared" si="65"/>
        <v>0</v>
      </c>
      <c r="T150" s="10">
        <f t="shared" si="65"/>
        <v>8250</v>
      </c>
      <c r="U150" s="10">
        <f t="shared" si="65"/>
        <v>8250</v>
      </c>
      <c r="V150" s="10">
        <f t="shared" si="65"/>
        <v>900</v>
      </c>
      <c r="W150" s="10">
        <f t="shared" si="65"/>
        <v>0</v>
      </c>
      <c r="X150" s="10">
        <f t="shared" si="65"/>
        <v>5000</v>
      </c>
      <c r="Y150" s="10">
        <f t="shared" si="65"/>
        <v>0</v>
      </c>
      <c r="Z150" s="10">
        <f t="shared" si="65"/>
        <v>26597.86</v>
      </c>
      <c r="AA150" s="10">
        <f t="shared" si="65"/>
        <v>0</v>
      </c>
      <c r="AB150" s="10">
        <f t="shared" si="65"/>
        <v>7549.2</v>
      </c>
      <c r="AC150" s="10">
        <f t="shared" si="65"/>
        <v>0</v>
      </c>
      <c r="AD150" s="10">
        <f t="shared" si="65"/>
        <v>0</v>
      </c>
      <c r="AE150" s="10">
        <f t="shared" si="65"/>
        <v>0</v>
      </c>
      <c r="AF150" s="72"/>
    </row>
    <row r="151" spans="1:9" ht="16.5">
      <c r="A151" s="14"/>
      <c r="B151" s="45"/>
      <c r="C151" s="16"/>
      <c r="D151" s="16"/>
      <c r="E151" s="16"/>
      <c r="F151" s="16"/>
      <c r="G151" s="16"/>
      <c r="H151" s="15"/>
      <c r="I151" s="15"/>
    </row>
    <row r="152" spans="2:31" s="20" customFormat="1" ht="33" customHeight="1">
      <c r="B152" s="21" t="s">
        <v>62</v>
      </c>
      <c r="C152" s="46"/>
      <c r="D152" s="46"/>
      <c r="E152" s="46"/>
      <c r="F152" s="46"/>
      <c r="G152" s="46"/>
      <c r="H152" s="46"/>
      <c r="I152" s="46"/>
      <c r="J152" s="54" t="s">
        <v>23</v>
      </c>
      <c r="K152" s="54"/>
      <c r="L152" s="54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2:9" ht="16.5">
      <c r="B153" s="14"/>
      <c r="C153" s="16"/>
      <c r="D153" s="16"/>
      <c r="E153" s="16"/>
      <c r="F153" s="16"/>
      <c r="G153" s="16"/>
      <c r="H153" s="15"/>
      <c r="I153" s="15"/>
    </row>
    <row r="154" ht="16.5">
      <c r="B154" s="21" t="s">
        <v>60</v>
      </c>
    </row>
    <row r="155" ht="16.5">
      <c r="B155" s="21" t="s">
        <v>61</v>
      </c>
    </row>
    <row r="156" ht="16.5">
      <c r="B156" s="21" t="s">
        <v>96</v>
      </c>
    </row>
    <row r="157" ht="16.5">
      <c r="B157" s="29">
        <v>42615</v>
      </c>
    </row>
  </sheetData>
  <sheetProtection/>
  <mergeCells count="49">
    <mergeCell ref="X1:AD1"/>
    <mergeCell ref="X2:AD2"/>
    <mergeCell ref="X3:AD3"/>
    <mergeCell ref="B4:O4"/>
    <mergeCell ref="AB5:AD5"/>
    <mergeCell ref="A6:A7"/>
    <mergeCell ref="B6:B7"/>
    <mergeCell ref="C6:C7"/>
    <mergeCell ref="D6:D7"/>
    <mergeCell ref="E6:E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F7"/>
    <mergeCell ref="AF9:AF15"/>
    <mergeCell ref="AF16:AF21"/>
    <mergeCell ref="AF22:AF27"/>
    <mergeCell ref="AF28:AF33"/>
    <mergeCell ref="AF34:AF39"/>
    <mergeCell ref="AF40:AF45"/>
    <mergeCell ref="AF46:AF51"/>
    <mergeCell ref="AF52:AF57"/>
    <mergeCell ref="AF58:AF66"/>
    <mergeCell ref="A59:A61"/>
    <mergeCell ref="AF67:AF72"/>
    <mergeCell ref="AF73:AF78"/>
    <mergeCell ref="AF79:AF84"/>
    <mergeCell ref="AF85:AF90"/>
    <mergeCell ref="AF91:AF96"/>
    <mergeCell ref="AF97:AF102"/>
    <mergeCell ref="AF139:AF144"/>
    <mergeCell ref="AF145:AF150"/>
    <mergeCell ref="J152:L152"/>
    <mergeCell ref="AF103:AF108"/>
    <mergeCell ref="AF109:AF114"/>
    <mergeCell ref="AF115:AF120"/>
    <mergeCell ref="AF121:AF126"/>
    <mergeCell ref="AF127:AF132"/>
    <mergeCell ref="AF133:AF138"/>
  </mergeCells>
  <printOptions horizontalCentered="1"/>
  <pageMargins left="0.11811023622047245" right="0.11811023622047245" top="0.15748031496062992" bottom="0.15748031496062992" header="0.11811023622047245" footer="0"/>
  <pageSetup fitToHeight="9" fitToWidth="2" horizontalDpi="600" verticalDpi="600" orientation="landscape" paperSize="9" scale="48" r:id="rId3"/>
  <rowBreaks count="1" manualBreakCount="1">
    <brk id="144" max="31" man="1"/>
  </rowBreaks>
  <colBreaks count="1" manualBreakCount="1">
    <brk id="15" max="1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2016-08-12T10:56:48Z</cp:lastPrinted>
  <dcterms:created xsi:type="dcterms:W3CDTF">1996-10-08T23:32:33Z</dcterms:created>
  <dcterms:modified xsi:type="dcterms:W3CDTF">2016-09-05T11:07:52Z</dcterms:modified>
  <cp:category/>
  <cp:version/>
  <cp:contentType/>
  <cp:contentStatus/>
</cp:coreProperties>
</file>