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300" firstSheet="1" activeTab="2"/>
  </bookViews>
  <sheets>
    <sheet name="Титульный лист" sheetId="1" r:id="rId1"/>
    <sheet name="2016" sheetId="2" r:id="rId2"/>
    <sheet name="август" sheetId="3" r:id="rId3"/>
  </sheets>
  <definedNames>
    <definedName name="_xlfn.IFERROR" hidden="1">#NAME?</definedName>
    <definedName name="_xlnm.Print_Titles" localSheetId="1">'2016'!$7:$9</definedName>
    <definedName name="_xlnm.Print_Titles" localSheetId="2">'август'!$A:$A,'август'!$3:$5</definedName>
    <definedName name="_xlnm.Print_Area" localSheetId="2">'август'!$A$1:$AF$93</definedName>
  </definedNames>
  <calcPr fullCalcOnLoad="1"/>
</workbook>
</file>

<file path=xl/sharedStrings.xml><?xml version="1.0" encoding="utf-8"?>
<sst xmlns="http://schemas.openxmlformats.org/spreadsheetml/2006/main" count="287" uniqueCount="93">
  <si>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</si>
  <si>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</si>
  <si>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</si>
  <si>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</si>
  <si>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</si>
  <si>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</si>
  <si>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</si>
  <si>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</si>
  <si>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</si>
  <si>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</si>
  <si>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</si>
  <si>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</si>
  <si>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</si>
  <si>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</si>
  <si>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</si>
  <si>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</si>
  <si>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</si>
  <si>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подпрограмме 2</t>
  </si>
  <si>
    <t>Л.Г.Низамова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</si>
  <si>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</si>
  <si>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</si>
  <si>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</si>
  <si>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</si>
  <si>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_______________П.А.Ращупкин</t>
  </si>
  <si>
    <t>тел. 8(34667)93-792</t>
  </si>
  <si>
    <t xml:space="preserve">Номер основного
мероприятия
</t>
  </si>
  <si>
    <t>всего</t>
  </si>
  <si>
    <t>Подпрограмма 1. «Автомобильный транспорт»</t>
  </si>
  <si>
    <t>1.1.</t>
  </si>
  <si>
    <t>Итого по подпрограмме 1</t>
  </si>
  <si>
    <t>Подпрограмма 2. «Дорожное хозяйство»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</si>
  <si>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</si>
  <si>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</si>
  <si>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</si>
  <si>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</si>
  <si>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</si>
  <si>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</si>
  <si>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</si>
  <si>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</si>
  <si>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Всего по Программе, в том числе:</t>
  </si>
  <si>
    <t>*  Отдел развития жилищно-коммунального хозяйства Администрации города Когалыма</t>
  </si>
  <si>
    <t>**** Муниципальное бюджетное учреждение «Коммунспецавтотехника»</t>
  </si>
  <si>
    <t>федерадьный бюджет</t>
  </si>
  <si>
    <t>привлеченные средства</t>
  </si>
  <si>
    <t>План на 
2016 год</t>
  </si>
  <si>
    <t>план</t>
  </si>
  <si>
    <t>касса</t>
  </si>
  <si>
    <t>города Когалыма</t>
  </si>
  <si>
    <t xml:space="preserve">"Развитие транспортной системы города Когалыма@ 
</t>
  </si>
  <si>
    <t>на 2016 год</t>
  </si>
  <si>
    <t>Начальник ОРЖКХ Администрации города Когалыма</t>
  </si>
  <si>
    <t>Ответственный за составление сетевого графика</t>
  </si>
  <si>
    <t>** Муниципальное бюджетное учреждение «Коммунспецавтотехника»</t>
  </si>
  <si>
    <t>Шмытова Елена Юрьевна,</t>
  </si>
  <si>
    <t>*** Муниципальное казенное учреждение «Управление жилищно-коммунального хозяйства города Когалыма»</t>
  </si>
  <si>
    <t>СОГЛАСОВАНО</t>
  </si>
  <si>
    <t>Заместитель главы города Когалыма</t>
  </si>
  <si>
    <t xml:space="preserve">________________________ </t>
  </si>
  <si>
    <t>Комплексный план (сетевой график) по реализации муниципальной программы
 "Развитие транспортной системы города Когалыма" на 2016 год</t>
  </si>
  <si>
    <t xml:space="preserve">Основные мероприятия программы </t>
  </si>
  <si>
    <t>1.1. Организация пассажирских перевозок автомобильным транспортом общего пользования по городским маршрутам (1)</t>
  </si>
  <si>
    <t>2.1.1. Ремонт, в том числе капитальный, автомобильных дорог общего  пользования местного значения, в том числе (2)</t>
  </si>
  <si>
    <t>2.1. Строительство, реконструкция, капитальный ремонт и ремонт автомобильных дорог общего  пользования местного значения, в том числе (2,3)</t>
  </si>
  <si>
    <t>2.1.2. Диагностика, обследование и испытание мостов города Когалыма (3)</t>
  </si>
  <si>
    <t>2.2. Обеспечение функционирования сети автомобильных дорог общего пользования местного значения (4,5,6,7,8)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</si>
  <si>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(4)</t>
  </si>
  <si>
    <t>2.2.2. Техническое обслуживание электрооборудования светофорных объектов (5)</t>
  </si>
  <si>
    <t>2.2.3. Организация обеспечения электроэнергией светофорных объектов (6)</t>
  </si>
  <si>
    <t>2.2.4. Установка, перенос и модернизация светофорных объектов (7,8)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</si>
  <si>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</si>
  <si>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</si>
  <si>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</si>
  <si>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</si>
  <si>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</si>
  <si>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2.1.4. Реконструкция участка автомобильной дороги по ул. Дружбы народов со строительством кольцевых развязок (10)</t>
  </si>
  <si>
    <t>2.1. Строительство, реконструкция, капитальный ремонт и ремонт автомобильных дорог общего  пользования местного значения, в том числе (2,3,9,10)</t>
  </si>
  <si>
    <t>Оплата проведена согласно фактически представленнму счету-фактуре за отчетный период (тариф за электроэнергию по факту ниже запланированного)</t>
  </si>
  <si>
    <t>2.1.3. Лабораторные исследования асфальто-бетонного покрытия</t>
  </si>
  <si>
    <t>тел. 8(34667)93-790</t>
  </si>
  <si>
    <t>Ведется процедура заключения контракта на субаренду земельного участка</t>
  </si>
  <si>
    <t>2.1.5. Реконструкция автомобильной дороги по улице Янтарная со строительством транспортной развязки на пересечении улиц Дружбы-Народов- Степана Повха-Янтарной</t>
  </si>
  <si>
    <t>остатки прошлых лет (2015 год)</t>
  </si>
  <si>
    <t>Объявлен аукцион на выполнение мероприятия. По результатам проведённого аукциона в электронной форме заключен МК на выполнение работ по модернизации и обустройству светофорных объектов города Когалыма с АО "ЮТЭК-Когалым" на сумму 1374,12т.р. Дата окончания исполнения контракта 30.09.2016.</t>
  </si>
  <si>
    <t>Отчет о ходе реализации  муниципальной программы «Развитие транспортной системы города Когалыма» на 31.08.2016</t>
  </si>
  <si>
    <t>План на 31.08.2016</t>
  </si>
  <si>
    <t>Профинансировано на 31.08.2016</t>
  </si>
  <si>
    <t>Кассовый расход на  31.08.2016</t>
  </si>
  <si>
    <t>Заключены 2 муниципальных контракта:
1) №0187300013716000006 от 23.03.2016. Стоимость контракта 66356,72 тыс.руб. Срок выполнения работ по 08.08.2016.
2) №0187300013716000061 от 26.05.2016. Стоимость контракта 21425,31 тыс.руб. Срок выполнения работ по 08.08.2016. 
Работы по контрактам выполнены, окончательный расчет с подрядной организацией будет проведен в сентябре. В связи с нарушением сроков выполнения работ, выставлены претензии.
На сложившуюся экономию в сумме 107,67 тыс.руб. размещен электронный аукцион на выполнение работ по ремонту Объезной дороги от ул.Ленинградская до ул.Мира 111,6 м2 , проведение работ до 12.09.2016.</t>
  </si>
  <si>
    <t xml:space="preserve">Заключено 2 контракта:
1) №08/2016 от 08.07.2016 на сумму 88,78 тыс.руб., срок окончания оказания услуг 20.08.2016; контракт исполнен в полном объеме;
2) №09/2016 от 08.07.2016 на сумму 98,30 тыс.руб., срок окончания - 20.08.2016; контракт исполнен в полном объеме
</t>
  </si>
  <si>
    <t>Заключен контракт №16ДО421 от 29.06.2016, функции заказчика переданы 22.07.2016, срок окончания выполнения работ 30.11.2016 (продлен). На текущую дату перечислен аванс в размере 30% от цены контракта, ведется выполнение работ.</t>
  </si>
  <si>
    <t xml:space="preserve">Отклонение от плана составляет 2 903,7 тыс.руб. в том числе:
1. 345,3 тыс. руб. -  за счет вакансий в кол-ве 7 шт.ед., оплаты проезда к месту отпуска и обратно, компенсации стоимости путёвок на санаторно-курортное лечение;
2. 366,9 тыс.руб. - оплата по связи, по эл.энергии, а также по водопотреблению, водоотведению и налогу на имущество проведена по фактически выставленным счетам;
3. 453,2 тыс.руб. по прочим работам и услугам (страхование автотранспорта не проведено, т.к. техника находилась на ремонте; 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по прохождению планового медицинского осмотра рабочих, т.к. договор не заключен, прохождение запланировано на октябрь месяц;                                                                  
4. 1 738,3 тыс.руб. оплата по топливу проведена по фактически выставленному счету, также конкурсная документация на приобретение запасных частей и туристических знаков находится в стадии разработки, изменения план-графиков закупок, согласование использования экономии полученной после проведенных закупок.                                                                                                                                          </t>
  </si>
  <si>
    <t>МКУ "УЖКХ г.Когалыма" подало исковое заявление в арбитражный  суд ХМАО-Югры о расторжении муниципального контракта с ООО "Квадрат" в связи с неисполнением  обязательств по ТО светофорных объектов. Рассмотрение заявления состоится 06.10.2016.  ООО "Квадрат" подало 3 исковых заявления в Арбитражный суд ХМАО-Югры о взыскании задолженности за услуги по МК, оказанные в марте, апреле и мае 2016 года на общую сумму 793,18т.р. без учёта суммы за неустойку и госпошлины за рассмотрение заявления. Арбитражным судом вынесены определения о принятии исковых заявлений. В срок до 15.09.2016 МКУ "УЖКХ г.Когалыма" направит в Арбитражный суд отзыв на указанные исковые заявления.</t>
  </si>
  <si>
    <t>Заключен муниципальный контракт на обследование и диагностику моста через реку Ингу-Ягун на сумму 1500,00 руб. 
15.08.2016 объявлен открытый конкурс на выполнение работ по обследованию, диагностике и испытанию мостов, расположенных на территории г.Когалыма (мост через р.Ингу-Ягун, проспект Нефтяников и мост через р.Кирил-Высь-Ягун, дорога наТК "Миллениум") на сумму 1022,38т.р. Вскрытие конвертов состоится 06.09.2016, подведение итогов 09.09.2016.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</si>
</sst>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20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6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5" tint="-0.24997000396251678"/>
      <name val="Times New Roman"/>
      <family val="1"/>
    </font>
    <font>
      <b/>
      <sz val="18"/>
      <color theme="5" tint="-0.24997000396251678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3" fillId="0" borderId="0" xfId="0" applyFont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10" xfId="0" applyFont="1" applyFill="1" applyBorder="1" applyAlignment="1">
      <alignment horizontal="justify" vertical="center" wrapText="1"/>
    </xf>
    <xf numFmtId="0" fontId="54" fillId="7" borderId="10" xfId="0" applyFont="1" applyFill="1" applyBorder="1" applyAlignment="1">
      <alignment horizontal="left" vertical="center" wrapText="1"/>
    </xf>
    <xf numFmtId="0" fontId="54" fillId="7" borderId="10" xfId="0" applyFont="1" applyFill="1" applyBorder="1" applyAlignment="1">
      <alignment horizontal="center" vertical="center" wrapText="1"/>
    </xf>
    <xf numFmtId="4" fontId="54" fillId="7" borderId="10" xfId="0" applyNumberFormat="1" applyFont="1" applyFill="1" applyBorder="1" applyAlignment="1">
      <alignment horizontal="center" vertical="center" wrapText="1"/>
    </xf>
    <xf numFmtId="0" fontId="54" fillId="7" borderId="0" xfId="0" applyFont="1" applyFill="1" applyAlignment="1">
      <alignment horizontal="center" vertical="center"/>
    </xf>
    <xf numFmtId="0" fontId="54" fillId="2" borderId="10" xfId="0" applyFont="1" applyFill="1" applyBorder="1" applyAlignment="1">
      <alignment horizontal="left" vertical="center"/>
    </xf>
    <xf numFmtId="4" fontId="54" fillId="2" borderId="10" xfId="0" applyNumberFormat="1" applyFont="1" applyFill="1" applyBorder="1" applyAlignment="1">
      <alignment horizontal="center" vertical="center" wrapText="1"/>
    </xf>
    <xf numFmtId="0" fontId="54" fillId="2" borderId="0" xfId="0" applyFont="1" applyFill="1" applyAlignment="1">
      <alignment/>
    </xf>
    <xf numFmtId="4" fontId="54" fillId="2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4" fontId="56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left" wrapText="1"/>
    </xf>
    <xf numFmtId="0" fontId="53" fillId="0" borderId="15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8" fillId="0" borderId="0" xfId="0" applyFont="1" applyAlignment="1">
      <alignment horizont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50" t="s">
        <v>19</v>
      </c>
      <c r="H1" s="50"/>
      <c r="I1" s="50"/>
    </row>
    <row r="2" spans="7:9" ht="16.5">
      <c r="G2" s="54" t="s">
        <v>22</v>
      </c>
      <c r="H2" s="54"/>
      <c r="I2" s="54"/>
    </row>
    <row r="3" spans="7:9" ht="16.5">
      <c r="G3" s="54" t="s">
        <v>47</v>
      </c>
      <c r="H3" s="54"/>
      <c r="I3" s="54"/>
    </row>
    <row r="4" spans="7:9" ht="25.5" customHeight="1">
      <c r="G4" s="54" t="s">
        <v>23</v>
      </c>
      <c r="H4" s="54"/>
      <c r="I4" s="54"/>
    </row>
    <row r="5" ht="14.25" customHeight="1"/>
    <row r="12" spans="1:9" ht="20.25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51.75" customHeight="1">
      <c r="A13" s="52" t="s">
        <v>20</v>
      </c>
      <c r="B13" s="52"/>
      <c r="C13" s="52"/>
      <c r="D13" s="52"/>
      <c r="E13" s="52"/>
      <c r="F13" s="52"/>
      <c r="G13" s="52"/>
      <c r="H13" s="52"/>
      <c r="I13" s="52"/>
    </row>
    <row r="14" ht="22.5" customHeight="1"/>
    <row r="15" spans="1:9" ht="27" customHeight="1">
      <c r="A15" s="51" t="s">
        <v>14</v>
      </c>
      <c r="B15" s="51"/>
      <c r="C15" s="51"/>
      <c r="D15" s="51"/>
      <c r="E15" s="51"/>
      <c r="F15" s="51"/>
      <c r="G15" s="51"/>
      <c r="H15" s="51"/>
      <c r="I15" s="51"/>
    </row>
    <row r="16" spans="1:9" ht="27" customHeight="1">
      <c r="A16" s="51" t="s">
        <v>15</v>
      </c>
      <c r="B16" s="51"/>
      <c r="C16" s="51"/>
      <c r="D16" s="51"/>
      <c r="E16" s="51"/>
      <c r="F16" s="51"/>
      <c r="G16" s="51"/>
      <c r="H16" s="51"/>
      <c r="I16" s="51"/>
    </row>
    <row r="17" spans="1:9" ht="57.75" customHeight="1">
      <c r="A17" s="53" t="s">
        <v>48</v>
      </c>
      <c r="B17" s="53"/>
      <c r="C17" s="53"/>
      <c r="D17" s="53"/>
      <c r="E17" s="53"/>
      <c r="F17" s="53"/>
      <c r="G17" s="53"/>
      <c r="H17" s="53"/>
      <c r="I17" s="53"/>
    </row>
    <row r="20" spans="1:9" ht="20.25">
      <c r="A20" s="51" t="s">
        <v>49</v>
      </c>
      <c r="B20" s="51"/>
      <c r="C20" s="51"/>
      <c r="D20" s="51"/>
      <c r="E20" s="51"/>
      <c r="F20" s="51"/>
      <c r="G20" s="51"/>
      <c r="H20" s="51"/>
      <c r="I20" s="51"/>
    </row>
    <row r="44" spans="1:9" ht="16.5">
      <c r="A44" s="50" t="s">
        <v>16</v>
      </c>
      <c r="B44" s="50"/>
      <c r="C44" s="50"/>
      <c r="D44" s="50"/>
      <c r="E44" s="50"/>
      <c r="F44" s="50"/>
      <c r="G44" s="50"/>
      <c r="H44" s="50"/>
      <c r="I44" s="50"/>
    </row>
    <row r="45" spans="1:9" ht="16.5">
      <c r="A45" s="50" t="s">
        <v>21</v>
      </c>
      <c r="B45" s="50"/>
      <c r="C45" s="50"/>
      <c r="D45" s="50"/>
      <c r="E45" s="50"/>
      <c r="F45" s="50"/>
      <c r="G45" s="50"/>
      <c r="H45" s="50"/>
      <c r="I45" s="50"/>
    </row>
  </sheetData>
  <sheetProtection/>
  <mergeCells count="12"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  <mergeCell ref="A44:I44"/>
    <mergeCell ref="A20:I20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7" zoomScaleNormal="7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5.421875" style="3" hidden="1" customWidth="1"/>
    <col min="2" max="2" width="37.140625" style="3" customWidth="1"/>
    <col min="3" max="3" width="15.00390625" style="3" customWidth="1"/>
    <col min="4" max="4" width="12.28125" style="3" customWidth="1"/>
    <col min="5" max="5" width="12.28125" style="3" hidden="1" customWidth="1"/>
    <col min="6" max="6" width="12.28125" style="3" customWidth="1"/>
    <col min="7" max="7" width="12.28125" style="3" hidden="1" customWidth="1"/>
    <col min="8" max="8" width="12.28125" style="3" customWidth="1"/>
    <col min="9" max="9" width="12.28125" style="3" hidden="1" customWidth="1"/>
    <col min="10" max="10" width="12.28125" style="3" customWidth="1"/>
    <col min="11" max="11" width="12.28125" style="3" hidden="1" customWidth="1"/>
    <col min="12" max="12" width="12.28125" style="3" customWidth="1"/>
    <col min="13" max="13" width="12.28125" style="3" hidden="1" customWidth="1"/>
    <col min="14" max="14" width="12.28125" style="3" customWidth="1"/>
    <col min="15" max="15" width="12.28125" style="3" hidden="1" customWidth="1"/>
    <col min="16" max="16" width="12.28125" style="3" customWidth="1"/>
    <col min="17" max="17" width="12.28125" style="3" hidden="1" customWidth="1"/>
    <col min="18" max="18" width="12.28125" style="3" customWidth="1"/>
    <col min="19" max="19" width="12.28125" style="3" hidden="1" customWidth="1"/>
    <col min="20" max="20" width="12.28125" style="3" customWidth="1"/>
    <col min="21" max="21" width="12.28125" style="3" hidden="1" customWidth="1"/>
    <col min="22" max="22" width="12.28125" style="3" customWidth="1"/>
    <col min="23" max="23" width="12.28125" style="3" hidden="1" customWidth="1"/>
    <col min="24" max="24" width="10.7109375" style="3" customWidth="1"/>
    <col min="25" max="25" width="12.28125" style="3" hidden="1" customWidth="1"/>
    <col min="26" max="26" width="12.57421875" style="3" customWidth="1"/>
    <col min="27" max="27" width="19.00390625" style="3" hidden="1" customWidth="1"/>
    <col min="28" max="16384" width="9.140625" style="3" customWidth="1"/>
  </cols>
  <sheetData>
    <row r="1" spans="22:26" ht="16.5">
      <c r="V1" s="58" t="s">
        <v>55</v>
      </c>
      <c r="W1" s="58"/>
      <c r="X1" s="58"/>
      <c r="Y1" s="58"/>
      <c r="Z1" s="58"/>
    </row>
    <row r="2" spans="22:26" ht="16.5">
      <c r="V2" s="58" t="s">
        <v>56</v>
      </c>
      <c r="W2" s="58"/>
      <c r="X2" s="58"/>
      <c r="Y2" s="58"/>
      <c r="Z2" s="58"/>
    </row>
    <row r="3" spans="22:26" ht="21.75" customHeight="1">
      <c r="V3" s="58" t="s">
        <v>57</v>
      </c>
      <c r="W3" s="58"/>
      <c r="X3" s="58"/>
      <c r="Y3" s="58"/>
      <c r="Z3" s="58"/>
    </row>
    <row r="4" spans="26:27" ht="15" customHeight="1">
      <c r="Z4" s="58"/>
      <c r="AA4" s="58"/>
    </row>
    <row r="5" spans="1:27" ht="34.5" customHeight="1">
      <c r="A5" s="62" t="s">
        <v>58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9.25" customHeight="1">
      <c r="A7" s="64" t="s">
        <v>25</v>
      </c>
      <c r="B7" s="64" t="s">
        <v>59</v>
      </c>
      <c r="C7" s="64" t="s">
        <v>44</v>
      </c>
      <c r="D7" s="64" t="s">
        <v>0</v>
      </c>
      <c r="E7" s="64"/>
      <c r="F7" s="64" t="s">
        <v>1</v>
      </c>
      <c r="G7" s="64"/>
      <c r="H7" s="64" t="s">
        <v>2</v>
      </c>
      <c r="I7" s="64"/>
      <c r="J7" s="64" t="s">
        <v>3</v>
      </c>
      <c r="K7" s="64"/>
      <c r="L7" s="64" t="s">
        <v>4</v>
      </c>
      <c r="M7" s="64"/>
      <c r="N7" s="64" t="s">
        <v>5</v>
      </c>
      <c r="O7" s="64"/>
      <c r="P7" s="64" t="s">
        <v>6</v>
      </c>
      <c r="Q7" s="64"/>
      <c r="R7" s="64" t="s">
        <v>7</v>
      </c>
      <c r="S7" s="64"/>
      <c r="T7" s="64" t="s">
        <v>8</v>
      </c>
      <c r="U7" s="64"/>
      <c r="V7" s="64" t="s">
        <v>9</v>
      </c>
      <c r="W7" s="64"/>
      <c r="X7" s="64" t="s">
        <v>10</v>
      </c>
      <c r="Y7" s="64"/>
      <c r="Z7" s="13" t="s">
        <v>11</v>
      </c>
      <c r="AA7" s="13"/>
    </row>
    <row r="8" spans="1:27" ht="23.25" customHeight="1">
      <c r="A8" s="64"/>
      <c r="B8" s="64"/>
      <c r="C8" s="64"/>
      <c r="D8" s="13" t="s">
        <v>45</v>
      </c>
      <c r="E8" s="13" t="s">
        <v>46</v>
      </c>
      <c r="F8" s="13" t="s">
        <v>45</v>
      </c>
      <c r="G8" s="13" t="s">
        <v>46</v>
      </c>
      <c r="H8" s="13" t="s">
        <v>45</v>
      </c>
      <c r="I8" s="13" t="s">
        <v>46</v>
      </c>
      <c r="J8" s="13" t="s">
        <v>45</v>
      </c>
      <c r="K8" s="13" t="s">
        <v>46</v>
      </c>
      <c r="L8" s="13" t="s">
        <v>45</v>
      </c>
      <c r="M8" s="13" t="s">
        <v>46</v>
      </c>
      <c r="N8" s="13" t="s">
        <v>45</v>
      </c>
      <c r="O8" s="13" t="s">
        <v>46</v>
      </c>
      <c r="P8" s="13" t="s">
        <v>45</v>
      </c>
      <c r="Q8" s="13" t="s">
        <v>46</v>
      </c>
      <c r="R8" s="13" t="s">
        <v>45</v>
      </c>
      <c r="S8" s="13" t="s">
        <v>46</v>
      </c>
      <c r="T8" s="13" t="s">
        <v>45</v>
      </c>
      <c r="U8" s="13" t="s">
        <v>46</v>
      </c>
      <c r="V8" s="13" t="s">
        <v>45</v>
      </c>
      <c r="W8" s="13" t="s">
        <v>46</v>
      </c>
      <c r="X8" s="13" t="s">
        <v>45</v>
      </c>
      <c r="Y8" s="13" t="s">
        <v>46</v>
      </c>
      <c r="Z8" s="13" t="s">
        <v>45</v>
      </c>
      <c r="AA8" s="13" t="s">
        <v>46</v>
      </c>
    </row>
    <row r="9" spans="1:27" ht="19.5" customHeight="1">
      <c r="A9" s="4">
        <v>1</v>
      </c>
      <c r="B9" s="4">
        <v>1</v>
      </c>
      <c r="C9" s="4">
        <v>2</v>
      </c>
      <c r="D9" s="4">
        <v>3</v>
      </c>
      <c r="E9" s="4"/>
      <c r="F9" s="4">
        <v>4</v>
      </c>
      <c r="G9" s="4"/>
      <c r="H9" s="4">
        <v>5</v>
      </c>
      <c r="I9" s="4"/>
      <c r="J9" s="4">
        <v>6</v>
      </c>
      <c r="K9" s="4"/>
      <c r="L9" s="4">
        <v>7</v>
      </c>
      <c r="M9" s="4"/>
      <c r="N9" s="4">
        <v>8</v>
      </c>
      <c r="O9" s="4"/>
      <c r="P9" s="4">
        <v>9</v>
      </c>
      <c r="Q9" s="4"/>
      <c r="R9" s="4">
        <v>10</v>
      </c>
      <c r="S9" s="4"/>
      <c r="T9" s="4">
        <v>11</v>
      </c>
      <c r="U9" s="4"/>
      <c r="V9" s="4">
        <v>12</v>
      </c>
      <c r="W9" s="4"/>
      <c r="X9" s="4">
        <v>13</v>
      </c>
      <c r="Y9" s="4"/>
      <c r="Z9" s="4">
        <v>14</v>
      </c>
      <c r="AA9" s="4">
        <v>9</v>
      </c>
    </row>
    <row r="10" spans="1:27" ht="18.75" customHeight="1">
      <c r="A10" s="15" t="s">
        <v>27</v>
      </c>
      <c r="B10" s="59" t="s">
        <v>27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  <c r="AA10" s="15"/>
    </row>
    <row r="11" spans="1:27" ht="87" customHeight="1">
      <c r="A11" s="55" t="s">
        <v>28</v>
      </c>
      <c r="B11" s="6" t="s">
        <v>60</v>
      </c>
      <c r="C11" s="7">
        <f aca="true" t="shared" si="0" ref="C11:C21">D11+F11+H11+J11+L11+N11+P11+R11+T11+V11+X11+Z11+AA11</f>
        <v>18529.600000000002</v>
      </c>
      <c r="D11" s="7">
        <f>D12</f>
        <v>1372.7</v>
      </c>
      <c r="E11" s="7">
        <f aca="true" t="shared" si="1" ref="E11:AA11">E12</f>
        <v>0</v>
      </c>
      <c r="F11" s="7">
        <f t="shared" si="1"/>
        <v>1508.13</v>
      </c>
      <c r="G11" s="7">
        <f t="shared" si="1"/>
        <v>0</v>
      </c>
      <c r="H11" s="7">
        <f t="shared" si="1"/>
        <v>1410.83</v>
      </c>
      <c r="I11" s="7">
        <f t="shared" si="1"/>
        <v>0</v>
      </c>
      <c r="J11" s="7">
        <f t="shared" si="1"/>
        <v>1508.13</v>
      </c>
      <c r="K11" s="7">
        <f t="shared" si="1"/>
        <v>0</v>
      </c>
      <c r="L11" s="7">
        <f t="shared" si="1"/>
        <v>1459.48</v>
      </c>
      <c r="M11" s="7">
        <f t="shared" si="1"/>
        <v>0</v>
      </c>
      <c r="N11" s="7">
        <f t="shared" si="1"/>
        <v>1659.4</v>
      </c>
      <c r="O11" s="7">
        <f t="shared" si="1"/>
        <v>0</v>
      </c>
      <c r="P11" s="7">
        <f t="shared" si="1"/>
        <v>1621.24</v>
      </c>
      <c r="Q11" s="7">
        <f t="shared" si="1"/>
        <v>0</v>
      </c>
      <c r="R11" s="7">
        <f t="shared" si="1"/>
        <v>1674.77</v>
      </c>
      <c r="S11" s="7">
        <f t="shared" si="1"/>
        <v>0</v>
      </c>
      <c r="T11" s="7">
        <f t="shared" si="1"/>
        <v>1673.06</v>
      </c>
      <c r="U11" s="7">
        <f t="shared" si="1"/>
        <v>0</v>
      </c>
      <c r="V11" s="7">
        <f t="shared" si="1"/>
        <v>1605.86</v>
      </c>
      <c r="W11" s="7">
        <f t="shared" si="1"/>
        <v>0</v>
      </c>
      <c r="X11" s="7">
        <f t="shared" si="1"/>
        <v>1576.44</v>
      </c>
      <c r="Y11" s="7">
        <f t="shared" si="1"/>
        <v>0</v>
      </c>
      <c r="Z11" s="7">
        <f t="shared" si="1"/>
        <v>1459.56</v>
      </c>
      <c r="AA11" s="7">
        <f t="shared" si="1"/>
        <v>0</v>
      </c>
    </row>
    <row r="12" spans="1:27" s="19" customFormat="1" ht="18.75" customHeight="1">
      <c r="A12" s="55"/>
      <c r="B12" s="17" t="s">
        <v>26</v>
      </c>
      <c r="C12" s="18">
        <f t="shared" si="0"/>
        <v>18529.600000000002</v>
      </c>
      <c r="D12" s="18">
        <f>D13+D14+D15+D16</f>
        <v>1372.7</v>
      </c>
      <c r="E12" s="18">
        <f aca="true" t="shared" si="2" ref="E12:AA12">E13+E14+E15+E16</f>
        <v>0</v>
      </c>
      <c r="F12" s="18">
        <f t="shared" si="2"/>
        <v>1508.13</v>
      </c>
      <c r="G12" s="18">
        <f t="shared" si="2"/>
        <v>0</v>
      </c>
      <c r="H12" s="18">
        <f t="shared" si="2"/>
        <v>1410.83</v>
      </c>
      <c r="I12" s="18">
        <f t="shared" si="2"/>
        <v>0</v>
      </c>
      <c r="J12" s="18">
        <f t="shared" si="2"/>
        <v>1508.13</v>
      </c>
      <c r="K12" s="18">
        <f t="shared" si="2"/>
        <v>0</v>
      </c>
      <c r="L12" s="18">
        <f t="shared" si="2"/>
        <v>1459.48</v>
      </c>
      <c r="M12" s="18">
        <f t="shared" si="2"/>
        <v>0</v>
      </c>
      <c r="N12" s="18">
        <f t="shared" si="2"/>
        <v>1659.4</v>
      </c>
      <c r="O12" s="18">
        <f t="shared" si="2"/>
        <v>0</v>
      </c>
      <c r="P12" s="18">
        <f t="shared" si="2"/>
        <v>1621.24</v>
      </c>
      <c r="Q12" s="18">
        <f t="shared" si="2"/>
        <v>0</v>
      </c>
      <c r="R12" s="18">
        <f t="shared" si="2"/>
        <v>1674.77</v>
      </c>
      <c r="S12" s="18">
        <f t="shared" si="2"/>
        <v>0</v>
      </c>
      <c r="T12" s="18">
        <f t="shared" si="2"/>
        <v>1673.06</v>
      </c>
      <c r="U12" s="18">
        <f t="shared" si="2"/>
        <v>0</v>
      </c>
      <c r="V12" s="18">
        <f t="shared" si="2"/>
        <v>1605.86</v>
      </c>
      <c r="W12" s="18">
        <f t="shared" si="2"/>
        <v>0</v>
      </c>
      <c r="X12" s="18">
        <f t="shared" si="2"/>
        <v>1576.44</v>
      </c>
      <c r="Y12" s="18">
        <f t="shared" si="2"/>
        <v>0</v>
      </c>
      <c r="Z12" s="18">
        <f t="shared" si="2"/>
        <v>1459.56</v>
      </c>
      <c r="AA12" s="18">
        <f t="shared" si="2"/>
        <v>0</v>
      </c>
    </row>
    <row r="13" spans="1:27" ht="18" customHeight="1">
      <c r="A13" s="55"/>
      <c r="B13" s="6" t="s">
        <v>12</v>
      </c>
      <c r="C13" s="7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>
      <c r="A14" s="55"/>
      <c r="B14" s="6" t="s">
        <v>13</v>
      </c>
      <c r="C14" s="7">
        <f t="shared" si="0"/>
        <v>18529.600000000002</v>
      </c>
      <c r="D14" s="7">
        <v>1372.7</v>
      </c>
      <c r="E14" s="7"/>
      <c r="F14" s="7">
        <v>1508.13</v>
      </c>
      <c r="G14" s="7"/>
      <c r="H14" s="7">
        <v>1410.83</v>
      </c>
      <c r="I14" s="7"/>
      <c r="J14" s="7">
        <v>1508.13</v>
      </c>
      <c r="K14" s="7"/>
      <c r="L14" s="7">
        <v>1459.48</v>
      </c>
      <c r="M14" s="7"/>
      <c r="N14" s="7">
        <v>1659.4</v>
      </c>
      <c r="O14" s="7"/>
      <c r="P14" s="7">
        <v>1621.24</v>
      </c>
      <c r="Q14" s="7"/>
      <c r="R14" s="7">
        <v>1674.77</v>
      </c>
      <c r="S14" s="7"/>
      <c r="T14" s="7">
        <v>1673.06</v>
      </c>
      <c r="U14" s="7"/>
      <c r="V14" s="7">
        <v>1605.86</v>
      </c>
      <c r="W14" s="7"/>
      <c r="X14" s="7">
        <v>1576.44</v>
      </c>
      <c r="Y14" s="7"/>
      <c r="Z14" s="7">
        <v>1459.56</v>
      </c>
      <c r="AA14" s="7"/>
    </row>
    <row r="15" spans="1:27" ht="22.5" customHeight="1">
      <c r="A15" s="55"/>
      <c r="B15" s="6" t="s">
        <v>42</v>
      </c>
      <c r="C15" s="7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9.5" customHeight="1">
      <c r="A16" s="55"/>
      <c r="B16" s="6" t="s">
        <v>43</v>
      </c>
      <c r="C16" s="7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9" customFormat="1" ht="30.75" customHeight="1">
      <c r="A17" s="20"/>
      <c r="B17" s="21" t="s">
        <v>29</v>
      </c>
      <c r="C17" s="18">
        <f t="shared" si="0"/>
        <v>18529.600000000002</v>
      </c>
      <c r="D17" s="22">
        <f>D18+D19+D20+D21</f>
        <v>1372.7</v>
      </c>
      <c r="E17" s="22">
        <f aca="true" t="shared" si="3" ref="E17:Z17">E18+E19+E20+E21</f>
        <v>0</v>
      </c>
      <c r="F17" s="22">
        <f t="shared" si="3"/>
        <v>1508.13</v>
      </c>
      <c r="G17" s="22">
        <f t="shared" si="3"/>
        <v>0</v>
      </c>
      <c r="H17" s="22">
        <f t="shared" si="3"/>
        <v>1410.83</v>
      </c>
      <c r="I17" s="22">
        <f t="shared" si="3"/>
        <v>0</v>
      </c>
      <c r="J17" s="22">
        <f t="shared" si="3"/>
        <v>1508.13</v>
      </c>
      <c r="K17" s="22">
        <f t="shared" si="3"/>
        <v>0</v>
      </c>
      <c r="L17" s="22">
        <f t="shared" si="3"/>
        <v>1459.48</v>
      </c>
      <c r="M17" s="22">
        <f t="shared" si="3"/>
        <v>0</v>
      </c>
      <c r="N17" s="22">
        <f t="shared" si="3"/>
        <v>1659.4</v>
      </c>
      <c r="O17" s="22">
        <f t="shared" si="3"/>
        <v>0</v>
      </c>
      <c r="P17" s="22">
        <f t="shared" si="3"/>
        <v>1621.24</v>
      </c>
      <c r="Q17" s="22">
        <f t="shared" si="3"/>
        <v>0</v>
      </c>
      <c r="R17" s="22">
        <f t="shared" si="3"/>
        <v>1674.77</v>
      </c>
      <c r="S17" s="22">
        <f t="shared" si="3"/>
        <v>0</v>
      </c>
      <c r="T17" s="22">
        <f t="shared" si="3"/>
        <v>1673.06</v>
      </c>
      <c r="U17" s="22">
        <f t="shared" si="3"/>
        <v>0</v>
      </c>
      <c r="V17" s="22">
        <f t="shared" si="3"/>
        <v>1605.86</v>
      </c>
      <c r="W17" s="22">
        <f t="shared" si="3"/>
        <v>0</v>
      </c>
      <c r="X17" s="22">
        <f t="shared" si="3"/>
        <v>1576.44</v>
      </c>
      <c r="Y17" s="22">
        <f t="shared" si="3"/>
        <v>0</v>
      </c>
      <c r="Z17" s="22">
        <f t="shared" si="3"/>
        <v>1459.56</v>
      </c>
      <c r="AA17" s="22"/>
    </row>
    <row r="18" spans="1:27" ht="21.75" customHeight="1">
      <c r="A18" s="5"/>
      <c r="B18" s="6" t="s">
        <v>12</v>
      </c>
      <c r="C18" s="7">
        <f t="shared" si="0"/>
        <v>0</v>
      </c>
      <c r="D18" s="8">
        <f>D13</f>
        <v>0</v>
      </c>
      <c r="E18" s="8">
        <f aca="true" t="shared" si="4" ref="E18:Z18">E13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/>
    </row>
    <row r="19" spans="1:27" ht="24.75" customHeight="1">
      <c r="A19" s="5"/>
      <c r="B19" s="6" t="s">
        <v>13</v>
      </c>
      <c r="C19" s="7">
        <f t="shared" si="0"/>
        <v>18529.600000000002</v>
      </c>
      <c r="D19" s="8">
        <f>D14</f>
        <v>1372.7</v>
      </c>
      <c r="E19" s="8">
        <f aca="true" t="shared" si="5" ref="E19:Z19">E14</f>
        <v>0</v>
      </c>
      <c r="F19" s="8">
        <f t="shared" si="5"/>
        <v>1508.13</v>
      </c>
      <c r="G19" s="8">
        <f t="shared" si="5"/>
        <v>0</v>
      </c>
      <c r="H19" s="8">
        <f t="shared" si="5"/>
        <v>1410.83</v>
      </c>
      <c r="I19" s="8">
        <f t="shared" si="5"/>
        <v>0</v>
      </c>
      <c r="J19" s="8">
        <f t="shared" si="5"/>
        <v>1508.13</v>
      </c>
      <c r="K19" s="8">
        <f t="shared" si="5"/>
        <v>0</v>
      </c>
      <c r="L19" s="8">
        <f t="shared" si="5"/>
        <v>1459.48</v>
      </c>
      <c r="M19" s="8">
        <f t="shared" si="5"/>
        <v>0</v>
      </c>
      <c r="N19" s="8">
        <f t="shared" si="5"/>
        <v>1659.4</v>
      </c>
      <c r="O19" s="8">
        <f t="shared" si="5"/>
        <v>0</v>
      </c>
      <c r="P19" s="8">
        <f t="shared" si="5"/>
        <v>1621.24</v>
      </c>
      <c r="Q19" s="8">
        <f t="shared" si="5"/>
        <v>0</v>
      </c>
      <c r="R19" s="8">
        <f t="shared" si="5"/>
        <v>1674.77</v>
      </c>
      <c r="S19" s="8">
        <f t="shared" si="5"/>
        <v>0</v>
      </c>
      <c r="T19" s="8">
        <f t="shared" si="5"/>
        <v>1673.06</v>
      </c>
      <c r="U19" s="8">
        <f t="shared" si="5"/>
        <v>0</v>
      </c>
      <c r="V19" s="8">
        <f t="shared" si="5"/>
        <v>1605.86</v>
      </c>
      <c r="W19" s="8">
        <f t="shared" si="5"/>
        <v>0</v>
      </c>
      <c r="X19" s="8">
        <f t="shared" si="5"/>
        <v>1576.44</v>
      </c>
      <c r="Y19" s="8">
        <f t="shared" si="5"/>
        <v>0</v>
      </c>
      <c r="Z19" s="8">
        <f t="shared" si="5"/>
        <v>1459.56</v>
      </c>
      <c r="AA19" s="8"/>
    </row>
    <row r="20" spans="1:27" ht="24" customHeight="1">
      <c r="A20" s="5"/>
      <c r="B20" s="6" t="s">
        <v>42</v>
      </c>
      <c r="C20" s="7">
        <f t="shared" si="0"/>
        <v>0</v>
      </c>
      <c r="D20" s="8">
        <f>D15</f>
        <v>0</v>
      </c>
      <c r="E20" s="8">
        <f aca="true" t="shared" si="6" ref="E20:Z20">E15</f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8">
        <f t="shared" si="6"/>
        <v>0</v>
      </c>
      <c r="P20" s="8">
        <f t="shared" si="6"/>
        <v>0</v>
      </c>
      <c r="Q20" s="8">
        <f t="shared" si="6"/>
        <v>0</v>
      </c>
      <c r="R20" s="8">
        <f t="shared" si="6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/>
    </row>
    <row r="21" spans="1:27" ht="21.75" customHeight="1">
      <c r="A21" s="5"/>
      <c r="B21" s="6" t="s">
        <v>43</v>
      </c>
      <c r="C21" s="7">
        <f t="shared" si="0"/>
        <v>0</v>
      </c>
      <c r="D21" s="8">
        <f>D16</f>
        <v>0</v>
      </c>
      <c r="E21" s="8">
        <f aca="true" t="shared" si="7" ref="E21:Z21">E16</f>
        <v>0</v>
      </c>
      <c r="F21" s="8">
        <f t="shared" si="7"/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 s="8">
        <f t="shared" si="7"/>
        <v>0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>
        <f t="shared" si="7"/>
        <v>0</v>
      </c>
      <c r="W21" s="8">
        <f t="shared" si="7"/>
        <v>0</v>
      </c>
      <c r="X21" s="8">
        <f t="shared" si="7"/>
        <v>0</v>
      </c>
      <c r="Y21" s="8">
        <f t="shared" si="7"/>
        <v>0</v>
      </c>
      <c r="Z21" s="8">
        <f t="shared" si="7"/>
        <v>0</v>
      </c>
      <c r="AA21" s="8"/>
    </row>
    <row r="22" spans="1:27" ht="24" customHeight="1">
      <c r="A22" s="15" t="s">
        <v>30</v>
      </c>
      <c r="B22" s="59" t="s">
        <v>30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1"/>
      <c r="AA22" s="15"/>
    </row>
    <row r="23" spans="1:27" s="9" customFormat="1" ht="108" customHeight="1">
      <c r="A23" s="57" t="s">
        <v>31</v>
      </c>
      <c r="B23" s="6" t="s">
        <v>62</v>
      </c>
      <c r="C23" s="7">
        <f aca="true" t="shared" si="8" ref="C23:C28">D23+F23+H23+J23+L23+N23+P23+R23+T23+V23+X23+Z23+AA23</f>
        <v>89693.5</v>
      </c>
      <c r="D23" s="7">
        <f>D24</f>
        <v>0</v>
      </c>
      <c r="E23" s="7">
        <f aca="true" t="shared" si="9" ref="E23:Z23">E24</f>
        <v>0</v>
      </c>
      <c r="F23" s="7">
        <f t="shared" si="9"/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17570</v>
      </c>
      <c r="Q23" s="7">
        <f t="shared" si="9"/>
        <v>0</v>
      </c>
      <c r="R23" s="7">
        <f t="shared" si="9"/>
        <v>35150</v>
      </c>
      <c r="S23" s="7">
        <f t="shared" si="9"/>
        <v>0</v>
      </c>
      <c r="T23" s="7">
        <f t="shared" si="9"/>
        <v>36973.5</v>
      </c>
      <c r="U23" s="7">
        <f t="shared" si="9"/>
        <v>0</v>
      </c>
      <c r="V23" s="7">
        <f t="shared" si="9"/>
        <v>0</v>
      </c>
      <c r="W23" s="7">
        <f t="shared" si="9"/>
        <v>0</v>
      </c>
      <c r="X23" s="7">
        <f t="shared" si="9"/>
        <v>0</v>
      </c>
      <c r="Y23" s="7">
        <f t="shared" si="9"/>
        <v>0</v>
      </c>
      <c r="Z23" s="7">
        <f t="shared" si="9"/>
        <v>0</v>
      </c>
      <c r="AA23" s="7"/>
    </row>
    <row r="24" spans="1:27" s="23" customFormat="1" ht="21.75" customHeight="1">
      <c r="A24" s="57"/>
      <c r="B24" s="17" t="s">
        <v>26</v>
      </c>
      <c r="C24" s="18">
        <f t="shared" si="8"/>
        <v>89693.5</v>
      </c>
      <c r="D24" s="18">
        <f>D25+D26+D27+D28</f>
        <v>0</v>
      </c>
      <c r="E24" s="18">
        <f aca="true" t="shared" si="10" ref="E24:Z24">E25+E26+E27+E28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18">
        <f t="shared" si="10"/>
        <v>0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t="shared" si="10"/>
        <v>0</v>
      </c>
      <c r="P24" s="18">
        <f t="shared" si="10"/>
        <v>17570</v>
      </c>
      <c r="Q24" s="18">
        <f t="shared" si="10"/>
        <v>0</v>
      </c>
      <c r="R24" s="18">
        <f t="shared" si="10"/>
        <v>35150</v>
      </c>
      <c r="S24" s="18">
        <f t="shared" si="10"/>
        <v>0</v>
      </c>
      <c r="T24" s="18">
        <f t="shared" si="10"/>
        <v>36973.5</v>
      </c>
      <c r="U24" s="18">
        <f t="shared" si="10"/>
        <v>0</v>
      </c>
      <c r="V24" s="18">
        <f t="shared" si="10"/>
        <v>0</v>
      </c>
      <c r="W24" s="18">
        <f t="shared" si="10"/>
        <v>0</v>
      </c>
      <c r="X24" s="18">
        <f t="shared" si="10"/>
        <v>0</v>
      </c>
      <c r="Y24" s="18">
        <f t="shared" si="10"/>
        <v>0</v>
      </c>
      <c r="Z24" s="18">
        <f t="shared" si="10"/>
        <v>0</v>
      </c>
      <c r="AA24" s="18"/>
    </row>
    <row r="25" spans="1:27" s="9" customFormat="1" ht="21.75" customHeight="1">
      <c r="A25" s="57"/>
      <c r="B25" s="6" t="s">
        <v>12</v>
      </c>
      <c r="C25" s="7">
        <f t="shared" si="8"/>
        <v>83495.2</v>
      </c>
      <c r="D25" s="7">
        <f>D31+D37</f>
        <v>0</v>
      </c>
      <c r="E25" s="7">
        <f aca="true" t="shared" si="11" ref="E25:Z25">E31+E37</f>
        <v>0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7">
        <f t="shared" si="11"/>
        <v>0</v>
      </c>
      <c r="P25" s="7">
        <f>P31+P37</f>
        <v>16691.5</v>
      </c>
      <c r="Q25" s="7">
        <f t="shared" si="11"/>
        <v>0</v>
      </c>
      <c r="R25" s="7">
        <f t="shared" si="11"/>
        <v>33392.5</v>
      </c>
      <c r="S25" s="7">
        <f t="shared" si="11"/>
        <v>0</v>
      </c>
      <c r="T25" s="7">
        <f t="shared" si="11"/>
        <v>33411.2</v>
      </c>
      <c r="U25" s="7">
        <f t="shared" si="11"/>
        <v>0</v>
      </c>
      <c r="V25" s="7">
        <f t="shared" si="11"/>
        <v>0</v>
      </c>
      <c r="W25" s="7">
        <f t="shared" si="11"/>
        <v>0</v>
      </c>
      <c r="X25" s="7">
        <f t="shared" si="11"/>
        <v>0</v>
      </c>
      <c r="Y25" s="7">
        <f t="shared" si="11"/>
        <v>0</v>
      </c>
      <c r="Z25" s="7">
        <f t="shared" si="11"/>
        <v>0</v>
      </c>
      <c r="AA25" s="7"/>
    </row>
    <row r="26" spans="1:27" s="9" customFormat="1" ht="21.75" customHeight="1">
      <c r="A26" s="57"/>
      <c r="B26" s="6" t="s">
        <v>13</v>
      </c>
      <c r="C26" s="7">
        <f t="shared" si="8"/>
        <v>6198.3</v>
      </c>
      <c r="D26" s="7">
        <f>D32+D38</f>
        <v>0</v>
      </c>
      <c r="E26" s="7">
        <f aca="true" t="shared" si="12" ref="E26:Z26">E32+E38</f>
        <v>0</v>
      </c>
      <c r="F26" s="7">
        <f t="shared" si="12"/>
        <v>0</v>
      </c>
      <c r="G26" s="7">
        <f t="shared" si="12"/>
        <v>0</v>
      </c>
      <c r="H26" s="7">
        <f t="shared" si="12"/>
        <v>0</v>
      </c>
      <c r="I26" s="7">
        <f t="shared" si="12"/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7">
        <f t="shared" si="12"/>
        <v>0</v>
      </c>
      <c r="P26" s="7">
        <f t="shared" si="12"/>
        <v>878.5</v>
      </c>
      <c r="Q26" s="7">
        <f t="shared" si="12"/>
        <v>0</v>
      </c>
      <c r="R26" s="7">
        <f t="shared" si="12"/>
        <v>1757.5</v>
      </c>
      <c r="S26" s="7">
        <f t="shared" si="12"/>
        <v>0</v>
      </c>
      <c r="T26" s="7">
        <f t="shared" si="12"/>
        <v>3562.3</v>
      </c>
      <c r="U26" s="7">
        <f t="shared" si="12"/>
        <v>0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/>
    </row>
    <row r="27" spans="1:27" s="9" customFormat="1" ht="25.5" customHeight="1">
      <c r="A27" s="57"/>
      <c r="B27" s="6" t="s">
        <v>42</v>
      </c>
      <c r="C27" s="7">
        <f t="shared" si="8"/>
        <v>0</v>
      </c>
      <c r="D27" s="7">
        <f>D33+D39</f>
        <v>0</v>
      </c>
      <c r="E27" s="7">
        <f aca="true" t="shared" si="13" ref="E27:Z27">E33+E39</f>
        <v>0</v>
      </c>
      <c r="F27" s="7">
        <f t="shared" si="13"/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7">
        <f t="shared" si="13"/>
        <v>0</v>
      </c>
      <c r="M27" s="7">
        <f t="shared" si="13"/>
        <v>0</v>
      </c>
      <c r="N27" s="7">
        <f t="shared" si="13"/>
        <v>0</v>
      </c>
      <c r="O27" s="7">
        <f t="shared" si="13"/>
        <v>0</v>
      </c>
      <c r="P27" s="7">
        <f t="shared" si="13"/>
        <v>0</v>
      </c>
      <c r="Q27" s="7">
        <f t="shared" si="13"/>
        <v>0</v>
      </c>
      <c r="R27" s="7">
        <f t="shared" si="13"/>
        <v>0</v>
      </c>
      <c r="S27" s="7">
        <f t="shared" si="13"/>
        <v>0</v>
      </c>
      <c r="T27" s="7">
        <f t="shared" si="13"/>
        <v>0</v>
      </c>
      <c r="U27" s="7">
        <f t="shared" si="13"/>
        <v>0</v>
      </c>
      <c r="V27" s="7">
        <f t="shared" si="13"/>
        <v>0</v>
      </c>
      <c r="W27" s="7">
        <f t="shared" si="13"/>
        <v>0</v>
      </c>
      <c r="X27" s="7">
        <f t="shared" si="13"/>
        <v>0</v>
      </c>
      <c r="Y27" s="7">
        <f t="shared" si="13"/>
        <v>0</v>
      </c>
      <c r="Z27" s="7">
        <f t="shared" si="13"/>
        <v>0</v>
      </c>
      <c r="AA27" s="7"/>
    </row>
    <row r="28" spans="1:27" s="9" customFormat="1" ht="23.25" customHeight="1">
      <c r="A28" s="57"/>
      <c r="B28" s="6" t="s">
        <v>43</v>
      </c>
      <c r="C28" s="7">
        <f t="shared" si="8"/>
        <v>0</v>
      </c>
      <c r="D28" s="7">
        <f>D34+D40</f>
        <v>0</v>
      </c>
      <c r="E28" s="7">
        <f aca="true" t="shared" si="14" ref="E28:Z28">E34+E40</f>
        <v>0</v>
      </c>
      <c r="F28" s="7">
        <f t="shared" si="14"/>
        <v>0</v>
      </c>
      <c r="G28" s="7">
        <f t="shared" si="14"/>
        <v>0</v>
      </c>
      <c r="H28" s="7">
        <f t="shared" si="14"/>
        <v>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7">
        <f t="shared" si="14"/>
        <v>0</v>
      </c>
      <c r="Q28" s="7">
        <f t="shared" si="14"/>
        <v>0</v>
      </c>
      <c r="R28" s="7">
        <f t="shared" si="14"/>
        <v>0</v>
      </c>
      <c r="S28" s="7">
        <f t="shared" si="14"/>
        <v>0</v>
      </c>
      <c r="T28" s="7">
        <f t="shared" si="14"/>
        <v>0</v>
      </c>
      <c r="U28" s="7">
        <f t="shared" si="14"/>
        <v>0</v>
      </c>
      <c r="V28" s="7">
        <f t="shared" si="14"/>
        <v>0</v>
      </c>
      <c r="W28" s="7">
        <f t="shared" si="14"/>
        <v>0</v>
      </c>
      <c r="X28" s="7">
        <f t="shared" si="14"/>
        <v>0</v>
      </c>
      <c r="Y28" s="7">
        <f t="shared" si="14"/>
        <v>0</v>
      </c>
      <c r="Z28" s="7">
        <f t="shared" si="14"/>
        <v>0</v>
      </c>
      <c r="AA28" s="7"/>
    </row>
    <row r="29" spans="1:27" s="9" customFormat="1" ht="88.5" customHeight="1">
      <c r="A29" s="57" t="s">
        <v>32</v>
      </c>
      <c r="B29" s="6" t="s">
        <v>61</v>
      </c>
      <c r="C29" s="7">
        <f aca="true" t="shared" si="15" ref="C29:C34">D29+F29+H29+J29+L29+N29+P29+R29+T29+V29+X29+Z29+AA29</f>
        <v>87889.7</v>
      </c>
      <c r="D29" s="7">
        <f>D30</f>
        <v>0</v>
      </c>
      <c r="E29" s="7">
        <f aca="true" t="shared" si="16" ref="E29:Z29">E30</f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7">
        <f t="shared" si="16"/>
        <v>0</v>
      </c>
      <c r="K29" s="7">
        <f t="shared" si="16"/>
        <v>0</v>
      </c>
      <c r="L29" s="7">
        <f t="shared" si="16"/>
        <v>0</v>
      </c>
      <c r="M29" s="7">
        <f t="shared" si="16"/>
        <v>0</v>
      </c>
      <c r="N29" s="7">
        <f t="shared" si="16"/>
        <v>0</v>
      </c>
      <c r="O29" s="7">
        <f t="shared" si="16"/>
        <v>0</v>
      </c>
      <c r="P29" s="7">
        <f t="shared" si="16"/>
        <v>17570</v>
      </c>
      <c r="Q29" s="7">
        <f t="shared" si="16"/>
        <v>0</v>
      </c>
      <c r="R29" s="7">
        <f t="shared" si="16"/>
        <v>35150</v>
      </c>
      <c r="S29" s="7">
        <f t="shared" si="16"/>
        <v>0</v>
      </c>
      <c r="T29" s="7">
        <f t="shared" si="16"/>
        <v>35169.7</v>
      </c>
      <c r="U29" s="7">
        <f t="shared" si="16"/>
        <v>0</v>
      </c>
      <c r="V29" s="7">
        <f t="shared" si="16"/>
        <v>0</v>
      </c>
      <c r="W29" s="7">
        <f t="shared" si="16"/>
        <v>0</v>
      </c>
      <c r="X29" s="7">
        <f t="shared" si="16"/>
        <v>0</v>
      </c>
      <c r="Y29" s="7">
        <f t="shared" si="16"/>
        <v>0</v>
      </c>
      <c r="Z29" s="7">
        <f t="shared" si="16"/>
        <v>0</v>
      </c>
      <c r="AA29" s="7"/>
    </row>
    <row r="30" spans="1:27" s="23" customFormat="1" ht="21.75" customHeight="1">
      <c r="A30" s="57"/>
      <c r="B30" s="17" t="s">
        <v>26</v>
      </c>
      <c r="C30" s="18">
        <f t="shared" si="15"/>
        <v>87889.7</v>
      </c>
      <c r="D30" s="18">
        <f>D31+D32+D33+D34</f>
        <v>0</v>
      </c>
      <c r="E30" s="18">
        <f aca="true" t="shared" si="17" ref="E30:Z30">E31+E32+E33+E34</f>
        <v>0</v>
      </c>
      <c r="F30" s="18">
        <f t="shared" si="17"/>
        <v>0</v>
      </c>
      <c r="G30" s="18">
        <f t="shared" si="17"/>
        <v>0</v>
      </c>
      <c r="H30" s="18">
        <f t="shared" si="17"/>
        <v>0</v>
      </c>
      <c r="I30" s="18">
        <f t="shared" si="17"/>
        <v>0</v>
      </c>
      <c r="J30" s="18">
        <f t="shared" si="17"/>
        <v>0</v>
      </c>
      <c r="K30" s="18">
        <f t="shared" si="17"/>
        <v>0</v>
      </c>
      <c r="L30" s="18">
        <f t="shared" si="17"/>
        <v>0</v>
      </c>
      <c r="M30" s="18">
        <f t="shared" si="17"/>
        <v>0</v>
      </c>
      <c r="N30" s="18">
        <f t="shared" si="17"/>
        <v>0</v>
      </c>
      <c r="O30" s="18">
        <f t="shared" si="17"/>
        <v>0</v>
      </c>
      <c r="P30" s="18">
        <f t="shared" si="17"/>
        <v>17570</v>
      </c>
      <c r="Q30" s="18">
        <f t="shared" si="17"/>
        <v>0</v>
      </c>
      <c r="R30" s="18">
        <f t="shared" si="17"/>
        <v>35150</v>
      </c>
      <c r="S30" s="18">
        <f t="shared" si="17"/>
        <v>0</v>
      </c>
      <c r="T30" s="18">
        <f t="shared" si="17"/>
        <v>35169.7</v>
      </c>
      <c r="U30" s="18">
        <f t="shared" si="17"/>
        <v>0</v>
      </c>
      <c r="V30" s="18">
        <f t="shared" si="17"/>
        <v>0</v>
      </c>
      <c r="W30" s="18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/>
    </row>
    <row r="31" spans="1:27" s="9" customFormat="1" ht="24.75" customHeight="1">
      <c r="A31" s="57"/>
      <c r="B31" s="6" t="s">
        <v>12</v>
      </c>
      <c r="C31" s="7">
        <f t="shared" si="15"/>
        <v>83495.2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16691.5</v>
      </c>
      <c r="Q31" s="7"/>
      <c r="R31" s="7">
        <v>33392.5</v>
      </c>
      <c r="S31" s="7"/>
      <c r="T31" s="7">
        <v>33411.2</v>
      </c>
      <c r="U31" s="7"/>
      <c r="V31" s="7"/>
      <c r="W31" s="7"/>
      <c r="X31" s="7"/>
      <c r="Y31" s="7"/>
      <c r="Z31" s="7"/>
      <c r="AA31" s="7"/>
    </row>
    <row r="32" spans="1:27" s="9" customFormat="1" ht="24.75" customHeight="1">
      <c r="A32" s="57"/>
      <c r="B32" s="6" t="s">
        <v>13</v>
      </c>
      <c r="C32" s="7">
        <f t="shared" si="15"/>
        <v>4394.5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878.5</v>
      </c>
      <c r="Q32" s="7"/>
      <c r="R32" s="7">
        <v>1757.5</v>
      </c>
      <c r="S32" s="7"/>
      <c r="T32" s="7">
        <v>1758.5</v>
      </c>
      <c r="U32" s="7"/>
      <c r="V32" s="7"/>
      <c r="W32" s="7"/>
      <c r="X32" s="7"/>
      <c r="Y32" s="7"/>
      <c r="Z32" s="7"/>
      <c r="AA32" s="7"/>
    </row>
    <row r="33" spans="1:27" s="9" customFormat="1" ht="24" customHeight="1">
      <c r="A33" s="57"/>
      <c r="B33" s="6" t="s">
        <v>42</v>
      </c>
      <c r="C33" s="7">
        <f t="shared" si="15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9" customFormat="1" ht="18.75" customHeight="1">
      <c r="A34" s="57"/>
      <c r="B34" s="6" t="s">
        <v>43</v>
      </c>
      <c r="C34" s="7">
        <f t="shared" si="15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54.75" customHeight="1">
      <c r="A35" s="55" t="s">
        <v>33</v>
      </c>
      <c r="B35" s="6" t="s">
        <v>63</v>
      </c>
      <c r="C35" s="7">
        <f aca="true" t="shared" si="18" ref="C35:C40">D35+F35+H35+J35+L35+N35+P35+R35+T35+V35+X35+Z35+AA35</f>
        <v>1803.8</v>
      </c>
      <c r="D35" s="7">
        <f>D36</f>
        <v>0</v>
      </c>
      <c r="E35" s="7">
        <f aca="true" t="shared" si="19" ref="E35:Z35">E36</f>
        <v>0</v>
      </c>
      <c r="F35" s="7">
        <f t="shared" si="19"/>
        <v>0</v>
      </c>
      <c r="G35" s="7">
        <f t="shared" si="19"/>
        <v>0</v>
      </c>
      <c r="H35" s="7">
        <f t="shared" si="19"/>
        <v>0</v>
      </c>
      <c r="I35" s="7">
        <f t="shared" si="19"/>
        <v>0</v>
      </c>
      <c r="J35" s="7">
        <f t="shared" si="19"/>
        <v>0</v>
      </c>
      <c r="K35" s="7">
        <f t="shared" si="19"/>
        <v>0</v>
      </c>
      <c r="L35" s="7">
        <f t="shared" si="19"/>
        <v>0</v>
      </c>
      <c r="M35" s="7">
        <f t="shared" si="19"/>
        <v>0</v>
      </c>
      <c r="N35" s="7">
        <f t="shared" si="19"/>
        <v>0</v>
      </c>
      <c r="O35" s="7">
        <f t="shared" si="19"/>
        <v>0</v>
      </c>
      <c r="P35" s="7">
        <f t="shared" si="19"/>
        <v>0</v>
      </c>
      <c r="Q35" s="7">
        <f t="shared" si="19"/>
        <v>0</v>
      </c>
      <c r="R35" s="7">
        <f t="shared" si="19"/>
        <v>0</v>
      </c>
      <c r="S35" s="7">
        <f t="shared" si="19"/>
        <v>0</v>
      </c>
      <c r="T35" s="7">
        <f t="shared" si="19"/>
        <v>1803.8</v>
      </c>
      <c r="U35" s="7">
        <f t="shared" si="19"/>
        <v>0</v>
      </c>
      <c r="V35" s="7">
        <f t="shared" si="19"/>
        <v>0</v>
      </c>
      <c r="W35" s="7">
        <f t="shared" si="19"/>
        <v>0</v>
      </c>
      <c r="X35" s="7">
        <f t="shared" si="19"/>
        <v>0</v>
      </c>
      <c r="Y35" s="7">
        <f t="shared" si="19"/>
        <v>0</v>
      </c>
      <c r="Z35" s="7">
        <f t="shared" si="19"/>
        <v>0</v>
      </c>
      <c r="AA35" s="7"/>
    </row>
    <row r="36" spans="1:27" s="23" customFormat="1" ht="18.75" customHeight="1">
      <c r="A36" s="55"/>
      <c r="B36" s="17" t="s">
        <v>26</v>
      </c>
      <c r="C36" s="18">
        <f t="shared" si="18"/>
        <v>1803.8</v>
      </c>
      <c r="D36" s="18">
        <f>D37+D38+D39+D40</f>
        <v>0</v>
      </c>
      <c r="E36" s="18">
        <f aca="true" t="shared" si="20" ref="E36:Z36">E37+E38+E39+E40</f>
        <v>0</v>
      </c>
      <c r="F36" s="18">
        <f t="shared" si="20"/>
        <v>0</v>
      </c>
      <c r="G36" s="18">
        <f t="shared" si="20"/>
        <v>0</v>
      </c>
      <c r="H36" s="18">
        <f t="shared" si="20"/>
        <v>0</v>
      </c>
      <c r="I36" s="18">
        <f t="shared" si="20"/>
        <v>0</v>
      </c>
      <c r="J36" s="18">
        <f t="shared" si="20"/>
        <v>0</v>
      </c>
      <c r="K36" s="18">
        <f t="shared" si="20"/>
        <v>0</v>
      </c>
      <c r="L36" s="18">
        <f t="shared" si="20"/>
        <v>0</v>
      </c>
      <c r="M36" s="18">
        <f t="shared" si="20"/>
        <v>0</v>
      </c>
      <c r="N36" s="18">
        <f t="shared" si="20"/>
        <v>0</v>
      </c>
      <c r="O36" s="18">
        <f t="shared" si="20"/>
        <v>0</v>
      </c>
      <c r="P36" s="18">
        <f t="shared" si="20"/>
        <v>0</v>
      </c>
      <c r="Q36" s="18">
        <f t="shared" si="20"/>
        <v>0</v>
      </c>
      <c r="R36" s="18">
        <f t="shared" si="20"/>
        <v>0</v>
      </c>
      <c r="S36" s="18">
        <f t="shared" si="20"/>
        <v>0</v>
      </c>
      <c r="T36" s="18">
        <f t="shared" si="20"/>
        <v>1803.8</v>
      </c>
      <c r="U36" s="18">
        <f t="shared" si="20"/>
        <v>0</v>
      </c>
      <c r="V36" s="18">
        <f t="shared" si="20"/>
        <v>0</v>
      </c>
      <c r="W36" s="18">
        <f t="shared" si="20"/>
        <v>0</v>
      </c>
      <c r="X36" s="18">
        <f t="shared" si="20"/>
        <v>0</v>
      </c>
      <c r="Y36" s="18">
        <f t="shared" si="20"/>
        <v>0</v>
      </c>
      <c r="Z36" s="18">
        <f t="shared" si="20"/>
        <v>0</v>
      </c>
      <c r="AA36" s="18"/>
    </row>
    <row r="37" spans="1:27" s="9" customFormat="1" ht="18.75" customHeight="1">
      <c r="A37" s="55"/>
      <c r="B37" s="6" t="s">
        <v>12</v>
      </c>
      <c r="C37" s="7">
        <f t="shared" si="18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18.75" customHeight="1">
      <c r="A38" s="55"/>
      <c r="B38" s="6" t="s">
        <v>13</v>
      </c>
      <c r="C38" s="7">
        <f t="shared" si="18"/>
        <v>1803.8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1803.8</v>
      </c>
      <c r="U38" s="7"/>
      <c r="V38" s="7"/>
      <c r="W38" s="7"/>
      <c r="X38" s="7"/>
      <c r="Y38" s="7"/>
      <c r="Z38" s="7"/>
      <c r="AA38" s="7"/>
    </row>
    <row r="39" spans="1:27" s="9" customFormat="1" ht="18.75" customHeight="1">
      <c r="A39" s="55"/>
      <c r="B39" s="6" t="s">
        <v>42</v>
      </c>
      <c r="C39" s="7">
        <f t="shared" si="18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 s="55"/>
      <c r="B40" s="6" t="s">
        <v>43</v>
      </c>
      <c r="C40" s="7">
        <f t="shared" si="18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92.25" customHeight="1">
      <c r="A41" s="55" t="s">
        <v>34</v>
      </c>
      <c r="B41" s="6" t="s">
        <v>64</v>
      </c>
      <c r="C41" s="7">
        <f aca="true" t="shared" si="21" ref="C41:C46">D41+F41+H41+J41+L41+N41+P41+R41+T41+V41+X41+Z41+AA41</f>
        <v>102658.30000000003</v>
      </c>
      <c r="D41" s="8">
        <f>D42</f>
        <v>7506.84</v>
      </c>
      <c r="E41" s="8">
        <f aca="true" t="shared" si="22" ref="E41:Z41">E42</f>
        <v>0</v>
      </c>
      <c r="F41" s="8">
        <f t="shared" si="22"/>
        <v>11057.91</v>
      </c>
      <c r="G41" s="8">
        <f t="shared" si="22"/>
        <v>0</v>
      </c>
      <c r="H41" s="8">
        <f t="shared" si="22"/>
        <v>13545.19</v>
      </c>
      <c r="I41" s="8">
        <f t="shared" si="22"/>
        <v>0</v>
      </c>
      <c r="J41" s="8">
        <f t="shared" si="22"/>
        <v>10209.28</v>
      </c>
      <c r="K41" s="8">
        <f t="shared" si="22"/>
        <v>0</v>
      </c>
      <c r="L41" s="8">
        <f t="shared" si="22"/>
        <v>11409.240000000002</v>
      </c>
      <c r="M41" s="8">
        <f t="shared" si="22"/>
        <v>0</v>
      </c>
      <c r="N41" s="8">
        <f t="shared" si="22"/>
        <v>9192.220000000001</v>
      </c>
      <c r="O41" s="8">
        <f t="shared" si="22"/>
        <v>0</v>
      </c>
      <c r="P41" s="8">
        <f t="shared" si="22"/>
        <v>8977.550000000001</v>
      </c>
      <c r="Q41" s="8">
        <f t="shared" si="22"/>
        <v>0</v>
      </c>
      <c r="R41" s="8">
        <f t="shared" si="22"/>
        <v>5205.71</v>
      </c>
      <c r="S41" s="8">
        <f t="shared" si="22"/>
        <v>0</v>
      </c>
      <c r="T41" s="8">
        <f t="shared" si="22"/>
        <v>5806.11</v>
      </c>
      <c r="U41" s="8">
        <f t="shared" si="22"/>
        <v>0</v>
      </c>
      <c r="V41" s="8">
        <f t="shared" si="22"/>
        <v>5447.13</v>
      </c>
      <c r="W41" s="8">
        <f t="shared" si="22"/>
        <v>0</v>
      </c>
      <c r="X41" s="8">
        <f t="shared" si="22"/>
        <v>5829.599999999999</v>
      </c>
      <c r="Y41" s="8">
        <f t="shared" si="22"/>
        <v>0</v>
      </c>
      <c r="Z41" s="8">
        <f t="shared" si="22"/>
        <v>8471.519999999999</v>
      </c>
      <c r="AA41" s="8"/>
    </row>
    <row r="42" spans="1:27" s="19" customFormat="1" ht="19.5" customHeight="1">
      <c r="A42" s="55"/>
      <c r="B42" s="17" t="s">
        <v>26</v>
      </c>
      <c r="C42" s="18">
        <f t="shared" si="21"/>
        <v>102658.30000000003</v>
      </c>
      <c r="D42" s="22">
        <f>D43+D44+D45+D46</f>
        <v>7506.84</v>
      </c>
      <c r="E42" s="22">
        <f aca="true" t="shared" si="23" ref="E42:Z42">E43+E44+E45+E46</f>
        <v>0</v>
      </c>
      <c r="F42" s="22">
        <f t="shared" si="23"/>
        <v>11057.91</v>
      </c>
      <c r="G42" s="22">
        <f t="shared" si="23"/>
        <v>0</v>
      </c>
      <c r="H42" s="22">
        <f t="shared" si="23"/>
        <v>13545.19</v>
      </c>
      <c r="I42" s="22">
        <f t="shared" si="23"/>
        <v>0</v>
      </c>
      <c r="J42" s="22">
        <f t="shared" si="23"/>
        <v>10209.28</v>
      </c>
      <c r="K42" s="22">
        <f t="shared" si="23"/>
        <v>0</v>
      </c>
      <c r="L42" s="22">
        <f t="shared" si="23"/>
        <v>11409.240000000002</v>
      </c>
      <c r="M42" s="22">
        <f t="shared" si="23"/>
        <v>0</v>
      </c>
      <c r="N42" s="22">
        <f t="shared" si="23"/>
        <v>9192.220000000001</v>
      </c>
      <c r="O42" s="22">
        <f t="shared" si="23"/>
        <v>0</v>
      </c>
      <c r="P42" s="22">
        <f t="shared" si="23"/>
        <v>8977.550000000001</v>
      </c>
      <c r="Q42" s="22">
        <f t="shared" si="23"/>
        <v>0</v>
      </c>
      <c r="R42" s="22">
        <f t="shared" si="23"/>
        <v>5205.71</v>
      </c>
      <c r="S42" s="22">
        <f t="shared" si="23"/>
        <v>0</v>
      </c>
      <c r="T42" s="22">
        <f t="shared" si="23"/>
        <v>5806.11</v>
      </c>
      <c r="U42" s="22">
        <f t="shared" si="23"/>
        <v>0</v>
      </c>
      <c r="V42" s="22">
        <f t="shared" si="23"/>
        <v>5447.13</v>
      </c>
      <c r="W42" s="22">
        <f t="shared" si="23"/>
        <v>0</v>
      </c>
      <c r="X42" s="22">
        <f t="shared" si="23"/>
        <v>5829.599999999999</v>
      </c>
      <c r="Y42" s="22">
        <f t="shared" si="23"/>
        <v>0</v>
      </c>
      <c r="Z42" s="22">
        <f t="shared" si="23"/>
        <v>8471.519999999999</v>
      </c>
      <c r="AA42" s="22"/>
    </row>
    <row r="43" spans="1:27" ht="18" customHeight="1">
      <c r="A43" s="55"/>
      <c r="B43" s="6" t="s">
        <v>12</v>
      </c>
      <c r="C43" s="7">
        <f t="shared" si="21"/>
        <v>0</v>
      </c>
      <c r="D43" s="8">
        <f>D49+D55+D61+D67</f>
        <v>0</v>
      </c>
      <c r="E43" s="8">
        <f aca="true" t="shared" si="24" ref="E43:Z43">E49+E55+E61+E67</f>
        <v>0</v>
      </c>
      <c r="F43" s="8">
        <f t="shared" si="24"/>
        <v>0</v>
      </c>
      <c r="G43" s="8">
        <f t="shared" si="24"/>
        <v>0</v>
      </c>
      <c r="H43" s="8">
        <f t="shared" si="24"/>
        <v>0</v>
      </c>
      <c r="I43" s="8">
        <f t="shared" si="24"/>
        <v>0</v>
      </c>
      <c r="J43" s="8">
        <f t="shared" si="24"/>
        <v>0</v>
      </c>
      <c r="K43" s="8">
        <f t="shared" si="24"/>
        <v>0</v>
      </c>
      <c r="L43" s="8">
        <f t="shared" si="24"/>
        <v>0</v>
      </c>
      <c r="M43" s="8">
        <f t="shared" si="24"/>
        <v>0</v>
      </c>
      <c r="N43" s="8">
        <f t="shared" si="24"/>
        <v>0</v>
      </c>
      <c r="O43" s="8">
        <f t="shared" si="24"/>
        <v>0</v>
      </c>
      <c r="P43" s="8">
        <f t="shared" si="24"/>
        <v>0</v>
      </c>
      <c r="Q43" s="8">
        <f t="shared" si="24"/>
        <v>0</v>
      </c>
      <c r="R43" s="8">
        <f t="shared" si="24"/>
        <v>0</v>
      </c>
      <c r="S43" s="8">
        <f t="shared" si="24"/>
        <v>0</v>
      </c>
      <c r="T43" s="8">
        <f t="shared" si="24"/>
        <v>0</v>
      </c>
      <c r="U43" s="8">
        <f t="shared" si="24"/>
        <v>0</v>
      </c>
      <c r="V43" s="8">
        <f t="shared" si="24"/>
        <v>0</v>
      </c>
      <c r="W43" s="8">
        <f t="shared" si="24"/>
        <v>0</v>
      </c>
      <c r="X43" s="8">
        <f t="shared" si="24"/>
        <v>0</v>
      </c>
      <c r="Y43" s="8">
        <f t="shared" si="24"/>
        <v>0</v>
      </c>
      <c r="Z43" s="8">
        <f t="shared" si="24"/>
        <v>0</v>
      </c>
      <c r="AA43" s="8"/>
    </row>
    <row r="44" spans="1:27" ht="21.75" customHeight="1">
      <c r="A44" s="55"/>
      <c r="B44" s="6" t="s">
        <v>13</v>
      </c>
      <c r="C44" s="7">
        <f t="shared" si="21"/>
        <v>102658.30000000003</v>
      </c>
      <c r="D44" s="8">
        <f>D50+D56+D62+D68</f>
        <v>7506.84</v>
      </c>
      <c r="E44" s="8">
        <f aca="true" t="shared" si="25" ref="E44:Z44">E50+E56+E62+E68</f>
        <v>0</v>
      </c>
      <c r="F44" s="8">
        <f t="shared" si="25"/>
        <v>11057.91</v>
      </c>
      <c r="G44" s="8">
        <f t="shared" si="25"/>
        <v>0</v>
      </c>
      <c r="H44" s="8">
        <f t="shared" si="25"/>
        <v>13545.19</v>
      </c>
      <c r="I44" s="8">
        <f t="shared" si="25"/>
        <v>0</v>
      </c>
      <c r="J44" s="8">
        <f t="shared" si="25"/>
        <v>10209.28</v>
      </c>
      <c r="K44" s="8">
        <f t="shared" si="25"/>
        <v>0</v>
      </c>
      <c r="L44" s="8">
        <f t="shared" si="25"/>
        <v>11409.240000000002</v>
      </c>
      <c r="M44" s="8">
        <f t="shared" si="25"/>
        <v>0</v>
      </c>
      <c r="N44" s="8">
        <f t="shared" si="25"/>
        <v>9192.220000000001</v>
      </c>
      <c r="O44" s="8">
        <f t="shared" si="25"/>
        <v>0</v>
      </c>
      <c r="P44" s="8">
        <f t="shared" si="25"/>
        <v>8977.550000000001</v>
      </c>
      <c r="Q44" s="8">
        <f t="shared" si="25"/>
        <v>0</v>
      </c>
      <c r="R44" s="8">
        <f t="shared" si="25"/>
        <v>5205.71</v>
      </c>
      <c r="S44" s="8">
        <f t="shared" si="25"/>
        <v>0</v>
      </c>
      <c r="T44" s="8">
        <f t="shared" si="25"/>
        <v>5806.11</v>
      </c>
      <c r="U44" s="8">
        <f t="shared" si="25"/>
        <v>0</v>
      </c>
      <c r="V44" s="8">
        <f t="shared" si="25"/>
        <v>5447.13</v>
      </c>
      <c r="W44" s="8">
        <f t="shared" si="25"/>
        <v>0</v>
      </c>
      <c r="X44" s="8">
        <f t="shared" si="25"/>
        <v>5829.599999999999</v>
      </c>
      <c r="Y44" s="8">
        <f t="shared" si="25"/>
        <v>0</v>
      </c>
      <c r="Z44" s="8">
        <f t="shared" si="25"/>
        <v>8471.519999999999</v>
      </c>
      <c r="AA44" s="8"/>
    </row>
    <row r="45" spans="1:27" ht="25.5" customHeight="1">
      <c r="A45" s="55"/>
      <c r="B45" s="6" t="s">
        <v>42</v>
      </c>
      <c r="C45" s="7">
        <f t="shared" si="21"/>
        <v>0</v>
      </c>
      <c r="D45" s="8">
        <f>D51+D57+D63+D69</f>
        <v>0</v>
      </c>
      <c r="E45" s="8">
        <f aca="true" t="shared" si="26" ref="E45:Z45">E51+E57+E63+E69</f>
        <v>0</v>
      </c>
      <c r="F45" s="8">
        <f t="shared" si="26"/>
        <v>0</v>
      </c>
      <c r="G45" s="8">
        <f t="shared" si="26"/>
        <v>0</v>
      </c>
      <c r="H45" s="8">
        <f t="shared" si="26"/>
        <v>0</v>
      </c>
      <c r="I45" s="8">
        <f t="shared" si="26"/>
        <v>0</v>
      </c>
      <c r="J45" s="8">
        <f t="shared" si="26"/>
        <v>0</v>
      </c>
      <c r="K45" s="8">
        <f t="shared" si="26"/>
        <v>0</v>
      </c>
      <c r="L45" s="8">
        <f t="shared" si="26"/>
        <v>0</v>
      </c>
      <c r="M45" s="8">
        <f t="shared" si="26"/>
        <v>0</v>
      </c>
      <c r="N45" s="8">
        <f t="shared" si="26"/>
        <v>0</v>
      </c>
      <c r="O45" s="8">
        <f t="shared" si="26"/>
        <v>0</v>
      </c>
      <c r="P45" s="8">
        <f t="shared" si="26"/>
        <v>0</v>
      </c>
      <c r="Q45" s="8">
        <f t="shared" si="26"/>
        <v>0</v>
      </c>
      <c r="R45" s="8">
        <f t="shared" si="26"/>
        <v>0</v>
      </c>
      <c r="S45" s="8">
        <f t="shared" si="26"/>
        <v>0</v>
      </c>
      <c r="T45" s="8">
        <f t="shared" si="26"/>
        <v>0</v>
      </c>
      <c r="U45" s="8">
        <f t="shared" si="26"/>
        <v>0</v>
      </c>
      <c r="V45" s="8">
        <f t="shared" si="26"/>
        <v>0</v>
      </c>
      <c r="W45" s="8">
        <f t="shared" si="26"/>
        <v>0</v>
      </c>
      <c r="X45" s="8">
        <f t="shared" si="26"/>
        <v>0</v>
      </c>
      <c r="Y45" s="8">
        <f t="shared" si="26"/>
        <v>0</v>
      </c>
      <c r="Z45" s="8">
        <f t="shared" si="26"/>
        <v>0</v>
      </c>
      <c r="AA45" s="8"/>
    </row>
    <row r="46" spans="1:27" ht="24.75" customHeight="1">
      <c r="A46" s="55"/>
      <c r="B46" s="6" t="s">
        <v>43</v>
      </c>
      <c r="C46" s="7">
        <f t="shared" si="21"/>
        <v>0</v>
      </c>
      <c r="D46" s="8">
        <f>D52+D58+D64+D70</f>
        <v>0</v>
      </c>
      <c r="E46" s="8">
        <f aca="true" t="shared" si="27" ref="E46:Z46">E52+E58+E64+E70</f>
        <v>0</v>
      </c>
      <c r="F46" s="8">
        <f t="shared" si="27"/>
        <v>0</v>
      </c>
      <c r="G46" s="8">
        <f t="shared" si="27"/>
        <v>0</v>
      </c>
      <c r="H46" s="8">
        <f t="shared" si="27"/>
        <v>0</v>
      </c>
      <c r="I46" s="8">
        <f t="shared" si="27"/>
        <v>0</v>
      </c>
      <c r="J46" s="8">
        <f t="shared" si="27"/>
        <v>0</v>
      </c>
      <c r="K46" s="8">
        <f t="shared" si="27"/>
        <v>0</v>
      </c>
      <c r="L46" s="8">
        <f t="shared" si="27"/>
        <v>0</v>
      </c>
      <c r="M46" s="8">
        <f t="shared" si="27"/>
        <v>0</v>
      </c>
      <c r="N46" s="8">
        <f t="shared" si="27"/>
        <v>0</v>
      </c>
      <c r="O46" s="8">
        <f t="shared" si="27"/>
        <v>0</v>
      </c>
      <c r="P46" s="8">
        <f t="shared" si="27"/>
        <v>0</v>
      </c>
      <c r="Q46" s="8">
        <f t="shared" si="27"/>
        <v>0</v>
      </c>
      <c r="R46" s="8">
        <f t="shared" si="27"/>
        <v>0</v>
      </c>
      <c r="S46" s="8">
        <f t="shared" si="27"/>
        <v>0</v>
      </c>
      <c r="T46" s="8">
        <f t="shared" si="27"/>
        <v>0</v>
      </c>
      <c r="U46" s="8">
        <f t="shared" si="27"/>
        <v>0</v>
      </c>
      <c r="V46" s="8">
        <f t="shared" si="27"/>
        <v>0</v>
      </c>
      <c r="W46" s="8">
        <f t="shared" si="27"/>
        <v>0</v>
      </c>
      <c r="X46" s="8">
        <f t="shared" si="27"/>
        <v>0</v>
      </c>
      <c r="Y46" s="8">
        <f t="shared" si="27"/>
        <v>0</v>
      </c>
      <c r="Z46" s="8">
        <f t="shared" si="27"/>
        <v>0</v>
      </c>
      <c r="AA46" s="8"/>
    </row>
    <row r="47" spans="1:27" ht="120.75" customHeight="1">
      <c r="A47" s="57" t="s">
        <v>35</v>
      </c>
      <c r="B47" s="6" t="s">
        <v>65</v>
      </c>
      <c r="C47" s="7">
        <f aca="true" t="shared" si="28" ref="C47:C52">D47+F47+H47+J47+L47+N47+P47+R47+T47+V47+X47+Z47+AA47</f>
        <v>97389.50000000001</v>
      </c>
      <c r="D47" s="7">
        <f>D48</f>
        <v>7218.93</v>
      </c>
      <c r="E47" s="7">
        <f aca="true" t="shared" si="29" ref="E47:Z47">E48</f>
        <v>0</v>
      </c>
      <c r="F47" s="7">
        <f t="shared" si="29"/>
        <v>10731.47</v>
      </c>
      <c r="G47" s="7">
        <f t="shared" si="29"/>
        <v>0</v>
      </c>
      <c r="H47" s="7">
        <f t="shared" si="29"/>
        <v>13217.57</v>
      </c>
      <c r="I47" s="7">
        <f t="shared" si="29"/>
        <v>0</v>
      </c>
      <c r="J47" s="7">
        <f t="shared" si="29"/>
        <v>9881.47</v>
      </c>
      <c r="K47" s="7">
        <f t="shared" si="29"/>
        <v>0</v>
      </c>
      <c r="L47" s="7">
        <f t="shared" si="29"/>
        <v>11081.04</v>
      </c>
      <c r="M47" s="7">
        <f t="shared" si="29"/>
        <v>0</v>
      </c>
      <c r="N47" s="7">
        <f t="shared" si="29"/>
        <v>8864.4</v>
      </c>
      <c r="O47" s="7">
        <f t="shared" si="29"/>
        <v>0</v>
      </c>
      <c r="P47" s="7">
        <f t="shared" si="29"/>
        <v>8649.35</v>
      </c>
      <c r="Q47" s="7">
        <f t="shared" si="29"/>
        <v>0</v>
      </c>
      <c r="R47" s="7">
        <f t="shared" si="29"/>
        <v>4877.21</v>
      </c>
      <c r="S47" s="7">
        <f t="shared" si="29"/>
        <v>0</v>
      </c>
      <c r="T47" s="7">
        <f t="shared" si="29"/>
        <v>4104.09</v>
      </c>
      <c r="U47" s="7">
        <f t="shared" si="29"/>
        <v>0</v>
      </c>
      <c r="V47" s="7">
        <f t="shared" si="29"/>
        <v>5118.93</v>
      </c>
      <c r="W47" s="7">
        <f t="shared" si="29"/>
        <v>0</v>
      </c>
      <c r="X47" s="7">
        <f t="shared" si="29"/>
        <v>5501.79</v>
      </c>
      <c r="Y47" s="7">
        <f t="shared" si="29"/>
        <v>0</v>
      </c>
      <c r="Z47" s="7">
        <f t="shared" si="29"/>
        <v>8143.25</v>
      </c>
      <c r="AA47" s="7"/>
    </row>
    <row r="48" spans="1:27" s="19" customFormat="1" ht="22.5" customHeight="1">
      <c r="A48" s="57"/>
      <c r="B48" s="17" t="s">
        <v>26</v>
      </c>
      <c r="C48" s="18">
        <f t="shared" si="28"/>
        <v>97389.50000000001</v>
      </c>
      <c r="D48" s="18">
        <f>D49+D50+D51+D52</f>
        <v>7218.93</v>
      </c>
      <c r="E48" s="18">
        <f aca="true" t="shared" si="30" ref="E48:Z48">E49+E50+E51+E52</f>
        <v>0</v>
      </c>
      <c r="F48" s="18">
        <f t="shared" si="30"/>
        <v>10731.47</v>
      </c>
      <c r="G48" s="18">
        <f t="shared" si="30"/>
        <v>0</v>
      </c>
      <c r="H48" s="18">
        <f t="shared" si="30"/>
        <v>13217.57</v>
      </c>
      <c r="I48" s="18">
        <f t="shared" si="30"/>
        <v>0</v>
      </c>
      <c r="J48" s="18">
        <f t="shared" si="30"/>
        <v>9881.47</v>
      </c>
      <c r="K48" s="18">
        <f t="shared" si="30"/>
        <v>0</v>
      </c>
      <c r="L48" s="18">
        <f t="shared" si="30"/>
        <v>11081.04</v>
      </c>
      <c r="M48" s="18">
        <f t="shared" si="30"/>
        <v>0</v>
      </c>
      <c r="N48" s="18">
        <f t="shared" si="30"/>
        <v>8864.4</v>
      </c>
      <c r="O48" s="18">
        <f t="shared" si="30"/>
        <v>0</v>
      </c>
      <c r="P48" s="18">
        <f t="shared" si="30"/>
        <v>8649.35</v>
      </c>
      <c r="Q48" s="18">
        <f t="shared" si="30"/>
        <v>0</v>
      </c>
      <c r="R48" s="18">
        <f t="shared" si="30"/>
        <v>4877.21</v>
      </c>
      <c r="S48" s="18">
        <f t="shared" si="30"/>
        <v>0</v>
      </c>
      <c r="T48" s="18">
        <f t="shared" si="30"/>
        <v>4104.09</v>
      </c>
      <c r="U48" s="18">
        <f t="shared" si="30"/>
        <v>0</v>
      </c>
      <c r="V48" s="18">
        <f t="shared" si="30"/>
        <v>5118.93</v>
      </c>
      <c r="W48" s="18">
        <f t="shared" si="30"/>
        <v>0</v>
      </c>
      <c r="X48" s="18">
        <f t="shared" si="30"/>
        <v>5501.79</v>
      </c>
      <c r="Y48" s="18">
        <f t="shared" si="30"/>
        <v>0</v>
      </c>
      <c r="Z48" s="18">
        <f t="shared" si="30"/>
        <v>8143.25</v>
      </c>
      <c r="AA48" s="18"/>
    </row>
    <row r="49" spans="1:27" ht="22.5" customHeight="1">
      <c r="A49" s="57"/>
      <c r="B49" s="6" t="s">
        <v>12</v>
      </c>
      <c r="C49" s="7">
        <f t="shared" si="28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2.5" customHeight="1">
      <c r="A50" s="57"/>
      <c r="B50" s="6" t="s">
        <v>13</v>
      </c>
      <c r="C50" s="7">
        <f t="shared" si="28"/>
        <v>97389.50000000001</v>
      </c>
      <c r="D50" s="7">
        <v>7218.93</v>
      </c>
      <c r="E50" s="7"/>
      <c r="F50" s="7">
        <v>10731.47</v>
      </c>
      <c r="G50" s="7"/>
      <c r="H50" s="7">
        <v>13217.57</v>
      </c>
      <c r="I50" s="7"/>
      <c r="J50" s="7">
        <v>9881.47</v>
      </c>
      <c r="K50" s="7"/>
      <c r="L50" s="7">
        <v>11081.04</v>
      </c>
      <c r="M50" s="7"/>
      <c r="N50" s="7">
        <v>8864.4</v>
      </c>
      <c r="O50" s="7"/>
      <c r="P50" s="7">
        <v>8649.35</v>
      </c>
      <c r="Q50" s="7"/>
      <c r="R50" s="7">
        <v>4877.21</v>
      </c>
      <c r="S50" s="7"/>
      <c r="T50" s="7">
        <v>4104.09</v>
      </c>
      <c r="U50" s="7"/>
      <c r="V50" s="7">
        <v>5118.93</v>
      </c>
      <c r="W50" s="7"/>
      <c r="X50" s="7">
        <v>5501.79</v>
      </c>
      <c r="Y50" s="7"/>
      <c r="Z50" s="7">
        <v>8143.25</v>
      </c>
      <c r="AA50" s="7"/>
    </row>
    <row r="51" spans="1:27" ht="22.5" customHeight="1">
      <c r="A51" s="57"/>
      <c r="B51" s="6" t="s">
        <v>42</v>
      </c>
      <c r="C51" s="7">
        <f t="shared" si="28"/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2.5" customHeight="1">
      <c r="A52" s="57"/>
      <c r="B52" s="6" t="s">
        <v>43</v>
      </c>
      <c r="C52" s="7">
        <f t="shared" si="28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57" customHeight="1">
      <c r="A53" s="57" t="s">
        <v>36</v>
      </c>
      <c r="B53" s="6" t="s">
        <v>66</v>
      </c>
      <c r="C53" s="7">
        <f aca="true" t="shared" si="31" ref="C53:C58">D53+F53+H53+J53+L53+N53+P53+R53+T53+V53+X53+Z53+AA53</f>
        <v>3542.199999999999</v>
      </c>
      <c r="D53" s="7">
        <f>D54</f>
        <v>261</v>
      </c>
      <c r="E53" s="7">
        <f aca="true" t="shared" si="32" ref="E53:Z53">E54</f>
        <v>0</v>
      </c>
      <c r="F53" s="7">
        <f t="shared" si="32"/>
        <v>298.28</v>
      </c>
      <c r="G53" s="7">
        <f t="shared" si="32"/>
        <v>0</v>
      </c>
      <c r="H53" s="7">
        <f t="shared" si="32"/>
        <v>298.28</v>
      </c>
      <c r="I53" s="7">
        <f t="shared" si="32"/>
        <v>0</v>
      </c>
      <c r="J53" s="7">
        <f t="shared" si="32"/>
        <v>298.28</v>
      </c>
      <c r="K53" s="7">
        <f t="shared" si="32"/>
        <v>0</v>
      </c>
      <c r="L53" s="7">
        <f t="shared" si="32"/>
        <v>298.28</v>
      </c>
      <c r="M53" s="7">
        <f t="shared" si="32"/>
        <v>0</v>
      </c>
      <c r="N53" s="7">
        <f t="shared" si="32"/>
        <v>298.29</v>
      </c>
      <c r="O53" s="7">
        <f t="shared" si="32"/>
        <v>0</v>
      </c>
      <c r="P53" s="7">
        <f t="shared" si="32"/>
        <v>298.28</v>
      </c>
      <c r="Q53" s="7">
        <f t="shared" si="32"/>
        <v>0</v>
      </c>
      <c r="R53" s="7">
        <f t="shared" si="32"/>
        <v>298.28</v>
      </c>
      <c r="S53" s="7">
        <f t="shared" si="32"/>
        <v>0</v>
      </c>
      <c r="T53" s="7">
        <f t="shared" si="32"/>
        <v>298.29</v>
      </c>
      <c r="U53" s="7">
        <f t="shared" si="32"/>
        <v>0</v>
      </c>
      <c r="V53" s="7">
        <f t="shared" si="32"/>
        <v>298.28</v>
      </c>
      <c r="W53" s="7">
        <f t="shared" si="32"/>
        <v>0</v>
      </c>
      <c r="X53" s="7">
        <f t="shared" si="32"/>
        <v>298.28</v>
      </c>
      <c r="Y53" s="7">
        <f t="shared" si="32"/>
        <v>0</v>
      </c>
      <c r="Z53" s="7">
        <f t="shared" si="32"/>
        <v>298.38</v>
      </c>
      <c r="AA53" s="7"/>
    </row>
    <row r="54" spans="1:27" s="19" customFormat="1" ht="24" customHeight="1">
      <c r="A54" s="57"/>
      <c r="B54" s="17" t="s">
        <v>26</v>
      </c>
      <c r="C54" s="18">
        <f t="shared" si="31"/>
        <v>3542.199999999999</v>
      </c>
      <c r="D54" s="18">
        <f>D55+D56+D57+D58</f>
        <v>261</v>
      </c>
      <c r="E54" s="18">
        <f aca="true" t="shared" si="33" ref="E54:Z54">E55+E56+E57+E58</f>
        <v>0</v>
      </c>
      <c r="F54" s="18">
        <f t="shared" si="33"/>
        <v>298.28</v>
      </c>
      <c r="G54" s="18">
        <f t="shared" si="33"/>
        <v>0</v>
      </c>
      <c r="H54" s="18">
        <f t="shared" si="33"/>
        <v>298.28</v>
      </c>
      <c r="I54" s="18">
        <f t="shared" si="33"/>
        <v>0</v>
      </c>
      <c r="J54" s="18">
        <f t="shared" si="33"/>
        <v>298.28</v>
      </c>
      <c r="K54" s="18">
        <f t="shared" si="33"/>
        <v>0</v>
      </c>
      <c r="L54" s="18">
        <f t="shared" si="33"/>
        <v>298.28</v>
      </c>
      <c r="M54" s="18">
        <f t="shared" si="33"/>
        <v>0</v>
      </c>
      <c r="N54" s="18">
        <f t="shared" si="33"/>
        <v>298.29</v>
      </c>
      <c r="O54" s="18">
        <f t="shared" si="33"/>
        <v>0</v>
      </c>
      <c r="P54" s="18">
        <f t="shared" si="33"/>
        <v>298.28</v>
      </c>
      <c r="Q54" s="18">
        <f t="shared" si="33"/>
        <v>0</v>
      </c>
      <c r="R54" s="18">
        <f t="shared" si="33"/>
        <v>298.28</v>
      </c>
      <c r="S54" s="18">
        <f t="shared" si="33"/>
        <v>0</v>
      </c>
      <c r="T54" s="18">
        <f t="shared" si="33"/>
        <v>298.29</v>
      </c>
      <c r="U54" s="18">
        <f t="shared" si="33"/>
        <v>0</v>
      </c>
      <c r="V54" s="18">
        <f t="shared" si="33"/>
        <v>298.28</v>
      </c>
      <c r="W54" s="18">
        <f t="shared" si="33"/>
        <v>0</v>
      </c>
      <c r="X54" s="18">
        <f t="shared" si="33"/>
        <v>298.28</v>
      </c>
      <c r="Y54" s="18">
        <f t="shared" si="33"/>
        <v>0</v>
      </c>
      <c r="Z54" s="18">
        <f t="shared" si="33"/>
        <v>298.38</v>
      </c>
      <c r="AA54" s="18"/>
    </row>
    <row r="55" spans="1:27" ht="24" customHeight="1">
      <c r="A55" s="57"/>
      <c r="B55" s="6" t="s">
        <v>12</v>
      </c>
      <c r="C55" s="7">
        <f t="shared" si="31"/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>
      <c r="A56" s="57"/>
      <c r="B56" s="6" t="s">
        <v>13</v>
      </c>
      <c r="C56" s="7">
        <f t="shared" si="31"/>
        <v>3542.199999999999</v>
      </c>
      <c r="D56" s="7">
        <v>261</v>
      </c>
      <c r="E56" s="7"/>
      <c r="F56" s="7">
        <v>298.28</v>
      </c>
      <c r="G56" s="7"/>
      <c r="H56" s="7">
        <v>298.28</v>
      </c>
      <c r="I56" s="7"/>
      <c r="J56" s="7">
        <v>298.28</v>
      </c>
      <c r="K56" s="7"/>
      <c r="L56" s="7">
        <v>298.28</v>
      </c>
      <c r="M56" s="7"/>
      <c r="N56" s="7">
        <v>298.29</v>
      </c>
      <c r="O56" s="7"/>
      <c r="P56" s="7">
        <v>298.28</v>
      </c>
      <c r="Q56" s="7"/>
      <c r="R56" s="7">
        <v>298.28</v>
      </c>
      <c r="S56" s="7"/>
      <c r="T56" s="7">
        <v>298.29</v>
      </c>
      <c r="U56" s="7"/>
      <c r="V56" s="7">
        <v>298.28</v>
      </c>
      <c r="W56" s="7"/>
      <c r="X56" s="7">
        <v>298.28</v>
      </c>
      <c r="Y56" s="7"/>
      <c r="Z56" s="7">
        <v>298.38</v>
      </c>
      <c r="AA56" s="7"/>
    </row>
    <row r="57" spans="1:27" ht="24" customHeight="1">
      <c r="A57" s="57"/>
      <c r="B57" s="6" t="s">
        <v>42</v>
      </c>
      <c r="C57" s="7">
        <f t="shared" si="31"/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>
      <c r="A58" s="57"/>
      <c r="B58" s="6" t="s">
        <v>43</v>
      </c>
      <c r="C58" s="7">
        <f t="shared" si="31"/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57" customHeight="1">
      <c r="A59" s="57" t="s">
        <v>37</v>
      </c>
      <c r="B59" s="6" t="s">
        <v>67</v>
      </c>
      <c r="C59" s="7">
        <f aca="true" t="shared" si="34" ref="C59:C64">D59+F59+H59+J59+L59+N59+P59+R59+T59+V59+X59+Z59+AA59</f>
        <v>352.4</v>
      </c>
      <c r="D59" s="7">
        <f>D60</f>
        <v>26.91</v>
      </c>
      <c r="E59" s="7">
        <f aca="true" t="shared" si="35" ref="E59:Z59">E60</f>
        <v>0</v>
      </c>
      <c r="F59" s="7">
        <f t="shared" si="35"/>
        <v>28.16</v>
      </c>
      <c r="G59" s="7">
        <f t="shared" si="35"/>
        <v>0</v>
      </c>
      <c r="H59" s="7">
        <f t="shared" si="35"/>
        <v>29.34</v>
      </c>
      <c r="I59" s="7">
        <f t="shared" si="35"/>
        <v>0</v>
      </c>
      <c r="J59" s="7">
        <f t="shared" si="35"/>
        <v>29.53</v>
      </c>
      <c r="K59" s="7">
        <f t="shared" si="35"/>
        <v>0</v>
      </c>
      <c r="L59" s="7">
        <f t="shared" si="35"/>
        <v>29.92</v>
      </c>
      <c r="M59" s="7">
        <f t="shared" si="35"/>
        <v>0</v>
      </c>
      <c r="N59" s="7">
        <f t="shared" si="35"/>
        <v>29.53</v>
      </c>
      <c r="O59" s="7">
        <f t="shared" si="35"/>
        <v>0</v>
      </c>
      <c r="P59" s="7">
        <f t="shared" si="35"/>
        <v>29.92</v>
      </c>
      <c r="Q59" s="7">
        <f t="shared" si="35"/>
        <v>0</v>
      </c>
      <c r="R59" s="7">
        <f t="shared" si="35"/>
        <v>30.22</v>
      </c>
      <c r="S59" s="7">
        <f t="shared" si="35"/>
        <v>0</v>
      </c>
      <c r="T59" s="7">
        <f t="shared" si="35"/>
        <v>29.53</v>
      </c>
      <c r="U59" s="7">
        <f t="shared" si="35"/>
        <v>0</v>
      </c>
      <c r="V59" s="7">
        <f t="shared" si="35"/>
        <v>29.92</v>
      </c>
      <c r="W59" s="7">
        <f t="shared" si="35"/>
        <v>0</v>
      </c>
      <c r="X59" s="7">
        <f t="shared" si="35"/>
        <v>29.53</v>
      </c>
      <c r="Y59" s="7">
        <f t="shared" si="35"/>
        <v>0</v>
      </c>
      <c r="Z59" s="7">
        <f t="shared" si="35"/>
        <v>29.89</v>
      </c>
      <c r="AA59" s="7"/>
    </row>
    <row r="60" spans="1:27" s="19" customFormat="1" ht="26.25" customHeight="1">
      <c r="A60" s="57"/>
      <c r="B60" s="17" t="s">
        <v>26</v>
      </c>
      <c r="C60" s="18">
        <f t="shared" si="34"/>
        <v>352.4</v>
      </c>
      <c r="D60" s="18">
        <f>D61+D62+D63+D64</f>
        <v>26.91</v>
      </c>
      <c r="E60" s="18">
        <f aca="true" t="shared" si="36" ref="E60:Z60">E61+E62+E63+E64</f>
        <v>0</v>
      </c>
      <c r="F60" s="18">
        <f t="shared" si="36"/>
        <v>28.16</v>
      </c>
      <c r="G60" s="18">
        <f t="shared" si="36"/>
        <v>0</v>
      </c>
      <c r="H60" s="18">
        <f t="shared" si="36"/>
        <v>29.34</v>
      </c>
      <c r="I60" s="18">
        <f t="shared" si="36"/>
        <v>0</v>
      </c>
      <c r="J60" s="18">
        <f t="shared" si="36"/>
        <v>29.53</v>
      </c>
      <c r="K60" s="18">
        <f t="shared" si="36"/>
        <v>0</v>
      </c>
      <c r="L60" s="18">
        <f t="shared" si="36"/>
        <v>29.92</v>
      </c>
      <c r="M60" s="18">
        <f t="shared" si="36"/>
        <v>0</v>
      </c>
      <c r="N60" s="18">
        <f t="shared" si="36"/>
        <v>29.53</v>
      </c>
      <c r="O60" s="18">
        <f t="shared" si="36"/>
        <v>0</v>
      </c>
      <c r="P60" s="18">
        <f t="shared" si="36"/>
        <v>29.92</v>
      </c>
      <c r="Q60" s="18">
        <f t="shared" si="36"/>
        <v>0</v>
      </c>
      <c r="R60" s="18">
        <f t="shared" si="36"/>
        <v>30.22</v>
      </c>
      <c r="S60" s="18">
        <f t="shared" si="36"/>
        <v>0</v>
      </c>
      <c r="T60" s="18">
        <f t="shared" si="36"/>
        <v>29.53</v>
      </c>
      <c r="U60" s="18">
        <f t="shared" si="36"/>
        <v>0</v>
      </c>
      <c r="V60" s="18">
        <f t="shared" si="36"/>
        <v>29.92</v>
      </c>
      <c r="W60" s="18">
        <f t="shared" si="36"/>
        <v>0</v>
      </c>
      <c r="X60" s="18">
        <f t="shared" si="36"/>
        <v>29.53</v>
      </c>
      <c r="Y60" s="18">
        <f t="shared" si="36"/>
        <v>0</v>
      </c>
      <c r="Z60" s="18">
        <f t="shared" si="36"/>
        <v>29.89</v>
      </c>
      <c r="AA60" s="18"/>
    </row>
    <row r="61" spans="1:27" ht="26.25" customHeight="1">
      <c r="A61" s="57"/>
      <c r="B61" s="6" t="s">
        <v>12</v>
      </c>
      <c r="C61" s="7">
        <f t="shared" si="34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6.25" customHeight="1">
      <c r="A62" s="57"/>
      <c r="B62" s="6" t="s">
        <v>13</v>
      </c>
      <c r="C62" s="7">
        <f t="shared" si="34"/>
        <v>352.4</v>
      </c>
      <c r="D62" s="7">
        <v>26.91</v>
      </c>
      <c r="E62" s="7"/>
      <c r="F62" s="7">
        <v>28.16</v>
      </c>
      <c r="G62" s="7"/>
      <c r="H62" s="7">
        <v>29.34</v>
      </c>
      <c r="I62" s="7"/>
      <c r="J62" s="7">
        <v>29.53</v>
      </c>
      <c r="K62" s="7"/>
      <c r="L62" s="7">
        <v>29.92</v>
      </c>
      <c r="M62" s="7"/>
      <c r="N62" s="7">
        <v>29.53</v>
      </c>
      <c r="O62" s="7"/>
      <c r="P62" s="7">
        <v>29.92</v>
      </c>
      <c r="Q62" s="7"/>
      <c r="R62" s="7">
        <v>30.22</v>
      </c>
      <c r="S62" s="7"/>
      <c r="T62" s="7">
        <v>29.53</v>
      </c>
      <c r="U62" s="7"/>
      <c r="V62" s="7">
        <v>29.92</v>
      </c>
      <c r="W62" s="7"/>
      <c r="X62" s="7">
        <v>29.53</v>
      </c>
      <c r="Y62" s="7"/>
      <c r="Z62" s="7">
        <v>29.89</v>
      </c>
      <c r="AA62" s="7"/>
    </row>
    <row r="63" spans="1:27" ht="26.25" customHeight="1">
      <c r="A63" s="57"/>
      <c r="B63" s="6" t="s">
        <v>42</v>
      </c>
      <c r="C63" s="7">
        <f t="shared" si="34"/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6.25" customHeight="1">
      <c r="A64" s="57"/>
      <c r="B64" s="6" t="s">
        <v>43</v>
      </c>
      <c r="C64" s="7">
        <f t="shared" si="34"/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2.5" customHeight="1">
      <c r="A65" s="57" t="s">
        <v>38</v>
      </c>
      <c r="B65" s="6" t="s">
        <v>68</v>
      </c>
      <c r="C65" s="7">
        <f aca="true" t="shared" si="37" ref="C65:C70">D65+F65+H65+J65+L65+N65+P65+R65+T65+V65+X65+Z65+AA65</f>
        <v>1374.2</v>
      </c>
      <c r="D65" s="7">
        <f>D66</f>
        <v>0</v>
      </c>
      <c r="E65" s="7">
        <f aca="true" t="shared" si="38" ref="E65:Z65">E66</f>
        <v>0</v>
      </c>
      <c r="F65" s="7">
        <f t="shared" si="38"/>
        <v>0</v>
      </c>
      <c r="G65" s="7">
        <f t="shared" si="38"/>
        <v>0</v>
      </c>
      <c r="H65" s="7">
        <f t="shared" si="38"/>
        <v>0</v>
      </c>
      <c r="I65" s="7">
        <f t="shared" si="38"/>
        <v>0</v>
      </c>
      <c r="J65" s="7">
        <f t="shared" si="38"/>
        <v>0</v>
      </c>
      <c r="K65" s="7">
        <f t="shared" si="38"/>
        <v>0</v>
      </c>
      <c r="L65" s="7">
        <f t="shared" si="38"/>
        <v>0</v>
      </c>
      <c r="M65" s="7">
        <f t="shared" si="38"/>
        <v>0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7">
        <f t="shared" si="38"/>
        <v>0</v>
      </c>
      <c r="R65" s="7">
        <f t="shared" si="38"/>
        <v>0</v>
      </c>
      <c r="S65" s="7">
        <f t="shared" si="38"/>
        <v>0</v>
      </c>
      <c r="T65" s="7">
        <f t="shared" si="38"/>
        <v>1374.2</v>
      </c>
      <c r="U65" s="7">
        <f t="shared" si="38"/>
        <v>0</v>
      </c>
      <c r="V65" s="7">
        <f t="shared" si="38"/>
        <v>0</v>
      </c>
      <c r="W65" s="7">
        <f t="shared" si="38"/>
        <v>0</v>
      </c>
      <c r="X65" s="7">
        <f t="shared" si="38"/>
        <v>0</v>
      </c>
      <c r="Y65" s="7">
        <f t="shared" si="38"/>
        <v>0</v>
      </c>
      <c r="Z65" s="7">
        <f t="shared" si="38"/>
        <v>0</v>
      </c>
      <c r="AA65" s="7"/>
    </row>
    <row r="66" spans="1:27" s="19" customFormat="1" ht="16.5">
      <c r="A66" s="57"/>
      <c r="B66" s="17" t="s">
        <v>26</v>
      </c>
      <c r="C66" s="18">
        <f t="shared" si="37"/>
        <v>1374.2</v>
      </c>
      <c r="D66" s="18">
        <f>D67+D68+D69+D70</f>
        <v>0</v>
      </c>
      <c r="E66" s="18">
        <f aca="true" t="shared" si="39" ref="E66:Z66">E67+E68+E69+E70</f>
        <v>0</v>
      </c>
      <c r="F66" s="18">
        <f t="shared" si="39"/>
        <v>0</v>
      </c>
      <c r="G66" s="18">
        <f t="shared" si="39"/>
        <v>0</v>
      </c>
      <c r="H66" s="18">
        <f t="shared" si="39"/>
        <v>0</v>
      </c>
      <c r="I66" s="18">
        <f t="shared" si="39"/>
        <v>0</v>
      </c>
      <c r="J66" s="18">
        <f t="shared" si="39"/>
        <v>0</v>
      </c>
      <c r="K66" s="18">
        <f t="shared" si="39"/>
        <v>0</v>
      </c>
      <c r="L66" s="18">
        <f t="shared" si="39"/>
        <v>0</v>
      </c>
      <c r="M66" s="18">
        <f t="shared" si="39"/>
        <v>0</v>
      </c>
      <c r="N66" s="18">
        <f t="shared" si="39"/>
        <v>0</v>
      </c>
      <c r="O66" s="18">
        <f t="shared" si="39"/>
        <v>0</v>
      </c>
      <c r="P66" s="18">
        <f t="shared" si="39"/>
        <v>0</v>
      </c>
      <c r="Q66" s="18">
        <f t="shared" si="39"/>
        <v>0</v>
      </c>
      <c r="R66" s="18">
        <f t="shared" si="39"/>
        <v>0</v>
      </c>
      <c r="S66" s="18">
        <f t="shared" si="39"/>
        <v>0</v>
      </c>
      <c r="T66" s="18">
        <f t="shared" si="39"/>
        <v>1374.2</v>
      </c>
      <c r="U66" s="18">
        <f t="shared" si="39"/>
        <v>0</v>
      </c>
      <c r="V66" s="18">
        <f t="shared" si="39"/>
        <v>0</v>
      </c>
      <c r="W66" s="18">
        <f t="shared" si="39"/>
        <v>0</v>
      </c>
      <c r="X66" s="18">
        <f t="shared" si="39"/>
        <v>0</v>
      </c>
      <c r="Y66" s="18">
        <f t="shared" si="39"/>
        <v>0</v>
      </c>
      <c r="Z66" s="18">
        <f t="shared" si="39"/>
        <v>0</v>
      </c>
      <c r="AA66" s="18"/>
    </row>
    <row r="67" spans="1:27" ht="16.5">
      <c r="A67" s="57"/>
      <c r="B67" s="6" t="s">
        <v>12</v>
      </c>
      <c r="C67" s="7">
        <f t="shared" si="37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6.5">
      <c r="A68" s="57"/>
      <c r="B68" s="6" t="s">
        <v>13</v>
      </c>
      <c r="C68" s="7">
        <f t="shared" si="37"/>
        <v>1374.2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1374.2</v>
      </c>
      <c r="U68" s="7"/>
      <c r="V68" s="7"/>
      <c r="W68" s="7"/>
      <c r="X68" s="7"/>
      <c r="Y68" s="7"/>
      <c r="Z68" s="7"/>
      <c r="AA68" s="7"/>
    </row>
    <row r="69" spans="1:27" ht="16.5">
      <c r="A69" s="57"/>
      <c r="B69" s="6" t="s">
        <v>42</v>
      </c>
      <c r="C69" s="7">
        <f t="shared" si="37"/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6.5">
      <c r="A70" s="57"/>
      <c r="B70" s="6" t="s">
        <v>43</v>
      </c>
      <c r="C70" s="7">
        <f t="shared" si="37"/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9" customFormat="1" ht="24.75" customHeight="1">
      <c r="A71" s="55"/>
      <c r="B71" s="21" t="s">
        <v>17</v>
      </c>
      <c r="C71" s="18">
        <f aca="true" t="shared" si="40" ref="C71:C80">D71+F71+H71+J71+L71+N71+P71+R71+T71+V71+X71+Z71+AA71</f>
        <v>192351.8</v>
      </c>
      <c r="D71" s="22">
        <f>D72+D73+D74+D75</f>
        <v>7506.84</v>
      </c>
      <c r="E71" s="22">
        <f aca="true" t="shared" si="41" ref="E71:AA71">E72+E73+E74+E75</f>
        <v>0</v>
      </c>
      <c r="F71" s="22">
        <f t="shared" si="41"/>
        <v>11057.91</v>
      </c>
      <c r="G71" s="22">
        <f t="shared" si="41"/>
        <v>0</v>
      </c>
      <c r="H71" s="22">
        <f t="shared" si="41"/>
        <v>13545.19</v>
      </c>
      <c r="I71" s="22">
        <f t="shared" si="41"/>
        <v>0</v>
      </c>
      <c r="J71" s="22">
        <f t="shared" si="41"/>
        <v>10209.28</v>
      </c>
      <c r="K71" s="22">
        <f t="shared" si="41"/>
        <v>0</v>
      </c>
      <c r="L71" s="22">
        <f t="shared" si="41"/>
        <v>11409.240000000002</v>
      </c>
      <c r="M71" s="22">
        <f t="shared" si="41"/>
        <v>0</v>
      </c>
      <c r="N71" s="22">
        <f t="shared" si="41"/>
        <v>9192.220000000001</v>
      </c>
      <c r="O71" s="22">
        <f t="shared" si="41"/>
        <v>0</v>
      </c>
      <c r="P71" s="22">
        <f t="shared" si="41"/>
        <v>26547.550000000003</v>
      </c>
      <c r="Q71" s="22">
        <f t="shared" si="41"/>
        <v>0</v>
      </c>
      <c r="R71" s="22">
        <f t="shared" si="41"/>
        <v>40355.71</v>
      </c>
      <c r="S71" s="22">
        <f t="shared" si="41"/>
        <v>0</v>
      </c>
      <c r="T71" s="22">
        <f t="shared" si="41"/>
        <v>42779.61</v>
      </c>
      <c r="U71" s="22">
        <f t="shared" si="41"/>
        <v>0</v>
      </c>
      <c r="V71" s="22">
        <f t="shared" si="41"/>
        <v>5447.13</v>
      </c>
      <c r="W71" s="22">
        <f t="shared" si="41"/>
        <v>0</v>
      </c>
      <c r="X71" s="22">
        <f t="shared" si="41"/>
        <v>5829.599999999999</v>
      </c>
      <c r="Y71" s="22">
        <f t="shared" si="41"/>
        <v>0</v>
      </c>
      <c r="Z71" s="22">
        <f t="shared" si="41"/>
        <v>8471.519999999999</v>
      </c>
      <c r="AA71" s="22">
        <f t="shared" si="41"/>
        <v>0</v>
      </c>
    </row>
    <row r="72" spans="1:27" ht="26.25" customHeight="1">
      <c r="A72" s="55"/>
      <c r="B72" s="6" t="s">
        <v>12</v>
      </c>
      <c r="C72" s="7">
        <f t="shared" si="40"/>
        <v>83495.2</v>
      </c>
      <c r="D72" s="8">
        <f>D43+D25</f>
        <v>0</v>
      </c>
      <c r="E72" s="8">
        <f aca="true" t="shared" si="42" ref="E72:AA72">E43+E25</f>
        <v>0</v>
      </c>
      <c r="F72" s="8">
        <f t="shared" si="42"/>
        <v>0</v>
      </c>
      <c r="G72" s="8">
        <f t="shared" si="42"/>
        <v>0</v>
      </c>
      <c r="H72" s="8">
        <f t="shared" si="42"/>
        <v>0</v>
      </c>
      <c r="I72" s="8">
        <f t="shared" si="42"/>
        <v>0</v>
      </c>
      <c r="J72" s="8">
        <f t="shared" si="42"/>
        <v>0</v>
      </c>
      <c r="K72" s="8">
        <f t="shared" si="42"/>
        <v>0</v>
      </c>
      <c r="L72" s="8">
        <f t="shared" si="42"/>
        <v>0</v>
      </c>
      <c r="M72" s="8">
        <f t="shared" si="42"/>
        <v>0</v>
      </c>
      <c r="N72" s="8">
        <f t="shared" si="42"/>
        <v>0</v>
      </c>
      <c r="O72" s="8">
        <f t="shared" si="42"/>
        <v>0</v>
      </c>
      <c r="P72" s="8">
        <f t="shared" si="42"/>
        <v>16691.5</v>
      </c>
      <c r="Q72" s="8">
        <f t="shared" si="42"/>
        <v>0</v>
      </c>
      <c r="R72" s="8">
        <f t="shared" si="42"/>
        <v>33392.5</v>
      </c>
      <c r="S72" s="8">
        <f t="shared" si="42"/>
        <v>0</v>
      </c>
      <c r="T72" s="8">
        <f t="shared" si="42"/>
        <v>33411.2</v>
      </c>
      <c r="U72" s="8">
        <f t="shared" si="42"/>
        <v>0</v>
      </c>
      <c r="V72" s="8">
        <f t="shared" si="42"/>
        <v>0</v>
      </c>
      <c r="W72" s="8">
        <f t="shared" si="42"/>
        <v>0</v>
      </c>
      <c r="X72" s="8">
        <f t="shared" si="42"/>
        <v>0</v>
      </c>
      <c r="Y72" s="8">
        <f t="shared" si="42"/>
        <v>0</v>
      </c>
      <c r="Z72" s="8">
        <f t="shared" si="42"/>
        <v>0</v>
      </c>
      <c r="AA72" s="8">
        <f t="shared" si="42"/>
        <v>0</v>
      </c>
    </row>
    <row r="73" spans="1:27" ht="26.25" customHeight="1">
      <c r="A73" s="55"/>
      <c r="B73" s="6" t="s">
        <v>13</v>
      </c>
      <c r="C73" s="7">
        <f t="shared" si="40"/>
        <v>108856.60000000003</v>
      </c>
      <c r="D73" s="8">
        <f>D44+D26</f>
        <v>7506.84</v>
      </c>
      <c r="E73" s="8">
        <f aca="true" t="shared" si="43" ref="E73:AA73">E44+E26</f>
        <v>0</v>
      </c>
      <c r="F73" s="8">
        <f t="shared" si="43"/>
        <v>11057.91</v>
      </c>
      <c r="G73" s="8">
        <f t="shared" si="43"/>
        <v>0</v>
      </c>
      <c r="H73" s="8">
        <f t="shared" si="43"/>
        <v>13545.19</v>
      </c>
      <c r="I73" s="8">
        <f t="shared" si="43"/>
        <v>0</v>
      </c>
      <c r="J73" s="8">
        <f t="shared" si="43"/>
        <v>10209.28</v>
      </c>
      <c r="K73" s="8">
        <f t="shared" si="43"/>
        <v>0</v>
      </c>
      <c r="L73" s="8">
        <f t="shared" si="43"/>
        <v>11409.240000000002</v>
      </c>
      <c r="M73" s="8">
        <f t="shared" si="43"/>
        <v>0</v>
      </c>
      <c r="N73" s="8">
        <f t="shared" si="43"/>
        <v>9192.220000000001</v>
      </c>
      <c r="O73" s="8">
        <f t="shared" si="43"/>
        <v>0</v>
      </c>
      <c r="P73" s="8">
        <f t="shared" si="43"/>
        <v>9856.050000000001</v>
      </c>
      <c r="Q73" s="8">
        <f t="shared" si="43"/>
        <v>0</v>
      </c>
      <c r="R73" s="8">
        <f t="shared" si="43"/>
        <v>6963.21</v>
      </c>
      <c r="S73" s="8">
        <f t="shared" si="43"/>
        <v>0</v>
      </c>
      <c r="T73" s="8">
        <f t="shared" si="43"/>
        <v>9368.41</v>
      </c>
      <c r="U73" s="8">
        <f t="shared" si="43"/>
        <v>0</v>
      </c>
      <c r="V73" s="8">
        <f t="shared" si="43"/>
        <v>5447.13</v>
      </c>
      <c r="W73" s="8">
        <f t="shared" si="43"/>
        <v>0</v>
      </c>
      <c r="X73" s="8">
        <f t="shared" si="43"/>
        <v>5829.599999999999</v>
      </c>
      <c r="Y73" s="8">
        <f t="shared" si="43"/>
        <v>0</v>
      </c>
      <c r="Z73" s="8">
        <f t="shared" si="43"/>
        <v>8471.519999999999</v>
      </c>
      <c r="AA73" s="8">
        <f t="shared" si="43"/>
        <v>0</v>
      </c>
    </row>
    <row r="74" spans="1:27" ht="26.25" customHeight="1">
      <c r="A74" s="55"/>
      <c r="B74" s="6" t="s">
        <v>42</v>
      </c>
      <c r="C74" s="7">
        <f t="shared" si="40"/>
        <v>0</v>
      </c>
      <c r="D74" s="8">
        <f>D45+D27</f>
        <v>0</v>
      </c>
      <c r="E74" s="8">
        <f aca="true" t="shared" si="44" ref="E74:AA74">E45+E27</f>
        <v>0</v>
      </c>
      <c r="F74" s="8">
        <f t="shared" si="44"/>
        <v>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8">
        <f t="shared" si="44"/>
        <v>0</v>
      </c>
      <c r="P74" s="8">
        <f t="shared" si="44"/>
        <v>0</v>
      </c>
      <c r="Q74" s="8">
        <f t="shared" si="44"/>
        <v>0</v>
      </c>
      <c r="R74" s="8">
        <f t="shared" si="44"/>
        <v>0</v>
      </c>
      <c r="S74" s="8">
        <f t="shared" si="44"/>
        <v>0</v>
      </c>
      <c r="T74" s="8">
        <f t="shared" si="44"/>
        <v>0</v>
      </c>
      <c r="U74" s="8">
        <f t="shared" si="44"/>
        <v>0</v>
      </c>
      <c r="V74" s="8">
        <f t="shared" si="44"/>
        <v>0</v>
      </c>
      <c r="W74" s="8">
        <f t="shared" si="44"/>
        <v>0</v>
      </c>
      <c r="X74" s="8">
        <f t="shared" si="44"/>
        <v>0</v>
      </c>
      <c r="Y74" s="8">
        <f t="shared" si="44"/>
        <v>0</v>
      </c>
      <c r="Z74" s="8">
        <f t="shared" si="44"/>
        <v>0</v>
      </c>
      <c r="AA74" s="8">
        <f t="shared" si="44"/>
        <v>0</v>
      </c>
    </row>
    <row r="75" spans="1:27" ht="26.25" customHeight="1">
      <c r="A75" s="55"/>
      <c r="B75" s="6" t="s">
        <v>43</v>
      </c>
      <c r="C75" s="7">
        <f t="shared" si="40"/>
        <v>0</v>
      </c>
      <c r="D75" s="8">
        <f>D46+D28</f>
        <v>0</v>
      </c>
      <c r="E75" s="8">
        <f aca="true" t="shared" si="45" ref="E75:AA75">E46+E28</f>
        <v>0</v>
      </c>
      <c r="F75" s="8">
        <f t="shared" si="45"/>
        <v>0</v>
      </c>
      <c r="G75" s="8">
        <f t="shared" si="45"/>
        <v>0</v>
      </c>
      <c r="H75" s="8">
        <f t="shared" si="45"/>
        <v>0</v>
      </c>
      <c r="I75" s="8">
        <f t="shared" si="45"/>
        <v>0</v>
      </c>
      <c r="J75" s="8">
        <f t="shared" si="45"/>
        <v>0</v>
      </c>
      <c r="K75" s="8">
        <f t="shared" si="45"/>
        <v>0</v>
      </c>
      <c r="L75" s="8">
        <f t="shared" si="45"/>
        <v>0</v>
      </c>
      <c r="M75" s="8">
        <f t="shared" si="45"/>
        <v>0</v>
      </c>
      <c r="N75" s="8">
        <f t="shared" si="45"/>
        <v>0</v>
      </c>
      <c r="O75" s="8">
        <f t="shared" si="45"/>
        <v>0</v>
      </c>
      <c r="P75" s="8">
        <f t="shared" si="45"/>
        <v>0</v>
      </c>
      <c r="Q75" s="8">
        <f t="shared" si="45"/>
        <v>0</v>
      </c>
      <c r="R75" s="8">
        <f t="shared" si="45"/>
        <v>0</v>
      </c>
      <c r="S75" s="8">
        <f t="shared" si="45"/>
        <v>0</v>
      </c>
      <c r="T75" s="8">
        <f t="shared" si="45"/>
        <v>0</v>
      </c>
      <c r="U75" s="8">
        <f t="shared" si="45"/>
        <v>0</v>
      </c>
      <c r="V75" s="8">
        <f t="shared" si="45"/>
        <v>0</v>
      </c>
      <c r="W75" s="8">
        <f t="shared" si="45"/>
        <v>0</v>
      </c>
      <c r="X75" s="8">
        <f t="shared" si="45"/>
        <v>0</v>
      </c>
      <c r="Y75" s="8">
        <f t="shared" si="45"/>
        <v>0</v>
      </c>
      <c r="Z75" s="8">
        <f t="shared" si="45"/>
        <v>0</v>
      </c>
      <c r="AA75" s="8">
        <f t="shared" si="45"/>
        <v>0</v>
      </c>
    </row>
    <row r="76" spans="1:27" s="19" customFormat="1" ht="21.75" customHeight="1">
      <c r="A76" s="55"/>
      <c r="B76" s="21" t="s">
        <v>39</v>
      </c>
      <c r="C76" s="18">
        <f t="shared" si="40"/>
        <v>210881.39999999997</v>
      </c>
      <c r="D76" s="22">
        <f>D77+D78+D79+D80</f>
        <v>8879.54</v>
      </c>
      <c r="E76" s="22">
        <f aca="true" t="shared" si="46" ref="E76:AA76">E77+E78+E79+E80</f>
        <v>0</v>
      </c>
      <c r="F76" s="22">
        <f t="shared" si="46"/>
        <v>12566.04</v>
      </c>
      <c r="G76" s="22">
        <f t="shared" si="46"/>
        <v>0</v>
      </c>
      <c r="H76" s="22">
        <f t="shared" si="46"/>
        <v>14956.02</v>
      </c>
      <c r="I76" s="22">
        <f t="shared" si="46"/>
        <v>0</v>
      </c>
      <c r="J76" s="22">
        <f t="shared" si="46"/>
        <v>11717.41</v>
      </c>
      <c r="K76" s="22">
        <f t="shared" si="46"/>
        <v>0</v>
      </c>
      <c r="L76" s="22">
        <f t="shared" si="46"/>
        <v>12868.720000000001</v>
      </c>
      <c r="M76" s="22">
        <f t="shared" si="46"/>
        <v>0</v>
      </c>
      <c r="N76" s="22">
        <f t="shared" si="46"/>
        <v>10851.62</v>
      </c>
      <c r="O76" s="22">
        <f t="shared" si="46"/>
        <v>0</v>
      </c>
      <c r="P76" s="22">
        <f t="shared" si="46"/>
        <v>28168.79</v>
      </c>
      <c r="Q76" s="22">
        <f t="shared" si="46"/>
        <v>0</v>
      </c>
      <c r="R76" s="22">
        <f t="shared" si="46"/>
        <v>42030.479999999996</v>
      </c>
      <c r="S76" s="22">
        <f t="shared" si="46"/>
        <v>0</v>
      </c>
      <c r="T76" s="22">
        <f t="shared" si="46"/>
        <v>44452.67</v>
      </c>
      <c r="U76" s="22">
        <f t="shared" si="46"/>
        <v>0</v>
      </c>
      <c r="V76" s="22">
        <f t="shared" si="46"/>
        <v>7052.99</v>
      </c>
      <c r="W76" s="22">
        <f t="shared" si="46"/>
        <v>0</v>
      </c>
      <c r="X76" s="22">
        <f t="shared" si="46"/>
        <v>7406.039999999999</v>
      </c>
      <c r="Y76" s="22">
        <f t="shared" si="46"/>
        <v>0</v>
      </c>
      <c r="Z76" s="22">
        <f t="shared" si="46"/>
        <v>9931.079999999998</v>
      </c>
      <c r="AA76" s="22">
        <f t="shared" si="46"/>
        <v>0</v>
      </c>
    </row>
    <row r="77" spans="1:27" ht="21.75" customHeight="1">
      <c r="A77" s="55"/>
      <c r="B77" s="6" t="s">
        <v>12</v>
      </c>
      <c r="C77" s="7">
        <f t="shared" si="40"/>
        <v>83495.2</v>
      </c>
      <c r="D77" s="8">
        <f>D72+D18</f>
        <v>0</v>
      </c>
      <c r="E77" s="8">
        <f aca="true" t="shared" si="47" ref="E77:AA77">E72+E18</f>
        <v>0</v>
      </c>
      <c r="F77" s="8">
        <f t="shared" si="47"/>
        <v>0</v>
      </c>
      <c r="G77" s="8">
        <f t="shared" si="47"/>
        <v>0</v>
      </c>
      <c r="H77" s="8">
        <f t="shared" si="47"/>
        <v>0</v>
      </c>
      <c r="I77" s="8">
        <f t="shared" si="47"/>
        <v>0</v>
      </c>
      <c r="J77" s="8">
        <f t="shared" si="47"/>
        <v>0</v>
      </c>
      <c r="K77" s="8">
        <f t="shared" si="47"/>
        <v>0</v>
      </c>
      <c r="L77" s="8">
        <f t="shared" si="47"/>
        <v>0</v>
      </c>
      <c r="M77" s="8">
        <f t="shared" si="47"/>
        <v>0</v>
      </c>
      <c r="N77" s="8">
        <f t="shared" si="47"/>
        <v>0</v>
      </c>
      <c r="O77" s="8">
        <f t="shared" si="47"/>
        <v>0</v>
      </c>
      <c r="P77" s="8">
        <f t="shared" si="47"/>
        <v>16691.5</v>
      </c>
      <c r="Q77" s="8">
        <f t="shared" si="47"/>
        <v>0</v>
      </c>
      <c r="R77" s="8">
        <f t="shared" si="47"/>
        <v>33392.5</v>
      </c>
      <c r="S77" s="8">
        <f t="shared" si="47"/>
        <v>0</v>
      </c>
      <c r="T77" s="8">
        <f t="shared" si="47"/>
        <v>33411.2</v>
      </c>
      <c r="U77" s="8">
        <f t="shared" si="47"/>
        <v>0</v>
      </c>
      <c r="V77" s="8">
        <f t="shared" si="47"/>
        <v>0</v>
      </c>
      <c r="W77" s="8">
        <f t="shared" si="47"/>
        <v>0</v>
      </c>
      <c r="X77" s="8">
        <f t="shared" si="47"/>
        <v>0</v>
      </c>
      <c r="Y77" s="8">
        <f t="shared" si="47"/>
        <v>0</v>
      </c>
      <c r="Z77" s="8">
        <f t="shared" si="47"/>
        <v>0</v>
      </c>
      <c r="AA77" s="8">
        <f t="shared" si="47"/>
        <v>0</v>
      </c>
    </row>
    <row r="78" spans="1:27" ht="21.75" customHeight="1">
      <c r="A78" s="55"/>
      <c r="B78" s="6" t="s">
        <v>13</v>
      </c>
      <c r="C78" s="7">
        <f t="shared" si="40"/>
        <v>127386.20000000001</v>
      </c>
      <c r="D78" s="8">
        <f>D73+D19</f>
        <v>8879.54</v>
      </c>
      <c r="E78" s="8">
        <f aca="true" t="shared" si="48" ref="E78:AA78">E73+E19</f>
        <v>0</v>
      </c>
      <c r="F78" s="8">
        <f t="shared" si="48"/>
        <v>12566.04</v>
      </c>
      <c r="G78" s="8">
        <f t="shared" si="48"/>
        <v>0</v>
      </c>
      <c r="H78" s="8">
        <f t="shared" si="48"/>
        <v>14956.02</v>
      </c>
      <c r="I78" s="8">
        <f t="shared" si="48"/>
        <v>0</v>
      </c>
      <c r="J78" s="8">
        <f t="shared" si="48"/>
        <v>11717.41</v>
      </c>
      <c r="K78" s="8">
        <f t="shared" si="48"/>
        <v>0</v>
      </c>
      <c r="L78" s="8">
        <f t="shared" si="48"/>
        <v>12868.720000000001</v>
      </c>
      <c r="M78" s="8">
        <f t="shared" si="48"/>
        <v>0</v>
      </c>
      <c r="N78" s="8">
        <f t="shared" si="48"/>
        <v>10851.62</v>
      </c>
      <c r="O78" s="8">
        <f t="shared" si="48"/>
        <v>0</v>
      </c>
      <c r="P78" s="8">
        <f t="shared" si="48"/>
        <v>11477.29</v>
      </c>
      <c r="Q78" s="8">
        <f t="shared" si="48"/>
        <v>0</v>
      </c>
      <c r="R78" s="8">
        <f t="shared" si="48"/>
        <v>8637.98</v>
      </c>
      <c r="S78" s="8">
        <f t="shared" si="48"/>
        <v>0</v>
      </c>
      <c r="T78" s="8">
        <f t="shared" si="48"/>
        <v>11041.47</v>
      </c>
      <c r="U78" s="8">
        <f t="shared" si="48"/>
        <v>0</v>
      </c>
      <c r="V78" s="8">
        <f t="shared" si="48"/>
        <v>7052.99</v>
      </c>
      <c r="W78" s="8">
        <f t="shared" si="48"/>
        <v>0</v>
      </c>
      <c r="X78" s="8">
        <f t="shared" si="48"/>
        <v>7406.039999999999</v>
      </c>
      <c r="Y78" s="8">
        <f t="shared" si="48"/>
        <v>0</v>
      </c>
      <c r="Z78" s="8">
        <f t="shared" si="48"/>
        <v>9931.079999999998</v>
      </c>
      <c r="AA78" s="8">
        <f t="shared" si="48"/>
        <v>0</v>
      </c>
    </row>
    <row r="79" spans="1:27" ht="21.75" customHeight="1">
      <c r="A79" s="55"/>
      <c r="B79" s="6" t="s">
        <v>42</v>
      </c>
      <c r="C79" s="7">
        <f t="shared" si="40"/>
        <v>0</v>
      </c>
      <c r="D79" s="8">
        <f>D74+D20</f>
        <v>0</v>
      </c>
      <c r="E79" s="8">
        <f aca="true" t="shared" si="49" ref="E79:AA79">E74+E20</f>
        <v>0</v>
      </c>
      <c r="F79" s="8">
        <f t="shared" si="49"/>
        <v>0</v>
      </c>
      <c r="G79" s="8">
        <f t="shared" si="49"/>
        <v>0</v>
      </c>
      <c r="H79" s="8">
        <f t="shared" si="49"/>
        <v>0</v>
      </c>
      <c r="I79" s="8">
        <f t="shared" si="49"/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0</v>
      </c>
      <c r="N79" s="8">
        <f t="shared" si="49"/>
        <v>0</v>
      </c>
      <c r="O79" s="8">
        <f t="shared" si="49"/>
        <v>0</v>
      </c>
      <c r="P79" s="8">
        <f t="shared" si="49"/>
        <v>0</v>
      </c>
      <c r="Q79" s="8">
        <f t="shared" si="49"/>
        <v>0</v>
      </c>
      <c r="R79" s="8">
        <f t="shared" si="49"/>
        <v>0</v>
      </c>
      <c r="S79" s="8">
        <f t="shared" si="49"/>
        <v>0</v>
      </c>
      <c r="T79" s="8">
        <f t="shared" si="49"/>
        <v>0</v>
      </c>
      <c r="U79" s="8">
        <f t="shared" si="49"/>
        <v>0</v>
      </c>
      <c r="V79" s="8">
        <f t="shared" si="49"/>
        <v>0</v>
      </c>
      <c r="W79" s="8">
        <f t="shared" si="49"/>
        <v>0</v>
      </c>
      <c r="X79" s="8">
        <f t="shared" si="49"/>
        <v>0</v>
      </c>
      <c r="Y79" s="8">
        <f t="shared" si="49"/>
        <v>0</v>
      </c>
      <c r="Z79" s="8">
        <f t="shared" si="49"/>
        <v>0</v>
      </c>
      <c r="AA79" s="8">
        <f t="shared" si="49"/>
        <v>0</v>
      </c>
    </row>
    <row r="80" spans="1:27" ht="21.75" customHeight="1">
      <c r="A80" s="55"/>
      <c r="B80" s="6" t="s">
        <v>43</v>
      </c>
      <c r="C80" s="7">
        <f t="shared" si="40"/>
        <v>0</v>
      </c>
      <c r="D80" s="8">
        <f>D75+D21</f>
        <v>0</v>
      </c>
      <c r="E80" s="8">
        <f aca="true" t="shared" si="50" ref="E80:AA80">E75+E21</f>
        <v>0</v>
      </c>
      <c r="F80" s="8">
        <f t="shared" si="50"/>
        <v>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8">
        <f t="shared" si="50"/>
        <v>0</v>
      </c>
      <c r="P80" s="8">
        <f t="shared" si="50"/>
        <v>0</v>
      </c>
      <c r="Q80" s="8">
        <f t="shared" si="50"/>
        <v>0</v>
      </c>
      <c r="R80" s="8">
        <f t="shared" si="50"/>
        <v>0</v>
      </c>
      <c r="S80" s="8">
        <f t="shared" si="50"/>
        <v>0</v>
      </c>
      <c r="T80" s="8">
        <f t="shared" si="50"/>
        <v>0</v>
      </c>
      <c r="U80" s="8">
        <f t="shared" si="50"/>
        <v>0</v>
      </c>
      <c r="V80" s="8">
        <f t="shared" si="50"/>
        <v>0</v>
      </c>
      <c r="W80" s="8">
        <f t="shared" si="50"/>
        <v>0</v>
      </c>
      <c r="X80" s="8">
        <f t="shared" si="50"/>
        <v>0</v>
      </c>
      <c r="Y80" s="8">
        <f t="shared" si="50"/>
        <v>0</v>
      </c>
      <c r="Z80" s="8">
        <f t="shared" si="50"/>
        <v>0</v>
      </c>
      <c r="AA80" s="8">
        <f t="shared" si="50"/>
        <v>0</v>
      </c>
    </row>
    <row r="81" spans="1:27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33" customHeight="1">
      <c r="A82" s="10"/>
      <c r="B82" s="12" t="s">
        <v>50</v>
      </c>
      <c r="C82" s="14"/>
      <c r="D82" s="14"/>
      <c r="E82" s="14"/>
      <c r="F82" s="56" t="s">
        <v>18</v>
      </c>
      <c r="G82" s="56"/>
      <c r="H82" s="56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5" s="27" customFormat="1" ht="16.5">
      <c r="A83" s="24"/>
      <c r="B83" s="24"/>
      <c r="C83" s="25"/>
      <c r="D83" s="26"/>
      <c r="E83" s="26"/>
    </row>
    <row r="84" spans="1:3" s="27" customFormat="1" ht="16.5">
      <c r="A84" s="27" t="s">
        <v>40</v>
      </c>
      <c r="B84" s="12" t="s">
        <v>51</v>
      </c>
      <c r="C84" s="28"/>
    </row>
    <row r="85" spans="1:3" s="27" customFormat="1" ht="16.5">
      <c r="A85" s="27" t="s">
        <v>52</v>
      </c>
      <c r="B85" s="12" t="s">
        <v>53</v>
      </c>
      <c r="C85" s="28"/>
    </row>
    <row r="86" spans="1:3" s="27" customFormat="1" ht="16.5">
      <c r="A86" s="27" t="s">
        <v>54</v>
      </c>
      <c r="B86" s="12" t="s">
        <v>24</v>
      </c>
      <c r="C86" s="28"/>
    </row>
    <row r="87" ht="16.5">
      <c r="A87" s="3" t="s">
        <v>41</v>
      </c>
    </row>
  </sheetData>
  <sheetProtection/>
  <mergeCells count="33">
    <mergeCell ref="A11:A16"/>
    <mergeCell ref="C7:C8"/>
    <mergeCell ref="D7:E7"/>
    <mergeCell ref="B7:B8"/>
    <mergeCell ref="L7:M7"/>
    <mergeCell ref="N7:O7"/>
    <mergeCell ref="F7:G7"/>
    <mergeCell ref="T7:U7"/>
    <mergeCell ref="V7:W7"/>
    <mergeCell ref="X7:Y7"/>
    <mergeCell ref="P7:Q7"/>
    <mergeCell ref="H7:I7"/>
    <mergeCell ref="J7:K7"/>
    <mergeCell ref="V1:Z1"/>
    <mergeCell ref="V2:Z2"/>
    <mergeCell ref="V3:Z3"/>
    <mergeCell ref="B10:Z10"/>
    <mergeCell ref="B22:Z22"/>
    <mergeCell ref="A65:A70"/>
    <mergeCell ref="Z4:AA4"/>
    <mergeCell ref="A5:AA5"/>
    <mergeCell ref="A7:A8"/>
    <mergeCell ref="R7:S7"/>
    <mergeCell ref="A76:A80"/>
    <mergeCell ref="F82:H82"/>
    <mergeCell ref="A23:A28"/>
    <mergeCell ref="A29:A34"/>
    <mergeCell ref="A47:A52"/>
    <mergeCell ref="A53:A58"/>
    <mergeCell ref="A59:A64"/>
    <mergeCell ref="A35:A40"/>
    <mergeCell ref="A41:A46"/>
    <mergeCell ref="A71:A75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3"/>
  <sheetViews>
    <sheetView tabSelected="1" view="pageBreakPreview" zoomScale="77" zoomScaleNormal="77" zoomScaleSheetLayoutView="77" zoomScalePageLayoutView="0" workbookViewId="0" topLeftCell="A1">
      <pane xSplit="7" ySplit="5" topLeftCell="AC2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E17" sqref="AE17"/>
    </sheetView>
  </sheetViews>
  <sheetFormatPr defaultColWidth="9.140625" defaultRowHeight="12.75"/>
  <cols>
    <col min="1" max="1" width="38.140625" style="3" customWidth="1"/>
    <col min="2" max="7" width="15.00390625" style="3" customWidth="1"/>
    <col min="8" max="27" width="12.28125" style="3" customWidth="1"/>
    <col min="28" max="28" width="10.7109375" style="3" customWidth="1"/>
    <col min="29" max="29" width="12.28125" style="3" customWidth="1"/>
    <col min="30" max="30" width="12.57421875" style="3" customWidth="1"/>
    <col min="31" max="31" width="14.57421875" style="3" customWidth="1"/>
    <col min="32" max="32" width="62.8515625" style="3" customWidth="1"/>
    <col min="33" max="33" width="13.7109375" style="3" bestFit="1" customWidth="1"/>
    <col min="34" max="16384" width="9.140625" style="3" customWidth="1"/>
  </cols>
  <sheetData>
    <row r="1" spans="1:31" ht="33.75" customHeight="1">
      <c r="A1" s="29"/>
      <c r="B1" s="70" t="s">
        <v>83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2" ht="29.25" customHeight="1">
      <c r="A3" s="64" t="s">
        <v>59</v>
      </c>
      <c r="B3" s="64" t="s">
        <v>44</v>
      </c>
      <c r="C3" s="64" t="s">
        <v>84</v>
      </c>
      <c r="D3" s="64" t="s">
        <v>85</v>
      </c>
      <c r="E3" s="64" t="s">
        <v>86</v>
      </c>
      <c r="F3" s="64" t="s">
        <v>70</v>
      </c>
      <c r="G3" s="64"/>
      <c r="H3" s="64" t="s">
        <v>0</v>
      </c>
      <c r="I3" s="64"/>
      <c r="J3" s="64" t="s">
        <v>1</v>
      </c>
      <c r="K3" s="64"/>
      <c r="L3" s="64" t="s">
        <v>2</v>
      </c>
      <c r="M3" s="64"/>
      <c r="N3" s="64" t="s">
        <v>3</v>
      </c>
      <c r="O3" s="64"/>
      <c r="P3" s="64" t="s">
        <v>4</v>
      </c>
      <c r="Q3" s="64"/>
      <c r="R3" s="64" t="s">
        <v>5</v>
      </c>
      <c r="S3" s="64"/>
      <c r="T3" s="64" t="s">
        <v>6</v>
      </c>
      <c r="U3" s="64"/>
      <c r="V3" s="64" t="s">
        <v>7</v>
      </c>
      <c r="W3" s="64"/>
      <c r="X3" s="64" t="s">
        <v>8</v>
      </c>
      <c r="Y3" s="64"/>
      <c r="Z3" s="64" t="s">
        <v>9</v>
      </c>
      <c r="AA3" s="64"/>
      <c r="AB3" s="64" t="s">
        <v>10</v>
      </c>
      <c r="AC3" s="64"/>
      <c r="AD3" s="64" t="s">
        <v>11</v>
      </c>
      <c r="AE3" s="64"/>
      <c r="AF3" s="64" t="s">
        <v>73</v>
      </c>
    </row>
    <row r="4" spans="1:32" ht="39.75" customHeight="1">
      <c r="A4" s="64"/>
      <c r="B4" s="64"/>
      <c r="C4" s="64"/>
      <c r="D4" s="64"/>
      <c r="E4" s="64"/>
      <c r="F4" s="44" t="s">
        <v>71</v>
      </c>
      <c r="G4" s="44" t="s">
        <v>72</v>
      </c>
      <c r="H4" s="44" t="s">
        <v>45</v>
      </c>
      <c r="I4" s="44" t="s">
        <v>69</v>
      </c>
      <c r="J4" s="44" t="s">
        <v>45</v>
      </c>
      <c r="K4" s="44" t="s">
        <v>69</v>
      </c>
      <c r="L4" s="44" t="s">
        <v>45</v>
      </c>
      <c r="M4" s="44" t="s">
        <v>69</v>
      </c>
      <c r="N4" s="44" t="s">
        <v>45</v>
      </c>
      <c r="O4" s="44" t="s">
        <v>69</v>
      </c>
      <c r="P4" s="44" t="s">
        <v>45</v>
      </c>
      <c r="Q4" s="44" t="s">
        <v>69</v>
      </c>
      <c r="R4" s="44" t="s">
        <v>45</v>
      </c>
      <c r="S4" s="44" t="s">
        <v>69</v>
      </c>
      <c r="T4" s="44" t="s">
        <v>45</v>
      </c>
      <c r="U4" s="44" t="s">
        <v>69</v>
      </c>
      <c r="V4" s="44" t="s">
        <v>45</v>
      </c>
      <c r="W4" s="44" t="s">
        <v>69</v>
      </c>
      <c r="X4" s="44" t="s">
        <v>45</v>
      </c>
      <c r="Y4" s="44" t="s">
        <v>69</v>
      </c>
      <c r="Z4" s="44" t="s">
        <v>45</v>
      </c>
      <c r="AA4" s="44" t="s">
        <v>69</v>
      </c>
      <c r="AB4" s="44" t="s">
        <v>45</v>
      </c>
      <c r="AC4" s="44" t="s">
        <v>69</v>
      </c>
      <c r="AD4" s="44" t="s">
        <v>45</v>
      </c>
      <c r="AE4" s="44" t="s">
        <v>69</v>
      </c>
      <c r="AF4" s="64"/>
    </row>
    <row r="5" spans="1:32" ht="19.5" customHeight="1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  <c r="P5" s="47">
        <v>16</v>
      </c>
      <c r="Q5" s="47">
        <v>17</v>
      </c>
      <c r="R5" s="47">
        <v>18</v>
      </c>
      <c r="S5" s="47">
        <v>19</v>
      </c>
      <c r="T5" s="47">
        <v>20</v>
      </c>
      <c r="U5" s="47">
        <v>21</v>
      </c>
      <c r="V5" s="47">
        <v>22</v>
      </c>
      <c r="W5" s="47">
        <v>23</v>
      </c>
      <c r="X5" s="47">
        <v>24</v>
      </c>
      <c r="Y5" s="47">
        <v>25</v>
      </c>
      <c r="Z5" s="47">
        <v>26</v>
      </c>
      <c r="AA5" s="47">
        <v>27</v>
      </c>
      <c r="AB5" s="47">
        <v>28</v>
      </c>
      <c r="AC5" s="47">
        <v>29</v>
      </c>
      <c r="AD5" s="47">
        <v>30</v>
      </c>
      <c r="AE5" s="47">
        <v>31</v>
      </c>
      <c r="AF5" s="47">
        <v>32</v>
      </c>
    </row>
    <row r="6" spans="1:32" s="34" customFormat="1" ht="41.25" customHeight="1">
      <c r="A6" s="31" t="s">
        <v>27</v>
      </c>
      <c r="B6" s="33">
        <f>B7</f>
        <v>18529.600000000002</v>
      </c>
      <c r="C6" s="33">
        <f>C7</f>
        <v>12214.68</v>
      </c>
      <c r="D6" s="33">
        <f>D7</f>
        <v>12214.480000000001</v>
      </c>
      <c r="E6" s="33">
        <f>E7</f>
        <v>12214.480000000001</v>
      </c>
      <c r="F6" s="33">
        <f>E6/B6%</f>
        <v>65.9187462222606</v>
      </c>
      <c r="G6" s="33">
        <f>_xlfn.IFERROR(E6/C6*100,0)</f>
        <v>99.99836262595501</v>
      </c>
      <c r="H6" s="33">
        <f aca="true" t="shared" si="0" ref="H6:AE7">H7</f>
        <v>1372.7</v>
      </c>
      <c r="I6" s="33">
        <f t="shared" si="0"/>
        <v>1372.7</v>
      </c>
      <c r="J6" s="33">
        <f t="shared" si="0"/>
        <v>1508.13</v>
      </c>
      <c r="K6" s="33">
        <f t="shared" si="0"/>
        <v>1508.13</v>
      </c>
      <c r="L6" s="33">
        <f t="shared" si="0"/>
        <v>1410.83</v>
      </c>
      <c r="M6" s="33">
        <f t="shared" si="0"/>
        <v>1410.83</v>
      </c>
      <c r="N6" s="33">
        <f t="shared" si="0"/>
        <v>1508.13</v>
      </c>
      <c r="O6" s="33">
        <f t="shared" si="0"/>
        <v>1508.13</v>
      </c>
      <c r="P6" s="33">
        <f t="shared" si="0"/>
        <v>1459.48</v>
      </c>
      <c r="Q6" s="33">
        <f t="shared" si="0"/>
        <v>1459.48</v>
      </c>
      <c r="R6" s="33">
        <f t="shared" si="0"/>
        <v>1659.4</v>
      </c>
      <c r="S6" s="33">
        <f t="shared" si="0"/>
        <v>1659.36</v>
      </c>
      <c r="T6" s="33">
        <f t="shared" si="0"/>
        <v>1621.24</v>
      </c>
      <c r="U6" s="33">
        <f t="shared" si="0"/>
        <v>1619.53</v>
      </c>
      <c r="V6" s="33">
        <f t="shared" si="0"/>
        <v>1674.77</v>
      </c>
      <c r="W6" s="33">
        <f t="shared" si="0"/>
        <v>1676.32</v>
      </c>
      <c r="X6" s="33">
        <f t="shared" si="0"/>
        <v>1673.06</v>
      </c>
      <c r="Y6" s="33">
        <f t="shared" si="0"/>
        <v>0</v>
      </c>
      <c r="Z6" s="33">
        <f t="shared" si="0"/>
        <v>1605.86</v>
      </c>
      <c r="AA6" s="33">
        <f t="shared" si="0"/>
        <v>0</v>
      </c>
      <c r="AB6" s="33">
        <f t="shared" si="0"/>
        <v>1576.44</v>
      </c>
      <c r="AC6" s="33">
        <f t="shared" si="0"/>
        <v>0</v>
      </c>
      <c r="AD6" s="33">
        <f t="shared" si="0"/>
        <v>1459.56</v>
      </c>
      <c r="AE6" s="33">
        <f t="shared" si="0"/>
        <v>0</v>
      </c>
      <c r="AF6" s="32"/>
    </row>
    <row r="7" spans="1:32" ht="76.5" customHeight="1">
      <c r="A7" s="30" t="s">
        <v>60</v>
      </c>
      <c r="B7" s="7">
        <f aca="true" t="shared" si="1" ref="B7:B12">H7+J7+L7+N7+P7+R7+T7+V7+X7+Z7+AB7+AD7+AE7</f>
        <v>18529.600000000002</v>
      </c>
      <c r="C7" s="7">
        <f>C8</f>
        <v>12214.68</v>
      </c>
      <c r="D7" s="7">
        <f>D8</f>
        <v>12214.480000000001</v>
      </c>
      <c r="E7" s="7">
        <f>E8</f>
        <v>12214.480000000001</v>
      </c>
      <c r="F7" s="7">
        <f>E7/B7%</f>
        <v>65.9187462222606</v>
      </c>
      <c r="G7" s="7">
        <f>E7/C7%</f>
        <v>99.99836262595501</v>
      </c>
      <c r="H7" s="7">
        <f>H8</f>
        <v>1372.7</v>
      </c>
      <c r="I7" s="7">
        <f t="shared" si="0"/>
        <v>1372.7</v>
      </c>
      <c r="J7" s="7">
        <f t="shared" si="0"/>
        <v>1508.13</v>
      </c>
      <c r="K7" s="7">
        <f t="shared" si="0"/>
        <v>1508.13</v>
      </c>
      <c r="L7" s="7">
        <f t="shared" si="0"/>
        <v>1410.83</v>
      </c>
      <c r="M7" s="7">
        <f t="shared" si="0"/>
        <v>1410.83</v>
      </c>
      <c r="N7" s="7">
        <f t="shared" si="0"/>
        <v>1508.13</v>
      </c>
      <c r="O7" s="7">
        <f t="shared" si="0"/>
        <v>1508.13</v>
      </c>
      <c r="P7" s="7">
        <f t="shared" si="0"/>
        <v>1459.48</v>
      </c>
      <c r="Q7" s="7">
        <f t="shared" si="0"/>
        <v>1459.48</v>
      </c>
      <c r="R7" s="7">
        <f t="shared" si="0"/>
        <v>1659.4</v>
      </c>
      <c r="S7" s="7">
        <f t="shared" si="0"/>
        <v>1659.36</v>
      </c>
      <c r="T7" s="7">
        <f t="shared" si="0"/>
        <v>1621.24</v>
      </c>
      <c r="U7" s="7">
        <f t="shared" si="0"/>
        <v>1619.53</v>
      </c>
      <c r="V7" s="7">
        <f t="shared" si="0"/>
        <v>1674.77</v>
      </c>
      <c r="W7" s="7">
        <f t="shared" si="0"/>
        <v>1676.32</v>
      </c>
      <c r="X7" s="7">
        <f t="shared" si="0"/>
        <v>1673.06</v>
      </c>
      <c r="Y7" s="7">
        <f t="shared" si="0"/>
        <v>0</v>
      </c>
      <c r="Z7" s="7">
        <f t="shared" si="0"/>
        <v>1605.86</v>
      </c>
      <c r="AA7" s="7">
        <f t="shared" si="0"/>
        <v>0</v>
      </c>
      <c r="AB7" s="7">
        <f t="shared" si="0"/>
        <v>1576.44</v>
      </c>
      <c r="AC7" s="7">
        <f t="shared" si="0"/>
        <v>0</v>
      </c>
      <c r="AD7" s="7">
        <f t="shared" si="0"/>
        <v>1459.56</v>
      </c>
      <c r="AE7" s="7">
        <f t="shared" si="0"/>
        <v>0</v>
      </c>
      <c r="AF7" s="65"/>
    </row>
    <row r="8" spans="1:32" s="19" customFormat="1" ht="18.75" customHeight="1">
      <c r="A8" s="17" t="s">
        <v>26</v>
      </c>
      <c r="B8" s="18">
        <f t="shared" si="1"/>
        <v>18529.600000000002</v>
      </c>
      <c r="C8" s="18">
        <f>C9+C10+C11+C12</f>
        <v>12214.68</v>
      </c>
      <c r="D8" s="18">
        <f>D9+D10+D11+D12</f>
        <v>12214.480000000001</v>
      </c>
      <c r="E8" s="18">
        <f>E9+E10+E11+E12</f>
        <v>12214.480000000001</v>
      </c>
      <c r="F8" s="18">
        <f>E8/B8%</f>
        <v>65.9187462222606</v>
      </c>
      <c r="G8" s="18">
        <f>E8/C8%</f>
        <v>99.99836262595501</v>
      </c>
      <c r="H8" s="18">
        <f>H9+H10+H11+H12</f>
        <v>1372.7</v>
      </c>
      <c r="I8" s="18">
        <f aca="true" t="shared" si="2" ref="I8:AE8">I9+I10+I11+I12</f>
        <v>1372.7</v>
      </c>
      <c r="J8" s="18">
        <f t="shared" si="2"/>
        <v>1508.13</v>
      </c>
      <c r="K8" s="18">
        <f t="shared" si="2"/>
        <v>1508.13</v>
      </c>
      <c r="L8" s="18">
        <f t="shared" si="2"/>
        <v>1410.83</v>
      </c>
      <c r="M8" s="18">
        <f t="shared" si="2"/>
        <v>1410.83</v>
      </c>
      <c r="N8" s="18">
        <f t="shared" si="2"/>
        <v>1508.13</v>
      </c>
      <c r="O8" s="18">
        <f t="shared" si="2"/>
        <v>1508.13</v>
      </c>
      <c r="P8" s="18">
        <f t="shared" si="2"/>
        <v>1459.48</v>
      </c>
      <c r="Q8" s="18">
        <f t="shared" si="2"/>
        <v>1459.48</v>
      </c>
      <c r="R8" s="18">
        <f t="shared" si="2"/>
        <v>1659.4</v>
      </c>
      <c r="S8" s="18">
        <f t="shared" si="2"/>
        <v>1659.36</v>
      </c>
      <c r="T8" s="18">
        <f t="shared" si="2"/>
        <v>1621.24</v>
      </c>
      <c r="U8" s="18">
        <f t="shared" si="2"/>
        <v>1619.53</v>
      </c>
      <c r="V8" s="18">
        <f t="shared" si="2"/>
        <v>1674.77</v>
      </c>
      <c r="W8" s="18">
        <f t="shared" si="2"/>
        <v>1676.32</v>
      </c>
      <c r="X8" s="18">
        <f t="shared" si="2"/>
        <v>1673.06</v>
      </c>
      <c r="Y8" s="18">
        <f t="shared" si="2"/>
        <v>0</v>
      </c>
      <c r="Z8" s="18">
        <f t="shared" si="2"/>
        <v>1605.86</v>
      </c>
      <c r="AA8" s="18">
        <f t="shared" si="2"/>
        <v>0</v>
      </c>
      <c r="AB8" s="18">
        <f t="shared" si="2"/>
        <v>1576.44</v>
      </c>
      <c r="AC8" s="18">
        <f t="shared" si="2"/>
        <v>0</v>
      </c>
      <c r="AD8" s="18">
        <f t="shared" si="2"/>
        <v>1459.56</v>
      </c>
      <c r="AE8" s="18">
        <f t="shared" si="2"/>
        <v>0</v>
      </c>
      <c r="AF8" s="65"/>
    </row>
    <row r="9" spans="1:32" ht="17.25" customHeight="1">
      <c r="A9" s="48" t="s">
        <v>12</v>
      </c>
      <c r="B9" s="7">
        <f t="shared" si="1"/>
        <v>0</v>
      </c>
      <c r="C9" s="7">
        <f>H9+J9+L9+N9+P9+R9+T9+V9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65"/>
    </row>
    <row r="10" spans="1:32" ht="17.25" customHeight="1">
      <c r="A10" s="48" t="s">
        <v>13</v>
      </c>
      <c r="B10" s="7">
        <f t="shared" si="1"/>
        <v>18529.600000000002</v>
      </c>
      <c r="C10" s="7">
        <f>H10+J10+L10+N10+P10+R10+T10+V10</f>
        <v>12214.68</v>
      </c>
      <c r="D10" s="7">
        <f>E10</f>
        <v>12214.480000000001</v>
      </c>
      <c r="E10" s="7">
        <f>I10+K10+M10+O10+Q10+S10+U10+W10+Y10+AA10+AC10+AE10</f>
        <v>12214.480000000001</v>
      </c>
      <c r="F10" s="7">
        <f>E10/B10%</f>
        <v>65.9187462222606</v>
      </c>
      <c r="G10" s="7">
        <f>E10/C10%</f>
        <v>99.99836262595501</v>
      </c>
      <c r="H10" s="7">
        <v>1372.7</v>
      </c>
      <c r="I10" s="7">
        <v>1372.7</v>
      </c>
      <c r="J10" s="7">
        <v>1508.13</v>
      </c>
      <c r="K10" s="7">
        <v>1508.13</v>
      </c>
      <c r="L10" s="7">
        <v>1410.83</v>
      </c>
      <c r="M10" s="7">
        <v>1410.83</v>
      </c>
      <c r="N10" s="7">
        <v>1508.13</v>
      </c>
      <c r="O10" s="7">
        <v>1508.13</v>
      </c>
      <c r="P10" s="7">
        <v>1459.48</v>
      </c>
      <c r="Q10" s="7">
        <v>1459.48</v>
      </c>
      <c r="R10" s="7">
        <v>1659.4</v>
      </c>
      <c r="S10" s="7">
        <v>1659.36</v>
      </c>
      <c r="T10" s="7">
        <v>1621.24</v>
      </c>
      <c r="U10" s="7">
        <v>1619.53</v>
      </c>
      <c r="V10" s="7">
        <v>1674.77</v>
      </c>
      <c r="W10" s="7">
        <v>1676.32</v>
      </c>
      <c r="X10" s="7">
        <v>1673.06</v>
      </c>
      <c r="Y10" s="7"/>
      <c r="Z10" s="7">
        <v>1605.86</v>
      </c>
      <c r="AA10" s="7"/>
      <c r="AB10" s="7">
        <v>1576.44</v>
      </c>
      <c r="AC10" s="7"/>
      <c r="AD10" s="7">
        <v>1459.56</v>
      </c>
      <c r="AE10" s="7"/>
      <c r="AF10" s="65"/>
    </row>
    <row r="11" spans="1:32" ht="17.25" customHeight="1">
      <c r="A11" s="48" t="s">
        <v>42</v>
      </c>
      <c r="B11" s="7">
        <f t="shared" si="1"/>
        <v>0</v>
      </c>
      <c r="C11" s="7">
        <f>H11+J11+L11+N11+P11+R11+T11+V11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65"/>
    </row>
    <row r="12" spans="1:32" ht="17.25" customHeight="1">
      <c r="A12" s="48" t="s">
        <v>43</v>
      </c>
      <c r="B12" s="7">
        <f t="shared" si="1"/>
        <v>0</v>
      </c>
      <c r="C12" s="7">
        <f>H12+J12+L12+N12+P12+R12+T12+V12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65"/>
    </row>
    <row r="13" spans="1:32" s="34" customFormat="1" ht="41.25" customHeight="1">
      <c r="A13" s="31" t="s">
        <v>30</v>
      </c>
      <c r="B13" s="33">
        <f>B14+B50</f>
        <v>241522.80097000004</v>
      </c>
      <c r="C13" s="33">
        <f>C14+C50</f>
        <v>146846.37377</v>
      </c>
      <c r="D13" s="33">
        <f>D14+D50</f>
        <v>140987.72</v>
      </c>
      <c r="E13" s="33">
        <f>E14+E50</f>
        <v>140987.72</v>
      </c>
      <c r="F13" s="33">
        <f aca="true" t="shared" si="3" ref="F13:F23">E13/B13%</f>
        <v>58.37449691448069</v>
      </c>
      <c r="G13" s="33">
        <f aca="true" t="shared" si="4" ref="G13:G23">_xlfn.IFERROR(E13/C13*100,0)</f>
        <v>96.01035175769734</v>
      </c>
      <c r="H13" s="33">
        <f aca="true" t="shared" si="5" ref="H13:AE13">H14+H50</f>
        <v>7506.84</v>
      </c>
      <c r="I13" s="33">
        <f t="shared" si="5"/>
        <v>5884.65</v>
      </c>
      <c r="J13" s="33">
        <f t="shared" si="5"/>
        <v>11057.91</v>
      </c>
      <c r="K13" s="33">
        <f t="shared" si="5"/>
        <v>10551.12</v>
      </c>
      <c r="L13" s="33">
        <f t="shared" si="5"/>
        <v>13591.29</v>
      </c>
      <c r="M13" s="33">
        <f t="shared" si="5"/>
        <v>8429.7</v>
      </c>
      <c r="N13" s="33">
        <f t="shared" si="5"/>
        <v>10209.28</v>
      </c>
      <c r="O13" s="33">
        <f t="shared" si="5"/>
        <v>9032.93</v>
      </c>
      <c r="P13" s="33">
        <f t="shared" si="5"/>
        <v>11409.240000000002</v>
      </c>
      <c r="Q13" s="33">
        <f t="shared" si="5"/>
        <v>12652</v>
      </c>
      <c r="R13" s="33">
        <f t="shared" si="5"/>
        <v>10581.460000000001</v>
      </c>
      <c r="S13" s="33">
        <f t="shared" si="5"/>
        <v>10781.81</v>
      </c>
      <c r="T13" s="33">
        <f t="shared" si="5"/>
        <v>51630.593400000005</v>
      </c>
      <c r="U13" s="33">
        <f t="shared" si="5"/>
        <v>51568.33</v>
      </c>
      <c r="V13" s="33">
        <f t="shared" si="5"/>
        <v>46536.43923</v>
      </c>
      <c r="W13" s="33">
        <f t="shared" si="5"/>
        <v>47763.86000000001</v>
      </c>
      <c r="X13" s="33">
        <f t="shared" si="5"/>
        <v>26159.20232</v>
      </c>
      <c r="Y13" s="33">
        <f t="shared" si="5"/>
        <v>0</v>
      </c>
      <c r="Z13" s="33">
        <f t="shared" si="5"/>
        <v>6273.99488</v>
      </c>
      <c r="AA13" s="33">
        <f t="shared" si="5"/>
        <v>0</v>
      </c>
      <c r="AB13" s="33">
        <f t="shared" si="5"/>
        <v>5829.599999999999</v>
      </c>
      <c r="AC13" s="33">
        <f t="shared" si="5"/>
        <v>0</v>
      </c>
      <c r="AD13" s="33">
        <f t="shared" si="5"/>
        <v>40736.95114</v>
      </c>
      <c r="AE13" s="33">
        <f t="shared" si="5"/>
        <v>0</v>
      </c>
      <c r="AF13" s="32"/>
    </row>
    <row r="14" spans="1:32" s="9" customFormat="1" ht="90" customHeight="1">
      <c r="A14" s="30" t="s">
        <v>75</v>
      </c>
      <c r="B14" s="7">
        <f aca="true" t="shared" si="6" ref="B14:B81">H14+J14+L14+N14+P14+R14+T14+V14+X14+Z14+AB14+AD14+AE14</f>
        <v>138541.90097000002</v>
      </c>
      <c r="C14" s="7">
        <f>C15</f>
        <v>68045.71677</v>
      </c>
      <c r="D14" s="7">
        <f>D15</f>
        <v>68045.72</v>
      </c>
      <c r="E14" s="7">
        <f>E15</f>
        <v>68045.72</v>
      </c>
      <c r="F14" s="7">
        <f t="shared" si="3"/>
        <v>49.11562460423774</v>
      </c>
      <c r="G14" s="7">
        <f t="shared" si="4"/>
        <v>100.0000047468087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1389.24</v>
      </c>
      <c r="S14" s="7">
        <f t="shared" si="7"/>
        <v>1389.24</v>
      </c>
      <c r="T14" s="7">
        <f t="shared" si="7"/>
        <v>42376.5434</v>
      </c>
      <c r="U14" s="7">
        <f t="shared" si="7"/>
        <v>42278.24</v>
      </c>
      <c r="V14" s="7">
        <f t="shared" si="7"/>
        <v>39956.612230000006</v>
      </c>
      <c r="W14" s="7">
        <f t="shared" si="7"/>
        <v>40054.920000000006</v>
      </c>
      <c r="X14" s="7">
        <f t="shared" si="7"/>
        <v>21727.20932</v>
      </c>
      <c r="Y14" s="7">
        <f t="shared" si="7"/>
        <v>0</v>
      </c>
      <c r="Z14" s="7">
        <f t="shared" si="7"/>
        <v>826.86488</v>
      </c>
      <c r="AA14" s="7">
        <f t="shared" si="7"/>
        <v>0</v>
      </c>
      <c r="AB14" s="7">
        <f t="shared" si="7"/>
        <v>0</v>
      </c>
      <c r="AC14" s="7">
        <f t="shared" si="7"/>
        <v>0</v>
      </c>
      <c r="AD14" s="7">
        <f t="shared" si="7"/>
        <v>32265.43114</v>
      </c>
      <c r="AE14" s="7">
        <f t="shared" si="7"/>
        <v>0</v>
      </c>
      <c r="AF14" s="66"/>
    </row>
    <row r="15" spans="1:32" s="23" customFormat="1" ht="21.75" customHeight="1">
      <c r="A15" s="17" t="s">
        <v>26</v>
      </c>
      <c r="B15" s="39">
        <f>H15+J15+L15+N15+P15+R15+T15+V15+X15+Z15+AB15+AD15</f>
        <v>138541.90097000002</v>
      </c>
      <c r="C15" s="18">
        <f>C16+C17+C18+C19</f>
        <v>68045.71677</v>
      </c>
      <c r="D15" s="18">
        <f>D16+D17+D18+D19</f>
        <v>68045.72</v>
      </c>
      <c r="E15" s="18">
        <f>E16+E17+E18+E19</f>
        <v>68045.72</v>
      </c>
      <c r="F15" s="18">
        <f t="shared" si="3"/>
        <v>49.11562460423774</v>
      </c>
      <c r="G15" s="18">
        <f t="shared" si="4"/>
        <v>100.0000047468087</v>
      </c>
      <c r="H15" s="18">
        <f>H16+H17+H18+H19</f>
        <v>0</v>
      </c>
      <c r="I15" s="18">
        <f aca="true" t="shared" si="8" ref="I15:AC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>R16+R17+R18+R19</f>
        <v>1389.24</v>
      </c>
      <c r="S15" s="18">
        <f>S16+S17+S18+S19</f>
        <v>1389.24</v>
      </c>
      <c r="T15" s="18">
        <f>T16+T17+T18+T19</f>
        <v>42376.5434</v>
      </c>
      <c r="U15" s="18">
        <f t="shared" si="8"/>
        <v>42278.24</v>
      </c>
      <c r="V15" s="18">
        <f>V16+V17+V18+V19</f>
        <v>39956.612230000006</v>
      </c>
      <c r="W15" s="18">
        <f t="shared" si="8"/>
        <v>40054.920000000006</v>
      </c>
      <c r="X15" s="18">
        <f>X16+X17+X18+X19</f>
        <v>21727.20932</v>
      </c>
      <c r="Y15" s="18">
        <f t="shared" si="8"/>
        <v>0</v>
      </c>
      <c r="Z15" s="18">
        <f t="shared" si="8"/>
        <v>826.86488</v>
      </c>
      <c r="AA15" s="18">
        <f t="shared" si="8"/>
        <v>0</v>
      </c>
      <c r="AB15" s="18">
        <f t="shared" si="8"/>
        <v>0</v>
      </c>
      <c r="AC15" s="18">
        <f t="shared" si="8"/>
        <v>0</v>
      </c>
      <c r="AD15" s="18">
        <f>AD16+AD17+AD18+AD19</f>
        <v>32265.43114</v>
      </c>
      <c r="AE15" s="18">
        <f>AE16+AE17+AE18+AE19</f>
        <v>0</v>
      </c>
      <c r="AF15" s="66"/>
    </row>
    <row r="16" spans="1:32" s="9" customFormat="1" ht="18" customHeight="1">
      <c r="A16" s="48" t="s">
        <v>12</v>
      </c>
      <c r="B16" s="7">
        <f>H16+J16+L16+N16+P16+R16+T16+V16+X16+Z16+AB16+AD16+AE16</f>
        <v>83495.2</v>
      </c>
      <c r="C16" s="7">
        <f>C22+C28+C34+C40</f>
        <v>63040.68801</v>
      </c>
      <c r="D16" s="7">
        <f aca="true" t="shared" si="9" ref="C16:E19">D22+D28+D34+D40</f>
        <v>63040.69</v>
      </c>
      <c r="E16" s="7">
        <f t="shared" si="9"/>
        <v>63040.69</v>
      </c>
      <c r="F16" s="7">
        <f t="shared" si="3"/>
        <v>75.50217257998065</v>
      </c>
      <c r="G16" s="7">
        <f t="shared" si="4"/>
        <v>100.00000315669143</v>
      </c>
      <c r="H16" s="7">
        <f aca="true" t="shared" si="10" ref="H16:AE18">H22+H28+H34+H40</f>
        <v>0</v>
      </c>
      <c r="I16" s="7">
        <f t="shared" si="10"/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si="10"/>
        <v>26395.63902</v>
      </c>
      <c r="U16" s="7">
        <f t="shared" si="10"/>
        <v>26395.64</v>
      </c>
      <c r="V16" s="7">
        <f>V22+V28+V34+V40</f>
        <v>36645.04899</v>
      </c>
      <c r="W16" s="7">
        <f t="shared" si="10"/>
        <v>36645.05</v>
      </c>
      <c r="X16" s="7">
        <f>X22+X28+X34+X40</f>
        <v>20352.23199</v>
      </c>
      <c r="Y16" s="7">
        <f t="shared" si="10"/>
        <v>0</v>
      </c>
      <c r="Z16" s="7">
        <f t="shared" si="10"/>
        <v>102.28</v>
      </c>
      <c r="AA16" s="7">
        <f t="shared" si="10"/>
        <v>0</v>
      </c>
      <c r="AB16" s="7">
        <f t="shared" si="10"/>
        <v>0</v>
      </c>
      <c r="AC16" s="7">
        <f t="shared" si="10"/>
        <v>0</v>
      </c>
      <c r="AD16" s="7">
        <f t="shared" si="10"/>
        <v>0</v>
      </c>
      <c r="AE16" s="7">
        <f t="shared" si="10"/>
        <v>0</v>
      </c>
      <c r="AF16" s="66"/>
    </row>
    <row r="17" spans="1:32" s="9" customFormat="1" ht="18" customHeight="1">
      <c r="A17" s="48" t="s">
        <v>13</v>
      </c>
      <c r="B17" s="7">
        <f>H17+J17+L17+N17+P17+R17+T17+V17+X17+Z17+AB17+AD17+AE17</f>
        <v>7104.70097</v>
      </c>
      <c r="C17" s="7">
        <f>C23+C29+C35+C41</f>
        <v>5005.02876</v>
      </c>
      <c r="D17" s="7">
        <f>D23+D29+D35+D41</f>
        <v>5005.030000000001</v>
      </c>
      <c r="E17" s="7">
        <f t="shared" si="9"/>
        <v>5005.030000000001</v>
      </c>
      <c r="F17" s="7">
        <f t="shared" si="3"/>
        <v>70.44673690186289</v>
      </c>
      <c r="G17" s="7">
        <f t="shared" si="4"/>
        <v>100.00002477508244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  <c r="L17" s="7">
        <f t="shared" si="10"/>
        <v>0</v>
      </c>
      <c r="M17" s="7">
        <f t="shared" si="10"/>
        <v>0</v>
      </c>
      <c r="N17" s="7">
        <f t="shared" si="10"/>
        <v>0</v>
      </c>
      <c r="O17" s="7">
        <f t="shared" si="10"/>
        <v>0</v>
      </c>
      <c r="P17" s="7">
        <f t="shared" si="10"/>
        <v>0</v>
      </c>
      <c r="Q17" s="7">
        <f t="shared" si="10"/>
        <v>0</v>
      </c>
      <c r="R17" s="7">
        <f t="shared" si="10"/>
        <v>1389.24</v>
      </c>
      <c r="S17" s="7">
        <f t="shared" si="10"/>
        <v>1389.24</v>
      </c>
      <c r="T17" s="7">
        <f t="shared" si="10"/>
        <v>1598.30438</v>
      </c>
      <c r="U17" s="7">
        <f t="shared" si="10"/>
        <v>1500</v>
      </c>
      <c r="V17" s="7">
        <f>V23+V29+V35+V41</f>
        <v>2017.48438</v>
      </c>
      <c r="W17" s="7">
        <f t="shared" si="10"/>
        <v>2115.79</v>
      </c>
      <c r="X17" s="7">
        <f>X23+X29+X35+X41</f>
        <v>1374.97733</v>
      </c>
      <c r="Y17" s="7">
        <f t="shared" si="10"/>
        <v>0</v>
      </c>
      <c r="Z17" s="7">
        <f t="shared" si="10"/>
        <v>724.58488</v>
      </c>
      <c r="AA17" s="7">
        <f t="shared" si="10"/>
        <v>0</v>
      </c>
      <c r="AB17" s="7">
        <f t="shared" si="10"/>
        <v>0</v>
      </c>
      <c r="AC17" s="7">
        <f t="shared" si="10"/>
        <v>0</v>
      </c>
      <c r="AD17" s="7">
        <f t="shared" si="10"/>
        <v>0.11</v>
      </c>
      <c r="AE17" s="7">
        <f t="shared" si="10"/>
        <v>0</v>
      </c>
      <c r="AF17" s="66"/>
    </row>
    <row r="18" spans="1:32" s="9" customFormat="1" ht="18" customHeight="1">
      <c r="A18" s="48" t="s">
        <v>42</v>
      </c>
      <c r="B18" s="7">
        <f t="shared" si="6"/>
        <v>0</v>
      </c>
      <c r="C18" s="7">
        <f t="shared" si="9"/>
        <v>0</v>
      </c>
      <c r="D18" s="7">
        <f t="shared" si="9"/>
        <v>0</v>
      </c>
      <c r="E18" s="7">
        <f t="shared" si="9"/>
        <v>0</v>
      </c>
      <c r="F18" s="7" t="e">
        <f t="shared" si="3"/>
        <v>#DIV/0!</v>
      </c>
      <c r="G18" s="7">
        <f t="shared" si="4"/>
        <v>0</v>
      </c>
      <c r="H18" s="7">
        <f t="shared" si="10"/>
        <v>0</v>
      </c>
      <c r="I18" s="7">
        <f t="shared" si="10"/>
        <v>0</v>
      </c>
      <c r="J18" s="7">
        <f t="shared" si="10"/>
        <v>0</v>
      </c>
      <c r="K18" s="7">
        <f t="shared" si="10"/>
        <v>0</v>
      </c>
      <c r="L18" s="7">
        <f t="shared" si="10"/>
        <v>0</v>
      </c>
      <c r="M18" s="7">
        <f t="shared" si="10"/>
        <v>0</v>
      </c>
      <c r="N18" s="7">
        <f t="shared" si="10"/>
        <v>0</v>
      </c>
      <c r="O18" s="7">
        <f t="shared" si="10"/>
        <v>0</v>
      </c>
      <c r="P18" s="7">
        <f t="shared" si="10"/>
        <v>0</v>
      </c>
      <c r="Q18" s="7">
        <f t="shared" si="10"/>
        <v>0</v>
      </c>
      <c r="R18" s="7">
        <f t="shared" si="10"/>
        <v>0</v>
      </c>
      <c r="S18" s="7">
        <f t="shared" si="10"/>
        <v>0</v>
      </c>
      <c r="T18" s="7">
        <f t="shared" si="10"/>
        <v>0</v>
      </c>
      <c r="U18" s="7">
        <f t="shared" si="10"/>
        <v>0</v>
      </c>
      <c r="V18" s="7">
        <f>V24+V30+V36+V42</f>
        <v>0</v>
      </c>
      <c r="W18" s="7">
        <f t="shared" si="10"/>
        <v>0</v>
      </c>
      <c r="X18" s="7">
        <f>X24+X30+X36+X42</f>
        <v>0</v>
      </c>
      <c r="Y18" s="7">
        <f t="shared" si="10"/>
        <v>0</v>
      </c>
      <c r="Z18" s="7">
        <f t="shared" si="10"/>
        <v>0</v>
      </c>
      <c r="AA18" s="7">
        <f t="shared" si="10"/>
        <v>0</v>
      </c>
      <c r="AB18" s="7">
        <f t="shared" si="10"/>
        <v>0</v>
      </c>
      <c r="AC18" s="7">
        <f t="shared" si="10"/>
        <v>0</v>
      </c>
      <c r="AD18" s="7">
        <f t="shared" si="10"/>
        <v>0</v>
      </c>
      <c r="AE18" s="7">
        <f t="shared" si="10"/>
        <v>0</v>
      </c>
      <c r="AF18" s="66"/>
    </row>
    <row r="19" spans="1:32" s="9" customFormat="1" ht="18" customHeight="1">
      <c r="A19" s="48" t="s">
        <v>43</v>
      </c>
      <c r="B19" s="7">
        <f>H19+J19+L19+N19+P19+R19+T19+V19+X19+Z19+AB19+AD19+AE19</f>
        <v>47942</v>
      </c>
      <c r="C19" s="7">
        <f t="shared" si="9"/>
        <v>0</v>
      </c>
      <c r="D19" s="7">
        <f t="shared" si="9"/>
        <v>0</v>
      </c>
      <c r="E19" s="7">
        <f t="shared" si="9"/>
        <v>0</v>
      </c>
      <c r="F19" s="7">
        <f t="shared" si="3"/>
        <v>0</v>
      </c>
      <c r="G19" s="7">
        <f t="shared" si="4"/>
        <v>0</v>
      </c>
      <c r="H19" s="7">
        <f aca="true" t="shared" si="11" ref="H19:S19">H25+H31+H37+H43+H49</f>
        <v>0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>T25+T31+T37+T43+T49</f>
        <v>14382.6</v>
      </c>
      <c r="U19" s="7">
        <f aca="true" t="shared" si="12" ref="U19:AE19">U25+U31+U37+U43+U49</f>
        <v>14382.6</v>
      </c>
      <c r="V19" s="7">
        <f t="shared" si="12"/>
        <v>1294.07886</v>
      </c>
      <c r="W19" s="7">
        <f t="shared" si="12"/>
        <v>1294.08</v>
      </c>
      <c r="X19" s="7">
        <f t="shared" si="12"/>
        <v>0</v>
      </c>
      <c r="Y19" s="7">
        <f t="shared" si="12"/>
        <v>0</v>
      </c>
      <c r="Z19" s="7">
        <f t="shared" si="12"/>
        <v>0</v>
      </c>
      <c r="AA19" s="7">
        <f t="shared" si="12"/>
        <v>0</v>
      </c>
      <c r="AB19" s="7">
        <f t="shared" si="12"/>
        <v>0</v>
      </c>
      <c r="AC19" s="7">
        <f t="shared" si="12"/>
        <v>0</v>
      </c>
      <c r="AD19" s="7">
        <f t="shared" si="12"/>
        <v>32265.32114</v>
      </c>
      <c r="AE19" s="7">
        <f t="shared" si="12"/>
        <v>0</v>
      </c>
      <c r="AF19" s="66"/>
    </row>
    <row r="20" spans="1:32" s="9" customFormat="1" ht="94.5" customHeight="1">
      <c r="A20" s="30" t="s">
        <v>61</v>
      </c>
      <c r="B20" s="7">
        <f t="shared" si="6"/>
        <v>87889.70220999999</v>
      </c>
      <c r="C20" s="7">
        <f>C21</f>
        <v>66358.62801</v>
      </c>
      <c r="D20" s="7">
        <f>D21</f>
        <v>66358.63</v>
      </c>
      <c r="E20" s="7">
        <f>E21</f>
        <v>66358.63</v>
      </c>
      <c r="F20" s="7">
        <f t="shared" si="3"/>
        <v>75.50216729764935</v>
      </c>
      <c r="G20" s="7">
        <f t="shared" si="4"/>
        <v>100.00000299885644</v>
      </c>
      <c r="H20" s="7">
        <f>H21</f>
        <v>0</v>
      </c>
      <c r="I20" s="7">
        <f aca="true" t="shared" si="13" ref="I20:AE20">I21</f>
        <v>0</v>
      </c>
      <c r="J20" s="7">
        <f t="shared" si="13"/>
        <v>0</v>
      </c>
      <c r="K20" s="7">
        <f t="shared" si="13"/>
        <v>0</v>
      </c>
      <c r="L20" s="7">
        <f t="shared" si="13"/>
        <v>0</v>
      </c>
      <c r="M20" s="7">
        <f t="shared" si="13"/>
        <v>0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7">
        <f t="shared" si="13"/>
        <v>0</v>
      </c>
      <c r="R20" s="7">
        <f t="shared" si="13"/>
        <v>1389.24</v>
      </c>
      <c r="S20" s="7">
        <f t="shared" si="13"/>
        <v>1389.24</v>
      </c>
      <c r="T20" s="7">
        <f t="shared" si="13"/>
        <v>26395.63902</v>
      </c>
      <c r="U20" s="7">
        <f t="shared" si="13"/>
        <v>26395.64</v>
      </c>
      <c r="V20" s="7">
        <f t="shared" si="13"/>
        <v>38573.74899</v>
      </c>
      <c r="W20" s="7">
        <f t="shared" si="13"/>
        <v>38573.75</v>
      </c>
      <c r="X20" s="7">
        <f t="shared" si="13"/>
        <v>21423.40932</v>
      </c>
      <c r="Y20" s="7">
        <f t="shared" si="13"/>
        <v>0</v>
      </c>
      <c r="Z20" s="7">
        <f t="shared" si="13"/>
        <v>107.66488</v>
      </c>
      <c r="AA20" s="7">
        <f t="shared" si="13"/>
        <v>0</v>
      </c>
      <c r="AB20" s="7">
        <f t="shared" si="13"/>
        <v>0</v>
      </c>
      <c r="AC20" s="7">
        <f t="shared" si="13"/>
        <v>0</v>
      </c>
      <c r="AD20" s="7">
        <f t="shared" si="13"/>
        <v>0</v>
      </c>
      <c r="AE20" s="7">
        <f t="shared" si="13"/>
        <v>0</v>
      </c>
      <c r="AF20" s="74" t="s">
        <v>87</v>
      </c>
    </row>
    <row r="21" spans="1:32" s="23" customFormat="1" ht="21.75" customHeight="1">
      <c r="A21" s="17" t="s">
        <v>26</v>
      </c>
      <c r="B21" s="18">
        <f t="shared" si="6"/>
        <v>87889.70220999999</v>
      </c>
      <c r="C21" s="18">
        <f>C22+C23+C24+C25</f>
        <v>66358.62801</v>
      </c>
      <c r="D21" s="18">
        <f>D22+D23+D24+D25</f>
        <v>66358.63</v>
      </c>
      <c r="E21" s="18">
        <f>E22+E23+E24+E25</f>
        <v>66358.63</v>
      </c>
      <c r="F21" s="18">
        <f t="shared" si="3"/>
        <v>75.50216729764935</v>
      </c>
      <c r="G21" s="18">
        <f t="shared" si="4"/>
        <v>100.00000299885644</v>
      </c>
      <c r="H21" s="18">
        <f>H22+H23+H24+H25</f>
        <v>0</v>
      </c>
      <c r="I21" s="18">
        <f aca="true" t="shared" si="14" ref="I21:AD21">I22+I23+I24+I25</f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1389.24</v>
      </c>
      <c r="S21" s="18">
        <f t="shared" si="14"/>
        <v>1389.24</v>
      </c>
      <c r="T21" s="18">
        <f t="shared" si="14"/>
        <v>26395.63902</v>
      </c>
      <c r="U21" s="18">
        <f t="shared" si="14"/>
        <v>26395.64</v>
      </c>
      <c r="V21" s="18">
        <f t="shared" si="14"/>
        <v>38573.74899</v>
      </c>
      <c r="W21" s="18">
        <f t="shared" si="14"/>
        <v>38573.75</v>
      </c>
      <c r="X21" s="18">
        <f t="shared" si="14"/>
        <v>21423.40932</v>
      </c>
      <c r="Y21" s="18">
        <f t="shared" si="14"/>
        <v>0</v>
      </c>
      <c r="Z21" s="18">
        <f t="shared" si="14"/>
        <v>107.66488</v>
      </c>
      <c r="AA21" s="18">
        <f t="shared" si="14"/>
        <v>0</v>
      </c>
      <c r="AB21" s="18">
        <f t="shared" si="14"/>
        <v>0</v>
      </c>
      <c r="AC21" s="18">
        <f t="shared" si="14"/>
        <v>0</v>
      </c>
      <c r="AD21" s="18">
        <f t="shared" si="14"/>
        <v>0</v>
      </c>
      <c r="AE21" s="18">
        <f>AE22+AE23+AE24+AE25</f>
        <v>0</v>
      </c>
      <c r="AF21" s="75"/>
    </row>
    <row r="22" spans="1:32" s="9" customFormat="1" ht="16.5" customHeight="1">
      <c r="A22" s="48" t="s">
        <v>12</v>
      </c>
      <c r="B22" s="7">
        <f t="shared" si="6"/>
        <v>83495.2</v>
      </c>
      <c r="C22" s="7">
        <f>H22+J22+L22+N22+P22+R22+T22+V22</f>
        <v>63040.68801</v>
      </c>
      <c r="D22" s="7">
        <f>E22</f>
        <v>63040.69</v>
      </c>
      <c r="E22" s="7">
        <f>I22+K22+M22+O22+Q22+S22+U22+W22+Y22+AA22+AC22+AE22</f>
        <v>63040.69</v>
      </c>
      <c r="F22" s="7">
        <f t="shared" si="3"/>
        <v>75.50217257998065</v>
      </c>
      <c r="G22" s="7">
        <f t="shared" si="4"/>
        <v>100.00000315669143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26395.63902</v>
      </c>
      <c r="U22" s="7">
        <v>26395.64</v>
      </c>
      <c r="V22" s="7">
        <v>36645.04899</v>
      </c>
      <c r="W22" s="7">
        <v>36645.05</v>
      </c>
      <c r="X22" s="7">
        <v>20352.23199</v>
      </c>
      <c r="Y22" s="7"/>
      <c r="Z22" s="7">
        <v>102.28</v>
      </c>
      <c r="AA22" s="7"/>
      <c r="AB22" s="7"/>
      <c r="AC22" s="7"/>
      <c r="AD22" s="7"/>
      <c r="AE22" s="7"/>
      <c r="AF22" s="75"/>
    </row>
    <row r="23" spans="1:32" s="9" customFormat="1" ht="16.5" customHeight="1">
      <c r="A23" s="48" t="s">
        <v>13</v>
      </c>
      <c r="B23" s="7">
        <f t="shared" si="6"/>
        <v>4394.50221</v>
      </c>
      <c r="C23" s="7">
        <f>H23+J23+L23+N23+P23+R23+T23+V23</f>
        <v>3317.94</v>
      </c>
      <c r="D23" s="7">
        <f>E23</f>
        <v>3317.94</v>
      </c>
      <c r="E23" s="7">
        <f>I23+K23+M23+O23+Q23+S23+U23+W23+Y23+AA23+AC23+AE23</f>
        <v>3317.94</v>
      </c>
      <c r="F23" s="7">
        <f t="shared" si="3"/>
        <v>75.50206693376542</v>
      </c>
      <c r="G23" s="7">
        <f t="shared" si="4"/>
        <v>100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1389.24</v>
      </c>
      <c r="S23" s="7">
        <v>1389.24</v>
      </c>
      <c r="T23" s="7"/>
      <c r="U23" s="7">
        <v>0</v>
      </c>
      <c r="V23" s="7">
        <v>1928.7</v>
      </c>
      <c r="W23" s="7">
        <v>1928.7</v>
      </c>
      <c r="X23" s="7">
        <v>1071.17733</v>
      </c>
      <c r="Y23" s="7">
        <v>0</v>
      </c>
      <c r="Z23" s="7">
        <v>5.38488</v>
      </c>
      <c r="AA23" s="7"/>
      <c r="AB23" s="7"/>
      <c r="AC23" s="7"/>
      <c r="AD23" s="7"/>
      <c r="AE23" s="7"/>
      <c r="AF23" s="75"/>
    </row>
    <row r="24" spans="1:32" s="9" customFormat="1" ht="16.5" customHeight="1">
      <c r="A24" s="48" t="s">
        <v>42</v>
      </c>
      <c r="B24" s="7">
        <f t="shared" si="6"/>
        <v>0</v>
      </c>
      <c r="C24" s="7">
        <f>H24+J24+L24+N24+P24+R24+T24+V24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5"/>
    </row>
    <row r="25" spans="1:32" s="9" customFormat="1" ht="87.75" customHeight="1">
      <c r="A25" s="48" t="s">
        <v>43</v>
      </c>
      <c r="B25" s="7">
        <f t="shared" si="6"/>
        <v>0</v>
      </c>
      <c r="C25" s="7">
        <f>H25+J25+L25+N25+P25+R25+T25+V25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6"/>
    </row>
    <row r="26" spans="1:32" s="9" customFormat="1" ht="54.75" customHeight="1">
      <c r="A26" s="30" t="s">
        <v>63</v>
      </c>
      <c r="B26" s="7">
        <f t="shared" si="6"/>
        <v>2523</v>
      </c>
      <c r="C26" s="7">
        <f>C27</f>
        <v>1500</v>
      </c>
      <c r="D26" s="7">
        <f>D27</f>
        <v>1500</v>
      </c>
      <c r="E26" s="7">
        <f>E27</f>
        <v>1500</v>
      </c>
      <c r="F26" s="7">
        <f>E26/B26%</f>
        <v>59.45303210463734</v>
      </c>
      <c r="G26" s="7">
        <f>_xlfn.IFERROR(E26/C26*100,0)</f>
        <v>100</v>
      </c>
      <c r="H26" s="7">
        <f>H27</f>
        <v>0</v>
      </c>
      <c r="I26" s="7">
        <f aca="true" t="shared" si="15" ref="I26:AE26">I27</f>
        <v>0</v>
      </c>
      <c r="J26" s="7">
        <f t="shared" si="15"/>
        <v>0</v>
      </c>
      <c r="K26" s="7">
        <f t="shared" si="15"/>
        <v>0</v>
      </c>
      <c r="L26" s="7">
        <f t="shared" si="15"/>
        <v>0</v>
      </c>
      <c r="M26" s="7">
        <f t="shared" si="15"/>
        <v>0</v>
      </c>
      <c r="N26" s="7">
        <f t="shared" si="15"/>
        <v>0</v>
      </c>
      <c r="O26" s="7">
        <f t="shared" si="15"/>
        <v>0</v>
      </c>
      <c r="P26" s="7">
        <f t="shared" si="15"/>
        <v>0</v>
      </c>
      <c r="Q26" s="7">
        <f t="shared" si="15"/>
        <v>0</v>
      </c>
      <c r="R26" s="7">
        <f t="shared" si="15"/>
        <v>0</v>
      </c>
      <c r="S26" s="7">
        <f t="shared" si="15"/>
        <v>0</v>
      </c>
      <c r="T26" s="7">
        <f t="shared" si="15"/>
        <v>1500</v>
      </c>
      <c r="U26" s="7">
        <f t="shared" si="15"/>
        <v>1500</v>
      </c>
      <c r="V26" s="7">
        <f t="shared" si="15"/>
        <v>0</v>
      </c>
      <c r="W26" s="7">
        <f t="shared" si="15"/>
        <v>0</v>
      </c>
      <c r="X26" s="7">
        <f t="shared" si="15"/>
        <v>303.8</v>
      </c>
      <c r="Y26" s="7">
        <f t="shared" si="15"/>
        <v>0</v>
      </c>
      <c r="Z26" s="7">
        <f t="shared" si="15"/>
        <v>719.2</v>
      </c>
      <c r="AA26" s="7">
        <f t="shared" si="15"/>
        <v>0</v>
      </c>
      <c r="AB26" s="7">
        <f t="shared" si="15"/>
        <v>0</v>
      </c>
      <c r="AC26" s="7">
        <f t="shared" si="15"/>
        <v>0</v>
      </c>
      <c r="AD26" s="7">
        <f t="shared" si="15"/>
        <v>0</v>
      </c>
      <c r="AE26" s="7">
        <f t="shared" si="15"/>
        <v>0</v>
      </c>
      <c r="AF26" s="77" t="s">
        <v>92</v>
      </c>
    </row>
    <row r="27" spans="1:32" s="23" customFormat="1" ht="25.5" customHeight="1">
      <c r="A27" s="17" t="s">
        <v>26</v>
      </c>
      <c r="B27" s="18">
        <f t="shared" si="6"/>
        <v>2523</v>
      </c>
      <c r="C27" s="18">
        <f>C28+C29+C30+C31</f>
        <v>1500</v>
      </c>
      <c r="D27" s="18">
        <f>D28+D29+D30+D31</f>
        <v>1500</v>
      </c>
      <c r="E27" s="18">
        <f>E28+E29+E30+E31</f>
        <v>1500</v>
      </c>
      <c r="F27" s="18">
        <f>E27/B27%</f>
        <v>59.45303210463734</v>
      </c>
      <c r="G27" s="18">
        <f>_xlfn.IFERROR(E27/C27*100,0)</f>
        <v>100</v>
      </c>
      <c r="H27" s="18">
        <f>H28+H29+H30+H31</f>
        <v>0</v>
      </c>
      <c r="I27" s="18">
        <f aca="true" t="shared" si="16" ref="I27:AD27">I28+I29+I30+I31</f>
        <v>0</v>
      </c>
      <c r="J27" s="18">
        <f t="shared" si="16"/>
        <v>0</v>
      </c>
      <c r="K27" s="18">
        <f t="shared" si="16"/>
        <v>0</v>
      </c>
      <c r="L27" s="18">
        <f t="shared" si="16"/>
        <v>0</v>
      </c>
      <c r="M27" s="18">
        <f t="shared" si="16"/>
        <v>0</v>
      </c>
      <c r="N27" s="18">
        <f t="shared" si="16"/>
        <v>0</v>
      </c>
      <c r="O27" s="18">
        <f t="shared" si="16"/>
        <v>0</v>
      </c>
      <c r="P27" s="18">
        <f t="shared" si="16"/>
        <v>0</v>
      </c>
      <c r="Q27" s="18">
        <f t="shared" si="16"/>
        <v>0</v>
      </c>
      <c r="R27" s="18">
        <f t="shared" si="16"/>
        <v>0</v>
      </c>
      <c r="S27" s="18">
        <f t="shared" si="16"/>
        <v>0</v>
      </c>
      <c r="T27" s="18">
        <f t="shared" si="16"/>
        <v>1500</v>
      </c>
      <c r="U27" s="18">
        <f t="shared" si="16"/>
        <v>1500</v>
      </c>
      <c r="V27" s="18">
        <f t="shared" si="16"/>
        <v>0</v>
      </c>
      <c r="W27" s="18">
        <f t="shared" si="16"/>
        <v>0</v>
      </c>
      <c r="X27" s="18">
        <f t="shared" si="16"/>
        <v>303.8</v>
      </c>
      <c r="Y27" s="18">
        <f t="shared" si="16"/>
        <v>0</v>
      </c>
      <c r="Z27" s="18">
        <f t="shared" si="16"/>
        <v>719.2</v>
      </c>
      <c r="AA27" s="18">
        <f t="shared" si="16"/>
        <v>0</v>
      </c>
      <c r="AB27" s="18">
        <f t="shared" si="16"/>
        <v>0</v>
      </c>
      <c r="AC27" s="18">
        <f t="shared" si="16"/>
        <v>0</v>
      </c>
      <c r="AD27" s="18">
        <f t="shared" si="16"/>
        <v>0</v>
      </c>
      <c r="AE27" s="18">
        <f>AE28+AE29+AE30+AE31</f>
        <v>0</v>
      </c>
      <c r="AF27" s="78"/>
    </row>
    <row r="28" spans="1:32" s="9" customFormat="1" ht="24.75" customHeight="1">
      <c r="A28" s="48" t="s">
        <v>12</v>
      </c>
      <c r="B28" s="7">
        <f t="shared" si="6"/>
        <v>0</v>
      </c>
      <c r="C28" s="7">
        <f>H28+J28+L28+N28+P28+R28+T28+V28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8"/>
    </row>
    <row r="29" spans="1:32" s="9" customFormat="1" ht="31.5" customHeight="1">
      <c r="A29" s="48" t="s">
        <v>13</v>
      </c>
      <c r="B29" s="7">
        <f t="shared" si="6"/>
        <v>2523</v>
      </c>
      <c r="C29" s="7">
        <f>H29+J29+L29+N29+P29+R29+T29+V29</f>
        <v>1500</v>
      </c>
      <c r="D29" s="7">
        <f>E29</f>
        <v>1500</v>
      </c>
      <c r="E29" s="7">
        <f>I29+K29+M29+O29+Q29+S29+U29+W29+Y29+AA29+AC29+AE29</f>
        <v>1500</v>
      </c>
      <c r="F29" s="7">
        <f>E29/B29%</f>
        <v>59.45303210463734</v>
      </c>
      <c r="G29" s="7">
        <f>_xlfn.IFERROR(E29/C29*100,0)</f>
        <v>100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1500</v>
      </c>
      <c r="U29" s="7">
        <v>1500</v>
      </c>
      <c r="V29" s="7"/>
      <c r="W29" s="7"/>
      <c r="X29" s="7">
        <v>303.8</v>
      </c>
      <c r="Y29" s="7"/>
      <c r="Z29" s="42">
        <v>719.2</v>
      </c>
      <c r="AA29" s="7"/>
      <c r="AB29" s="7"/>
      <c r="AC29" s="7"/>
      <c r="AD29" s="7"/>
      <c r="AE29" s="7"/>
      <c r="AF29" s="78"/>
    </row>
    <row r="30" spans="1:32" s="9" customFormat="1" ht="25.5" customHeight="1">
      <c r="A30" s="48" t="s">
        <v>42</v>
      </c>
      <c r="B30" s="7">
        <f t="shared" si="6"/>
        <v>0</v>
      </c>
      <c r="C30" s="7">
        <f>H30+J30+L30+N30+P30+R30+T30+V30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8"/>
    </row>
    <row r="31" spans="1:32" ht="25.5" customHeight="1">
      <c r="A31" s="48" t="s">
        <v>43</v>
      </c>
      <c r="B31" s="7">
        <f t="shared" si="6"/>
        <v>0</v>
      </c>
      <c r="C31" s="7">
        <f>H31+J31+L31+N31+P31+R31+T31+V31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78"/>
    </row>
    <row r="32" spans="1:32" s="9" customFormat="1" ht="45.75" customHeight="1">
      <c r="A32" s="30" t="s">
        <v>77</v>
      </c>
      <c r="B32" s="7">
        <f t="shared" si="6"/>
        <v>187.09875999999997</v>
      </c>
      <c r="C32" s="7">
        <f>C33</f>
        <v>187.08875999999998</v>
      </c>
      <c r="D32" s="7">
        <f>D33</f>
        <v>187.09</v>
      </c>
      <c r="E32" s="7">
        <f>E33</f>
        <v>187.09</v>
      </c>
      <c r="F32" s="7">
        <f>E32/B32%</f>
        <v>99.99531798072849</v>
      </c>
      <c r="G32" s="7">
        <f>_xlfn.IFERROR(E32/C32*100,0)</f>
        <v>100.00066278701085</v>
      </c>
      <c r="H32" s="7">
        <f>H33</f>
        <v>0</v>
      </c>
      <c r="I32" s="7">
        <f aca="true" t="shared" si="17" ref="I32:AE32">I33</f>
        <v>0</v>
      </c>
      <c r="J32" s="7">
        <f t="shared" si="17"/>
        <v>0</v>
      </c>
      <c r="K32" s="7">
        <f t="shared" si="17"/>
        <v>0</v>
      </c>
      <c r="L32" s="7">
        <f t="shared" si="17"/>
        <v>0</v>
      </c>
      <c r="M32" s="7">
        <f t="shared" si="17"/>
        <v>0</v>
      </c>
      <c r="N32" s="7">
        <f t="shared" si="17"/>
        <v>0</v>
      </c>
      <c r="O32" s="7">
        <f t="shared" si="17"/>
        <v>0</v>
      </c>
      <c r="P32" s="7">
        <f t="shared" si="17"/>
        <v>0</v>
      </c>
      <c r="Q32" s="7">
        <f t="shared" si="17"/>
        <v>0</v>
      </c>
      <c r="R32" s="7">
        <f t="shared" si="17"/>
        <v>0</v>
      </c>
      <c r="S32" s="7">
        <f t="shared" si="17"/>
        <v>0</v>
      </c>
      <c r="T32" s="7">
        <f t="shared" si="17"/>
        <v>98.30438</v>
      </c>
      <c r="U32" s="7">
        <f t="shared" si="17"/>
        <v>0</v>
      </c>
      <c r="V32" s="7">
        <f t="shared" si="17"/>
        <v>88.78438</v>
      </c>
      <c r="W32" s="7">
        <f t="shared" si="17"/>
        <v>187.09</v>
      </c>
      <c r="X32" s="7">
        <f t="shared" si="17"/>
        <v>0</v>
      </c>
      <c r="Y32" s="7">
        <f t="shared" si="17"/>
        <v>0</v>
      </c>
      <c r="Z32" s="7">
        <f t="shared" si="17"/>
        <v>0</v>
      </c>
      <c r="AA32" s="7">
        <f t="shared" si="17"/>
        <v>0</v>
      </c>
      <c r="AB32" s="7">
        <f t="shared" si="17"/>
        <v>0</v>
      </c>
      <c r="AC32" s="7">
        <f t="shared" si="17"/>
        <v>0</v>
      </c>
      <c r="AD32" s="7">
        <f t="shared" si="17"/>
        <v>0.01</v>
      </c>
      <c r="AE32" s="7">
        <f t="shared" si="17"/>
        <v>0</v>
      </c>
      <c r="AF32" s="74" t="s">
        <v>88</v>
      </c>
    </row>
    <row r="33" spans="1:32" s="23" customFormat="1" ht="18.75" customHeight="1">
      <c r="A33" s="17" t="s">
        <v>26</v>
      </c>
      <c r="B33" s="18">
        <f t="shared" si="6"/>
        <v>187.09875999999997</v>
      </c>
      <c r="C33" s="18">
        <f>C34+C35+C36+C37</f>
        <v>187.08875999999998</v>
      </c>
      <c r="D33" s="18">
        <f>D34+D35+D36+D37</f>
        <v>187.09</v>
      </c>
      <c r="E33" s="18">
        <f>E34+E35+E36+E37</f>
        <v>187.09</v>
      </c>
      <c r="F33" s="18">
        <f>E33/B33%</f>
        <v>99.99531798072849</v>
      </c>
      <c r="G33" s="18">
        <f>_xlfn.IFERROR(E33/C33*100,0)</f>
        <v>100.00066278701085</v>
      </c>
      <c r="H33" s="18">
        <f>H34+H35+H36+H37</f>
        <v>0</v>
      </c>
      <c r="I33" s="18">
        <f aca="true" t="shared" si="18" ref="I33:AD33">I34+I35+I36+I37</f>
        <v>0</v>
      </c>
      <c r="J33" s="18">
        <f t="shared" si="18"/>
        <v>0</v>
      </c>
      <c r="K33" s="18">
        <f t="shared" si="18"/>
        <v>0</v>
      </c>
      <c r="L33" s="18">
        <f t="shared" si="18"/>
        <v>0</v>
      </c>
      <c r="M33" s="18">
        <f t="shared" si="18"/>
        <v>0</v>
      </c>
      <c r="N33" s="18">
        <f t="shared" si="18"/>
        <v>0</v>
      </c>
      <c r="O33" s="18">
        <f t="shared" si="18"/>
        <v>0</v>
      </c>
      <c r="P33" s="18">
        <f t="shared" si="18"/>
        <v>0</v>
      </c>
      <c r="Q33" s="18">
        <f t="shared" si="18"/>
        <v>0</v>
      </c>
      <c r="R33" s="18">
        <f t="shared" si="18"/>
        <v>0</v>
      </c>
      <c r="S33" s="18">
        <f t="shared" si="18"/>
        <v>0</v>
      </c>
      <c r="T33" s="18">
        <f t="shared" si="18"/>
        <v>98.30438</v>
      </c>
      <c r="U33" s="18">
        <f t="shared" si="18"/>
        <v>0</v>
      </c>
      <c r="V33" s="18">
        <f t="shared" si="18"/>
        <v>88.78438</v>
      </c>
      <c r="W33" s="18">
        <f t="shared" si="18"/>
        <v>187.09</v>
      </c>
      <c r="X33" s="18">
        <f t="shared" si="18"/>
        <v>0</v>
      </c>
      <c r="Y33" s="18">
        <f t="shared" si="18"/>
        <v>0</v>
      </c>
      <c r="Z33" s="18">
        <f t="shared" si="18"/>
        <v>0</v>
      </c>
      <c r="AA33" s="18">
        <f t="shared" si="18"/>
        <v>0</v>
      </c>
      <c r="AB33" s="18">
        <f t="shared" si="18"/>
        <v>0</v>
      </c>
      <c r="AC33" s="18">
        <f t="shared" si="18"/>
        <v>0</v>
      </c>
      <c r="AD33" s="18">
        <f t="shared" si="18"/>
        <v>0.01</v>
      </c>
      <c r="AE33" s="18">
        <f>AE34+AE35+AE36+AE37</f>
        <v>0</v>
      </c>
      <c r="AF33" s="75"/>
    </row>
    <row r="34" spans="1:32" s="9" customFormat="1" ht="18.75" customHeight="1">
      <c r="A34" s="48" t="s">
        <v>12</v>
      </c>
      <c r="B34" s="7">
        <f t="shared" si="6"/>
        <v>0</v>
      </c>
      <c r="C34" s="7">
        <f>H34+J34+L34+N34+P34+R34+T34+V34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5"/>
    </row>
    <row r="35" spans="1:32" s="9" customFormat="1" ht="18.75" customHeight="1">
      <c r="A35" s="48" t="s">
        <v>13</v>
      </c>
      <c r="B35" s="7">
        <f t="shared" si="6"/>
        <v>187.09875999999997</v>
      </c>
      <c r="C35" s="7">
        <f>H35+J35+L35+N35+P35+R35+T35+V35</f>
        <v>187.08875999999998</v>
      </c>
      <c r="D35" s="7">
        <f>E35</f>
        <v>187.09</v>
      </c>
      <c r="E35" s="7">
        <f>I35+K35+M35+O35+Q35+S35+U35+W35+Y35+AA35+AC35+AE35</f>
        <v>187.09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98.30438</v>
      </c>
      <c r="U35" s="7"/>
      <c r="V35" s="7">
        <v>88.78438</v>
      </c>
      <c r="W35" s="7">
        <v>187.09</v>
      </c>
      <c r="X35" s="7"/>
      <c r="Y35" s="7"/>
      <c r="Z35" s="7"/>
      <c r="AA35" s="7"/>
      <c r="AB35" s="7"/>
      <c r="AC35" s="7"/>
      <c r="AD35" s="7">
        <v>0.01</v>
      </c>
      <c r="AE35" s="7"/>
      <c r="AF35" s="75"/>
    </row>
    <row r="36" spans="1:32" s="9" customFormat="1" ht="18.75" customHeight="1">
      <c r="A36" s="48" t="s">
        <v>42</v>
      </c>
      <c r="B36" s="7">
        <f t="shared" si="6"/>
        <v>0</v>
      </c>
      <c r="C36" s="7">
        <f>H36+J36+L36+N36+P36+R36+T36+V36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5"/>
    </row>
    <row r="37" spans="1:32" ht="18" customHeight="1">
      <c r="A37" s="48" t="s">
        <v>43</v>
      </c>
      <c r="B37" s="7">
        <f t="shared" si="6"/>
        <v>0</v>
      </c>
      <c r="C37" s="7">
        <f>H37+J37+L37+N37+P37+R37+T37+V37</f>
        <v>0</v>
      </c>
      <c r="D37" s="7">
        <f>E37</f>
        <v>0</v>
      </c>
      <c r="E37" s="7">
        <f>I37+K37+M37+O37+Q37+S37+U37+W37+Y37+AA37+AC37+AE37</f>
        <v>0</v>
      </c>
      <c r="F37" s="7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76"/>
    </row>
    <row r="38" spans="1:32" s="9" customFormat="1" ht="88.5" customHeight="1">
      <c r="A38" s="30" t="s">
        <v>74</v>
      </c>
      <c r="B38" s="7">
        <f t="shared" si="6"/>
        <v>0.1</v>
      </c>
      <c r="C38" s="7">
        <f>C39</f>
        <v>0</v>
      </c>
      <c r="D38" s="7">
        <f>D39</f>
        <v>0</v>
      </c>
      <c r="E38" s="7">
        <f>E39</f>
        <v>0</v>
      </c>
      <c r="F38" s="7">
        <f>E38/B38%</f>
        <v>0</v>
      </c>
      <c r="G38" s="7">
        <f>_xlfn.IFERROR(E38/C38*100,0)</f>
        <v>0</v>
      </c>
      <c r="H38" s="7">
        <f>H39</f>
        <v>0</v>
      </c>
      <c r="I38" s="7">
        <f aca="true" t="shared" si="19" ref="I38:AE38">I39</f>
        <v>0</v>
      </c>
      <c r="J38" s="7">
        <f t="shared" si="19"/>
        <v>0</v>
      </c>
      <c r="K38" s="7">
        <f t="shared" si="19"/>
        <v>0</v>
      </c>
      <c r="L38" s="7">
        <f t="shared" si="19"/>
        <v>0</v>
      </c>
      <c r="M38" s="7">
        <f t="shared" si="19"/>
        <v>0</v>
      </c>
      <c r="N38" s="7">
        <f t="shared" si="19"/>
        <v>0</v>
      </c>
      <c r="O38" s="7">
        <f t="shared" si="19"/>
        <v>0</v>
      </c>
      <c r="P38" s="7">
        <f t="shared" si="19"/>
        <v>0</v>
      </c>
      <c r="Q38" s="7">
        <f t="shared" si="19"/>
        <v>0</v>
      </c>
      <c r="R38" s="7">
        <f t="shared" si="19"/>
        <v>0</v>
      </c>
      <c r="S38" s="7">
        <f t="shared" si="19"/>
        <v>0</v>
      </c>
      <c r="T38" s="7">
        <f t="shared" si="19"/>
        <v>0</v>
      </c>
      <c r="U38" s="7">
        <f t="shared" si="19"/>
        <v>0</v>
      </c>
      <c r="V38" s="7">
        <f t="shared" si="19"/>
        <v>0</v>
      </c>
      <c r="W38" s="7">
        <f t="shared" si="19"/>
        <v>0</v>
      </c>
      <c r="X38" s="7">
        <f t="shared" si="19"/>
        <v>0</v>
      </c>
      <c r="Y38" s="7">
        <f t="shared" si="19"/>
        <v>0</v>
      </c>
      <c r="Z38" s="7">
        <f t="shared" si="19"/>
        <v>0</v>
      </c>
      <c r="AA38" s="7">
        <f t="shared" si="19"/>
        <v>0</v>
      </c>
      <c r="AB38" s="7">
        <f t="shared" si="19"/>
        <v>0</v>
      </c>
      <c r="AC38" s="7">
        <f t="shared" si="19"/>
        <v>0</v>
      </c>
      <c r="AD38" s="7">
        <f t="shared" si="19"/>
        <v>0.1</v>
      </c>
      <c r="AE38" s="7">
        <f t="shared" si="19"/>
        <v>0</v>
      </c>
      <c r="AF38" s="74" t="s">
        <v>79</v>
      </c>
    </row>
    <row r="39" spans="1:33" s="23" customFormat="1" ht="18.75" customHeight="1">
      <c r="A39" s="17" t="s">
        <v>26</v>
      </c>
      <c r="B39" s="18">
        <f t="shared" si="6"/>
        <v>0.1</v>
      </c>
      <c r="C39" s="18">
        <f>C40+C41+C42+C43</f>
        <v>0</v>
      </c>
      <c r="D39" s="18">
        <f>D40+D41+D42+D43</f>
        <v>0</v>
      </c>
      <c r="E39" s="18">
        <f>E40+E41+E42+E43</f>
        <v>0</v>
      </c>
      <c r="F39" s="18">
        <f>E39/B39%</f>
        <v>0</v>
      </c>
      <c r="G39" s="18">
        <f>_xlfn.IFERROR(E39/C39*100,0)</f>
        <v>0</v>
      </c>
      <c r="H39" s="18">
        <f>H40+H41+H42+H43</f>
        <v>0</v>
      </c>
      <c r="I39" s="18">
        <f aca="true" t="shared" si="20" ref="I39:AD39">I40+I41+I42+I43</f>
        <v>0</v>
      </c>
      <c r="J39" s="18">
        <f t="shared" si="20"/>
        <v>0</v>
      </c>
      <c r="K39" s="18">
        <f t="shared" si="20"/>
        <v>0</v>
      </c>
      <c r="L39" s="18">
        <f t="shared" si="20"/>
        <v>0</v>
      </c>
      <c r="M39" s="18">
        <f t="shared" si="20"/>
        <v>0</v>
      </c>
      <c r="N39" s="18">
        <f t="shared" si="20"/>
        <v>0</v>
      </c>
      <c r="O39" s="18">
        <f t="shared" si="20"/>
        <v>0</v>
      </c>
      <c r="P39" s="18">
        <f t="shared" si="20"/>
        <v>0</v>
      </c>
      <c r="Q39" s="18">
        <f t="shared" si="20"/>
        <v>0</v>
      </c>
      <c r="R39" s="18">
        <f t="shared" si="20"/>
        <v>0</v>
      </c>
      <c r="S39" s="18">
        <f t="shared" si="20"/>
        <v>0</v>
      </c>
      <c r="T39" s="18">
        <f t="shared" si="20"/>
        <v>0</v>
      </c>
      <c r="U39" s="18">
        <f t="shared" si="20"/>
        <v>0</v>
      </c>
      <c r="V39" s="18">
        <f t="shared" si="20"/>
        <v>0</v>
      </c>
      <c r="W39" s="18">
        <f t="shared" si="20"/>
        <v>0</v>
      </c>
      <c r="X39" s="18">
        <f t="shared" si="20"/>
        <v>0</v>
      </c>
      <c r="Y39" s="18">
        <f t="shared" si="20"/>
        <v>0</v>
      </c>
      <c r="Z39" s="18">
        <f t="shared" si="20"/>
        <v>0</v>
      </c>
      <c r="AA39" s="18">
        <f t="shared" si="20"/>
        <v>0</v>
      </c>
      <c r="AB39" s="18">
        <f t="shared" si="20"/>
        <v>0</v>
      </c>
      <c r="AC39" s="18">
        <f t="shared" si="20"/>
        <v>0</v>
      </c>
      <c r="AD39" s="18">
        <f t="shared" si="20"/>
        <v>0.1</v>
      </c>
      <c r="AE39" s="18">
        <f>AE40+AE41+AE42+AE43</f>
        <v>0</v>
      </c>
      <c r="AF39" s="75"/>
      <c r="AG39" s="40"/>
    </row>
    <row r="40" spans="1:32" s="9" customFormat="1" ht="18.75" customHeight="1">
      <c r="A40" s="48" t="s">
        <v>12</v>
      </c>
      <c r="B40" s="7">
        <f t="shared" si="6"/>
        <v>0</v>
      </c>
      <c r="C40" s="7">
        <f>H40+J40+L40+N40+P40+R40+T40+V40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5"/>
    </row>
    <row r="41" spans="1:32" s="9" customFormat="1" ht="18.75" customHeight="1">
      <c r="A41" s="48" t="s">
        <v>13</v>
      </c>
      <c r="B41" s="7">
        <f t="shared" si="6"/>
        <v>0.1</v>
      </c>
      <c r="C41" s="7">
        <f>H41+J41+L41+N41+P41+R41+T41+V41</f>
        <v>0</v>
      </c>
      <c r="D41" s="7">
        <f>E41</f>
        <v>0</v>
      </c>
      <c r="E41" s="7">
        <f>I41+K41+M41+O41+Q41+S41+U41+W41+Y41+AA41+AC41+AE41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>
        <v>0.1</v>
      </c>
      <c r="AE41" s="7"/>
      <c r="AF41" s="75"/>
    </row>
    <row r="42" spans="1:32" s="9" customFormat="1" ht="18.75" customHeight="1">
      <c r="A42" s="48" t="s">
        <v>42</v>
      </c>
      <c r="B42" s="7">
        <f t="shared" si="6"/>
        <v>0</v>
      </c>
      <c r="C42" s="7">
        <f>H42+J42+L42+N42+P42+R42+T42+V42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5"/>
    </row>
    <row r="43" spans="1:32" ht="18" customHeight="1">
      <c r="A43" s="48" t="s">
        <v>43</v>
      </c>
      <c r="B43" s="7">
        <f t="shared" si="6"/>
        <v>0</v>
      </c>
      <c r="C43" s="7">
        <f>H43+J43+L43+N43+P43+R43+T43+V43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76"/>
    </row>
    <row r="44" spans="1:32" ht="109.5" customHeight="1">
      <c r="A44" s="30" t="s">
        <v>80</v>
      </c>
      <c r="B44" s="7">
        <f t="shared" si="6"/>
        <v>47942</v>
      </c>
      <c r="C44" s="7">
        <f>C45</f>
        <v>15676.67886</v>
      </c>
      <c r="D44" s="7">
        <f>D45</f>
        <v>15676.68</v>
      </c>
      <c r="E44" s="7">
        <f>E45</f>
        <v>15676.68</v>
      </c>
      <c r="F44" s="7">
        <f>E44/B44%</f>
        <v>32.69926160777606</v>
      </c>
      <c r="G44" s="7">
        <f>_xlfn.IFERROR(E44/C44*100,0)</f>
        <v>100.00000727194842</v>
      </c>
      <c r="H44" s="7">
        <f>H45</f>
        <v>0</v>
      </c>
      <c r="I44" s="7">
        <f aca="true" t="shared" si="21" ref="I44:AE44">I45</f>
        <v>0</v>
      </c>
      <c r="J44" s="7">
        <f t="shared" si="21"/>
        <v>0</v>
      </c>
      <c r="K44" s="7">
        <f t="shared" si="21"/>
        <v>0</v>
      </c>
      <c r="L44" s="7">
        <f t="shared" si="21"/>
        <v>0</v>
      </c>
      <c r="M44" s="7">
        <f t="shared" si="21"/>
        <v>0</v>
      </c>
      <c r="N44" s="7">
        <f t="shared" si="21"/>
        <v>0</v>
      </c>
      <c r="O44" s="7">
        <f t="shared" si="21"/>
        <v>0</v>
      </c>
      <c r="P44" s="7">
        <f t="shared" si="21"/>
        <v>0</v>
      </c>
      <c r="Q44" s="7">
        <f t="shared" si="21"/>
        <v>0</v>
      </c>
      <c r="R44" s="7">
        <f t="shared" si="21"/>
        <v>0</v>
      </c>
      <c r="S44" s="7">
        <f t="shared" si="21"/>
        <v>0</v>
      </c>
      <c r="T44" s="7">
        <f t="shared" si="21"/>
        <v>14382.6</v>
      </c>
      <c r="U44" s="7">
        <f t="shared" si="21"/>
        <v>14382.6</v>
      </c>
      <c r="V44" s="7">
        <f t="shared" si="21"/>
        <v>1294.07886</v>
      </c>
      <c r="W44" s="7">
        <f t="shared" si="21"/>
        <v>1294.08</v>
      </c>
      <c r="X44" s="7">
        <f t="shared" si="21"/>
        <v>0</v>
      </c>
      <c r="Y44" s="7">
        <f t="shared" si="21"/>
        <v>0</v>
      </c>
      <c r="Z44" s="7">
        <f t="shared" si="21"/>
        <v>0</v>
      </c>
      <c r="AA44" s="7">
        <f t="shared" si="21"/>
        <v>0</v>
      </c>
      <c r="AB44" s="7">
        <f t="shared" si="21"/>
        <v>0</v>
      </c>
      <c r="AC44" s="7">
        <f t="shared" si="21"/>
        <v>0</v>
      </c>
      <c r="AD44" s="7">
        <f>AD45</f>
        <v>32265.32114</v>
      </c>
      <c r="AE44" s="7">
        <f t="shared" si="21"/>
        <v>0</v>
      </c>
      <c r="AF44" s="74" t="s">
        <v>89</v>
      </c>
    </row>
    <row r="45" spans="1:32" s="19" customFormat="1" ht="19.5" customHeight="1">
      <c r="A45" s="17" t="s">
        <v>26</v>
      </c>
      <c r="B45" s="18">
        <f>H45+J45+L45+N45+P45+R45+T45+V45+X45+Z45+AB45+AD45+AE45</f>
        <v>47942</v>
      </c>
      <c r="C45" s="18">
        <f>C46+C47+C48+C49</f>
        <v>15676.67886</v>
      </c>
      <c r="D45" s="18">
        <f>D46+D47+D48+D49</f>
        <v>15676.68</v>
      </c>
      <c r="E45" s="18">
        <f>E46+E47+E48+E49</f>
        <v>15676.68</v>
      </c>
      <c r="F45" s="18">
        <f>E45/B45%</f>
        <v>32.69926160777606</v>
      </c>
      <c r="G45" s="18">
        <f>_xlfn.IFERROR(E45/C45*100,0)</f>
        <v>100.00000727194842</v>
      </c>
      <c r="H45" s="18">
        <f>H46+H47+H48+H49</f>
        <v>0</v>
      </c>
      <c r="I45" s="18">
        <f aca="true" t="shared" si="22" ref="I45:AD45">I46+I47+I48+I49</f>
        <v>0</v>
      </c>
      <c r="J45" s="18">
        <f t="shared" si="22"/>
        <v>0</v>
      </c>
      <c r="K45" s="18">
        <f t="shared" si="22"/>
        <v>0</v>
      </c>
      <c r="L45" s="18">
        <f t="shared" si="22"/>
        <v>0</v>
      </c>
      <c r="M45" s="18">
        <f t="shared" si="22"/>
        <v>0</v>
      </c>
      <c r="N45" s="18">
        <f t="shared" si="22"/>
        <v>0</v>
      </c>
      <c r="O45" s="18">
        <f t="shared" si="22"/>
        <v>0</v>
      </c>
      <c r="P45" s="18">
        <f t="shared" si="22"/>
        <v>0</v>
      </c>
      <c r="Q45" s="18">
        <f t="shared" si="22"/>
        <v>0</v>
      </c>
      <c r="R45" s="18">
        <f t="shared" si="22"/>
        <v>0</v>
      </c>
      <c r="S45" s="18">
        <f t="shared" si="22"/>
        <v>0</v>
      </c>
      <c r="T45" s="18">
        <f t="shared" si="22"/>
        <v>14382.6</v>
      </c>
      <c r="U45" s="18">
        <f t="shared" si="22"/>
        <v>14382.6</v>
      </c>
      <c r="V45" s="18">
        <f t="shared" si="22"/>
        <v>1294.07886</v>
      </c>
      <c r="W45" s="18">
        <f t="shared" si="22"/>
        <v>1294.08</v>
      </c>
      <c r="X45" s="18">
        <f t="shared" si="22"/>
        <v>0</v>
      </c>
      <c r="Y45" s="18">
        <f t="shared" si="22"/>
        <v>0</v>
      </c>
      <c r="Z45" s="18">
        <f t="shared" si="22"/>
        <v>0</v>
      </c>
      <c r="AA45" s="18">
        <f t="shared" si="22"/>
        <v>0</v>
      </c>
      <c r="AB45" s="18">
        <f t="shared" si="22"/>
        <v>0</v>
      </c>
      <c r="AC45" s="18">
        <f t="shared" si="22"/>
        <v>0</v>
      </c>
      <c r="AD45" s="18">
        <f t="shared" si="22"/>
        <v>32265.32114</v>
      </c>
      <c r="AE45" s="18">
        <f>AE46+AE47+AE48+AE49</f>
        <v>0</v>
      </c>
      <c r="AF45" s="75"/>
    </row>
    <row r="46" spans="1:32" ht="16.5" customHeight="1">
      <c r="A46" s="48" t="s">
        <v>12</v>
      </c>
      <c r="B46" s="7">
        <f>H46+J46+L46+N46+P46+R46+T46+V46+X46+Z46+AB46+AD46+AE46</f>
        <v>0</v>
      </c>
      <c r="C46" s="7">
        <f>H46+J46+L46+N46+P46+R46+T46+V46</f>
        <v>0</v>
      </c>
      <c r="D46" s="7">
        <f>E46</f>
        <v>0</v>
      </c>
      <c r="E46" s="7">
        <f>I46+K46+M46+O46+Q46+S46+U46+W46+Y46+AA46+AC46+AE46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5"/>
    </row>
    <row r="47" spans="1:32" ht="16.5" customHeight="1">
      <c r="A47" s="48" t="s">
        <v>13</v>
      </c>
      <c r="B47" s="7">
        <f>H47+J47+L47+N47+P47+R47+T47+V47+X47+Z47+AB47+AD47+AE47</f>
        <v>0</v>
      </c>
      <c r="C47" s="7">
        <f>H47+J47+L47+N47+P47+R47+T47+V47</f>
        <v>0</v>
      </c>
      <c r="D47" s="7">
        <f>E47</f>
        <v>0</v>
      </c>
      <c r="E47" s="7">
        <f>I47+K47+M47+O47+Q47+S47+U47+W47+Y47+AA47+AC47+AE47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5"/>
    </row>
    <row r="48" spans="1:32" ht="16.5" customHeight="1">
      <c r="A48" s="48" t="s">
        <v>42</v>
      </c>
      <c r="B48" s="7">
        <f>H48+J48+L48+N48+P48+R48+T48+V48+X48+Z48+AB48+AD48+AE48</f>
        <v>0</v>
      </c>
      <c r="C48" s="7">
        <f>H48+J48+L48+N48+P48+R48+T48+V48</f>
        <v>0</v>
      </c>
      <c r="D48" s="7">
        <f>E48</f>
        <v>0</v>
      </c>
      <c r="E48" s="7">
        <f>I48+K48+M48+O48+Q48+S48+U48+W48+Y48+AA48+AC48+AE48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5"/>
    </row>
    <row r="49" spans="1:32" ht="16.5" customHeight="1">
      <c r="A49" s="48" t="s">
        <v>43</v>
      </c>
      <c r="B49" s="7">
        <f>H49+J49+L49+N49+P49+R49+T49+V49+X49+Z49+AB49+AD49+AE49</f>
        <v>47942</v>
      </c>
      <c r="C49" s="7">
        <f>H49+J49+L49+N49+P49+R49+T49+V49</f>
        <v>15676.67886</v>
      </c>
      <c r="D49" s="7">
        <f>E49</f>
        <v>15676.68</v>
      </c>
      <c r="E49" s="7">
        <f>I49+K49+M49+O49+Q49+S49+U49+W49+Y49+AA49+AC49+AE49</f>
        <v>15676.68</v>
      </c>
      <c r="F49" s="7">
        <f>E49/B49%</f>
        <v>32.69926160777606</v>
      </c>
      <c r="G49" s="7">
        <f>_xlfn.IFERROR(E49/C49*100,0)</f>
        <v>100.00000727194842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14382.6</v>
      </c>
      <c r="U49" s="8">
        <v>14382.6</v>
      </c>
      <c r="V49" s="8">
        <v>1294.07886</v>
      </c>
      <c r="W49" s="8">
        <v>1294.08</v>
      </c>
      <c r="X49" s="8"/>
      <c r="Y49" s="8"/>
      <c r="Z49" s="8"/>
      <c r="AA49" s="8"/>
      <c r="AB49" s="8"/>
      <c r="AC49" s="8"/>
      <c r="AD49" s="8">
        <v>32265.32114</v>
      </c>
      <c r="AE49" s="8"/>
      <c r="AF49" s="76"/>
    </row>
    <row r="50" spans="1:33" ht="79.5" customHeight="1">
      <c r="A50" s="30" t="s">
        <v>64</v>
      </c>
      <c r="B50" s="7">
        <f t="shared" si="6"/>
        <v>102980.90000000002</v>
      </c>
      <c r="C50" s="8">
        <f>C51</f>
        <v>78800.657</v>
      </c>
      <c r="D50" s="8">
        <f>D51</f>
        <v>72942</v>
      </c>
      <c r="E50" s="8">
        <f>E51</f>
        <v>72942</v>
      </c>
      <c r="F50" s="7">
        <f>E50/B50%</f>
        <v>70.83061033647986</v>
      </c>
      <c r="G50" s="7">
        <f>_xlfn.IFERROR(E50/C50*100,0)</f>
        <v>92.56521807933656</v>
      </c>
      <c r="H50" s="8">
        <f>H51</f>
        <v>7506.84</v>
      </c>
      <c r="I50" s="8">
        <f aca="true" t="shared" si="23" ref="I50:AE50">I51</f>
        <v>5884.65</v>
      </c>
      <c r="J50" s="8">
        <f t="shared" si="23"/>
        <v>11057.91</v>
      </c>
      <c r="K50" s="8">
        <f t="shared" si="23"/>
        <v>10551.12</v>
      </c>
      <c r="L50" s="8">
        <f t="shared" si="23"/>
        <v>13591.29</v>
      </c>
      <c r="M50" s="8">
        <f t="shared" si="23"/>
        <v>8429.7</v>
      </c>
      <c r="N50" s="8">
        <f t="shared" si="23"/>
        <v>10209.28</v>
      </c>
      <c r="O50" s="8">
        <f t="shared" si="23"/>
        <v>9032.93</v>
      </c>
      <c r="P50" s="8">
        <f t="shared" si="23"/>
        <v>11409.240000000002</v>
      </c>
      <c r="Q50" s="8">
        <f t="shared" si="23"/>
        <v>12652</v>
      </c>
      <c r="R50" s="8">
        <f t="shared" si="23"/>
        <v>9192.220000000001</v>
      </c>
      <c r="S50" s="8">
        <f t="shared" si="23"/>
        <v>9392.57</v>
      </c>
      <c r="T50" s="8">
        <f t="shared" si="23"/>
        <v>9254.050000000001</v>
      </c>
      <c r="U50" s="8">
        <f t="shared" si="23"/>
        <v>9290.09</v>
      </c>
      <c r="V50" s="8">
        <f t="shared" si="23"/>
        <v>6579.827</v>
      </c>
      <c r="W50" s="8">
        <f t="shared" si="23"/>
        <v>7708.94</v>
      </c>
      <c r="X50" s="8">
        <f t="shared" si="23"/>
        <v>4431.9929999999995</v>
      </c>
      <c r="Y50" s="8">
        <f t="shared" si="23"/>
        <v>0</v>
      </c>
      <c r="Z50" s="8">
        <f t="shared" si="23"/>
        <v>5447.13</v>
      </c>
      <c r="AA50" s="8">
        <f t="shared" si="23"/>
        <v>0</v>
      </c>
      <c r="AB50" s="8">
        <f t="shared" si="23"/>
        <v>5829.599999999999</v>
      </c>
      <c r="AC50" s="8">
        <f t="shared" si="23"/>
        <v>0</v>
      </c>
      <c r="AD50" s="8">
        <f t="shared" si="23"/>
        <v>8471.519999999999</v>
      </c>
      <c r="AE50" s="8">
        <f t="shared" si="23"/>
        <v>0</v>
      </c>
      <c r="AF50" s="67"/>
      <c r="AG50" s="41"/>
    </row>
    <row r="51" spans="1:32" s="19" customFormat="1" ht="23.25" customHeight="1">
      <c r="A51" s="17" t="s">
        <v>26</v>
      </c>
      <c r="B51" s="22">
        <f>B52+B53+B55+B56+B54</f>
        <v>102980.90000000002</v>
      </c>
      <c r="C51" s="22">
        <f>C52+C53+C55+C56+C54</f>
        <v>78800.657</v>
      </c>
      <c r="D51" s="22">
        <f>D52+D53+D55+D56+D54</f>
        <v>72942</v>
      </c>
      <c r="E51" s="22">
        <f>E52+E53+E55+E56+E54</f>
        <v>72942</v>
      </c>
      <c r="F51" s="18">
        <f>E51/B51%</f>
        <v>70.83061033647986</v>
      </c>
      <c r="G51" s="18">
        <f>_xlfn.IFERROR(E51/C51*100,0)</f>
        <v>92.56521807933656</v>
      </c>
      <c r="H51" s="22">
        <f>H52+H53+H55+H56+H54</f>
        <v>7506.84</v>
      </c>
      <c r="I51" s="22">
        <f aca="true" t="shared" si="24" ref="I51:AE51">I52+I53+I55+I56+I54</f>
        <v>5884.65</v>
      </c>
      <c r="J51" s="22">
        <f t="shared" si="24"/>
        <v>11057.91</v>
      </c>
      <c r="K51" s="22">
        <f t="shared" si="24"/>
        <v>10551.12</v>
      </c>
      <c r="L51" s="22">
        <f t="shared" si="24"/>
        <v>13591.29</v>
      </c>
      <c r="M51" s="22">
        <f t="shared" si="24"/>
        <v>8429.7</v>
      </c>
      <c r="N51" s="22">
        <f t="shared" si="24"/>
        <v>10209.28</v>
      </c>
      <c r="O51" s="22">
        <f t="shared" si="24"/>
        <v>9032.93</v>
      </c>
      <c r="P51" s="22">
        <f t="shared" si="24"/>
        <v>11409.240000000002</v>
      </c>
      <c r="Q51" s="22">
        <f t="shared" si="24"/>
        <v>12652</v>
      </c>
      <c r="R51" s="22">
        <f t="shared" si="24"/>
        <v>9192.220000000001</v>
      </c>
      <c r="S51" s="22">
        <f t="shared" si="24"/>
        <v>9392.57</v>
      </c>
      <c r="T51" s="22">
        <f t="shared" si="24"/>
        <v>9254.050000000001</v>
      </c>
      <c r="U51" s="22">
        <f t="shared" si="24"/>
        <v>9290.09</v>
      </c>
      <c r="V51" s="22">
        <f t="shared" si="24"/>
        <v>6579.827</v>
      </c>
      <c r="W51" s="22">
        <f t="shared" si="24"/>
        <v>7708.94</v>
      </c>
      <c r="X51" s="22">
        <f t="shared" si="24"/>
        <v>4431.9929999999995</v>
      </c>
      <c r="Y51" s="22">
        <f t="shared" si="24"/>
        <v>0</v>
      </c>
      <c r="Z51" s="22">
        <f t="shared" si="24"/>
        <v>5447.13</v>
      </c>
      <c r="AA51" s="22">
        <f t="shared" si="24"/>
        <v>0</v>
      </c>
      <c r="AB51" s="22">
        <f t="shared" si="24"/>
        <v>5829.599999999999</v>
      </c>
      <c r="AC51" s="22">
        <f t="shared" si="24"/>
        <v>0</v>
      </c>
      <c r="AD51" s="22">
        <f t="shared" si="24"/>
        <v>8471.519999999999</v>
      </c>
      <c r="AE51" s="22">
        <f t="shared" si="24"/>
        <v>0</v>
      </c>
      <c r="AF51" s="68"/>
    </row>
    <row r="52" spans="1:32" ht="24.75" customHeight="1">
      <c r="A52" s="48" t="s">
        <v>12</v>
      </c>
      <c r="B52" s="7">
        <f t="shared" si="6"/>
        <v>0</v>
      </c>
      <c r="C52" s="8">
        <f aca="true" t="shared" si="25" ref="C52:E53">C59+C66+C72+C78</f>
        <v>0</v>
      </c>
      <c r="D52" s="8">
        <f t="shared" si="25"/>
        <v>0</v>
      </c>
      <c r="E52" s="8">
        <f t="shared" si="25"/>
        <v>0</v>
      </c>
      <c r="F52" s="7"/>
      <c r="G52" s="7">
        <f>_xlfn.IFERROR(E52/C52*100,0)</f>
        <v>0</v>
      </c>
      <c r="H52" s="8">
        <f aca="true" t="shared" si="26" ref="H52:AE53">H59+H66+H72+H78</f>
        <v>0</v>
      </c>
      <c r="I52" s="8">
        <f t="shared" si="26"/>
        <v>0</v>
      </c>
      <c r="J52" s="8">
        <f t="shared" si="26"/>
        <v>0</v>
      </c>
      <c r="K52" s="8">
        <f t="shared" si="26"/>
        <v>0</v>
      </c>
      <c r="L52" s="8">
        <f t="shared" si="26"/>
        <v>0</v>
      </c>
      <c r="M52" s="8">
        <f t="shared" si="26"/>
        <v>0</v>
      </c>
      <c r="N52" s="8">
        <f t="shared" si="26"/>
        <v>0</v>
      </c>
      <c r="O52" s="8">
        <f t="shared" si="26"/>
        <v>0</v>
      </c>
      <c r="P52" s="8">
        <f t="shared" si="26"/>
        <v>0</v>
      </c>
      <c r="Q52" s="8">
        <f t="shared" si="26"/>
        <v>0</v>
      </c>
      <c r="R52" s="8">
        <f t="shared" si="26"/>
        <v>0</v>
      </c>
      <c r="S52" s="8">
        <f t="shared" si="26"/>
        <v>0</v>
      </c>
      <c r="T52" s="8">
        <f t="shared" si="26"/>
        <v>0</v>
      </c>
      <c r="U52" s="8">
        <f t="shared" si="26"/>
        <v>0</v>
      </c>
      <c r="V52" s="8">
        <f t="shared" si="26"/>
        <v>0</v>
      </c>
      <c r="W52" s="8">
        <f t="shared" si="26"/>
        <v>0</v>
      </c>
      <c r="X52" s="8">
        <f t="shared" si="26"/>
        <v>0</v>
      </c>
      <c r="Y52" s="8">
        <f t="shared" si="26"/>
        <v>0</v>
      </c>
      <c r="Z52" s="8">
        <f t="shared" si="26"/>
        <v>0</v>
      </c>
      <c r="AA52" s="8">
        <f t="shared" si="26"/>
        <v>0</v>
      </c>
      <c r="AB52" s="8">
        <f t="shared" si="26"/>
        <v>0</v>
      </c>
      <c r="AC52" s="8">
        <f t="shared" si="26"/>
        <v>0</v>
      </c>
      <c r="AD52" s="8">
        <f t="shared" si="26"/>
        <v>0</v>
      </c>
      <c r="AE52" s="8">
        <f t="shared" si="26"/>
        <v>0</v>
      </c>
      <c r="AF52" s="68"/>
    </row>
    <row r="53" spans="1:32" ht="27.75" customHeight="1">
      <c r="A53" s="48" t="s">
        <v>13</v>
      </c>
      <c r="B53" s="7">
        <f t="shared" si="6"/>
        <v>102704.40000000002</v>
      </c>
      <c r="C53" s="8">
        <f t="shared" si="25"/>
        <v>78524.157</v>
      </c>
      <c r="D53" s="8">
        <f t="shared" si="25"/>
        <v>72665.5</v>
      </c>
      <c r="E53" s="8">
        <f t="shared" si="25"/>
        <v>72665.5</v>
      </c>
      <c r="F53" s="7">
        <f>E53/B53%</f>
        <v>70.75208072877109</v>
      </c>
      <c r="G53" s="7">
        <f>_xlfn.IFERROR(E53/C53*100,0)</f>
        <v>92.53903865532742</v>
      </c>
      <c r="H53" s="8">
        <f t="shared" si="26"/>
        <v>7506.84</v>
      </c>
      <c r="I53" s="8">
        <f t="shared" si="26"/>
        <v>5884.65</v>
      </c>
      <c r="J53" s="8">
        <f t="shared" si="26"/>
        <v>11057.91</v>
      </c>
      <c r="K53" s="8">
        <f t="shared" si="26"/>
        <v>10551.12</v>
      </c>
      <c r="L53" s="8">
        <f t="shared" si="26"/>
        <v>13591.29</v>
      </c>
      <c r="M53" s="8">
        <f t="shared" si="26"/>
        <v>8429.7</v>
      </c>
      <c r="N53" s="8">
        <f t="shared" si="26"/>
        <v>10209.28</v>
      </c>
      <c r="O53" s="8">
        <f t="shared" si="26"/>
        <v>9032.93</v>
      </c>
      <c r="P53" s="8">
        <f t="shared" si="26"/>
        <v>11409.240000000002</v>
      </c>
      <c r="Q53" s="8">
        <f t="shared" si="26"/>
        <v>12652</v>
      </c>
      <c r="R53" s="8">
        <f t="shared" si="26"/>
        <v>9192.220000000001</v>
      </c>
      <c r="S53" s="8">
        <f t="shared" si="26"/>
        <v>9392.57</v>
      </c>
      <c r="T53" s="8">
        <f t="shared" si="26"/>
        <v>8977.550000000001</v>
      </c>
      <c r="U53" s="8">
        <f t="shared" si="26"/>
        <v>9013.59</v>
      </c>
      <c r="V53" s="8">
        <f t="shared" si="26"/>
        <v>6579.827</v>
      </c>
      <c r="W53" s="8">
        <f t="shared" si="26"/>
        <v>7708.94</v>
      </c>
      <c r="X53" s="8">
        <f t="shared" si="26"/>
        <v>4431.9929999999995</v>
      </c>
      <c r="Y53" s="8">
        <f t="shared" si="26"/>
        <v>0</v>
      </c>
      <c r="Z53" s="8">
        <f t="shared" si="26"/>
        <v>5447.13</v>
      </c>
      <c r="AA53" s="8">
        <f t="shared" si="26"/>
        <v>0</v>
      </c>
      <c r="AB53" s="8">
        <f t="shared" si="26"/>
        <v>5829.599999999999</v>
      </c>
      <c r="AC53" s="8">
        <f t="shared" si="26"/>
        <v>0</v>
      </c>
      <c r="AD53" s="8">
        <f t="shared" si="26"/>
        <v>8471.519999999999</v>
      </c>
      <c r="AE53" s="8">
        <f t="shared" si="26"/>
        <v>0</v>
      </c>
      <c r="AF53" s="68"/>
    </row>
    <row r="54" spans="1:32" ht="17.25" customHeight="1">
      <c r="A54" s="48" t="s">
        <v>81</v>
      </c>
      <c r="B54" s="7">
        <f t="shared" si="6"/>
        <v>276.5</v>
      </c>
      <c r="C54" s="7">
        <f>H54+J54+L54+N54+P54+R54+T54</f>
        <v>276.5</v>
      </c>
      <c r="D54" s="7">
        <f>E54</f>
        <v>276.5</v>
      </c>
      <c r="E54" s="7">
        <f>I54+K54+M54+O54+Q54+S54+U54+W54+Y54+AA54+AC54+AE54</f>
        <v>276.5</v>
      </c>
      <c r="F54" s="7"/>
      <c r="G54" s="7"/>
      <c r="H54" s="7">
        <f>H61</f>
        <v>0</v>
      </c>
      <c r="I54" s="7">
        <f aca="true" t="shared" si="27" ref="I54:AE54">I61</f>
        <v>0</v>
      </c>
      <c r="J54" s="7">
        <f t="shared" si="27"/>
        <v>0</v>
      </c>
      <c r="K54" s="7">
        <f t="shared" si="27"/>
        <v>0</v>
      </c>
      <c r="L54" s="7">
        <f t="shared" si="27"/>
        <v>0</v>
      </c>
      <c r="M54" s="7">
        <f t="shared" si="27"/>
        <v>0</v>
      </c>
      <c r="N54" s="7">
        <f t="shared" si="27"/>
        <v>0</v>
      </c>
      <c r="O54" s="7">
        <f t="shared" si="27"/>
        <v>0</v>
      </c>
      <c r="P54" s="7">
        <f t="shared" si="27"/>
        <v>0</v>
      </c>
      <c r="Q54" s="7">
        <f t="shared" si="27"/>
        <v>0</v>
      </c>
      <c r="R54" s="7">
        <f t="shared" si="27"/>
        <v>0</v>
      </c>
      <c r="S54" s="7">
        <f t="shared" si="27"/>
        <v>0</v>
      </c>
      <c r="T54" s="7">
        <f t="shared" si="27"/>
        <v>276.5</v>
      </c>
      <c r="U54" s="7">
        <f t="shared" si="27"/>
        <v>276.5</v>
      </c>
      <c r="V54" s="7">
        <f t="shared" si="27"/>
        <v>0</v>
      </c>
      <c r="W54" s="7">
        <f t="shared" si="27"/>
        <v>0</v>
      </c>
      <c r="X54" s="7">
        <f t="shared" si="27"/>
        <v>0</v>
      </c>
      <c r="Y54" s="7">
        <f t="shared" si="27"/>
        <v>0</v>
      </c>
      <c r="Z54" s="7">
        <f t="shared" si="27"/>
        <v>0</v>
      </c>
      <c r="AA54" s="7">
        <f t="shared" si="27"/>
        <v>0</v>
      </c>
      <c r="AB54" s="7">
        <f t="shared" si="27"/>
        <v>0</v>
      </c>
      <c r="AC54" s="7">
        <f t="shared" si="27"/>
        <v>0</v>
      </c>
      <c r="AD54" s="7">
        <f t="shared" si="27"/>
        <v>0</v>
      </c>
      <c r="AE54" s="7">
        <f t="shared" si="27"/>
        <v>0</v>
      </c>
      <c r="AF54" s="68"/>
    </row>
    <row r="55" spans="1:32" ht="31.5" customHeight="1">
      <c r="A55" s="48" t="s">
        <v>42</v>
      </c>
      <c r="B55" s="7">
        <f t="shared" si="6"/>
        <v>0</v>
      </c>
      <c r="C55" s="8">
        <f aca="true" t="shared" si="28" ref="C55:E56">C62+C68+C74+C80</f>
        <v>0</v>
      </c>
      <c r="D55" s="8">
        <f t="shared" si="28"/>
        <v>0</v>
      </c>
      <c r="E55" s="8">
        <f t="shared" si="28"/>
        <v>0</v>
      </c>
      <c r="F55" s="7"/>
      <c r="G55" s="7"/>
      <c r="H55" s="8">
        <f aca="true" t="shared" si="29" ref="H55:AE56">H62+H68+H74+H80</f>
        <v>0</v>
      </c>
      <c r="I55" s="8">
        <f t="shared" si="29"/>
        <v>0</v>
      </c>
      <c r="J55" s="8">
        <f t="shared" si="29"/>
        <v>0</v>
      </c>
      <c r="K55" s="8">
        <f t="shared" si="29"/>
        <v>0</v>
      </c>
      <c r="L55" s="8">
        <f t="shared" si="29"/>
        <v>0</v>
      </c>
      <c r="M55" s="8">
        <f t="shared" si="29"/>
        <v>0</v>
      </c>
      <c r="N55" s="8">
        <f t="shared" si="29"/>
        <v>0</v>
      </c>
      <c r="O55" s="8">
        <f t="shared" si="29"/>
        <v>0</v>
      </c>
      <c r="P55" s="8">
        <f t="shared" si="29"/>
        <v>0</v>
      </c>
      <c r="Q55" s="8">
        <f t="shared" si="29"/>
        <v>0</v>
      </c>
      <c r="R55" s="8">
        <f t="shared" si="29"/>
        <v>0</v>
      </c>
      <c r="S55" s="8">
        <f t="shared" si="29"/>
        <v>0</v>
      </c>
      <c r="T55" s="8">
        <f t="shared" si="29"/>
        <v>0</v>
      </c>
      <c r="U55" s="8">
        <f t="shared" si="29"/>
        <v>0</v>
      </c>
      <c r="V55" s="8">
        <f t="shared" si="29"/>
        <v>0</v>
      </c>
      <c r="W55" s="8">
        <f t="shared" si="29"/>
        <v>0</v>
      </c>
      <c r="X55" s="8">
        <f t="shared" si="29"/>
        <v>0</v>
      </c>
      <c r="Y55" s="8">
        <f t="shared" si="29"/>
        <v>0</v>
      </c>
      <c r="Z55" s="8">
        <f t="shared" si="29"/>
        <v>0</v>
      </c>
      <c r="AA55" s="8">
        <f t="shared" si="29"/>
        <v>0</v>
      </c>
      <c r="AB55" s="8">
        <f t="shared" si="29"/>
        <v>0</v>
      </c>
      <c r="AC55" s="8">
        <f t="shared" si="29"/>
        <v>0</v>
      </c>
      <c r="AD55" s="8">
        <f t="shared" si="29"/>
        <v>0</v>
      </c>
      <c r="AE55" s="8">
        <f t="shared" si="29"/>
        <v>0</v>
      </c>
      <c r="AF55" s="68"/>
    </row>
    <row r="56" spans="1:32" ht="27" customHeight="1">
      <c r="A56" s="48" t="s">
        <v>43</v>
      </c>
      <c r="B56" s="7">
        <f t="shared" si="6"/>
        <v>0</v>
      </c>
      <c r="C56" s="8">
        <f t="shared" si="28"/>
        <v>0</v>
      </c>
      <c r="D56" s="8">
        <f t="shared" si="28"/>
        <v>0</v>
      </c>
      <c r="E56" s="8">
        <f t="shared" si="28"/>
        <v>0</v>
      </c>
      <c r="F56" s="7"/>
      <c r="G56" s="7"/>
      <c r="H56" s="8">
        <f t="shared" si="29"/>
        <v>0</v>
      </c>
      <c r="I56" s="8">
        <f t="shared" si="29"/>
        <v>0</v>
      </c>
      <c r="J56" s="8">
        <f t="shared" si="29"/>
        <v>0</v>
      </c>
      <c r="K56" s="8">
        <f t="shared" si="29"/>
        <v>0</v>
      </c>
      <c r="L56" s="8">
        <f t="shared" si="29"/>
        <v>0</v>
      </c>
      <c r="M56" s="8">
        <f t="shared" si="29"/>
        <v>0</v>
      </c>
      <c r="N56" s="8">
        <f t="shared" si="29"/>
        <v>0</v>
      </c>
      <c r="O56" s="8">
        <f t="shared" si="29"/>
        <v>0</v>
      </c>
      <c r="P56" s="8">
        <f t="shared" si="29"/>
        <v>0</v>
      </c>
      <c r="Q56" s="8">
        <f t="shared" si="29"/>
        <v>0</v>
      </c>
      <c r="R56" s="8">
        <f t="shared" si="29"/>
        <v>0</v>
      </c>
      <c r="S56" s="8">
        <f t="shared" si="29"/>
        <v>0</v>
      </c>
      <c r="T56" s="8">
        <f t="shared" si="29"/>
        <v>0</v>
      </c>
      <c r="U56" s="8">
        <f t="shared" si="29"/>
        <v>0</v>
      </c>
      <c r="V56" s="8">
        <f t="shared" si="29"/>
        <v>0</v>
      </c>
      <c r="W56" s="8">
        <f t="shared" si="29"/>
        <v>0</v>
      </c>
      <c r="X56" s="8">
        <f t="shared" si="29"/>
        <v>0</v>
      </c>
      <c r="Y56" s="8">
        <f t="shared" si="29"/>
        <v>0</v>
      </c>
      <c r="Z56" s="8">
        <f t="shared" si="29"/>
        <v>0</v>
      </c>
      <c r="AA56" s="8">
        <f t="shared" si="29"/>
        <v>0</v>
      </c>
      <c r="AB56" s="8">
        <f t="shared" si="29"/>
        <v>0</v>
      </c>
      <c r="AC56" s="8">
        <f t="shared" si="29"/>
        <v>0</v>
      </c>
      <c r="AD56" s="8">
        <f t="shared" si="29"/>
        <v>0</v>
      </c>
      <c r="AE56" s="8">
        <f t="shared" si="29"/>
        <v>0</v>
      </c>
      <c r="AF56" s="69"/>
    </row>
    <row r="57" spans="1:33" ht="180" customHeight="1">
      <c r="A57" s="30" t="s">
        <v>65</v>
      </c>
      <c r="B57" s="7">
        <f t="shared" si="6"/>
        <v>97712.09999999999</v>
      </c>
      <c r="C57" s="7">
        <f>C58</f>
        <v>74567.54000000001</v>
      </c>
      <c r="D57" s="7">
        <f>D58</f>
        <v>71663.84</v>
      </c>
      <c r="E57" s="7">
        <f>E58</f>
        <v>71663.84</v>
      </c>
      <c r="F57" s="7">
        <f>E57/B57%</f>
        <v>73.34182767538515</v>
      </c>
      <c r="G57" s="7">
        <f>E57/C57%</f>
        <v>96.10594636754811</v>
      </c>
      <c r="H57" s="7">
        <f>H58</f>
        <v>7218.93</v>
      </c>
      <c r="I57" s="7">
        <f aca="true" t="shared" si="30" ref="I57:AE57">I58</f>
        <v>5597.67</v>
      </c>
      <c r="J57" s="7">
        <f t="shared" si="30"/>
        <v>10731.47</v>
      </c>
      <c r="K57" s="7">
        <f t="shared" si="30"/>
        <v>10524.25</v>
      </c>
      <c r="L57" s="7">
        <f>L58</f>
        <v>13263.67</v>
      </c>
      <c r="M57" s="7">
        <f t="shared" si="30"/>
        <v>8403.94</v>
      </c>
      <c r="N57" s="7">
        <f t="shared" si="30"/>
        <v>9881.47</v>
      </c>
      <c r="O57" s="7">
        <f t="shared" si="30"/>
        <v>9005.2</v>
      </c>
      <c r="P57" s="7">
        <f t="shared" si="30"/>
        <v>11081.04</v>
      </c>
      <c r="Q57" s="7">
        <f t="shared" si="30"/>
        <v>12625.1</v>
      </c>
      <c r="R57" s="7">
        <f t="shared" si="30"/>
        <v>8864.4</v>
      </c>
      <c r="S57" s="7">
        <f t="shared" si="30"/>
        <v>9130.84</v>
      </c>
      <c r="T57" s="7">
        <f t="shared" si="30"/>
        <v>8925.85</v>
      </c>
      <c r="U57" s="7">
        <f t="shared" si="30"/>
        <v>9262.1</v>
      </c>
      <c r="V57" s="7">
        <f t="shared" si="30"/>
        <v>4877.21</v>
      </c>
      <c r="W57" s="7">
        <f t="shared" si="30"/>
        <v>7391.24</v>
      </c>
      <c r="X57" s="7">
        <f t="shared" si="30"/>
        <v>4104.09</v>
      </c>
      <c r="Y57" s="7">
        <f t="shared" si="30"/>
        <v>0</v>
      </c>
      <c r="Z57" s="7">
        <f t="shared" si="30"/>
        <v>5118.93</v>
      </c>
      <c r="AA57" s="7">
        <f t="shared" si="30"/>
        <v>0</v>
      </c>
      <c r="AB57" s="7">
        <f t="shared" si="30"/>
        <v>5501.79</v>
      </c>
      <c r="AC57" s="7">
        <f t="shared" si="30"/>
        <v>0</v>
      </c>
      <c r="AD57" s="7">
        <f t="shared" si="30"/>
        <v>8143.25</v>
      </c>
      <c r="AE57" s="7">
        <f t="shared" si="30"/>
        <v>0</v>
      </c>
      <c r="AF57" s="74" t="s">
        <v>90</v>
      </c>
      <c r="AG57" s="19"/>
    </row>
    <row r="58" spans="1:32" s="19" customFormat="1" ht="37.5" customHeight="1">
      <c r="A58" s="17" t="s">
        <v>26</v>
      </c>
      <c r="B58" s="18">
        <f t="shared" si="6"/>
        <v>97712.09999999999</v>
      </c>
      <c r="C58" s="18">
        <f>C59+C60+C62+C63</f>
        <v>74567.54000000001</v>
      </c>
      <c r="D58" s="18">
        <f>D59+D60+D62+D63</f>
        <v>71663.84</v>
      </c>
      <c r="E58" s="18">
        <f>E59+E60+E62+E63</f>
        <v>71663.84</v>
      </c>
      <c r="F58" s="7">
        <f>E58/B58%</f>
        <v>73.34182767538515</v>
      </c>
      <c r="G58" s="7">
        <f>E58/C58%</f>
        <v>96.10594636754811</v>
      </c>
      <c r="H58" s="18">
        <f>H59+H60+H62+H63</f>
        <v>7218.93</v>
      </c>
      <c r="I58" s="18">
        <f aca="true" t="shared" si="31" ref="I58:AD58">I59+I60+I62+I63</f>
        <v>5597.67</v>
      </c>
      <c r="J58" s="18">
        <f t="shared" si="31"/>
        <v>10731.47</v>
      </c>
      <c r="K58" s="18">
        <f t="shared" si="31"/>
        <v>10524.25</v>
      </c>
      <c r="L58" s="18">
        <f t="shared" si="31"/>
        <v>13263.67</v>
      </c>
      <c r="M58" s="18">
        <f t="shared" si="31"/>
        <v>8403.94</v>
      </c>
      <c r="N58" s="18">
        <f t="shared" si="31"/>
        <v>9881.47</v>
      </c>
      <c r="O58" s="18">
        <f t="shared" si="31"/>
        <v>9005.2</v>
      </c>
      <c r="P58" s="18">
        <f t="shared" si="31"/>
        <v>11081.04</v>
      </c>
      <c r="Q58" s="18">
        <f t="shared" si="31"/>
        <v>12625.1</v>
      </c>
      <c r="R58" s="18">
        <f t="shared" si="31"/>
        <v>8864.4</v>
      </c>
      <c r="S58" s="18">
        <f t="shared" si="31"/>
        <v>9130.84</v>
      </c>
      <c r="T58" s="18">
        <f>T59+T60+T62+T63+T61</f>
        <v>8925.85</v>
      </c>
      <c r="U58" s="18">
        <f>U59+U60+U62+U63+U61</f>
        <v>9262.1</v>
      </c>
      <c r="V58" s="18">
        <f t="shared" si="31"/>
        <v>4877.21</v>
      </c>
      <c r="W58" s="18">
        <f t="shared" si="31"/>
        <v>7391.24</v>
      </c>
      <c r="X58" s="18">
        <f t="shared" si="31"/>
        <v>4104.09</v>
      </c>
      <c r="Y58" s="18">
        <f t="shared" si="31"/>
        <v>0</v>
      </c>
      <c r="Z58" s="18">
        <f t="shared" si="31"/>
        <v>5118.93</v>
      </c>
      <c r="AA58" s="18">
        <f t="shared" si="31"/>
        <v>0</v>
      </c>
      <c r="AB58" s="18">
        <f t="shared" si="31"/>
        <v>5501.79</v>
      </c>
      <c r="AC58" s="18">
        <f t="shared" si="31"/>
        <v>0</v>
      </c>
      <c r="AD58" s="18">
        <f t="shared" si="31"/>
        <v>8143.25</v>
      </c>
      <c r="AE58" s="18">
        <f>AE59+AE60+AE62+AE63</f>
        <v>0</v>
      </c>
      <c r="AF58" s="75"/>
    </row>
    <row r="59" spans="1:32" ht="41.25" customHeight="1">
      <c r="A59" s="48" t="s">
        <v>12</v>
      </c>
      <c r="B59" s="7">
        <f t="shared" si="6"/>
        <v>0</v>
      </c>
      <c r="C59" s="7">
        <f>H59+J59+L59+N59+P59+R59+T59+V59</f>
        <v>0</v>
      </c>
      <c r="D59" s="7">
        <f>E59</f>
        <v>0</v>
      </c>
      <c r="E59" s="7">
        <f>I59+K59+M59+O59+Q59+S59+U59+W59+Y59+AA59+AC59+AE59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5"/>
    </row>
    <row r="60" spans="1:32" ht="52.5" customHeight="1">
      <c r="A60" s="48" t="s">
        <v>13</v>
      </c>
      <c r="B60" s="7">
        <f t="shared" si="6"/>
        <v>97435.59999999999</v>
      </c>
      <c r="C60" s="7">
        <f>H60+J60+L60+N60+P60+R60+T60+V60</f>
        <v>74567.54000000001</v>
      </c>
      <c r="D60" s="7">
        <f>E60</f>
        <v>71663.84</v>
      </c>
      <c r="E60" s="7">
        <f>I60+K60+M60+O60+Q60+S60+U60+W60+Y60+AA60+AC60+AE60</f>
        <v>71663.84</v>
      </c>
      <c r="F60" s="7">
        <f>E60/B60%</f>
        <v>73.54995504723121</v>
      </c>
      <c r="G60" s="7">
        <f>E60/C60%</f>
        <v>96.10594636754811</v>
      </c>
      <c r="H60" s="7">
        <v>7218.93</v>
      </c>
      <c r="I60" s="7">
        <v>5597.67</v>
      </c>
      <c r="J60" s="7">
        <v>10731.47</v>
      </c>
      <c r="K60" s="7">
        <v>10524.25</v>
      </c>
      <c r="L60" s="7">
        <f>13217.57+46.1</f>
        <v>13263.67</v>
      </c>
      <c r="M60" s="7">
        <v>8403.94</v>
      </c>
      <c r="N60" s="7">
        <v>9881.47</v>
      </c>
      <c r="O60" s="7">
        <v>9005.2</v>
      </c>
      <c r="P60" s="7">
        <v>11081.04</v>
      </c>
      <c r="Q60" s="7">
        <v>12625.1</v>
      </c>
      <c r="R60" s="7">
        <v>8864.4</v>
      </c>
      <c r="S60" s="7">
        <v>9130.84</v>
      </c>
      <c r="T60" s="7">
        <v>8649.35</v>
      </c>
      <c r="U60" s="7">
        <v>8985.6</v>
      </c>
      <c r="V60" s="7">
        <v>4877.21</v>
      </c>
      <c r="W60" s="7">
        <v>7391.24</v>
      </c>
      <c r="X60" s="7">
        <v>4104.09</v>
      </c>
      <c r="Y60" s="7"/>
      <c r="Z60" s="7">
        <v>5118.93</v>
      </c>
      <c r="AA60" s="7"/>
      <c r="AB60" s="7">
        <v>5501.79</v>
      </c>
      <c r="AC60" s="7"/>
      <c r="AD60" s="7">
        <v>8143.25</v>
      </c>
      <c r="AE60" s="7"/>
      <c r="AF60" s="75"/>
    </row>
    <row r="61" spans="1:32" ht="49.5" customHeight="1">
      <c r="A61" s="48" t="s">
        <v>81</v>
      </c>
      <c r="B61" s="7">
        <f>H61+J61+L61+N61+P61+R61+T61+V61+X61+Z61+AB61+AD61+AE61</f>
        <v>276.5</v>
      </c>
      <c r="C61" s="7">
        <f>H61+J61+L61+N61+P61+R61+T61+V61</f>
        <v>276.5</v>
      </c>
      <c r="D61" s="7">
        <f>E61</f>
        <v>276.5</v>
      </c>
      <c r="E61" s="7">
        <f>I61+K61+M61+O61+Q61+S61+U61+W61+Y61+AA61+AC61+AE61</f>
        <v>276.5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276.5</v>
      </c>
      <c r="U61" s="7">
        <v>276.5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5"/>
    </row>
    <row r="62" spans="1:32" ht="38.25" customHeight="1">
      <c r="A62" s="48" t="s">
        <v>42</v>
      </c>
      <c r="B62" s="7">
        <f t="shared" si="6"/>
        <v>0</v>
      </c>
      <c r="C62" s="7">
        <f>H62+J62+L62+N62+P62+R62+T62+V62</f>
        <v>0</v>
      </c>
      <c r="D62" s="7">
        <f>E62</f>
        <v>0</v>
      </c>
      <c r="E62" s="7">
        <f>I62+K62+M62+O62+Q62+S62+U62+W62+Y62+AA62+AC62+AE62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5"/>
    </row>
    <row r="63" spans="1:32" ht="42.75" customHeight="1">
      <c r="A63" s="48" t="s">
        <v>43</v>
      </c>
      <c r="B63" s="7">
        <f t="shared" si="6"/>
        <v>0</v>
      </c>
      <c r="C63" s="7">
        <f>H63+J63+L63+N63+P63+R63+T63+V63</f>
        <v>0</v>
      </c>
      <c r="D63" s="7">
        <f>E63</f>
        <v>0</v>
      </c>
      <c r="E63" s="7">
        <f>I63+K63+M63+O63+Q63+S63+U63+W63+Y63+AA63+AC63+AE63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6"/>
    </row>
    <row r="64" spans="1:32" ht="79.5" customHeight="1">
      <c r="A64" s="30" t="s">
        <v>66</v>
      </c>
      <c r="B64" s="7">
        <f t="shared" si="6"/>
        <v>3542.199999999999</v>
      </c>
      <c r="C64" s="7">
        <f>C65</f>
        <v>2348.9699999999993</v>
      </c>
      <c r="D64" s="7">
        <f>D65</f>
        <v>782.8</v>
      </c>
      <c r="E64" s="7">
        <f>E65</f>
        <v>782.8</v>
      </c>
      <c r="F64" s="7">
        <f>E64/B64%</f>
        <v>22.099260346677212</v>
      </c>
      <c r="G64" s="7">
        <f>E64/C64%</f>
        <v>33.32524468171157</v>
      </c>
      <c r="H64" s="7">
        <f>H65</f>
        <v>261</v>
      </c>
      <c r="I64" s="7">
        <f aca="true" t="shared" si="32" ref="I64:AE64">I65</f>
        <v>261</v>
      </c>
      <c r="J64" s="7">
        <f t="shared" si="32"/>
        <v>298.28</v>
      </c>
      <c r="K64" s="7">
        <f t="shared" si="32"/>
        <v>0</v>
      </c>
      <c r="L64" s="7">
        <f t="shared" si="32"/>
        <v>298.28</v>
      </c>
      <c r="M64" s="7">
        <f t="shared" si="32"/>
        <v>0</v>
      </c>
      <c r="N64" s="7">
        <f t="shared" si="32"/>
        <v>298.28</v>
      </c>
      <c r="O64" s="7">
        <f t="shared" si="32"/>
        <v>0</v>
      </c>
      <c r="P64" s="7">
        <f t="shared" si="32"/>
        <v>298.28</v>
      </c>
      <c r="Q64" s="7">
        <f t="shared" si="32"/>
        <v>0</v>
      </c>
      <c r="R64" s="7">
        <f t="shared" si="32"/>
        <v>298.29</v>
      </c>
      <c r="S64" s="7">
        <f t="shared" si="32"/>
        <v>235.15</v>
      </c>
      <c r="T64" s="7">
        <f t="shared" si="32"/>
        <v>298.28</v>
      </c>
      <c r="U64" s="7">
        <f t="shared" si="32"/>
        <v>0</v>
      </c>
      <c r="V64" s="7">
        <f t="shared" si="32"/>
        <v>298.28</v>
      </c>
      <c r="W64" s="7">
        <f t="shared" si="32"/>
        <v>286.65</v>
      </c>
      <c r="X64" s="7">
        <f t="shared" si="32"/>
        <v>298.29</v>
      </c>
      <c r="Y64" s="7">
        <f t="shared" si="32"/>
        <v>0</v>
      </c>
      <c r="Z64" s="7">
        <f t="shared" si="32"/>
        <v>298.28</v>
      </c>
      <c r="AA64" s="7">
        <f t="shared" si="32"/>
        <v>0</v>
      </c>
      <c r="AB64" s="7">
        <f t="shared" si="32"/>
        <v>298.28</v>
      </c>
      <c r="AC64" s="7">
        <f t="shared" si="32"/>
        <v>0</v>
      </c>
      <c r="AD64" s="7">
        <f t="shared" si="32"/>
        <v>298.38</v>
      </c>
      <c r="AE64" s="7">
        <f t="shared" si="32"/>
        <v>0</v>
      </c>
      <c r="AF64" s="71" t="s">
        <v>91</v>
      </c>
    </row>
    <row r="65" spans="1:32" s="19" customFormat="1" ht="33.75" customHeight="1">
      <c r="A65" s="17" t="s">
        <v>26</v>
      </c>
      <c r="B65" s="18">
        <f t="shared" si="6"/>
        <v>3542.199999999999</v>
      </c>
      <c r="C65" s="18">
        <f>C66+C67+C68+C69</f>
        <v>2348.9699999999993</v>
      </c>
      <c r="D65" s="18">
        <f>D66+D67+D68+D69</f>
        <v>782.8</v>
      </c>
      <c r="E65" s="18">
        <f>E66+E67+E68+E69</f>
        <v>782.8</v>
      </c>
      <c r="F65" s="7">
        <f>E65/B65%</f>
        <v>22.099260346677212</v>
      </c>
      <c r="G65" s="7">
        <f>E65/C65%</f>
        <v>33.32524468171157</v>
      </c>
      <c r="H65" s="18">
        <f>H66+H67+H68+H69</f>
        <v>261</v>
      </c>
      <c r="I65" s="18">
        <f aca="true" t="shared" si="33" ref="I65:AD65">I66+I67+I68+I69</f>
        <v>261</v>
      </c>
      <c r="J65" s="18">
        <f t="shared" si="33"/>
        <v>298.28</v>
      </c>
      <c r="K65" s="18">
        <f t="shared" si="33"/>
        <v>0</v>
      </c>
      <c r="L65" s="18">
        <f t="shared" si="33"/>
        <v>298.28</v>
      </c>
      <c r="M65" s="18">
        <f t="shared" si="33"/>
        <v>0</v>
      </c>
      <c r="N65" s="18">
        <f t="shared" si="33"/>
        <v>298.28</v>
      </c>
      <c r="O65" s="18">
        <f t="shared" si="33"/>
        <v>0</v>
      </c>
      <c r="P65" s="18">
        <f t="shared" si="33"/>
        <v>298.28</v>
      </c>
      <c r="Q65" s="18">
        <f t="shared" si="33"/>
        <v>0</v>
      </c>
      <c r="R65" s="18">
        <f t="shared" si="33"/>
        <v>298.29</v>
      </c>
      <c r="S65" s="18">
        <f t="shared" si="33"/>
        <v>235.15</v>
      </c>
      <c r="T65" s="18">
        <f t="shared" si="33"/>
        <v>298.28</v>
      </c>
      <c r="U65" s="18">
        <f t="shared" si="33"/>
        <v>0</v>
      </c>
      <c r="V65" s="18">
        <f t="shared" si="33"/>
        <v>298.28</v>
      </c>
      <c r="W65" s="18">
        <f t="shared" si="33"/>
        <v>286.65</v>
      </c>
      <c r="X65" s="18">
        <f t="shared" si="33"/>
        <v>298.29</v>
      </c>
      <c r="Y65" s="18">
        <f t="shared" si="33"/>
        <v>0</v>
      </c>
      <c r="Z65" s="18">
        <f t="shared" si="33"/>
        <v>298.28</v>
      </c>
      <c r="AA65" s="18">
        <f t="shared" si="33"/>
        <v>0</v>
      </c>
      <c r="AB65" s="18">
        <f t="shared" si="33"/>
        <v>298.28</v>
      </c>
      <c r="AC65" s="18">
        <f t="shared" si="33"/>
        <v>0</v>
      </c>
      <c r="AD65" s="18">
        <f t="shared" si="33"/>
        <v>298.38</v>
      </c>
      <c r="AE65" s="18">
        <f>AE66+AE67+AE68+AE69</f>
        <v>0</v>
      </c>
      <c r="AF65" s="72"/>
    </row>
    <row r="66" spans="1:32" ht="29.25" customHeight="1">
      <c r="A66" s="48" t="s">
        <v>12</v>
      </c>
      <c r="B66" s="7">
        <f t="shared" si="6"/>
        <v>0</v>
      </c>
      <c r="C66" s="7">
        <f>H66+J66+L66+N66+P66+R66+T66+V66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2"/>
    </row>
    <row r="67" spans="1:32" ht="31.5" customHeight="1">
      <c r="A67" s="48" t="s">
        <v>13</v>
      </c>
      <c r="B67" s="7">
        <f t="shared" si="6"/>
        <v>3542.199999999999</v>
      </c>
      <c r="C67" s="7">
        <f>H67+J67+L67+N67+P67+R67+T67+V67</f>
        <v>2348.9699999999993</v>
      </c>
      <c r="D67" s="7">
        <f>E67</f>
        <v>782.8</v>
      </c>
      <c r="E67" s="7">
        <f>I67+K67+M67+O67+Q67+S67+U67+W67+Y67+AA67+AC67+AE67</f>
        <v>782.8</v>
      </c>
      <c r="F67" s="7">
        <f>E67/B67%</f>
        <v>22.099260346677212</v>
      </c>
      <c r="G67" s="7">
        <f>E67/C67%</f>
        <v>33.32524468171157</v>
      </c>
      <c r="H67" s="7">
        <v>261</v>
      </c>
      <c r="I67" s="7">
        <v>261</v>
      </c>
      <c r="J67" s="7">
        <v>298.28</v>
      </c>
      <c r="K67" s="7"/>
      <c r="L67" s="7">
        <v>298.28</v>
      </c>
      <c r="M67" s="7"/>
      <c r="N67" s="7">
        <v>298.28</v>
      </c>
      <c r="O67" s="7"/>
      <c r="P67" s="7">
        <v>298.28</v>
      </c>
      <c r="Q67" s="7"/>
      <c r="R67" s="7">
        <v>298.29</v>
      </c>
      <c r="S67" s="7">
        <v>235.15</v>
      </c>
      <c r="T67" s="7">
        <v>298.28</v>
      </c>
      <c r="U67" s="7"/>
      <c r="V67" s="7">
        <v>298.28</v>
      </c>
      <c r="W67" s="7">
        <v>286.65</v>
      </c>
      <c r="X67" s="7">
        <v>298.29</v>
      </c>
      <c r="Y67" s="7"/>
      <c r="Z67" s="7">
        <v>298.28</v>
      </c>
      <c r="AA67" s="7"/>
      <c r="AB67" s="7">
        <v>298.28</v>
      </c>
      <c r="AC67" s="7"/>
      <c r="AD67" s="7">
        <v>298.38</v>
      </c>
      <c r="AE67" s="7"/>
      <c r="AF67" s="72"/>
    </row>
    <row r="68" spans="1:32" ht="30.75" customHeight="1">
      <c r="A68" s="48" t="s">
        <v>42</v>
      </c>
      <c r="B68" s="7">
        <f t="shared" si="6"/>
        <v>0</v>
      </c>
      <c r="C68" s="7">
        <f>H68+J68+L68+N68+P68+R68+T68+V68</f>
        <v>0</v>
      </c>
      <c r="D68" s="7">
        <f>E68</f>
        <v>0</v>
      </c>
      <c r="E68" s="7">
        <f>I68+K68+M68+O68+Q68+S68+U68+W68+Y68+AA68+AC68+AE68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2"/>
    </row>
    <row r="69" spans="1:32" ht="30" customHeight="1">
      <c r="A69" s="48" t="s">
        <v>43</v>
      </c>
      <c r="B69" s="7">
        <f t="shared" si="6"/>
        <v>0</v>
      </c>
      <c r="C69" s="7">
        <f>H69+J69+L69+N69+P69+R69+T69+V69</f>
        <v>0</v>
      </c>
      <c r="D69" s="7">
        <f>E69</f>
        <v>0</v>
      </c>
      <c r="E69" s="7">
        <f>I69+K69+M69+O69+Q69+S69+U69+W69+Y69+AA69+AC69+AE69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3"/>
    </row>
    <row r="70" spans="1:32" ht="52.5" customHeight="1">
      <c r="A70" s="30" t="s">
        <v>67</v>
      </c>
      <c r="B70" s="7">
        <f t="shared" si="6"/>
        <v>352.4</v>
      </c>
      <c r="C70" s="7">
        <f>C71</f>
        <v>233.53</v>
      </c>
      <c r="D70" s="7">
        <f>D71</f>
        <v>218.86</v>
      </c>
      <c r="E70" s="7">
        <f>E71</f>
        <v>218.86</v>
      </c>
      <c r="F70" s="7">
        <f>E70/B70%</f>
        <v>62.10556186152101</v>
      </c>
      <c r="G70" s="7">
        <f>E70/C70%</f>
        <v>93.71815184344624</v>
      </c>
      <c r="H70" s="7">
        <f>H71</f>
        <v>26.91</v>
      </c>
      <c r="I70" s="7">
        <f aca="true" t="shared" si="34" ref="I70:AE70">I71</f>
        <v>25.98</v>
      </c>
      <c r="J70" s="7">
        <f t="shared" si="34"/>
        <v>28.16</v>
      </c>
      <c r="K70" s="7">
        <f t="shared" si="34"/>
        <v>26.87</v>
      </c>
      <c r="L70" s="7">
        <f t="shared" si="34"/>
        <v>29.34</v>
      </c>
      <c r="M70" s="7">
        <f t="shared" si="34"/>
        <v>25.76</v>
      </c>
      <c r="N70" s="7">
        <f t="shared" si="34"/>
        <v>29.53</v>
      </c>
      <c r="O70" s="7">
        <f t="shared" si="34"/>
        <v>27.73</v>
      </c>
      <c r="P70" s="7">
        <f t="shared" si="34"/>
        <v>29.92</v>
      </c>
      <c r="Q70" s="7">
        <f t="shared" si="34"/>
        <v>26.9</v>
      </c>
      <c r="R70" s="7">
        <f t="shared" si="34"/>
        <v>29.53</v>
      </c>
      <c r="S70" s="7">
        <f t="shared" si="34"/>
        <v>26.58</v>
      </c>
      <c r="T70" s="7">
        <f t="shared" si="34"/>
        <v>29.92</v>
      </c>
      <c r="U70" s="7">
        <f t="shared" si="34"/>
        <v>27.99</v>
      </c>
      <c r="V70" s="7">
        <f t="shared" si="34"/>
        <v>30.22</v>
      </c>
      <c r="W70" s="7">
        <f t="shared" si="34"/>
        <v>31.05</v>
      </c>
      <c r="X70" s="7">
        <f t="shared" si="34"/>
        <v>29.53</v>
      </c>
      <c r="Y70" s="7">
        <f t="shared" si="34"/>
        <v>0</v>
      </c>
      <c r="Z70" s="7">
        <f t="shared" si="34"/>
        <v>29.92</v>
      </c>
      <c r="AA70" s="7">
        <f t="shared" si="34"/>
        <v>0</v>
      </c>
      <c r="AB70" s="7">
        <f t="shared" si="34"/>
        <v>29.53</v>
      </c>
      <c r="AC70" s="7">
        <f t="shared" si="34"/>
        <v>0</v>
      </c>
      <c r="AD70" s="7">
        <f t="shared" si="34"/>
        <v>29.89</v>
      </c>
      <c r="AE70" s="7">
        <f t="shared" si="34"/>
        <v>0</v>
      </c>
      <c r="AF70" s="71" t="s">
        <v>76</v>
      </c>
    </row>
    <row r="71" spans="1:32" s="19" customFormat="1" ht="16.5">
      <c r="A71" s="17" t="s">
        <v>26</v>
      </c>
      <c r="B71" s="18">
        <f t="shared" si="6"/>
        <v>352.4</v>
      </c>
      <c r="C71" s="18">
        <f>C72+C73+C74+C75</f>
        <v>233.53</v>
      </c>
      <c r="D71" s="18">
        <f>D72+D73+D74+D75</f>
        <v>218.86</v>
      </c>
      <c r="E71" s="18">
        <f>E72+E73+E74+E75</f>
        <v>218.86</v>
      </c>
      <c r="F71" s="7">
        <f>E71/B71%</f>
        <v>62.10556186152101</v>
      </c>
      <c r="G71" s="7">
        <f>E71/C71%</f>
        <v>93.71815184344624</v>
      </c>
      <c r="H71" s="18">
        <f>H72+H73+H74+H75</f>
        <v>26.91</v>
      </c>
      <c r="I71" s="18">
        <f aca="true" t="shared" si="35" ref="I71:AD71">I72+I73+I74+I75</f>
        <v>25.98</v>
      </c>
      <c r="J71" s="18">
        <f t="shared" si="35"/>
        <v>28.16</v>
      </c>
      <c r="K71" s="18">
        <f t="shared" si="35"/>
        <v>26.87</v>
      </c>
      <c r="L71" s="18">
        <f t="shared" si="35"/>
        <v>29.34</v>
      </c>
      <c r="M71" s="18">
        <f t="shared" si="35"/>
        <v>25.76</v>
      </c>
      <c r="N71" s="18">
        <f t="shared" si="35"/>
        <v>29.53</v>
      </c>
      <c r="O71" s="18">
        <f t="shared" si="35"/>
        <v>27.73</v>
      </c>
      <c r="P71" s="18">
        <f t="shared" si="35"/>
        <v>29.92</v>
      </c>
      <c r="Q71" s="18">
        <f t="shared" si="35"/>
        <v>26.9</v>
      </c>
      <c r="R71" s="18">
        <f t="shared" si="35"/>
        <v>29.53</v>
      </c>
      <c r="S71" s="18">
        <f t="shared" si="35"/>
        <v>26.58</v>
      </c>
      <c r="T71" s="18">
        <f t="shared" si="35"/>
        <v>29.92</v>
      </c>
      <c r="U71" s="18">
        <f t="shared" si="35"/>
        <v>27.99</v>
      </c>
      <c r="V71" s="18">
        <f t="shared" si="35"/>
        <v>30.22</v>
      </c>
      <c r="W71" s="18">
        <f t="shared" si="35"/>
        <v>31.05</v>
      </c>
      <c r="X71" s="18">
        <f t="shared" si="35"/>
        <v>29.53</v>
      </c>
      <c r="Y71" s="18">
        <f t="shared" si="35"/>
        <v>0</v>
      </c>
      <c r="Z71" s="18">
        <f t="shared" si="35"/>
        <v>29.92</v>
      </c>
      <c r="AA71" s="18">
        <f t="shared" si="35"/>
        <v>0</v>
      </c>
      <c r="AB71" s="18">
        <f t="shared" si="35"/>
        <v>29.53</v>
      </c>
      <c r="AC71" s="18">
        <f t="shared" si="35"/>
        <v>0</v>
      </c>
      <c r="AD71" s="18">
        <f t="shared" si="35"/>
        <v>29.89</v>
      </c>
      <c r="AE71" s="18">
        <f>AE72+AE73+AE74+AE75</f>
        <v>0</v>
      </c>
      <c r="AF71" s="72"/>
    </row>
    <row r="72" spans="1:32" ht="16.5">
      <c r="A72" s="48" t="s">
        <v>12</v>
      </c>
      <c r="B72" s="7">
        <f t="shared" si="6"/>
        <v>0</v>
      </c>
      <c r="C72" s="7">
        <f>H72+J72+L72+N72+P72+R72+T72+V72</f>
        <v>0</v>
      </c>
      <c r="D72" s="7">
        <f>E72</f>
        <v>0</v>
      </c>
      <c r="E72" s="7">
        <f>I72+K72+M72+O72+Q72+S72+U72+W72+Y72+AA72+AC72+AE72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2"/>
    </row>
    <row r="73" spans="1:32" ht="16.5">
      <c r="A73" s="48" t="s">
        <v>13</v>
      </c>
      <c r="B73" s="7">
        <f t="shared" si="6"/>
        <v>352.4</v>
      </c>
      <c r="C73" s="7">
        <f>H73+J73+L73+N73+P73+R73+T73+V73</f>
        <v>233.53</v>
      </c>
      <c r="D73" s="7">
        <f>E73</f>
        <v>218.86</v>
      </c>
      <c r="E73" s="7">
        <f>I73+K73+M73+O73+Q73+S73+U73+W73+Y73+AA73+AC73+AE73</f>
        <v>218.86</v>
      </c>
      <c r="F73" s="7">
        <f>E73/B73%</f>
        <v>62.10556186152101</v>
      </c>
      <c r="G73" s="7">
        <f>E73/C73%</f>
        <v>93.71815184344624</v>
      </c>
      <c r="H73" s="7">
        <v>26.91</v>
      </c>
      <c r="I73" s="7">
        <v>25.98</v>
      </c>
      <c r="J73" s="7">
        <v>28.16</v>
      </c>
      <c r="K73" s="7">
        <v>26.87</v>
      </c>
      <c r="L73" s="7">
        <v>29.34</v>
      </c>
      <c r="M73" s="7">
        <v>25.76</v>
      </c>
      <c r="N73" s="7">
        <v>29.53</v>
      </c>
      <c r="O73" s="7">
        <v>27.73</v>
      </c>
      <c r="P73" s="7">
        <v>29.92</v>
      </c>
      <c r="Q73" s="7">
        <v>26.9</v>
      </c>
      <c r="R73" s="7">
        <v>29.53</v>
      </c>
      <c r="S73" s="7">
        <v>26.58</v>
      </c>
      <c r="T73" s="7">
        <v>29.92</v>
      </c>
      <c r="U73" s="7">
        <v>27.99</v>
      </c>
      <c r="V73" s="7">
        <v>30.22</v>
      </c>
      <c r="W73" s="7">
        <v>31.05</v>
      </c>
      <c r="X73" s="7">
        <v>29.53</v>
      </c>
      <c r="Y73" s="7"/>
      <c r="Z73" s="7">
        <v>29.92</v>
      </c>
      <c r="AA73" s="7"/>
      <c r="AB73" s="7">
        <v>29.53</v>
      </c>
      <c r="AC73" s="7"/>
      <c r="AD73" s="7">
        <v>29.89</v>
      </c>
      <c r="AE73" s="7"/>
      <c r="AF73" s="72"/>
    </row>
    <row r="74" spans="1:32" ht="16.5">
      <c r="A74" s="48" t="s">
        <v>42</v>
      </c>
      <c r="B74" s="7">
        <f t="shared" si="6"/>
        <v>0</v>
      </c>
      <c r="C74" s="7">
        <f>H74+J74+L74+N74+P74+R74+T74+V74</f>
        <v>0</v>
      </c>
      <c r="D74" s="7">
        <f>E74</f>
        <v>0</v>
      </c>
      <c r="E74" s="7">
        <f>I74+K74+M74+O74+Q74+S74+U74+W74+Y74+AA74+AC74+AE74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2"/>
    </row>
    <row r="75" spans="1:32" ht="16.5">
      <c r="A75" s="48" t="s">
        <v>43</v>
      </c>
      <c r="B75" s="7">
        <f t="shared" si="6"/>
        <v>0</v>
      </c>
      <c r="C75" s="7">
        <f>H75+J75+L75+N75+P75+R75+T75+V75</f>
        <v>0</v>
      </c>
      <c r="D75" s="7">
        <f>E75</f>
        <v>0</v>
      </c>
      <c r="E75" s="7">
        <f>I75+K75+M75+O75+Q75+S75+U75+W75+Y75+AA75+AC75+AE75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3"/>
    </row>
    <row r="76" spans="1:33" s="37" customFormat="1" ht="31.5" customHeight="1">
      <c r="A76" s="30" t="s">
        <v>68</v>
      </c>
      <c r="B76" s="7">
        <f t="shared" si="6"/>
        <v>1374.2</v>
      </c>
      <c r="C76" s="7">
        <f>C77</f>
        <v>1374.117</v>
      </c>
      <c r="D76" s="7">
        <f>D77</f>
        <v>0</v>
      </c>
      <c r="E76" s="7">
        <f>E77</f>
        <v>0</v>
      </c>
      <c r="F76" s="7">
        <f>E76/B76%</f>
        <v>0</v>
      </c>
      <c r="G76" s="7">
        <f>_xlfn.IFERROR(E76/C76*100,0)</f>
        <v>0</v>
      </c>
      <c r="H76" s="7">
        <f>H77</f>
        <v>0</v>
      </c>
      <c r="I76" s="7">
        <f aca="true" t="shared" si="36" ref="I76:AE76">I77</f>
        <v>0</v>
      </c>
      <c r="J76" s="7">
        <f t="shared" si="36"/>
        <v>0</v>
      </c>
      <c r="K76" s="7">
        <f t="shared" si="36"/>
        <v>0</v>
      </c>
      <c r="L76" s="7">
        <f t="shared" si="36"/>
        <v>0</v>
      </c>
      <c r="M76" s="7">
        <f t="shared" si="36"/>
        <v>0</v>
      </c>
      <c r="N76" s="7">
        <f t="shared" si="36"/>
        <v>0</v>
      </c>
      <c r="O76" s="7">
        <f t="shared" si="36"/>
        <v>0</v>
      </c>
      <c r="P76" s="7">
        <f t="shared" si="36"/>
        <v>0</v>
      </c>
      <c r="Q76" s="7">
        <f t="shared" si="36"/>
        <v>0</v>
      </c>
      <c r="R76" s="7">
        <f t="shared" si="36"/>
        <v>0</v>
      </c>
      <c r="S76" s="7">
        <f t="shared" si="36"/>
        <v>0</v>
      </c>
      <c r="T76" s="7">
        <f t="shared" si="36"/>
        <v>0</v>
      </c>
      <c r="U76" s="7">
        <f t="shared" si="36"/>
        <v>0</v>
      </c>
      <c r="V76" s="7">
        <f t="shared" si="36"/>
        <v>1374.117</v>
      </c>
      <c r="W76" s="7">
        <f t="shared" si="36"/>
        <v>0</v>
      </c>
      <c r="X76" s="7">
        <f t="shared" si="36"/>
        <v>0.083</v>
      </c>
      <c r="Y76" s="7">
        <f t="shared" si="36"/>
        <v>0</v>
      </c>
      <c r="Z76" s="7">
        <f t="shared" si="36"/>
        <v>0</v>
      </c>
      <c r="AA76" s="7">
        <f t="shared" si="36"/>
        <v>0</v>
      </c>
      <c r="AB76" s="7">
        <f t="shared" si="36"/>
        <v>0</v>
      </c>
      <c r="AC76" s="7">
        <f t="shared" si="36"/>
        <v>0</v>
      </c>
      <c r="AD76" s="7">
        <f t="shared" si="36"/>
        <v>0</v>
      </c>
      <c r="AE76" s="7">
        <f t="shared" si="36"/>
        <v>0</v>
      </c>
      <c r="AF76" s="79" t="s">
        <v>82</v>
      </c>
      <c r="AG76" s="38">
        <f>AD82+AB82+Z82+X82+V82+T82+R82+P82+N82+L82+J82+H82</f>
        <v>260052.40097000002</v>
      </c>
    </row>
    <row r="77" spans="1:32" ht="16.5" customHeight="1">
      <c r="A77" s="17" t="s">
        <v>26</v>
      </c>
      <c r="B77" s="18">
        <f t="shared" si="6"/>
        <v>1374.2</v>
      </c>
      <c r="C77" s="18">
        <f>C78+C79+C80+C81</f>
        <v>1374.117</v>
      </c>
      <c r="D77" s="18">
        <f>D78+D79+D80+D81</f>
        <v>0</v>
      </c>
      <c r="E77" s="18">
        <f>E78+E79+E80+E81</f>
        <v>0</v>
      </c>
      <c r="F77" s="18">
        <f>E77/B77%</f>
        <v>0</v>
      </c>
      <c r="G77" s="18">
        <f>_xlfn.IFERROR(E77/C77*100,0)</f>
        <v>0</v>
      </c>
      <c r="H77" s="18">
        <f>H78+H79+H80+H81</f>
        <v>0</v>
      </c>
      <c r="I77" s="18">
        <f aca="true" t="shared" si="37" ref="I77:AD77">I78+I79+I80+I81</f>
        <v>0</v>
      </c>
      <c r="J77" s="18">
        <f t="shared" si="37"/>
        <v>0</v>
      </c>
      <c r="K77" s="18">
        <f t="shared" si="37"/>
        <v>0</v>
      </c>
      <c r="L77" s="18">
        <f t="shared" si="37"/>
        <v>0</v>
      </c>
      <c r="M77" s="18">
        <f t="shared" si="37"/>
        <v>0</v>
      </c>
      <c r="N77" s="18">
        <f t="shared" si="37"/>
        <v>0</v>
      </c>
      <c r="O77" s="18">
        <f t="shared" si="37"/>
        <v>0</v>
      </c>
      <c r="P77" s="18">
        <f t="shared" si="37"/>
        <v>0</v>
      </c>
      <c r="Q77" s="18">
        <f t="shared" si="37"/>
        <v>0</v>
      </c>
      <c r="R77" s="18">
        <f t="shared" si="37"/>
        <v>0</v>
      </c>
      <c r="S77" s="18">
        <f t="shared" si="37"/>
        <v>0</v>
      </c>
      <c r="T77" s="18">
        <f t="shared" si="37"/>
        <v>0</v>
      </c>
      <c r="U77" s="18">
        <f t="shared" si="37"/>
        <v>0</v>
      </c>
      <c r="V77" s="18">
        <f t="shared" si="37"/>
        <v>1374.117</v>
      </c>
      <c r="W77" s="18">
        <f t="shared" si="37"/>
        <v>0</v>
      </c>
      <c r="X77" s="18">
        <f t="shared" si="37"/>
        <v>0.083</v>
      </c>
      <c r="Y77" s="18">
        <f t="shared" si="37"/>
        <v>0</v>
      </c>
      <c r="Z77" s="18">
        <f t="shared" si="37"/>
        <v>0</v>
      </c>
      <c r="AA77" s="18">
        <f t="shared" si="37"/>
        <v>0</v>
      </c>
      <c r="AB77" s="18">
        <f t="shared" si="37"/>
        <v>0</v>
      </c>
      <c r="AC77" s="18">
        <f t="shared" si="37"/>
        <v>0</v>
      </c>
      <c r="AD77" s="18">
        <f t="shared" si="37"/>
        <v>0</v>
      </c>
      <c r="AE77" s="18">
        <f>AE78+AE79+AE80+AE81</f>
        <v>0</v>
      </c>
      <c r="AF77" s="80"/>
    </row>
    <row r="78" spans="1:32" ht="19.5" customHeight="1">
      <c r="A78" s="48" t="s">
        <v>12</v>
      </c>
      <c r="B78" s="7">
        <f t="shared" si="6"/>
        <v>0</v>
      </c>
      <c r="C78" s="7">
        <f>H78+J78+L78+N78+P78+R78+T78+V78</f>
        <v>0</v>
      </c>
      <c r="D78" s="7">
        <f>E78</f>
        <v>0</v>
      </c>
      <c r="E78" s="7">
        <f>I78+K78+M78+O78+Q78+S78+U78+W78+Y78+AA78+AC78+AE78</f>
        <v>0</v>
      </c>
      <c r="F78" s="7"/>
      <c r="G78" s="7">
        <f>_xlfn.IFERROR(E78/C78*100,0)</f>
        <v>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80"/>
    </row>
    <row r="79" spans="1:32" ht="19.5" customHeight="1">
      <c r="A79" s="48" t="s">
        <v>13</v>
      </c>
      <c r="B79" s="7">
        <f t="shared" si="6"/>
        <v>1374.2</v>
      </c>
      <c r="C79" s="7">
        <f>H79+J79+L79+N79+P79+R79+T79+V79</f>
        <v>1374.117</v>
      </c>
      <c r="D79" s="7">
        <f>E79</f>
        <v>0</v>
      </c>
      <c r="E79" s="7">
        <f>I79+K79+M79+O79+Q79+S79+U79+W79+Y79+AA79+AC79+AE79</f>
        <v>0</v>
      </c>
      <c r="F79" s="7">
        <f>E79/B79%</f>
        <v>0</v>
      </c>
      <c r="G79" s="7">
        <f>_xlfn.IFERROR(E79/C79*100,0)</f>
        <v>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v>1374.117</v>
      </c>
      <c r="W79" s="7"/>
      <c r="X79" s="7">
        <v>0.083</v>
      </c>
      <c r="Y79" s="7"/>
      <c r="Z79" s="7"/>
      <c r="AA79" s="7"/>
      <c r="AB79" s="7"/>
      <c r="AC79" s="7"/>
      <c r="AD79" s="7"/>
      <c r="AE79" s="7"/>
      <c r="AF79" s="80"/>
    </row>
    <row r="80" spans="1:32" ht="22.5" customHeight="1">
      <c r="A80" s="48" t="s">
        <v>42</v>
      </c>
      <c r="B80" s="7">
        <f t="shared" si="6"/>
        <v>0</v>
      </c>
      <c r="C80" s="7">
        <f>H80+J80+L80+N80+P80+R80+T80+V80</f>
        <v>0</v>
      </c>
      <c r="D80" s="7">
        <f>E80</f>
        <v>0</v>
      </c>
      <c r="E80" s="7">
        <f>I80+K80+M80+O80+Q80+S80+U80+W80+Y80+AA80+AC80+AE80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81"/>
    </row>
    <row r="81" spans="1:31" ht="24.75" customHeight="1">
      <c r="A81" s="48" t="s">
        <v>43</v>
      </c>
      <c r="B81" s="7">
        <f t="shared" si="6"/>
        <v>0</v>
      </c>
      <c r="C81" s="7">
        <f>H81+J81+L81+N81+P81+R81+T81+V81</f>
        <v>0</v>
      </c>
      <c r="D81" s="7">
        <f>E81</f>
        <v>0</v>
      </c>
      <c r="E81" s="7">
        <f>I81+K81+M81+O81+Q81+S81+U81+W81+Y81+AA81+AC81+AE81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33" customHeight="1">
      <c r="A82" s="35" t="s">
        <v>39</v>
      </c>
      <c r="B82" s="36">
        <f>B13+B6</f>
        <v>260052.40097000005</v>
      </c>
      <c r="C82" s="36">
        <f>C13+C6</f>
        <v>159061.05377</v>
      </c>
      <c r="D82" s="36">
        <f>D13+D6</f>
        <v>153202.2</v>
      </c>
      <c r="E82" s="36">
        <f>E13+E6</f>
        <v>153202.2</v>
      </c>
      <c r="F82" s="36">
        <f>E82/B82%</f>
        <v>58.91204981325037</v>
      </c>
      <c r="G82" s="36">
        <f>E82/C82%</f>
        <v>96.31660068185403</v>
      </c>
      <c r="H82" s="36">
        <f aca="true" t="shared" si="38" ref="H82:AE82">H13+H6</f>
        <v>8879.54</v>
      </c>
      <c r="I82" s="36">
        <f t="shared" si="38"/>
        <v>7257.349999999999</v>
      </c>
      <c r="J82" s="36">
        <f t="shared" si="38"/>
        <v>12566.04</v>
      </c>
      <c r="K82" s="36">
        <f t="shared" si="38"/>
        <v>12059.25</v>
      </c>
      <c r="L82" s="36">
        <f t="shared" si="38"/>
        <v>15002.12</v>
      </c>
      <c r="M82" s="36">
        <f t="shared" si="38"/>
        <v>9840.53</v>
      </c>
      <c r="N82" s="36">
        <f t="shared" si="38"/>
        <v>11717.41</v>
      </c>
      <c r="O82" s="36">
        <f t="shared" si="38"/>
        <v>10541.060000000001</v>
      </c>
      <c r="P82" s="36">
        <f t="shared" si="38"/>
        <v>12868.720000000001</v>
      </c>
      <c r="Q82" s="36">
        <f t="shared" si="38"/>
        <v>14111.48</v>
      </c>
      <c r="R82" s="36">
        <f t="shared" si="38"/>
        <v>12240.86</v>
      </c>
      <c r="S82" s="36">
        <f t="shared" si="38"/>
        <v>12441.17</v>
      </c>
      <c r="T82" s="36">
        <f t="shared" si="38"/>
        <v>53251.8334</v>
      </c>
      <c r="U82" s="36">
        <f>U13+U6</f>
        <v>53187.86</v>
      </c>
      <c r="V82" s="36">
        <f t="shared" si="38"/>
        <v>48211.20923</v>
      </c>
      <c r="W82" s="36">
        <f t="shared" si="38"/>
        <v>49440.18000000001</v>
      </c>
      <c r="X82" s="36">
        <f t="shared" si="38"/>
        <v>27832.26232</v>
      </c>
      <c r="Y82" s="36">
        <f t="shared" si="38"/>
        <v>0</v>
      </c>
      <c r="Z82" s="36">
        <f t="shared" si="38"/>
        <v>7879.85488</v>
      </c>
      <c r="AA82" s="36">
        <f t="shared" si="38"/>
        <v>0</v>
      </c>
      <c r="AB82" s="36">
        <f t="shared" si="38"/>
        <v>7406.039999999999</v>
      </c>
      <c r="AC82" s="36">
        <f t="shared" si="38"/>
        <v>0</v>
      </c>
      <c r="AD82" s="36">
        <f t="shared" si="38"/>
        <v>42196.511139999995</v>
      </c>
      <c r="AE82" s="36">
        <f t="shared" si="38"/>
        <v>0</v>
      </c>
    </row>
    <row r="83" spans="1:31" s="27" customFormat="1" ht="16.5">
      <c r="A83" s="48" t="s">
        <v>12</v>
      </c>
      <c r="B83" s="7">
        <f aca="true" t="shared" si="39" ref="B83:E84">B52+B16+B9</f>
        <v>83495.2</v>
      </c>
      <c r="C83" s="7">
        <f t="shared" si="39"/>
        <v>63040.68801</v>
      </c>
      <c r="D83" s="7">
        <f t="shared" si="39"/>
        <v>63040.69</v>
      </c>
      <c r="E83" s="7">
        <f>E52+E16+E9</f>
        <v>63040.69</v>
      </c>
      <c r="F83" s="7">
        <f>E83/B83%</f>
        <v>75.50217257998065</v>
      </c>
      <c r="G83" s="7">
        <f>_xlfn.IFERROR(E83/C83*100,0)</f>
        <v>100.00000315669143</v>
      </c>
      <c r="H83" s="7">
        <f aca="true" t="shared" si="40" ref="H83:AE84">H52+H16+H9</f>
        <v>0</v>
      </c>
      <c r="I83" s="7">
        <f t="shared" si="40"/>
        <v>0</v>
      </c>
      <c r="J83" s="7">
        <f t="shared" si="40"/>
        <v>0</v>
      </c>
      <c r="K83" s="7">
        <f t="shared" si="40"/>
        <v>0</v>
      </c>
      <c r="L83" s="7">
        <f t="shared" si="40"/>
        <v>0</v>
      </c>
      <c r="M83" s="7">
        <f t="shared" si="40"/>
        <v>0</v>
      </c>
      <c r="N83" s="7">
        <f t="shared" si="40"/>
        <v>0</v>
      </c>
      <c r="O83" s="7">
        <f t="shared" si="40"/>
        <v>0</v>
      </c>
      <c r="P83" s="7">
        <f t="shared" si="40"/>
        <v>0</v>
      </c>
      <c r="Q83" s="7">
        <f t="shared" si="40"/>
        <v>0</v>
      </c>
      <c r="R83" s="7">
        <f t="shared" si="40"/>
        <v>0</v>
      </c>
      <c r="S83" s="7">
        <f t="shared" si="40"/>
        <v>0</v>
      </c>
      <c r="T83" s="7">
        <f t="shared" si="40"/>
        <v>26395.63902</v>
      </c>
      <c r="U83" s="7">
        <f t="shared" si="40"/>
        <v>26395.64</v>
      </c>
      <c r="V83" s="7">
        <f t="shared" si="40"/>
        <v>36645.04899</v>
      </c>
      <c r="W83" s="7">
        <f t="shared" si="40"/>
        <v>36645.05</v>
      </c>
      <c r="X83" s="7">
        <f t="shared" si="40"/>
        <v>20352.23199</v>
      </c>
      <c r="Y83" s="7">
        <f t="shared" si="40"/>
        <v>0</v>
      </c>
      <c r="Z83" s="7">
        <f t="shared" si="40"/>
        <v>102.28</v>
      </c>
      <c r="AA83" s="7">
        <f t="shared" si="40"/>
        <v>0</v>
      </c>
      <c r="AB83" s="7">
        <f t="shared" si="40"/>
        <v>0</v>
      </c>
      <c r="AC83" s="7">
        <f t="shared" si="40"/>
        <v>0</v>
      </c>
      <c r="AD83" s="7">
        <f t="shared" si="40"/>
        <v>0</v>
      </c>
      <c r="AE83" s="7">
        <f t="shared" si="40"/>
        <v>0</v>
      </c>
    </row>
    <row r="84" spans="1:31" s="27" customFormat="1" ht="16.5">
      <c r="A84" s="48" t="s">
        <v>13</v>
      </c>
      <c r="B84" s="7">
        <f t="shared" si="39"/>
        <v>128338.70097000003</v>
      </c>
      <c r="C84" s="7">
        <f t="shared" si="39"/>
        <v>95743.86576000002</v>
      </c>
      <c r="D84" s="7">
        <f t="shared" si="39"/>
        <v>89885.01</v>
      </c>
      <c r="E84" s="7">
        <f t="shared" si="39"/>
        <v>89885.01</v>
      </c>
      <c r="F84" s="7">
        <f>E84/B84%</f>
        <v>70.03733816895277</v>
      </c>
      <c r="G84" s="7">
        <f>_xlfn.IFERROR(E84/C84*100,0)</f>
        <v>93.88069855599277</v>
      </c>
      <c r="H84" s="7">
        <f t="shared" si="40"/>
        <v>8879.54</v>
      </c>
      <c r="I84" s="7">
        <f t="shared" si="40"/>
        <v>7257.349999999999</v>
      </c>
      <c r="J84" s="7">
        <f t="shared" si="40"/>
        <v>12566.04</v>
      </c>
      <c r="K84" s="7">
        <f t="shared" si="40"/>
        <v>12059.25</v>
      </c>
      <c r="L84" s="7">
        <f t="shared" si="40"/>
        <v>15002.12</v>
      </c>
      <c r="M84" s="7">
        <f t="shared" si="40"/>
        <v>9840.53</v>
      </c>
      <c r="N84" s="7">
        <f t="shared" si="40"/>
        <v>11717.41</v>
      </c>
      <c r="O84" s="7">
        <f t="shared" si="40"/>
        <v>10541.060000000001</v>
      </c>
      <c r="P84" s="7">
        <f t="shared" si="40"/>
        <v>12868.720000000001</v>
      </c>
      <c r="Q84" s="7">
        <f t="shared" si="40"/>
        <v>14111.48</v>
      </c>
      <c r="R84" s="7">
        <f t="shared" si="40"/>
        <v>12240.86</v>
      </c>
      <c r="S84" s="7">
        <f t="shared" si="40"/>
        <v>12441.17</v>
      </c>
      <c r="T84" s="7">
        <f t="shared" si="40"/>
        <v>12197.09438</v>
      </c>
      <c r="U84" s="7">
        <f t="shared" si="40"/>
        <v>12133.12</v>
      </c>
      <c r="V84" s="7">
        <f t="shared" si="40"/>
        <v>10272.081380000001</v>
      </c>
      <c r="W84" s="7">
        <f t="shared" si="40"/>
        <v>11501.05</v>
      </c>
      <c r="X84" s="7">
        <f t="shared" si="40"/>
        <v>7480.03033</v>
      </c>
      <c r="Y84" s="7">
        <f t="shared" si="40"/>
        <v>0</v>
      </c>
      <c r="Z84" s="7">
        <f t="shared" si="40"/>
        <v>7777.57488</v>
      </c>
      <c r="AA84" s="7">
        <f t="shared" si="40"/>
        <v>0</v>
      </c>
      <c r="AB84" s="7">
        <f t="shared" si="40"/>
        <v>7406.039999999999</v>
      </c>
      <c r="AC84" s="7">
        <f t="shared" si="40"/>
        <v>0</v>
      </c>
      <c r="AD84" s="7">
        <f t="shared" si="40"/>
        <v>9931.189999999999</v>
      </c>
      <c r="AE84" s="7">
        <f t="shared" si="40"/>
        <v>0</v>
      </c>
    </row>
    <row r="85" spans="1:32" ht="17.25" customHeight="1">
      <c r="A85" s="48" t="s">
        <v>81</v>
      </c>
      <c r="B85" s="7">
        <f>H85+J85+L85+N85+P85+R85+T85+V85+X85+Z85+AB85+AD85+AE85</f>
        <v>276.5</v>
      </c>
      <c r="C85" s="7">
        <f>H85+J85+L85+N85+P85+R85+T85</f>
        <v>276.5</v>
      </c>
      <c r="D85" s="7">
        <f>E85</f>
        <v>276.5</v>
      </c>
      <c r="E85" s="7">
        <f>I85+K85+M85+O85+Q85+S85+U85+W85+Y85+AA85+AC85+AE85</f>
        <v>276.5</v>
      </c>
      <c r="F85" s="7"/>
      <c r="G85" s="7"/>
      <c r="H85" s="7">
        <f>H54</f>
        <v>0</v>
      </c>
      <c r="I85" s="7">
        <f aca="true" t="shared" si="41" ref="I85:AE85">I54</f>
        <v>0</v>
      </c>
      <c r="J85" s="7">
        <f t="shared" si="41"/>
        <v>0</v>
      </c>
      <c r="K85" s="7">
        <f t="shared" si="41"/>
        <v>0</v>
      </c>
      <c r="L85" s="7">
        <f t="shared" si="41"/>
        <v>0</v>
      </c>
      <c r="M85" s="7">
        <f t="shared" si="41"/>
        <v>0</v>
      </c>
      <c r="N85" s="7">
        <f t="shared" si="41"/>
        <v>0</v>
      </c>
      <c r="O85" s="7">
        <f t="shared" si="41"/>
        <v>0</v>
      </c>
      <c r="P85" s="7">
        <f t="shared" si="41"/>
        <v>0</v>
      </c>
      <c r="Q85" s="7">
        <f t="shared" si="41"/>
        <v>0</v>
      </c>
      <c r="R85" s="7">
        <f t="shared" si="41"/>
        <v>0</v>
      </c>
      <c r="S85" s="7">
        <f t="shared" si="41"/>
        <v>0</v>
      </c>
      <c r="T85" s="7">
        <f t="shared" si="41"/>
        <v>276.5</v>
      </c>
      <c r="U85" s="7">
        <f t="shared" si="41"/>
        <v>276.5</v>
      </c>
      <c r="V85" s="7">
        <f t="shared" si="41"/>
        <v>0</v>
      </c>
      <c r="W85" s="7">
        <f t="shared" si="41"/>
        <v>0</v>
      </c>
      <c r="X85" s="7">
        <f t="shared" si="41"/>
        <v>0</v>
      </c>
      <c r="Y85" s="7">
        <f t="shared" si="41"/>
        <v>0</v>
      </c>
      <c r="Z85" s="7">
        <f t="shared" si="41"/>
        <v>0</v>
      </c>
      <c r="AA85" s="7">
        <f t="shared" si="41"/>
        <v>0</v>
      </c>
      <c r="AB85" s="7">
        <f t="shared" si="41"/>
        <v>0</v>
      </c>
      <c r="AC85" s="7">
        <f t="shared" si="41"/>
        <v>0</v>
      </c>
      <c r="AD85" s="7">
        <f t="shared" si="41"/>
        <v>0</v>
      </c>
      <c r="AE85" s="7">
        <f t="shared" si="41"/>
        <v>0</v>
      </c>
      <c r="AF85" s="27"/>
    </row>
    <row r="86" spans="1:31" s="27" customFormat="1" ht="16.5">
      <c r="A86" s="48" t="s">
        <v>42</v>
      </c>
      <c r="B86" s="7">
        <v>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s="27" customFormat="1" ht="16.5">
      <c r="A87" s="48" t="s">
        <v>43</v>
      </c>
      <c r="B87" s="7">
        <f>B56+B19+B12</f>
        <v>47942</v>
      </c>
      <c r="C87" s="7">
        <f>H87+J87+L87+N87+P87+R87+T87</f>
        <v>14382.6</v>
      </c>
      <c r="D87" s="7">
        <f>E87</f>
        <v>15676.68</v>
      </c>
      <c r="E87" s="7">
        <f>I87+K87+M87+O87+Q87+S87+U87+W87+Y87+AA87+AC87+AE87</f>
        <v>15676.68</v>
      </c>
      <c r="F87" s="7">
        <f>E87/B87%</f>
        <v>32.69926160777606</v>
      </c>
      <c r="G87" s="7">
        <f>_xlfn.IFERROR(E87/C87*100,0)</f>
        <v>108.99753869258689</v>
      </c>
      <c r="H87" s="7">
        <f>H56+H19+H12</f>
        <v>0</v>
      </c>
      <c r="I87" s="7">
        <f aca="true" t="shared" si="42" ref="I87:AE87">I56+I19+I12</f>
        <v>0</v>
      </c>
      <c r="J87" s="7">
        <f t="shared" si="42"/>
        <v>0</v>
      </c>
      <c r="K87" s="7">
        <f t="shared" si="42"/>
        <v>0</v>
      </c>
      <c r="L87" s="7">
        <f t="shared" si="42"/>
        <v>0</v>
      </c>
      <c r="M87" s="7">
        <f t="shared" si="42"/>
        <v>0</v>
      </c>
      <c r="N87" s="7">
        <f t="shared" si="42"/>
        <v>0</v>
      </c>
      <c r="O87" s="7">
        <f t="shared" si="42"/>
        <v>0</v>
      </c>
      <c r="P87" s="7">
        <f t="shared" si="42"/>
        <v>0</v>
      </c>
      <c r="Q87" s="7">
        <f t="shared" si="42"/>
        <v>0</v>
      </c>
      <c r="R87" s="7">
        <f t="shared" si="42"/>
        <v>0</v>
      </c>
      <c r="S87" s="7">
        <f t="shared" si="42"/>
        <v>0</v>
      </c>
      <c r="T87" s="7">
        <f t="shared" si="42"/>
        <v>14382.6</v>
      </c>
      <c r="U87" s="7">
        <f t="shared" si="42"/>
        <v>14382.6</v>
      </c>
      <c r="V87" s="7">
        <f t="shared" si="42"/>
        <v>1294.07886</v>
      </c>
      <c r="W87" s="7">
        <f t="shared" si="42"/>
        <v>1294.08</v>
      </c>
      <c r="X87" s="7">
        <f t="shared" si="42"/>
        <v>0</v>
      </c>
      <c r="Y87" s="7">
        <f t="shared" si="42"/>
        <v>0</v>
      </c>
      <c r="Z87" s="7">
        <f t="shared" si="42"/>
        <v>0</v>
      </c>
      <c r="AA87" s="7">
        <f t="shared" si="42"/>
        <v>0</v>
      </c>
      <c r="AB87" s="7">
        <f t="shared" si="42"/>
        <v>0</v>
      </c>
      <c r="AC87" s="7">
        <f t="shared" si="42"/>
        <v>0</v>
      </c>
      <c r="AD87" s="7">
        <f t="shared" si="42"/>
        <v>32265.32114</v>
      </c>
      <c r="AE87" s="7">
        <f t="shared" si="42"/>
        <v>0</v>
      </c>
    </row>
    <row r="88" spans="1:31" ht="16.5">
      <c r="A88" s="10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2:31" ht="16.5">
      <c r="B89" s="12" t="s">
        <v>50</v>
      </c>
      <c r="C89" s="46"/>
      <c r="D89" s="46"/>
      <c r="E89" s="46"/>
      <c r="F89" s="46"/>
      <c r="G89" s="46"/>
      <c r="H89" s="46"/>
      <c r="I89" s="46"/>
      <c r="J89" s="56" t="s">
        <v>18</v>
      </c>
      <c r="K89" s="56"/>
      <c r="L89" s="5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1:31" ht="16.5">
      <c r="A90" s="24"/>
      <c r="B90" s="25"/>
      <c r="C90" s="25"/>
      <c r="D90" s="25"/>
      <c r="E90" s="25"/>
      <c r="F90" s="25"/>
      <c r="G90" s="25"/>
      <c r="H90" s="26"/>
      <c r="I90" s="26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ht="16.5">
      <c r="A91" s="27"/>
      <c r="B91" s="12" t="s">
        <v>51</v>
      </c>
      <c r="C91" s="28"/>
      <c r="D91" s="28"/>
      <c r="E91" s="28"/>
      <c r="F91" s="28"/>
      <c r="G91" s="2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ht="20.25">
      <c r="A92" s="27"/>
      <c r="B92" s="12" t="s">
        <v>53</v>
      </c>
      <c r="C92" s="28"/>
      <c r="D92" s="28"/>
      <c r="E92" s="28"/>
      <c r="F92" s="28"/>
      <c r="G92" s="28"/>
      <c r="H92" s="27"/>
      <c r="I92" s="49"/>
      <c r="J92" s="43"/>
      <c r="K92" s="43"/>
      <c r="L92" s="43"/>
      <c r="M92" s="43"/>
      <c r="N92" s="43"/>
      <c r="O92" s="43"/>
      <c r="P92" s="43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ht="20.25">
      <c r="A93" s="27"/>
      <c r="B93" s="12" t="s">
        <v>78</v>
      </c>
      <c r="C93" s="28"/>
      <c r="D93" s="28"/>
      <c r="E93" s="28"/>
      <c r="F93" s="28"/>
      <c r="G93" s="28"/>
      <c r="H93" s="27"/>
      <c r="I93" s="43"/>
      <c r="J93" s="43"/>
      <c r="K93" s="43"/>
      <c r="L93" s="43"/>
      <c r="M93" s="43"/>
      <c r="N93" s="43"/>
      <c r="O93" s="43"/>
      <c r="P93" s="43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</sheetData>
  <sheetProtection/>
  <mergeCells count="33">
    <mergeCell ref="AF57:AF63"/>
    <mergeCell ref="AF64:AF69"/>
    <mergeCell ref="AF70:AF75"/>
    <mergeCell ref="AF76:AF80"/>
    <mergeCell ref="J89:L89"/>
    <mergeCell ref="AF20:AF25"/>
    <mergeCell ref="AF26:AF31"/>
    <mergeCell ref="AF32:AF37"/>
    <mergeCell ref="AF38:AF43"/>
    <mergeCell ref="AF44:AF49"/>
    <mergeCell ref="AF50:AF56"/>
    <mergeCell ref="Z3:AA3"/>
    <mergeCell ref="AB3:AC3"/>
    <mergeCell ref="AD3:AE3"/>
    <mergeCell ref="AF3:AF4"/>
    <mergeCell ref="AF7:AF12"/>
    <mergeCell ref="AF14:AF19"/>
    <mergeCell ref="N3:O3"/>
    <mergeCell ref="P3:Q3"/>
    <mergeCell ref="R3:S3"/>
    <mergeCell ref="T3:U3"/>
    <mergeCell ref="V3:W3"/>
    <mergeCell ref="X3:Y3"/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 horizontalCentered="1"/>
  <pageMargins left="0.11811023622047245" right="0.11811023622047245" top="0.15748031496062992" bottom="0.15748031496062992" header="0.11811023622047245" footer="0"/>
  <pageSetup fitToHeight="6" fitToWidth="2" horizontalDpi="600" verticalDpi="600" orientation="landscape" paperSize="9" scale="51" r:id="rId1"/>
  <rowBreaks count="1" manualBreakCount="1">
    <brk id="44" max="31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2016-08-12T10:54:13Z</cp:lastPrinted>
  <dcterms:created xsi:type="dcterms:W3CDTF">1996-10-08T23:32:33Z</dcterms:created>
  <dcterms:modified xsi:type="dcterms:W3CDTF">2016-09-05T11:11:31Z</dcterms:modified>
  <cp:category/>
  <cp:version/>
  <cp:contentType/>
  <cp:contentStatus/>
</cp:coreProperties>
</file>