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655" windowWidth="28680" windowHeight="7320" activeTab="0"/>
  </bookViews>
  <sheets>
    <sheet name="февраль 2017" sheetId="1" r:id="rId1"/>
  </sheets>
  <definedNames>
    <definedName name="_xlnm.Print_Titles" localSheetId="0">'февраль 2017'!$A:$A</definedName>
    <definedName name="_xlnm.Print_Area" localSheetId="0">'февраль 2017'!$A$1:$AF$64</definedName>
  </definedNames>
  <calcPr fullCalcOnLoad="1"/>
</workbook>
</file>

<file path=xl/sharedStrings.xml><?xml version="1.0" encoding="utf-8"?>
<sst xmlns="http://schemas.openxmlformats.org/spreadsheetml/2006/main" count="98" uniqueCount="47">
  <si>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</si>
  <si>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</si>
  <si>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</si>
  <si>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</si>
  <si>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</si>
  <si>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</si>
  <si>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</si>
  <si>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</si>
  <si>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</si>
  <si>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</si>
  <si>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</si>
  <si>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</si>
  <si>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</si>
  <si>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</si>
  <si>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</si>
  <si>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</si>
  <si>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</si>
  <si>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</si>
  <si>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</si>
  <si>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</si>
  <si>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тыс. рублей</t>
  </si>
  <si>
    <t>Исполнитель:</t>
  </si>
  <si>
    <t>Председатель комитета                                                             А.В.Ковальчук</t>
  </si>
  <si>
    <t>Ильин Андрей Александрович</t>
  </si>
  <si>
    <t>93-806</t>
  </si>
  <si>
    <t>1. Наименование основного мероприятия: Организация обеспечения формирования состава и структуры муниципального имущества, предназначенного для решения вопросов местного значения (показатель 2 муниципальной программы)</t>
  </si>
  <si>
    <t>2. Наименование основного мероприятия: Выполнение работ по лесоустройству и разработке лесохозяйственного регламента городских лесов, расположенных на территории города Когалыма
(показатель 3 муниципальной программы)</t>
  </si>
  <si>
    <t>План на 2017 год</t>
  </si>
  <si>
    <t>3. Наименование основного мероприятия: Организационно-техническое и финансовое обеспечение органов местного самоуправления Администрации города Когалыма</t>
  </si>
  <si>
    <t>3.1. Наименование подмероприятия: Расходы на обеспечение функций комитета по управлению муниципальным имуществом Администрации города Когалыма</t>
  </si>
  <si>
    <t>3.2. Наименование подмероприятия: Расходы на обеспечение автотранспортом органов местного самоуправления Администрации города Когалыма</t>
  </si>
  <si>
    <t>3.3. Наименование подмероприятия: Организационно-техническое обеспечение органов местного самоуправления Администрации города Когалыма</t>
  </si>
  <si>
    <t>Начальник ОФЭОиК                                                                 А.А.Ильин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</si>
  <si>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</si>
  <si>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</si>
  <si>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</si>
  <si>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</si>
  <si>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</si>
  <si>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Приложение</t>
  </si>
  <si>
    <t>Неисполнение мероприятия связано с несвоевременным выставлением счетов контрагентами.</t>
  </si>
  <si>
    <r>
      <t xml:space="preserve">Отчет о ходе реализации муниципальной программы </t>
    </r>
    <r>
      <rPr>
        <b/>
        <sz val="18"/>
        <rFont val="Times New Roman"/>
        <family val="1"/>
      </rPr>
      <t>«Управление муниципальным имуществом города Когалыма»</t>
    </r>
    <r>
      <rPr>
        <sz val="18"/>
        <rFont val="Times New Roman"/>
        <family val="1"/>
      </rPr>
      <t xml:space="preserve"> на 01.03.2017 г.</t>
    </r>
  </si>
  <si>
    <t>План на 01.03.2017</t>
  </si>
  <si>
    <t>Профинансировано на 01.03.2017</t>
  </si>
  <si>
    <t>Кассовый расход на  01.03.2017</t>
  </si>
  <si>
    <t>В связи с наличием вакантной должности, специалистов имеющих небольшой стаж</t>
  </si>
  <si>
    <t>Отклонение от плана составляет 4 550,33 тыс.руб. в том числе:
1) 280,80 тыс. руб.- в связи с возмещением расходов на случай временной нетрудоспособности и в связи с материнством из ФСС;
2) 113,50 тыс. руб - в связи с фактическими расходами на услуги связи;
3) 5,46 тыс. руб. - в связи с фактическими расходами на оплату коммунальных услуг согласно показаниям приборов учета;
4) 54,41 тыс. руб. - в связи с фактическими расходами на оплату услуг по: оказанию услуг ручной уборке здания Админситрации города Когалыма; оказанию услуг по вывозу твердых бытовых отходов; ТО и ремонту лифтового оборудования; сан-тех.обслуживанию зданий; ТО и ремонту АИТП в здании Мира,22; ТО и ремонту средств пожарной безопасности зданий; ТО и ремонту водных диспенсеров; ТО и ремонту АРМ, серверного и сетевого оборудования, устройств печати; технической эксплуатации внутренних электросетей и электрооборудования;  ТО и ремонту систем вентиляции и кондиционирования воздуха;
5) 95,94 тыс. руб. - в связи с фактическими расходами на оказание услуг по сопровождению программных продуктов; по приобретению программного обеспечения и неисключительных (лицензионных) прав на програмное обеспечение и базы данных; в с вязи с несвоевременным выставлением счетов контрагенами на оказание услуг по централизованной охране объектов
6) 3,55 тыс. руб. - в связи с тем, что фактическими расходами на поставку товара (антискользящее прорезиненное покрытие, ковровый держатель);
7) 3 996,66 тыс. руб.  - в связи с уточнением КБК для перечисления основных налогов, 
а также с фактическими расходами по перечислению в первичную профсоюзную организацию на культурно-массовую и физкультурно-оздоровительную работу</t>
  </si>
  <si>
    <t>Отклонение от плана составляет 2231,28 тыс.руб. в том числе:
1. 457,72 тыс.руб - неисполнение субсидии возникло по статье оплата труда гражданского персонала,  по выплате материальной помощи к отпуску. При формировании помесячной разбивки ФЗП и материальной помощи, ввиду отсутствия графиков отпусков (несовпадение сроков составления), плановые ассигнования разбиваются пропорционально ФЗП+10% мат.помощь  
2. 207,38 тыс.руб - неисполнение субсидии возникло по статье возмещение работникам (сотрудникам) расходов, связанных со служебными командировками, в связи с отсутствием авансовых отчетов. 
 3. 19,11 тыс.руб - неисполнение субсидии возникло т.к. счет по услугам связи выставлен на меньшую сумму, чем планировалось, согласно использованных минут связи.
4. 30,09 тыс.руб - неиспользование субсидий по коммунальным услугам возникло в связи оплатой по фактически выставленным счетам
5. 36,11тыс.руб - неиспользование субсидий на арендную плату возникло в связи оплатой по фактически выставленным счетам
6. 65,06 тыс.руб - неиспользование субсидий возникло в связи оплатой в марте месяце
7.  237,64 тыс.руб - неисполнение субсидии возникло в связи с предоставлением счетов на оплату в марте месяце.
8. 81,38 тыс.руб - неисполнение субсидии возникло по статье расходов прочие услуги: 1. по страхованию автотранспорта, т.к. техника находится на ремонте; 2.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3. по прохождению планового медицинского осмотра рабочих в связи с корректировкой платежных документов.  
9. 1096,77 тыс.руб - неисполнение субсидии возникло по статье расходов приобретение топлива, оплата произведена по фактическому потреблению, согласно выставленного счета.  По статье расходов приобретение запасных частей и смазочных материал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</si>
</sst>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 applyAlignment="1">
      <alignment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wrapText="1"/>
    </xf>
    <xf numFmtId="165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justify" wrapText="1"/>
    </xf>
    <xf numFmtId="165" fontId="4" fillId="33" borderId="1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65" fontId="4" fillId="34" borderId="1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3" fillId="33" borderId="0" xfId="0" applyFont="1" applyFill="1" applyAlignment="1">
      <alignment vertical="center" wrapText="1"/>
    </xf>
    <xf numFmtId="165" fontId="5" fillId="0" borderId="0" xfId="0" applyNumberFormat="1" applyFont="1" applyFill="1" applyBorder="1" applyAlignment="1">
      <alignment horizontal="justify" wrapText="1"/>
    </xf>
    <xf numFmtId="165" fontId="7" fillId="0" borderId="0" xfId="0" applyNumberFormat="1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right" vertical="center" wrapText="1"/>
    </xf>
    <xf numFmtId="165" fontId="10" fillId="0" borderId="11" xfId="0" applyNumberFormat="1" applyFont="1" applyFill="1" applyBorder="1" applyAlignment="1">
      <alignment horizontal="right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vertical="center" wrapText="1"/>
    </xf>
    <xf numFmtId="165" fontId="10" fillId="0" borderId="11" xfId="0" applyNumberFormat="1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vertical="center" wrapText="1"/>
    </xf>
    <xf numFmtId="165" fontId="5" fillId="34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 applyProtection="1">
      <alignment vertical="center" wrapText="1"/>
      <protection/>
    </xf>
    <xf numFmtId="168" fontId="4" fillId="0" borderId="10" xfId="0" applyNumberFormat="1" applyFont="1" applyFill="1" applyBorder="1" applyAlignment="1" applyProtection="1">
      <alignment vertical="center" wrapText="1"/>
      <protection/>
    </xf>
    <xf numFmtId="168" fontId="4" fillId="34" borderId="10" xfId="0" applyNumberFormat="1" applyFont="1" applyFill="1" applyBorder="1" applyAlignment="1" applyProtection="1">
      <alignment vertical="center" wrapText="1"/>
      <protection/>
    </xf>
    <xf numFmtId="168" fontId="5" fillId="0" borderId="10" xfId="0" applyNumberFormat="1" applyFont="1" applyFill="1" applyBorder="1" applyAlignment="1" applyProtection="1">
      <alignment vertical="center" wrapText="1"/>
      <protection/>
    </xf>
    <xf numFmtId="168" fontId="5" fillId="34" borderId="10" xfId="0" applyNumberFormat="1" applyFont="1" applyFill="1" applyBorder="1" applyAlignment="1" applyProtection="1">
      <alignment vertical="center" wrapText="1"/>
      <protection/>
    </xf>
    <xf numFmtId="168" fontId="5" fillId="0" borderId="0" xfId="0" applyNumberFormat="1" applyFont="1" applyFill="1" applyBorder="1" applyAlignment="1">
      <alignment horizontal="justify" wrapText="1"/>
    </xf>
    <xf numFmtId="168" fontId="4" fillId="0" borderId="1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 applyProtection="1">
      <alignment vertical="center" wrapText="1"/>
      <protection/>
    </xf>
    <xf numFmtId="49" fontId="5" fillId="34" borderId="10" xfId="0" applyNumberFormat="1" applyFont="1" applyFill="1" applyBorder="1" applyAlignment="1" applyProtection="1">
      <alignment horizontal="justify" vertical="center" wrapText="1"/>
      <protection/>
    </xf>
    <xf numFmtId="165" fontId="4" fillId="33" borderId="10" xfId="0" applyNumberFormat="1" applyFont="1" applyFill="1" applyBorder="1" applyAlignment="1" applyProtection="1">
      <alignment horizontal="justify" vertical="center" wrapText="1"/>
      <protection/>
    </xf>
    <xf numFmtId="0" fontId="5" fillId="34" borderId="10" xfId="0" applyFont="1" applyFill="1" applyBorder="1" applyAlignment="1">
      <alignment horizontal="justify" vertical="center" wrapText="1"/>
    </xf>
    <xf numFmtId="165" fontId="3" fillId="34" borderId="10" xfId="0" applyNumberFormat="1" applyFont="1" applyFill="1" applyBorder="1" applyAlignment="1" applyProtection="1">
      <alignment vertical="center" wrapText="1"/>
      <protection/>
    </xf>
    <xf numFmtId="165" fontId="12" fillId="34" borderId="10" xfId="0" applyNumberFormat="1" applyFont="1" applyFill="1" applyBorder="1" applyAlignment="1" applyProtection="1">
      <alignment vertical="center" wrapText="1"/>
      <protection/>
    </xf>
    <xf numFmtId="165" fontId="12" fillId="34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vertical="center" wrapText="1"/>
    </xf>
    <xf numFmtId="168" fontId="5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6"/>
  <sheetViews>
    <sheetView showGridLines="0" tabSelected="1" view="pageBreakPreview" zoomScale="60" zoomScaleNormal="70" zoomScalePageLayoutView="0" workbookViewId="0" topLeftCell="A1">
      <selection activeCell="AA11" sqref="A11:AA11"/>
    </sheetView>
  </sheetViews>
  <sheetFormatPr defaultColWidth="9.140625" defaultRowHeight="12.75"/>
  <cols>
    <col min="1" max="1" width="45.421875" style="5" customWidth="1"/>
    <col min="2" max="7" width="15.140625" style="5" customWidth="1"/>
    <col min="8" max="8" width="16.140625" style="1" customWidth="1"/>
    <col min="9" max="9" width="15.140625" style="5" customWidth="1"/>
    <col min="10" max="10" width="16.140625" style="1" customWidth="1"/>
    <col min="11" max="11" width="15.140625" style="5" customWidth="1"/>
    <col min="12" max="12" width="16.140625" style="1" customWidth="1"/>
    <col min="13" max="13" width="15.140625" style="5" customWidth="1"/>
    <col min="14" max="14" width="16.140625" style="1" customWidth="1"/>
    <col min="15" max="15" width="15.140625" style="5" customWidth="1"/>
    <col min="16" max="16" width="16.140625" style="1" customWidth="1"/>
    <col min="17" max="17" width="15.140625" style="5" customWidth="1"/>
    <col min="18" max="18" width="16.140625" style="1" customWidth="1"/>
    <col min="19" max="19" width="15.140625" style="5" customWidth="1"/>
    <col min="20" max="20" width="16.140625" style="6" customWidth="1"/>
    <col min="21" max="21" width="15.140625" style="5" customWidth="1"/>
    <col min="22" max="22" width="16.140625" style="6" customWidth="1"/>
    <col min="23" max="23" width="15.140625" style="5" customWidth="1"/>
    <col min="24" max="24" width="16.140625" style="6" customWidth="1"/>
    <col min="25" max="25" width="15.140625" style="5" customWidth="1"/>
    <col min="26" max="26" width="16.140625" style="6" customWidth="1"/>
    <col min="27" max="27" width="15.140625" style="5" customWidth="1"/>
    <col min="28" max="28" width="16.140625" style="6" customWidth="1"/>
    <col min="29" max="29" width="15.140625" style="5" customWidth="1"/>
    <col min="30" max="30" width="16.140625" style="6" customWidth="1"/>
    <col min="31" max="31" width="15.140625" style="5" customWidth="1"/>
    <col min="32" max="32" width="97.8515625" style="5" customWidth="1"/>
    <col min="33" max="16384" width="9.140625" style="1" customWidth="1"/>
  </cols>
  <sheetData>
    <row r="1" spans="28:34" ht="18.75" customHeight="1">
      <c r="AB1" s="40"/>
      <c r="AC1" s="40"/>
      <c r="AF1" s="37" t="s">
        <v>38</v>
      </c>
      <c r="AG1" s="40"/>
      <c r="AH1" s="37"/>
    </row>
    <row r="2" spans="1:32" ht="54" customHeight="1">
      <c r="A2" s="21"/>
      <c r="X2" s="62"/>
      <c r="Y2" s="62"/>
      <c r="Z2" s="62"/>
      <c r="AA2" s="62"/>
      <c r="AB2" s="62"/>
      <c r="AC2" s="62"/>
      <c r="AD2" s="62"/>
      <c r="AE2" s="36"/>
      <c r="AF2" s="36"/>
    </row>
    <row r="3" spans="22:32" ht="32.25" customHeight="1">
      <c r="V3" s="18"/>
      <c r="X3" s="62"/>
      <c r="Y3" s="62"/>
      <c r="Z3" s="62"/>
      <c r="AA3" s="62"/>
      <c r="AB3" s="62"/>
      <c r="AC3" s="62"/>
      <c r="AD3" s="62"/>
      <c r="AE3" s="36"/>
      <c r="AF3" s="36"/>
    </row>
    <row r="4" spans="1:32" ht="32.25" customHeight="1">
      <c r="A4" s="63" t="s">
        <v>40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ht="36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20"/>
      <c r="AF5" s="20"/>
    </row>
    <row r="6" spans="1:33" ht="20.25" customHeight="1">
      <c r="A6" s="19"/>
      <c r="B6" s="20"/>
      <c r="C6" s="20"/>
      <c r="D6" s="20"/>
      <c r="E6" s="20"/>
      <c r="F6" s="20"/>
      <c r="G6" s="20"/>
      <c r="H6" s="19"/>
      <c r="I6" s="20"/>
      <c r="J6" s="19"/>
      <c r="K6" s="20"/>
      <c r="L6" s="19"/>
      <c r="M6" s="20"/>
      <c r="N6" s="19"/>
      <c r="O6" s="20"/>
      <c r="P6" s="19"/>
      <c r="Q6" s="20"/>
      <c r="R6" s="19"/>
      <c r="S6" s="20"/>
      <c r="T6" s="19"/>
      <c r="U6" s="20"/>
      <c r="V6" s="19"/>
      <c r="W6" s="20"/>
      <c r="X6" s="19"/>
      <c r="Y6" s="20"/>
      <c r="Z6" s="19"/>
      <c r="AA6" s="20"/>
      <c r="AB6" s="41"/>
      <c r="AC6" s="41"/>
      <c r="AD6" s="72"/>
      <c r="AE6" s="72"/>
      <c r="AF6" s="38" t="s">
        <v>20</v>
      </c>
      <c r="AG6" s="42"/>
    </row>
    <row r="7" spans="1:32" s="8" customFormat="1" ht="18.75" customHeight="1">
      <c r="A7" s="66" t="s">
        <v>19</v>
      </c>
      <c r="B7" s="67" t="s">
        <v>27</v>
      </c>
      <c r="C7" s="67" t="s">
        <v>41</v>
      </c>
      <c r="D7" s="67" t="s">
        <v>42</v>
      </c>
      <c r="E7" s="67" t="s">
        <v>43</v>
      </c>
      <c r="F7" s="69" t="s">
        <v>33</v>
      </c>
      <c r="G7" s="69"/>
      <c r="H7" s="70" t="s">
        <v>0</v>
      </c>
      <c r="I7" s="71"/>
      <c r="J7" s="70" t="s">
        <v>1</v>
      </c>
      <c r="K7" s="71"/>
      <c r="L7" s="70" t="s">
        <v>2</v>
      </c>
      <c r="M7" s="71"/>
      <c r="N7" s="70" t="s">
        <v>3</v>
      </c>
      <c r="O7" s="71"/>
      <c r="P7" s="70" t="s">
        <v>4</v>
      </c>
      <c r="Q7" s="71"/>
      <c r="R7" s="70" t="s">
        <v>5</v>
      </c>
      <c r="S7" s="71"/>
      <c r="T7" s="70" t="s">
        <v>6</v>
      </c>
      <c r="U7" s="71"/>
      <c r="V7" s="70" t="s">
        <v>7</v>
      </c>
      <c r="W7" s="71"/>
      <c r="X7" s="70" t="s">
        <v>8</v>
      </c>
      <c r="Y7" s="71"/>
      <c r="Z7" s="70" t="s">
        <v>9</v>
      </c>
      <c r="AA7" s="71"/>
      <c r="AB7" s="70" t="s">
        <v>10</v>
      </c>
      <c r="AC7" s="71"/>
      <c r="AD7" s="70" t="s">
        <v>11</v>
      </c>
      <c r="AE7" s="71"/>
      <c r="AF7" s="69" t="s">
        <v>37</v>
      </c>
    </row>
    <row r="8" spans="1:32" s="10" customFormat="1" ht="93" customHeight="1">
      <c r="A8" s="66"/>
      <c r="B8" s="68"/>
      <c r="C8" s="68"/>
      <c r="D8" s="73"/>
      <c r="E8" s="68"/>
      <c r="F8" s="7" t="s">
        <v>34</v>
      </c>
      <c r="G8" s="7" t="s">
        <v>35</v>
      </c>
      <c r="H8" s="9" t="s">
        <v>12</v>
      </c>
      <c r="I8" s="39" t="s">
        <v>36</v>
      </c>
      <c r="J8" s="9" t="s">
        <v>12</v>
      </c>
      <c r="K8" s="39" t="s">
        <v>36</v>
      </c>
      <c r="L8" s="9" t="s">
        <v>12</v>
      </c>
      <c r="M8" s="39" t="s">
        <v>36</v>
      </c>
      <c r="N8" s="9" t="s">
        <v>12</v>
      </c>
      <c r="O8" s="39" t="s">
        <v>36</v>
      </c>
      <c r="P8" s="9" t="s">
        <v>12</v>
      </c>
      <c r="Q8" s="39" t="s">
        <v>36</v>
      </c>
      <c r="R8" s="9" t="s">
        <v>12</v>
      </c>
      <c r="S8" s="39" t="s">
        <v>36</v>
      </c>
      <c r="T8" s="9" t="s">
        <v>12</v>
      </c>
      <c r="U8" s="39" t="s">
        <v>36</v>
      </c>
      <c r="V8" s="9" t="s">
        <v>12</v>
      </c>
      <c r="W8" s="39" t="s">
        <v>36</v>
      </c>
      <c r="X8" s="9" t="s">
        <v>12</v>
      </c>
      <c r="Y8" s="39" t="s">
        <v>36</v>
      </c>
      <c r="Z8" s="9" t="s">
        <v>12</v>
      </c>
      <c r="AA8" s="39" t="s">
        <v>36</v>
      </c>
      <c r="AB8" s="9" t="s">
        <v>12</v>
      </c>
      <c r="AC8" s="39" t="s">
        <v>36</v>
      </c>
      <c r="AD8" s="9" t="s">
        <v>12</v>
      </c>
      <c r="AE8" s="39" t="s">
        <v>36</v>
      </c>
      <c r="AF8" s="69"/>
    </row>
    <row r="9" spans="1:32" s="12" customFormat="1" ht="24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</row>
    <row r="10" spans="1:32" s="14" customFormat="1" ht="18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3"/>
      <c r="Y10" s="17"/>
      <c r="Z10" s="13"/>
      <c r="AA10" s="17"/>
      <c r="AB10" s="13"/>
      <c r="AC10" s="17"/>
      <c r="AD10" s="13"/>
      <c r="AE10" s="17"/>
      <c r="AF10" s="17"/>
    </row>
    <row r="11" spans="1:32" s="28" customFormat="1" ht="150">
      <c r="A11" s="26" t="s">
        <v>25</v>
      </c>
      <c r="B11" s="46">
        <f>B12</f>
        <v>59507.799999999996</v>
      </c>
      <c r="C11" s="46">
        <f>C12</f>
        <v>9482.6</v>
      </c>
      <c r="D11" s="46">
        <f>D12</f>
        <v>9482.6</v>
      </c>
      <c r="E11" s="46">
        <f>E12</f>
        <v>7275.17</v>
      </c>
      <c r="F11" s="27">
        <f>IF(B11=0,0,E11/B11*100)</f>
        <v>12.225573790326647</v>
      </c>
      <c r="G11" s="27">
        <f>IF(C11=0,0,E11/C11*100)</f>
        <v>76.72125788285913</v>
      </c>
      <c r="H11" s="46">
        <f aca="true" t="shared" si="0" ref="H11:AE11">H12</f>
        <v>6605.7</v>
      </c>
      <c r="I11" s="46">
        <f t="shared" si="0"/>
        <v>5595.57</v>
      </c>
      <c r="J11" s="46">
        <f t="shared" si="0"/>
        <v>2876.9</v>
      </c>
      <c r="K11" s="46">
        <f t="shared" si="0"/>
        <v>1679.6</v>
      </c>
      <c r="L11" s="46">
        <f t="shared" si="0"/>
        <v>5618</v>
      </c>
      <c r="M11" s="46">
        <f t="shared" si="0"/>
        <v>0</v>
      </c>
      <c r="N11" s="46">
        <f t="shared" si="0"/>
        <v>6475.5</v>
      </c>
      <c r="O11" s="46">
        <f t="shared" si="0"/>
        <v>0</v>
      </c>
      <c r="P11" s="46">
        <f t="shared" si="0"/>
        <v>4522.1</v>
      </c>
      <c r="Q11" s="46">
        <f t="shared" si="0"/>
        <v>0</v>
      </c>
      <c r="R11" s="46">
        <f t="shared" si="0"/>
        <v>4451.3</v>
      </c>
      <c r="S11" s="46">
        <f t="shared" si="0"/>
        <v>0</v>
      </c>
      <c r="T11" s="46">
        <f t="shared" si="0"/>
        <v>4053.5</v>
      </c>
      <c r="U11" s="46">
        <f t="shared" si="0"/>
        <v>0</v>
      </c>
      <c r="V11" s="46">
        <f t="shared" si="0"/>
        <v>3458.8</v>
      </c>
      <c r="W11" s="46">
        <f t="shared" si="0"/>
        <v>0</v>
      </c>
      <c r="X11" s="46">
        <f t="shared" si="0"/>
        <v>3453.2</v>
      </c>
      <c r="Y11" s="46">
        <f t="shared" si="0"/>
        <v>0</v>
      </c>
      <c r="Z11" s="46">
        <f t="shared" si="0"/>
        <v>4346.7</v>
      </c>
      <c r="AA11" s="46">
        <f t="shared" si="0"/>
        <v>0</v>
      </c>
      <c r="AB11" s="46">
        <f t="shared" si="0"/>
        <v>4769.5</v>
      </c>
      <c r="AC11" s="46">
        <f t="shared" si="0"/>
        <v>0</v>
      </c>
      <c r="AD11" s="46">
        <f t="shared" si="0"/>
        <v>8876.6</v>
      </c>
      <c r="AE11" s="46">
        <f t="shared" si="0"/>
        <v>0</v>
      </c>
      <c r="AF11" s="55" t="s">
        <v>39</v>
      </c>
    </row>
    <row r="12" spans="1:32" s="15" customFormat="1" ht="18.75">
      <c r="A12" s="4" t="s">
        <v>17</v>
      </c>
      <c r="B12" s="47">
        <f>SUM(B13:B16)</f>
        <v>59507.799999999996</v>
      </c>
      <c r="C12" s="47">
        <f>SUM(C13:C16)</f>
        <v>9482.6</v>
      </c>
      <c r="D12" s="47">
        <f>SUM(D13:D16)</f>
        <v>9482.6</v>
      </c>
      <c r="E12" s="48">
        <f>SUM(E13:E16)</f>
        <v>7275.17</v>
      </c>
      <c r="F12" s="31">
        <f aca="true" t="shared" si="1" ref="F12:F51">IF(B12=0,0,E12/B12*100)</f>
        <v>12.225573790326647</v>
      </c>
      <c r="G12" s="31">
        <f aca="true" t="shared" si="2" ref="G12:G51">IF(C12=0,0,E12/C12*100)</f>
        <v>76.72125788285913</v>
      </c>
      <c r="H12" s="48">
        <f aca="true" t="shared" si="3" ref="H12:AE12">SUM(H13:H16)</f>
        <v>6605.7</v>
      </c>
      <c r="I12" s="48">
        <f>SUM(I13:I16)</f>
        <v>5595.57</v>
      </c>
      <c r="J12" s="47">
        <f t="shared" si="3"/>
        <v>2876.9</v>
      </c>
      <c r="K12" s="48">
        <f>SUM(K13:K16)</f>
        <v>1679.6</v>
      </c>
      <c r="L12" s="47">
        <f t="shared" si="3"/>
        <v>5618</v>
      </c>
      <c r="M12" s="48">
        <f t="shared" si="3"/>
        <v>0</v>
      </c>
      <c r="N12" s="47">
        <f t="shared" si="3"/>
        <v>6475.5</v>
      </c>
      <c r="O12" s="48">
        <f t="shared" si="3"/>
        <v>0</v>
      </c>
      <c r="P12" s="47">
        <f t="shared" si="3"/>
        <v>4522.1</v>
      </c>
      <c r="Q12" s="48">
        <f t="shared" si="3"/>
        <v>0</v>
      </c>
      <c r="R12" s="47">
        <f t="shared" si="3"/>
        <v>4451.3</v>
      </c>
      <c r="S12" s="48">
        <f t="shared" si="3"/>
        <v>0</v>
      </c>
      <c r="T12" s="47">
        <f t="shared" si="3"/>
        <v>4053.5</v>
      </c>
      <c r="U12" s="48">
        <f t="shared" si="3"/>
        <v>0</v>
      </c>
      <c r="V12" s="47">
        <f t="shared" si="3"/>
        <v>3458.8</v>
      </c>
      <c r="W12" s="48">
        <f t="shared" si="3"/>
        <v>0</v>
      </c>
      <c r="X12" s="47">
        <f t="shared" si="3"/>
        <v>3453.2</v>
      </c>
      <c r="Y12" s="48">
        <f t="shared" si="3"/>
        <v>0</v>
      </c>
      <c r="Z12" s="47">
        <f t="shared" si="3"/>
        <v>4346.7</v>
      </c>
      <c r="AA12" s="48">
        <f t="shared" si="3"/>
        <v>0</v>
      </c>
      <c r="AB12" s="47">
        <f t="shared" si="3"/>
        <v>4769.5</v>
      </c>
      <c r="AC12" s="48">
        <f t="shared" si="3"/>
        <v>0</v>
      </c>
      <c r="AD12" s="47">
        <f t="shared" si="3"/>
        <v>8876.6</v>
      </c>
      <c r="AE12" s="48">
        <f t="shared" si="3"/>
        <v>0</v>
      </c>
      <c r="AF12" s="2"/>
    </row>
    <row r="13" spans="1:32" s="15" customFormat="1" ht="18.75">
      <c r="A13" s="3" t="s">
        <v>13</v>
      </c>
      <c r="B13" s="49">
        <f>H13+J13+L13+N13+P13+R13+T13+V13+X13+Z13+AB13+AD13</f>
        <v>0</v>
      </c>
      <c r="C13" s="49">
        <f>H13+J13</f>
        <v>0</v>
      </c>
      <c r="D13" s="49">
        <f>C13</f>
        <v>0</v>
      </c>
      <c r="E13" s="50">
        <f>I13+K13</f>
        <v>0</v>
      </c>
      <c r="F13" s="43">
        <f t="shared" si="1"/>
        <v>0</v>
      </c>
      <c r="G13" s="43">
        <f t="shared" si="2"/>
        <v>0</v>
      </c>
      <c r="H13" s="50">
        <v>0</v>
      </c>
      <c r="I13" s="50">
        <v>0</v>
      </c>
      <c r="J13" s="49">
        <v>0</v>
      </c>
      <c r="K13" s="50">
        <v>0</v>
      </c>
      <c r="L13" s="49">
        <v>0</v>
      </c>
      <c r="M13" s="50">
        <v>0</v>
      </c>
      <c r="N13" s="49">
        <v>0</v>
      </c>
      <c r="O13" s="50">
        <v>0</v>
      </c>
      <c r="P13" s="49">
        <v>0</v>
      </c>
      <c r="Q13" s="50">
        <v>0</v>
      </c>
      <c r="R13" s="49">
        <v>0</v>
      </c>
      <c r="S13" s="50">
        <v>0</v>
      </c>
      <c r="T13" s="49">
        <v>0</v>
      </c>
      <c r="U13" s="50">
        <v>0</v>
      </c>
      <c r="V13" s="49">
        <v>0</v>
      </c>
      <c r="W13" s="50">
        <v>0</v>
      </c>
      <c r="X13" s="49">
        <v>0</v>
      </c>
      <c r="Y13" s="50">
        <v>0</v>
      </c>
      <c r="Z13" s="49">
        <v>0</v>
      </c>
      <c r="AA13" s="50">
        <v>0</v>
      </c>
      <c r="AB13" s="49">
        <v>0</v>
      </c>
      <c r="AC13" s="50">
        <v>0</v>
      </c>
      <c r="AD13" s="49">
        <v>0</v>
      </c>
      <c r="AE13" s="50">
        <v>0</v>
      </c>
      <c r="AF13" s="29"/>
    </row>
    <row r="14" spans="1:32" s="15" customFormat="1" ht="18.75">
      <c r="A14" s="3" t="s">
        <v>14</v>
      </c>
      <c r="B14" s="49">
        <f>H14+J14+L14+N14+P14+R14+T14+V14+X14+Z14+AB14+AD14</f>
        <v>59507.799999999996</v>
      </c>
      <c r="C14" s="49">
        <f>H14+J14</f>
        <v>9482.6</v>
      </c>
      <c r="D14" s="49">
        <f>C14</f>
        <v>9482.6</v>
      </c>
      <c r="E14" s="50">
        <f>I14+K14</f>
        <v>7275.17</v>
      </c>
      <c r="F14" s="43">
        <f t="shared" si="1"/>
        <v>12.225573790326647</v>
      </c>
      <c r="G14" s="43">
        <f t="shared" si="2"/>
        <v>76.72125788285913</v>
      </c>
      <c r="H14" s="50">
        <v>6605.7</v>
      </c>
      <c r="I14" s="50">
        <v>5595.57</v>
      </c>
      <c r="J14" s="49">
        <v>2876.9</v>
      </c>
      <c r="K14" s="50">
        <v>1679.6</v>
      </c>
      <c r="L14" s="49">
        <v>5618</v>
      </c>
      <c r="M14" s="50">
        <v>0</v>
      </c>
      <c r="N14" s="49">
        <v>6475.5</v>
      </c>
      <c r="O14" s="50">
        <v>0</v>
      </c>
      <c r="P14" s="49">
        <v>4522.1</v>
      </c>
      <c r="Q14" s="50">
        <v>0</v>
      </c>
      <c r="R14" s="49">
        <v>4451.3</v>
      </c>
      <c r="S14" s="50">
        <v>0</v>
      </c>
      <c r="T14" s="49">
        <v>4053.5</v>
      </c>
      <c r="U14" s="50">
        <v>0</v>
      </c>
      <c r="V14" s="49">
        <v>3458.8</v>
      </c>
      <c r="W14" s="50">
        <v>0</v>
      </c>
      <c r="X14" s="49">
        <v>3453.2</v>
      </c>
      <c r="Y14" s="50">
        <v>0</v>
      </c>
      <c r="Z14" s="49">
        <v>4346.7</v>
      </c>
      <c r="AA14" s="50">
        <v>0</v>
      </c>
      <c r="AB14" s="49">
        <v>4769.5</v>
      </c>
      <c r="AC14" s="50">
        <v>0</v>
      </c>
      <c r="AD14" s="49">
        <v>8876.6</v>
      </c>
      <c r="AE14" s="50">
        <v>0</v>
      </c>
      <c r="AF14" s="29"/>
    </row>
    <row r="15" spans="1:32" s="15" customFormat="1" ht="18.75">
      <c r="A15" s="3" t="s">
        <v>15</v>
      </c>
      <c r="B15" s="49">
        <f>H15+J15+L15+N15+P15+R15+T15+V15+X15+Z15+AB15+AD15</f>
        <v>0</v>
      </c>
      <c r="C15" s="49">
        <f>H15+J15</f>
        <v>0</v>
      </c>
      <c r="D15" s="49">
        <f>C15</f>
        <v>0</v>
      </c>
      <c r="E15" s="50">
        <f>I15+K15</f>
        <v>0</v>
      </c>
      <c r="F15" s="43">
        <f t="shared" si="1"/>
        <v>0</v>
      </c>
      <c r="G15" s="43">
        <f t="shared" si="2"/>
        <v>0</v>
      </c>
      <c r="H15" s="50">
        <v>0</v>
      </c>
      <c r="I15" s="50">
        <v>0</v>
      </c>
      <c r="J15" s="49">
        <v>0</v>
      </c>
      <c r="K15" s="50">
        <v>0</v>
      </c>
      <c r="L15" s="49">
        <v>0</v>
      </c>
      <c r="M15" s="50">
        <v>0</v>
      </c>
      <c r="N15" s="49">
        <v>0</v>
      </c>
      <c r="O15" s="50">
        <v>0</v>
      </c>
      <c r="P15" s="49">
        <v>0</v>
      </c>
      <c r="Q15" s="50">
        <v>0</v>
      </c>
      <c r="R15" s="49">
        <v>0</v>
      </c>
      <c r="S15" s="50">
        <v>0</v>
      </c>
      <c r="T15" s="49">
        <v>0</v>
      </c>
      <c r="U15" s="50">
        <v>0</v>
      </c>
      <c r="V15" s="49">
        <v>0</v>
      </c>
      <c r="W15" s="50">
        <v>0</v>
      </c>
      <c r="X15" s="49">
        <v>0</v>
      </c>
      <c r="Y15" s="50">
        <v>0</v>
      </c>
      <c r="Z15" s="49">
        <v>0</v>
      </c>
      <c r="AA15" s="50">
        <v>0</v>
      </c>
      <c r="AB15" s="49">
        <v>0</v>
      </c>
      <c r="AC15" s="50">
        <v>0</v>
      </c>
      <c r="AD15" s="49">
        <v>0</v>
      </c>
      <c r="AE15" s="50">
        <v>0</v>
      </c>
      <c r="AF15" s="29"/>
    </row>
    <row r="16" spans="1:32" s="15" customFormat="1" ht="18.75">
      <c r="A16" s="3" t="s">
        <v>16</v>
      </c>
      <c r="B16" s="49">
        <f>H16+J16+L16+N16+P16+R16+T16+V16+X16+Z16+AB16+AD16</f>
        <v>0</v>
      </c>
      <c r="C16" s="49">
        <f>H16+J16</f>
        <v>0</v>
      </c>
      <c r="D16" s="49">
        <f>C16</f>
        <v>0</v>
      </c>
      <c r="E16" s="50">
        <f>I16+K16</f>
        <v>0</v>
      </c>
      <c r="F16" s="43">
        <f t="shared" si="1"/>
        <v>0</v>
      </c>
      <c r="G16" s="43">
        <f t="shared" si="2"/>
        <v>0</v>
      </c>
      <c r="H16" s="50">
        <v>0</v>
      </c>
      <c r="I16" s="50">
        <v>0</v>
      </c>
      <c r="J16" s="49">
        <v>0</v>
      </c>
      <c r="K16" s="50">
        <v>0</v>
      </c>
      <c r="L16" s="49">
        <v>0</v>
      </c>
      <c r="M16" s="50">
        <v>0</v>
      </c>
      <c r="N16" s="49">
        <v>0</v>
      </c>
      <c r="O16" s="50">
        <v>0</v>
      </c>
      <c r="P16" s="49">
        <v>0</v>
      </c>
      <c r="Q16" s="50">
        <v>0</v>
      </c>
      <c r="R16" s="49">
        <v>0</v>
      </c>
      <c r="S16" s="50">
        <v>0</v>
      </c>
      <c r="T16" s="49">
        <v>0</v>
      </c>
      <c r="U16" s="50">
        <v>0</v>
      </c>
      <c r="V16" s="49">
        <v>0</v>
      </c>
      <c r="W16" s="50">
        <v>0</v>
      </c>
      <c r="X16" s="49">
        <v>0</v>
      </c>
      <c r="Y16" s="50">
        <v>0</v>
      </c>
      <c r="Z16" s="49">
        <v>0</v>
      </c>
      <c r="AA16" s="50">
        <v>0</v>
      </c>
      <c r="AB16" s="49">
        <v>0</v>
      </c>
      <c r="AC16" s="50">
        <v>0</v>
      </c>
      <c r="AD16" s="49">
        <v>0</v>
      </c>
      <c r="AE16" s="50">
        <v>0</v>
      </c>
      <c r="AF16" s="29"/>
    </row>
    <row r="17" spans="1:32" s="28" customFormat="1" ht="150">
      <c r="A17" s="26" t="s">
        <v>26</v>
      </c>
      <c r="B17" s="46">
        <f aca="true" t="shared" si="4" ref="B17:AE17">B18</f>
        <v>1972.9</v>
      </c>
      <c r="C17" s="46">
        <f t="shared" si="4"/>
        <v>1972.9</v>
      </c>
      <c r="D17" s="46">
        <f t="shared" si="4"/>
        <v>1972.9</v>
      </c>
      <c r="E17" s="46">
        <f t="shared" si="4"/>
        <v>1972.89</v>
      </c>
      <c r="F17" s="27">
        <f t="shared" si="1"/>
        <v>99.99949313193775</v>
      </c>
      <c r="G17" s="27">
        <f t="shared" si="2"/>
        <v>99.99949313193775</v>
      </c>
      <c r="H17" s="46">
        <f t="shared" si="4"/>
        <v>0</v>
      </c>
      <c r="I17" s="46">
        <f t="shared" si="4"/>
        <v>0</v>
      </c>
      <c r="J17" s="46">
        <f t="shared" si="4"/>
        <v>1972.9</v>
      </c>
      <c r="K17" s="46">
        <f t="shared" si="4"/>
        <v>1972.89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46">
        <f t="shared" si="4"/>
        <v>0</v>
      </c>
      <c r="AE17" s="46">
        <f t="shared" si="4"/>
        <v>0</v>
      </c>
      <c r="AF17" s="27"/>
    </row>
    <row r="18" spans="1:32" s="15" customFormat="1" ht="18.75">
      <c r="A18" s="4" t="s">
        <v>17</v>
      </c>
      <c r="B18" s="47">
        <f>SUM(B19:B22)</f>
        <v>1972.9</v>
      </c>
      <c r="C18" s="47">
        <f>SUM(C19:C22)</f>
        <v>1972.9</v>
      </c>
      <c r="D18" s="47">
        <f>SUM(D19:D22)</f>
        <v>1972.9</v>
      </c>
      <c r="E18" s="48">
        <f>SUM(E19:E22)</f>
        <v>1972.89</v>
      </c>
      <c r="F18" s="31">
        <f t="shared" si="1"/>
        <v>99.99949313193775</v>
      </c>
      <c r="G18" s="31">
        <f t="shared" si="2"/>
        <v>99.99949313193775</v>
      </c>
      <c r="H18" s="48">
        <f aca="true" t="shared" si="5" ref="H18:AD18">SUM(H19:H22)</f>
        <v>0</v>
      </c>
      <c r="I18" s="48">
        <f>SUM(I19:I22)</f>
        <v>0</v>
      </c>
      <c r="J18" s="47">
        <f t="shared" si="5"/>
        <v>1972.9</v>
      </c>
      <c r="K18" s="48">
        <f>SUM(K19:K22)</f>
        <v>1972.89</v>
      </c>
      <c r="L18" s="47">
        <f t="shared" si="5"/>
        <v>0</v>
      </c>
      <c r="M18" s="48">
        <f>SUM(M19:M22)</f>
        <v>0</v>
      </c>
      <c r="N18" s="47">
        <f t="shared" si="5"/>
        <v>0</v>
      </c>
      <c r="O18" s="48">
        <f>SUM(O19:O22)</f>
        <v>0</v>
      </c>
      <c r="P18" s="47">
        <f t="shared" si="5"/>
        <v>0</v>
      </c>
      <c r="Q18" s="48">
        <f>SUM(Q19:Q22)</f>
        <v>0</v>
      </c>
      <c r="R18" s="47">
        <f t="shared" si="5"/>
        <v>0</v>
      </c>
      <c r="S18" s="48">
        <f>SUM(S19:S22)</f>
        <v>0</v>
      </c>
      <c r="T18" s="47">
        <f t="shared" si="5"/>
        <v>0</v>
      </c>
      <c r="U18" s="48">
        <f>SUM(U19:U22)</f>
        <v>0</v>
      </c>
      <c r="V18" s="47">
        <f t="shared" si="5"/>
        <v>0</v>
      </c>
      <c r="W18" s="48">
        <f>SUM(W19:W22)</f>
        <v>0</v>
      </c>
      <c r="X18" s="47">
        <f t="shared" si="5"/>
        <v>0</v>
      </c>
      <c r="Y18" s="48">
        <f>SUM(Y19:Y22)</f>
        <v>0</v>
      </c>
      <c r="Z18" s="47">
        <f t="shared" si="5"/>
        <v>0</v>
      </c>
      <c r="AA18" s="48">
        <f>SUM(AA19:AA22)</f>
        <v>0</v>
      </c>
      <c r="AB18" s="47">
        <f t="shared" si="5"/>
        <v>0</v>
      </c>
      <c r="AC18" s="48">
        <f>SUM(AC19:AC22)</f>
        <v>0</v>
      </c>
      <c r="AD18" s="47">
        <f t="shared" si="5"/>
        <v>0</v>
      </c>
      <c r="AE18" s="48">
        <f>SUM(AE19:AE22)</f>
        <v>0</v>
      </c>
      <c r="AF18" s="2"/>
    </row>
    <row r="19" spans="1:32" s="15" customFormat="1" ht="18.75">
      <c r="A19" s="3" t="s">
        <v>13</v>
      </c>
      <c r="B19" s="49">
        <f>H19+J19+L19+N19+P19+R19+T19+V19+X19+Z19+AB19+AD19</f>
        <v>0</v>
      </c>
      <c r="C19" s="49">
        <f>H19+J19</f>
        <v>0</v>
      </c>
      <c r="D19" s="49">
        <f>C19</f>
        <v>0</v>
      </c>
      <c r="E19" s="50">
        <f>I19+K19</f>
        <v>0</v>
      </c>
      <c r="F19" s="43">
        <f t="shared" si="1"/>
        <v>0</v>
      </c>
      <c r="G19" s="43">
        <f t="shared" si="2"/>
        <v>0</v>
      </c>
      <c r="H19" s="50">
        <v>0</v>
      </c>
      <c r="I19" s="50">
        <v>0</v>
      </c>
      <c r="J19" s="49">
        <v>0</v>
      </c>
      <c r="K19" s="50">
        <v>0</v>
      </c>
      <c r="L19" s="49">
        <v>0</v>
      </c>
      <c r="M19" s="50">
        <v>0</v>
      </c>
      <c r="N19" s="49">
        <v>0</v>
      </c>
      <c r="O19" s="50">
        <v>0</v>
      </c>
      <c r="P19" s="49">
        <v>0</v>
      </c>
      <c r="Q19" s="50">
        <v>0</v>
      </c>
      <c r="R19" s="49">
        <v>0</v>
      </c>
      <c r="S19" s="50">
        <v>0</v>
      </c>
      <c r="T19" s="49">
        <v>0</v>
      </c>
      <c r="U19" s="50">
        <v>0</v>
      </c>
      <c r="V19" s="49">
        <v>0</v>
      </c>
      <c r="W19" s="50">
        <v>0</v>
      </c>
      <c r="X19" s="49">
        <v>0</v>
      </c>
      <c r="Y19" s="50">
        <v>0</v>
      </c>
      <c r="Z19" s="49">
        <v>0</v>
      </c>
      <c r="AA19" s="50">
        <v>0</v>
      </c>
      <c r="AB19" s="49">
        <v>0</v>
      </c>
      <c r="AC19" s="50">
        <v>0</v>
      </c>
      <c r="AD19" s="49">
        <v>0</v>
      </c>
      <c r="AE19" s="50">
        <v>0</v>
      </c>
      <c r="AF19" s="29"/>
    </row>
    <row r="20" spans="1:32" s="15" customFormat="1" ht="18.75">
      <c r="A20" s="3" t="s">
        <v>14</v>
      </c>
      <c r="B20" s="49">
        <f>H20+J20+L20+N20+P20+R20+T20+V20+X20+Z20+AB20+AD20</f>
        <v>1972.9</v>
      </c>
      <c r="C20" s="49">
        <f>H20+J20</f>
        <v>1972.9</v>
      </c>
      <c r="D20" s="49">
        <f>C20</f>
        <v>1972.9</v>
      </c>
      <c r="E20" s="50">
        <f>I20+K20</f>
        <v>1972.89</v>
      </c>
      <c r="F20" s="43">
        <f t="shared" si="1"/>
        <v>99.99949313193775</v>
      </c>
      <c r="G20" s="43">
        <f t="shared" si="2"/>
        <v>99.99949313193775</v>
      </c>
      <c r="H20" s="50">
        <v>0</v>
      </c>
      <c r="I20" s="50">
        <v>0</v>
      </c>
      <c r="J20" s="49">
        <v>1972.9</v>
      </c>
      <c r="K20" s="50">
        <v>1972.89</v>
      </c>
      <c r="L20" s="49">
        <v>0</v>
      </c>
      <c r="M20" s="50">
        <v>0</v>
      </c>
      <c r="N20" s="49">
        <v>0</v>
      </c>
      <c r="O20" s="50">
        <v>0</v>
      </c>
      <c r="P20" s="49">
        <v>0</v>
      </c>
      <c r="Q20" s="50">
        <v>0</v>
      </c>
      <c r="R20" s="49">
        <v>0</v>
      </c>
      <c r="S20" s="50">
        <v>0</v>
      </c>
      <c r="T20" s="49">
        <v>0</v>
      </c>
      <c r="U20" s="50">
        <v>0</v>
      </c>
      <c r="V20" s="49">
        <v>0</v>
      </c>
      <c r="W20" s="50">
        <v>0</v>
      </c>
      <c r="X20" s="49">
        <v>0</v>
      </c>
      <c r="Y20" s="50">
        <v>0</v>
      </c>
      <c r="Z20" s="49">
        <v>0</v>
      </c>
      <c r="AA20" s="50">
        <v>0</v>
      </c>
      <c r="AB20" s="49">
        <v>0</v>
      </c>
      <c r="AC20" s="50">
        <v>0</v>
      </c>
      <c r="AD20" s="49">
        <v>0</v>
      </c>
      <c r="AE20" s="50">
        <v>0</v>
      </c>
      <c r="AF20" s="29"/>
    </row>
    <row r="21" spans="1:32" s="15" customFormat="1" ht="18.75">
      <c r="A21" s="3" t="s">
        <v>15</v>
      </c>
      <c r="B21" s="49">
        <f>H21+J21+L21+N21+P21+R21+T21+V21+X21+Z21+AB21+AD21</f>
        <v>0</v>
      </c>
      <c r="C21" s="49">
        <f>H21+J21</f>
        <v>0</v>
      </c>
      <c r="D21" s="49">
        <f>C21</f>
        <v>0</v>
      </c>
      <c r="E21" s="50">
        <f>I21+K21</f>
        <v>0</v>
      </c>
      <c r="F21" s="43">
        <f t="shared" si="1"/>
        <v>0</v>
      </c>
      <c r="G21" s="43">
        <f t="shared" si="2"/>
        <v>0</v>
      </c>
      <c r="H21" s="50">
        <v>0</v>
      </c>
      <c r="I21" s="50">
        <v>0</v>
      </c>
      <c r="J21" s="49">
        <v>0</v>
      </c>
      <c r="K21" s="50">
        <v>0</v>
      </c>
      <c r="L21" s="49">
        <v>0</v>
      </c>
      <c r="M21" s="50">
        <v>0</v>
      </c>
      <c r="N21" s="49">
        <v>0</v>
      </c>
      <c r="O21" s="50">
        <v>0</v>
      </c>
      <c r="P21" s="49">
        <v>0</v>
      </c>
      <c r="Q21" s="50">
        <v>0</v>
      </c>
      <c r="R21" s="49">
        <v>0</v>
      </c>
      <c r="S21" s="50">
        <v>0</v>
      </c>
      <c r="T21" s="49">
        <v>0</v>
      </c>
      <c r="U21" s="50">
        <v>0</v>
      </c>
      <c r="V21" s="49">
        <v>0</v>
      </c>
      <c r="W21" s="50">
        <v>0</v>
      </c>
      <c r="X21" s="49">
        <v>0</v>
      </c>
      <c r="Y21" s="50">
        <v>0</v>
      </c>
      <c r="Z21" s="49">
        <v>0</v>
      </c>
      <c r="AA21" s="50">
        <v>0</v>
      </c>
      <c r="AB21" s="49">
        <v>0</v>
      </c>
      <c r="AC21" s="50">
        <v>0</v>
      </c>
      <c r="AD21" s="49">
        <v>0</v>
      </c>
      <c r="AE21" s="50">
        <v>0</v>
      </c>
      <c r="AF21" s="29"/>
    </row>
    <row r="22" spans="1:32" s="15" customFormat="1" ht="18.75">
      <c r="A22" s="3" t="s">
        <v>16</v>
      </c>
      <c r="B22" s="49">
        <f>H22+J22+L22+N22+P22+R22+T22+V22+X22+Z22+AB22+AD22</f>
        <v>0</v>
      </c>
      <c r="C22" s="49">
        <f>H22+J22</f>
        <v>0</v>
      </c>
      <c r="D22" s="49">
        <f>C22</f>
        <v>0</v>
      </c>
      <c r="E22" s="50">
        <f>I22+K22</f>
        <v>0</v>
      </c>
      <c r="F22" s="43">
        <f t="shared" si="1"/>
        <v>0</v>
      </c>
      <c r="G22" s="43">
        <f t="shared" si="2"/>
        <v>0</v>
      </c>
      <c r="H22" s="50">
        <v>0</v>
      </c>
      <c r="I22" s="50">
        <v>0</v>
      </c>
      <c r="J22" s="49">
        <v>0</v>
      </c>
      <c r="K22" s="50">
        <v>0</v>
      </c>
      <c r="L22" s="49">
        <v>0</v>
      </c>
      <c r="M22" s="50">
        <v>0</v>
      </c>
      <c r="N22" s="49">
        <v>0</v>
      </c>
      <c r="O22" s="50">
        <v>0</v>
      </c>
      <c r="P22" s="49">
        <v>0</v>
      </c>
      <c r="Q22" s="50">
        <v>0</v>
      </c>
      <c r="R22" s="49">
        <v>0</v>
      </c>
      <c r="S22" s="50">
        <v>0</v>
      </c>
      <c r="T22" s="49">
        <v>0</v>
      </c>
      <c r="U22" s="50">
        <v>0</v>
      </c>
      <c r="V22" s="49">
        <v>0</v>
      </c>
      <c r="W22" s="50">
        <v>0</v>
      </c>
      <c r="X22" s="49">
        <v>0</v>
      </c>
      <c r="Y22" s="50">
        <v>0</v>
      </c>
      <c r="Z22" s="49">
        <v>0</v>
      </c>
      <c r="AA22" s="50">
        <v>0</v>
      </c>
      <c r="AB22" s="49">
        <v>0</v>
      </c>
      <c r="AC22" s="50">
        <v>0</v>
      </c>
      <c r="AD22" s="49">
        <v>0</v>
      </c>
      <c r="AE22" s="50">
        <v>0</v>
      </c>
      <c r="AF22" s="29"/>
    </row>
    <row r="23" spans="1:32" s="28" customFormat="1" ht="112.5">
      <c r="A23" s="26" t="s">
        <v>28</v>
      </c>
      <c r="B23" s="46">
        <f aca="true" t="shared" si="6" ref="B23:AE23">B24</f>
        <v>216257.39500000002</v>
      </c>
      <c r="C23" s="46">
        <f>C24</f>
        <v>45951.958</v>
      </c>
      <c r="D23" s="46">
        <f t="shared" si="6"/>
        <v>45951.958</v>
      </c>
      <c r="E23" s="46">
        <f t="shared" si="6"/>
        <v>38268</v>
      </c>
      <c r="F23" s="27">
        <f t="shared" si="1"/>
        <v>17.695579843639564</v>
      </c>
      <c r="G23" s="27">
        <f t="shared" si="2"/>
        <v>83.27827945873383</v>
      </c>
      <c r="H23" s="46">
        <f t="shared" si="6"/>
        <v>31043.910000000003</v>
      </c>
      <c r="I23" s="46">
        <f t="shared" si="6"/>
        <v>21307.38</v>
      </c>
      <c r="J23" s="46">
        <f t="shared" si="6"/>
        <v>14908.047999999999</v>
      </c>
      <c r="K23" s="46">
        <f t="shared" si="6"/>
        <v>16960.62</v>
      </c>
      <c r="L23" s="46">
        <f t="shared" si="6"/>
        <v>16416.518</v>
      </c>
      <c r="M23" s="46">
        <f t="shared" si="6"/>
        <v>0</v>
      </c>
      <c r="N23" s="46">
        <f t="shared" si="6"/>
        <v>24134.222</v>
      </c>
      <c r="O23" s="46">
        <f t="shared" si="6"/>
        <v>0</v>
      </c>
      <c r="P23" s="46">
        <f t="shared" si="6"/>
        <v>16345.363000000001</v>
      </c>
      <c r="Q23" s="46">
        <f t="shared" si="6"/>
        <v>0</v>
      </c>
      <c r="R23" s="46">
        <f t="shared" si="6"/>
        <v>18413.003</v>
      </c>
      <c r="S23" s="46">
        <f t="shared" si="6"/>
        <v>0</v>
      </c>
      <c r="T23" s="46">
        <f t="shared" si="6"/>
        <v>25508.595999999998</v>
      </c>
      <c r="U23" s="46">
        <f t="shared" si="6"/>
        <v>0</v>
      </c>
      <c r="V23" s="46">
        <f t="shared" si="6"/>
        <v>11503.27</v>
      </c>
      <c r="W23" s="46">
        <f t="shared" si="6"/>
        <v>0</v>
      </c>
      <c r="X23" s="46">
        <f t="shared" si="6"/>
        <v>10107.271</v>
      </c>
      <c r="Y23" s="46">
        <f t="shared" si="6"/>
        <v>0</v>
      </c>
      <c r="Z23" s="46">
        <f t="shared" si="6"/>
        <v>17942.787</v>
      </c>
      <c r="AA23" s="46">
        <f t="shared" si="6"/>
        <v>0</v>
      </c>
      <c r="AB23" s="46">
        <f t="shared" si="6"/>
        <v>10398.671999999999</v>
      </c>
      <c r="AC23" s="46">
        <f t="shared" si="6"/>
        <v>0</v>
      </c>
      <c r="AD23" s="46">
        <f t="shared" si="6"/>
        <v>19535.735</v>
      </c>
      <c r="AE23" s="46">
        <f t="shared" si="6"/>
        <v>0</v>
      </c>
      <c r="AF23" s="27"/>
    </row>
    <row r="24" spans="1:32" s="15" customFormat="1" ht="18.75">
      <c r="A24" s="4" t="s">
        <v>17</v>
      </c>
      <c r="B24" s="47">
        <f aca="true" t="shared" si="7" ref="B24:E28">B30+B36+B42</f>
        <v>216257.39500000002</v>
      </c>
      <c r="C24" s="47">
        <f t="shared" si="7"/>
        <v>45951.958</v>
      </c>
      <c r="D24" s="47">
        <f t="shared" si="7"/>
        <v>45951.958</v>
      </c>
      <c r="E24" s="48">
        <f t="shared" si="7"/>
        <v>38268</v>
      </c>
      <c r="F24" s="31">
        <f t="shared" si="1"/>
        <v>17.695579843639564</v>
      </c>
      <c r="G24" s="31">
        <f t="shared" si="2"/>
        <v>83.27827945873383</v>
      </c>
      <c r="H24" s="48">
        <f aca="true" t="shared" si="8" ref="H24:I28">H30+H36+H42</f>
        <v>31043.910000000003</v>
      </c>
      <c r="I24" s="48">
        <f t="shared" si="8"/>
        <v>21307.38</v>
      </c>
      <c r="J24" s="47">
        <f aca="true" t="shared" si="9" ref="J24:AD28">J30+J36+J42</f>
        <v>14908.047999999999</v>
      </c>
      <c r="K24" s="48">
        <f>K30+K36+K42</f>
        <v>16960.62</v>
      </c>
      <c r="L24" s="47">
        <f t="shared" si="9"/>
        <v>16416.518</v>
      </c>
      <c r="M24" s="48">
        <f>M30+M36+M42</f>
        <v>0</v>
      </c>
      <c r="N24" s="47">
        <f t="shared" si="9"/>
        <v>24134.222</v>
      </c>
      <c r="O24" s="48">
        <f>O30+O36+O42</f>
        <v>0</v>
      </c>
      <c r="P24" s="47">
        <f t="shared" si="9"/>
        <v>16345.363000000001</v>
      </c>
      <c r="Q24" s="48">
        <f>Q30+Q36+Q42</f>
        <v>0</v>
      </c>
      <c r="R24" s="47">
        <f t="shared" si="9"/>
        <v>18413.003</v>
      </c>
      <c r="S24" s="48">
        <f>S30+S36+S42</f>
        <v>0</v>
      </c>
      <c r="T24" s="47">
        <f t="shared" si="9"/>
        <v>25508.595999999998</v>
      </c>
      <c r="U24" s="48">
        <f>U30+U36+U42</f>
        <v>0</v>
      </c>
      <c r="V24" s="47">
        <f t="shared" si="9"/>
        <v>11503.27</v>
      </c>
      <c r="W24" s="48">
        <f>W30+W36+W42</f>
        <v>0</v>
      </c>
      <c r="X24" s="47">
        <f t="shared" si="9"/>
        <v>10107.271</v>
      </c>
      <c r="Y24" s="48">
        <f>Y30+Y36+Y42</f>
        <v>0</v>
      </c>
      <c r="Z24" s="47">
        <f t="shared" si="9"/>
        <v>17942.787</v>
      </c>
      <c r="AA24" s="48">
        <f>AA30+AA36+AA42</f>
        <v>0</v>
      </c>
      <c r="AB24" s="47">
        <f t="shared" si="9"/>
        <v>10398.671999999999</v>
      </c>
      <c r="AC24" s="48">
        <f>AC30+AC36+AC42</f>
        <v>0</v>
      </c>
      <c r="AD24" s="47">
        <f t="shared" si="9"/>
        <v>19535.735</v>
      </c>
      <c r="AE24" s="48">
        <f>AE30+AE36+AE42</f>
        <v>0</v>
      </c>
      <c r="AF24" s="2"/>
    </row>
    <row r="25" spans="1:32" s="15" customFormat="1" ht="18.75">
      <c r="A25" s="3" t="s">
        <v>13</v>
      </c>
      <c r="B25" s="47">
        <f t="shared" si="7"/>
        <v>0</v>
      </c>
      <c r="C25" s="47">
        <f t="shared" si="7"/>
        <v>0</v>
      </c>
      <c r="D25" s="47">
        <f t="shared" si="7"/>
        <v>0</v>
      </c>
      <c r="E25" s="48">
        <f t="shared" si="7"/>
        <v>0</v>
      </c>
      <c r="F25" s="31">
        <f t="shared" si="1"/>
        <v>0</v>
      </c>
      <c r="G25" s="31">
        <f t="shared" si="2"/>
        <v>0</v>
      </c>
      <c r="H25" s="48">
        <f t="shared" si="8"/>
        <v>0</v>
      </c>
      <c r="I25" s="48">
        <f t="shared" si="8"/>
        <v>0</v>
      </c>
      <c r="J25" s="47">
        <f t="shared" si="9"/>
        <v>0</v>
      </c>
      <c r="K25" s="48">
        <f>K31+K37+K43</f>
        <v>0</v>
      </c>
      <c r="L25" s="47">
        <f t="shared" si="9"/>
        <v>0</v>
      </c>
      <c r="M25" s="48">
        <f t="shared" si="9"/>
        <v>0</v>
      </c>
      <c r="N25" s="47">
        <f t="shared" si="9"/>
        <v>0</v>
      </c>
      <c r="O25" s="48">
        <f t="shared" si="9"/>
        <v>0</v>
      </c>
      <c r="P25" s="47">
        <f t="shared" si="9"/>
        <v>0</v>
      </c>
      <c r="Q25" s="48">
        <f t="shared" si="9"/>
        <v>0</v>
      </c>
      <c r="R25" s="47">
        <f t="shared" si="9"/>
        <v>0</v>
      </c>
      <c r="S25" s="48">
        <f t="shared" si="9"/>
        <v>0</v>
      </c>
      <c r="T25" s="47">
        <f t="shared" si="9"/>
        <v>0</v>
      </c>
      <c r="U25" s="48">
        <f t="shared" si="9"/>
        <v>0</v>
      </c>
      <c r="V25" s="47">
        <f t="shared" si="9"/>
        <v>0</v>
      </c>
      <c r="W25" s="48">
        <f t="shared" si="9"/>
        <v>0</v>
      </c>
      <c r="X25" s="47">
        <f t="shared" si="9"/>
        <v>0</v>
      </c>
      <c r="Y25" s="48">
        <f t="shared" si="9"/>
        <v>0</v>
      </c>
      <c r="Z25" s="47">
        <f t="shared" si="9"/>
        <v>0</v>
      </c>
      <c r="AA25" s="48">
        <f t="shared" si="9"/>
        <v>0</v>
      </c>
      <c r="AB25" s="47">
        <f t="shared" si="9"/>
        <v>0</v>
      </c>
      <c r="AC25" s="48">
        <f t="shared" si="9"/>
        <v>0</v>
      </c>
      <c r="AD25" s="47">
        <f t="shared" si="9"/>
        <v>0</v>
      </c>
      <c r="AE25" s="48">
        <f>AE31+AE37+AE43</f>
        <v>0</v>
      </c>
      <c r="AF25" s="2"/>
    </row>
    <row r="26" spans="1:32" s="15" customFormat="1" ht="18.75">
      <c r="A26" s="3" t="s">
        <v>14</v>
      </c>
      <c r="B26" s="47">
        <f t="shared" si="7"/>
        <v>216257.39500000002</v>
      </c>
      <c r="C26" s="47">
        <f t="shared" si="7"/>
        <v>45951.958</v>
      </c>
      <c r="D26" s="47">
        <f t="shared" si="7"/>
        <v>45951.958</v>
      </c>
      <c r="E26" s="48">
        <f t="shared" si="7"/>
        <v>38268</v>
      </c>
      <c r="F26" s="31">
        <f t="shared" si="1"/>
        <v>17.695579843639564</v>
      </c>
      <c r="G26" s="31">
        <f t="shared" si="2"/>
        <v>83.27827945873383</v>
      </c>
      <c r="H26" s="48">
        <f t="shared" si="8"/>
        <v>31043.910000000003</v>
      </c>
      <c r="I26" s="48">
        <f t="shared" si="8"/>
        <v>21307.38</v>
      </c>
      <c r="J26" s="47">
        <f t="shared" si="9"/>
        <v>14908.047999999999</v>
      </c>
      <c r="K26" s="48">
        <f>K32+K38+K44</f>
        <v>16960.62</v>
      </c>
      <c r="L26" s="47">
        <f t="shared" si="9"/>
        <v>16416.518</v>
      </c>
      <c r="M26" s="48">
        <f t="shared" si="9"/>
        <v>0</v>
      </c>
      <c r="N26" s="47">
        <f t="shared" si="9"/>
        <v>24134.222</v>
      </c>
      <c r="O26" s="48">
        <f t="shared" si="9"/>
        <v>0</v>
      </c>
      <c r="P26" s="47">
        <f t="shared" si="9"/>
        <v>16345.363000000001</v>
      </c>
      <c r="Q26" s="48">
        <f t="shared" si="9"/>
        <v>0</v>
      </c>
      <c r="R26" s="47">
        <f t="shared" si="9"/>
        <v>18413.003</v>
      </c>
      <c r="S26" s="48">
        <f t="shared" si="9"/>
        <v>0</v>
      </c>
      <c r="T26" s="47">
        <f t="shared" si="9"/>
        <v>25508.595999999998</v>
      </c>
      <c r="U26" s="48">
        <f t="shared" si="9"/>
        <v>0</v>
      </c>
      <c r="V26" s="47">
        <f t="shared" si="9"/>
        <v>11503.27</v>
      </c>
      <c r="W26" s="48">
        <f t="shared" si="9"/>
        <v>0</v>
      </c>
      <c r="X26" s="47">
        <f t="shared" si="9"/>
        <v>10107.271</v>
      </c>
      <c r="Y26" s="48">
        <f t="shared" si="9"/>
        <v>0</v>
      </c>
      <c r="Z26" s="47">
        <f t="shared" si="9"/>
        <v>17942.787</v>
      </c>
      <c r="AA26" s="48">
        <f t="shared" si="9"/>
        <v>0</v>
      </c>
      <c r="AB26" s="47">
        <f t="shared" si="9"/>
        <v>10398.671999999999</v>
      </c>
      <c r="AC26" s="48">
        <f t="shared" si="9"/>
        <v>0</v>
      </c>
      <c r="AD26" s="47">
        <f t="shared" si="9"/>
        <v>19535.735</v>
      </c>
      <c r="AE26" s="48">
        <f>AE32+AE38+AE44</f>
        <v>0</v>
      </c>
      <c r="AF26" s="2"/>
    </row>
    <row r="27" spans="1:32" s="15" customFormat="1" ht="18.75">
      <c r="A27" s="3" t="s">
        <v>15</v>
      </c>
      <c r="B27" s="47">
        <f t="shared" si="7"/>
        <v>0</v>
      </c>
      <c r="C27" s="47">
        <f t="shared" si="7"/>
        <v>0</v>
      </c>
      <c r="D27" s="47">
        <f t="shared" si="7"/>
        <v>0</v>
      </c>
      <c r="E27" s="48">
        <f t="shared" si="7"/>
        <v>0</v>
      </c>
      <c r="F27" s="31">
        <f t="shared" si="1"/>
        <v>0</v>
      </c>
      <c r="G27" s="31">
        <f t="shared" si="2"/>
        <v>0</v>
      </c>
      <c r="H27" s="48">
        <f t="shared" si="8"/>
        <v>0</v>
      </c>
      <c r="I27" s="48">
        <f t="shared" si="8"/>
        <v>0</v>
      </c>
      <c r="J27" s="47">
        <f t="shared" si="9"/>
        <v>0</v>
      </c>
      <c r="K27" s="48">
        <f>K33+K39+K45</f>
        <v>0</v>
      </c>
      <c r="L27" s="47">
        <f t="shared" si="9"/>
        <v>0</v>
      </c>
      <c r="M27" s="48">
        <f t="shared" si="9"/>
        <v>0</v>
      </c>
      <c r="N27" s="47">
        <f t="shared" si="9"/>
        <v>0</v>
      </c>
      <c r="O27" s="48">
        <f t="shared" si="9"/>
        <v>0</v>
      </c>
      <c r="P27" s="47">
        <f t="shared" si="9"/>
        <v>0</v>
      </c>
      <c r="Q27" s="48">
        <f t="shared" si="9"/>
        <v>0</v>
      </c>
      <c r="R27" s="47">
        <f t="shared" si="9"/>
        <v>0</v>
      </c>
      <c r="S27" s="48">
        <f t="shared" si="9"/>
        <v>0</v>
      </c>
      <c r="T27" s="47">
        <f t="shared" si="9"/>
        <v>0</v>
      </c>
      <c r="U27" s="48">
        <f t="shared" si="9"/>
        <v>0</v>
      </c>
      <c r="V27" s="47">
        <f t="shared" si="9"/>
        <v>0</v>
      </c>
      <c r="W27" s="48">
        <f t="shared" si="9"/>
        <v>0</v>
      </c>
      <c r="X27" s="47">
        <f t="shared" si="9"/>
        <v>0</v>
      </c>
      <c r="Y27" s="48">
        <f t="shared" si="9"/>
        <v>0</v>
      </c>
      <c r="Z27" s="47">
        <f t="shared" si="9"/>
        <v>0</v>
      </c>
      <c r="AA27" s="48">
        <f t="shared" si="9"/>
        <v>0</v>
      </c>
      <c r="AB27" s="47">
        <f t="shared" si="9"/>
        <v>0</v>
      </c>
      <c r="AC27" s="48">
        <f t="shared" si="9"/>
        <v>0</v>
      </c>
      <c r="AD27" s="47">
        <f t="shared" si="9"/>
        <v>0</v>
      </c>
      <c r="AE27" s="48">
        <f>AE33+AE39+AE45</f>
        <v>0</v>
      </c>
      <c r="AF27" s="2"/>
    </row>
    <row r="28" spans="1:32" s="15" customFormat="1" ht="18.75">
      <c r="A28" s="3" t="s">
        <v>16</v>
      </c>
      <c r="B28" s="47">
        <f t="shared" si="7"/>
        <v>0</v>
      </c>
      <c r="C28" s="47">
        <f t="shared" si="7"/>
        <v>0</v>
      </c>
      <c r="D28" s="47">
        <f t="shared" si="7"/>
        <v>0</v>
      </c>
      <c r="E28" s="48">
        <f t="shared" si="7"/>
        <v>0</v>
      </c>
      <c r="F28" s="31">
        <f t="shared" si="1"/>
        <v>0</v>
      </c>
      <c r="G28" s="31">
        <f t="shared" si="2"/>
        <v>0</v>
      </c>
      <c r="H28" s="48">
        <f t="shared" si="8"/>
        <v>0</v>
      </c>
      <c r="I28" s="48">
        <f t="shared" si="8"/>
        <v>0</v>
      </c>
      <c r="J28" s="47">
        <f t="shared" si="9"/>
        <v>0</v>
      </c>
      <c r="K28" s="48">
        <f>K34+K40+K46</f>
        <v>0</v>
      </c>
      <c r="L28" s="47">
        <f t="shared" si="9"/>
        <v>0</v>
      </c>
      <c r="M28" s="48">
        <f t="shared" si="9"/>
        <v>0</v>
      </c>
      <c r="N28" s="47">
        <f t="shared" si="9"/>
        <v>0</v>
      </c>
      <c r="O28" s="48">
        <f t="shared" si="9"/>
        <v>0</v>
      </c>
      <c r="P28" s="47">
        <f t="shared" si="9"/>
        <v>0</v>
      </c>
      <c r="Q28" s="48">
        <f t="shared" si="9"/>
        <v>0</v>
      </c>
      <c r="R28" s="47">
        <f t="shared" si="9"/>
        <v>0</v>
      </c>
      <c r="S28" s="48">
        <f t="shared" si="9"/>
        <v>0</v>
      </c>
      <c r="T28" s="47">
        <f t="shared" si="9"/>
        <v>0</v>
      </c>
      <c r="U28" s="48">
        <f t="shared" si="9"/>
        <v>0</v>
      </c>
      <c r="V28" s="47">
        <f t="shared" si="9"/>
        <v>0</v>
      </c>
      <c r="W28" s="48">
        <f t="shared" si="9"/>
        <v>0</v>
      </c>
      <c r="X28" s="47">
        <f t="shared" si="9"/>
        <v>0</v>
      </c>
      <c r="Y28" s="48">
        <f t="shared" si="9"/>
        <v>0</v>
      </c>
      <c r="Z28" s="47">
        <f t="shared" si="9"/>
        <v>0</v>
      </c>
      <c r="AA28" s="48">
        <f t="shared" si="9"/>
        <v>0</v>
      </c>
      <c r="AB28" s="47">
        <f t="shared" si="9"/>
        <v>0</v>
      </c>
      <c r="AC28" s="48">
        <f t="shared" si="9"/>
        <v>0</v>
      </c>
      <c r="AD28" s="47">
        <f t="shared" si="9"/>
        <v>0</v>
      </c>
      <c r="AE28" s="48">
        <f>AE34+AE40+AE46</f>
        <v>0</v>
      </c>
      <c r="AF28" s="2"/>
    </row>
    <row r="29" spans="1:32" s="32" customFormat="1" ht="93.75">
      <c r="A29" s="30" t="s">
        <v>29</v>
      </c>
      <c r="B29" s="48">
        <f aca="true" t="shared" si="10" ref="B29:AE29">B30</f>
        <v>28077.2</v>
      </c>
      <c r="C29" s="48">
        <f t="shared" si="10"/>
        <v>8737.8</v>
      </c>
      <c r="D29" s="48">
        <f t="shared" si="10"/>
        <v>8737.8</v>
      </c>
      <c r="E29" s="48">
        <f t="shared" si="10"/>
        <v>7835.45</v>
      </c>
      <c r="F29" s="31">
        <f t="shared" si="1"/>
        <v>27.906806946561623</v>
      </c>
      <c r="G29" s="31">
        <f t="shared" si="2"/>
        <v>89.67302982444095</v>
      </c>
      <c r="H29" s="48">
        <f t="shared" si="10"/>
        <v>5767.5</v>
      </c>
      <c r="I29" s="48">
        <f t="shared" si="10"/>
        <v>5255.96</v>
      </c>
      <c r="J29" s="48">
        <f t="shared" si="10"/>
        <v>2970.3</v>
      </c>
      <c r="K29" s="48">
        <f t="shared" si="10"/>
        <v>2579.49</v>
      </c>
      <c r="L29" s="48">
        <f t="shared" si="10"/>
        <v>954.2</v>
      </c>
      <c r="M29" s="48">
        <f t="shared" si="10"/>
        <v>0</v>
      </c>
      <c r="N29" s="48">
        <f t="shared" si="10"/>
        <v>2342.2</v>
      </c>
      <c r="O29" s="48">
        <f t="shared" si="10"/>
        <v>0</v>
      </c>
      <c r="P29" s="48">
        <f t="shared" si="10"/>
        <v>2109.8</v>
      </c>
      <c r="Q29" s="48">
        <f t="shared" si="10"/>
        <v>0</v>
      </c>
      <c r="R29" s="48">
        <f t="shared" si="10"/>
        <v>1952.3</v>
      </c>
      <c r="S29" s="48">
        <f t="shared" si="10"/>
        <v>0</v>
      </c>
      <c r="T29" s="48">
        <f t="shared" si="10"/>
        <v>3047.9</v>
      </c>
      <c r="U29" s="48">
        <f t="shared" si="10"/>
        <v>0</v>
      </c>
      <c r="V29" s="48">
        <f t="shared" si="10"/>
        <v>1390.9</v>
      </c>
      <c r="W29" s="48">
        <f t="shared" si="10"/>
        <v>0</v>
      </c>
      <c r="X29" s="48">
        <f t="shared" si="10"/>
        <v>882.5</v>
      </c>
      <c r="Y29" s="48">
        <f t="shared" si="10"/>
        <v>0</v>
      </c>
      <c r="Z29" s="48">
        <f t="shared" si="10"/>
        <v>1761</v>
      </c>
      <c r="AA29" s="48">
        <f t="shared" si="10"/>
        <v>0</v>
      </c>
      <c r="AB29" s="48">
        <f t="shared" si="10"/>
        <v>935.3</v>
      </c>
      <c r="AC29" s="48">
        <f t="shared" si="10"/>
        <v>0</v>
      </c>
      <c r="AD29" s="48">
        <f t="shared" si="10"/>
        <v>3963.3</v>
      </c>
      <c r="AE29" s="48">
        <f t="shared" si="10"/>
        <v>0</v>
      </c>
      <c r="AF29" s="54" t="s">
        <v>44</v>
      </c>
    </row>
    <row r="30" spans="1:32" s="15" customFormat="1" ht="18.75">
      <c r="A30" s="4" t="s">
        <v>17</v>
      </c>
      <c r="B30" s="47">
        <f>SUM(B31:B34)</f>
        <v>28077.2</v>
      </c>
      <c r="C30" s="47">
        <f>SUM(C31:C34)</f>
        <v>8737.8</v>
      </c>
      <c r="D30" s="47">
        <f>SUM(D31:D34)</f>
        <v>8737.8</v>
      </c>
      <c r="E30" s="48">
        <f>SUM(E31:E34)</f>
        <v>7835.45</v>
      </c>
      <c r="F30" s="31">
        <f t="shared" si="1"/>
        <v>27.906806946561623</v>
      </c>
      <c r="G30" s="31">
        <f t="shared" si="2"/>
        <v>89.67302982444095</v>
      </c>
      <c r="H30" s="48">
        <f aca="true" t="shared" si="11" ref="H30:AE30">SUM(H31:H34)</f>
        <v>5767.5</v>
      </c>
      <c r="I30" s="48">
        <f>SUM(I31:I34)</f>
        <v>5255.96</v>
      </c>
      <c r="J30" s="47">
        <f t="shared" si="11"/>
        <v>2970.3</v>
      </c>
      <c r="K30" s="48">
        <f>SUM(K31:K34)</f>
        <v>2579.49</v>
      </c>
      <c r="L30" s="47">
        <f t="shared" si="11"/>
        <v>954.2</v>
      </c>
      <c r="M30" s="48">
        <f t="shared" si="11"/>
        <v>0</v>
      </c>
      <c r="N30" s="47">
        <f t="shared" si="11"/>
        <v>2342.2</v>
      </c>
      <c r="O30" s="48">
        <f t="shared" si="11"/>
        <v>0</v>
      </c>
      <c r="P30" s="47">
        <f t="shared" si="11"/>
        <v>2109.8</v>
      </c>
      <c r="Q30" s="48">
        <f t="shared" si="11"/>
        <v>0</v>
      </c>
      <c r="R30" s="47">
        <f t="shared" si="11"/>
        <v>1952.3</v>
      </c>
      <c r="S30" s="48">
        <f t="shared" si="11"/>
        <v>0</v>
      </c>
      <c r="T30" s="47">
        <f t="shared" si="11"/>
        <v>3047.9</v>
      </c>
      <c r="U30" s="48">
        <f t="shared" si="11"/>
        <v>0</v>
      </c>
      <c r="V30" s="47">
        <f t="shared" si="11"/>
        <v>1390.9</v>
      </c>
      <c r="W30" s="48">
        <f t="shared" si="11"/>
        <v>0</v>
      </c>
      <c r="X30" s="47">
        <f t="shared" si="11"/>
        <v>882.5</v>
      </c>
      <c r="Y30" s="48">
        <f t="shared" si="11"/>
        <v>0</v>
      </c>
      <c r="Z30" s="47">
        <f t="shared" si="11"/>
        <v>1761</v>
      </c>
      <c r="AA30" s="48">
        <f t="shared" si="11"/>
        <v>0</v>
      </c>
      <c r="AB30" s="47">
        <f t="shared" si="11"/>
        <v>935.3</v>
      </c>
      <c r="AC30" s="48">
        <f t="shared" si="11"/>
        <v>0</v>
      </c>
      <c r="AD30" s="47">
        <f t="shared" si="11"/>
        <v>3963.3</v>
      </c>
      <c r="AE30" s="48">
        <f t="shared" si="11"/>
        <v>0</v>
      </c>
      <c r="AF30" s="2"/>
    </row>
    <row r="31" spans="1:32" s="15" customFormat="1" ht="18.75">
      <c r="A31" s="3" t="s">
        <v>13</v>
      </c>
      <c r="B31" s="49">
        <f>H31+J31+L31+N31+P31+R31+T31+V31+X31+Z31+AB31+AD31</f>
        <v>0</v>
      </c>
      <c r="C31" s="49">
        <f>H31+J31</f>
        <v>0</v>
      </c>
      <c r="D31" s="49">
        <f>C31</f>
        <v>0</v>
      </c>
      <c r="E31" s="50">
        <f>I31+K31</f>
        <v>0</v>
      </c>
      <c r="F31" s="43">
        <f t="shared" si="1"/>
        <v>0</v>
      </c>
      <c r="G31" s="43">
        <f t="shared" si="2"/>
        <v>0</v>
      </c>
      <c r="H31" s="50">
        <v>0</v>
      </c>
      <c r="I31" s="50">
        <v>0</v>
      </c>
      <c r="J31" s="49">
        <v>0</v>
      </c>
      <c r="K31" s="50">
        <v>0</v>
      </c>
      <c r="L31" s="49">
        <v>0</v>
      </c>
      <c r="M31" s="50">
        <v>0</v>
      </c>
      <c r="N31" s="49">
        <v>0</v>
      </c>
      <c r="O31" s="50">
        <v>0</v>
      </c>
      <c r="P31" s="49">
        <v>0</v>
      </c>
      <c r="Q31" s="50">
        <v>0</v>
      </c>
      <c r="R31" s="49">
        <v>0</v>
      </c>
      <c r="S31" s="50">
        <v>0</v>
      </c>
      <c r="T31" s="49">
        <v>0</v>
      </c>
      <c r="U31" s="50">
        <v>0</v>
      </c>
      <c r="V31" s="49">
        <v>0</v>
      </c>
      <c r="W31" s="50">
        <v>0</v>
      </c>
      <c r="X31" s="49">
        <v>0</v>
      </c>
      <c r="Y31" s="50">
        <v>0</v>
      </c>
      <c r="Z31" s="49">
        <v>0</v>
      </c>
      <c r="AA31" s="50">
        <v>0</v>
      </c>
      <c r="AB31" s="49">
        <v>0</v>
      </c>
      <c r="AC31" s="50">
        <v>0</v>
      </c>
      <c r="AD31" s="49">
        <v>0</v>
      </c>
      <c r="AE31" s="50">
        <v>0</v>
      </c>
      <c r="AF31" s="29"/>
    </row>
    <row r="32" spans="1:32" s="15" customFormat="1" ht="18.75">
      <c r="A32" s="3" t="s">
        <v>14</v>
      </c>
      <c r="B32" s="49">
        <f>H32+J32+L32+N32+P32+R32+T32+V32+X32+Z32+AB32+AD32</f>
        <v>28077.2</v>
      </c>
      <c r="C32" s="49">
        <f>H32+J32</f>
        <v>8737.8</v>
      </c>
      <c r="D32" s="49">
        <f>C32</f>
        <v>8737.8</v>
      </c>
      <c r="E32" s="50">
        <f>I32+K32</f>
        <v>7835.45</v>
      </c>
      <c r="F32" s="43">
        <f t="shared" si="1"/>
        <v>27.906806946561623</v>
      </c>
      <c r="G32" s="43">
        <f t="shared" si="2"/>
        <v>89.67302982444095</v>
      </c>
      <c r="H32" s="50">
        <v>5767.5</v>
      </c>
      <c r="I32" s="50">
        <v>5255.96</v>
      </c>
      <c r="J32" s="49">
        <v>2970.3</v>
      </c>
      <c r="K32" s="50">
        <v>2579.49</v>
      </c>
      <c r="L32" s="49">
        <v>954.2</v>
      </c>
      <c r="M32" s="50">
        <v>0</v>
      </c>
      <c r="N32" s="49">
        <v>2342.2</v>
      </c>
      <c r="O32" s="50">
        <v>0</v>
      </c>
      <c r="P32" s="49">
        <v>2109.8</v>
      </c>
      <c r="Q32" s="50">
        <v>0</v>
      </c>
      <c r="R32" s="49">
        <v>1952.3</v>
      </c>
      <c r="S32" s="50">
        <v>0</v>
      </c>
      <c r="T32" s="49">
        <v>3047.9</v>
      </c>
      <c r="U32" s="50">
        <v>0</v>
      </c>
      <c r="V32" s="49">
        <v>1390.9</v>
      </c>
      <c r="W32" s="50">
        <v>0</v>
      </c>
      <c r="X32" s="49">
        <v>882.5</v>
      </c>
      <c r="Y32" s="50">
        <v>0</v>
      </c>
      <c r="Z32" s="49">
        <v>1761</v>
      </c>
      <c r="AA32" s="50">
        <v>0</v>
      </c>
      <c r="AB32" s="49">
        <v>935.3</v>
      </c>
      <c r="AC32" s="50">
        <v>0</v>
      </c>
      <c r="AD32" s="49">
        <v>3963.3</v>
      </c>
      <c r="AE32" s="50">
        <v>0</v>
      </c>
      <c r="AF32" s="29"/>
    </row>
    <row r="33" spans="1:32" s="15" customFormat="1" ht="18.75">
      <c r="A33" s="3" t="s">
        <v>15</v>
      </c>
      <c r="B33" s="49">
        <f>H33+J33+L33+N33+P33+R33+T33+V33+X33+Z33+AB33+AD33</f>
        <v>0</v>
      </c>
      <c r="C33" s="49">
        <f>H33+J33</f>
        <v>0</v>
      </c>
      <c r="D33" s="49">
        <f>C33</f>
        <v>0</v>
      </c>
      <c r="E33" s="50">
        <f>I33+K33</f>
        <v>0</v>
      </c>
      <c r="F33" s="43">
        <f t="shared" si="1"/>
        <v>0</v>
      </c>
      <c r="G33" s="43">
        <f t="shared" si="2"/>
        <v>0</v>
      </c>
      <c r="H33" s="50">
        <v>0</v>
      </c>
      <c r="I33" s="50">
        <v>0</v>
      </c>
      <c r="J33" s="49">
        <v>0</v>
      </c>
      <c r="K33" s="50">
        <v>0</v>
      </c>
      <c r="L33" s="49">
        <v>0</v>
      </c>
      <c r="M33" s="50">
        <v>0</v>
      </c>
      <c r="N33" s="49">
        <v>0</v>
      </c>
      <c r="O33" s="50">
        <v>0</v>
      </c>
      <c r="P33" s="49">
        <v>0</v>
      </c>
      <c r="Q33" s="50">
        <v>0</v>
      </c>
      <c r="R33" s="49">
        <v>0</v>
      </c>
      <c r="S33" s="50">
        <v>0</v>
      </c>
      <c r="T33" s="49">
        <v>0</v>
      </c>
      <c r="U33" s="50">
        <v>0</v>
      </c>
      <c r="V33" s="49">
        <v>0</v>
      </c>
      <c r="W33" s="50">
        <v>0</v>
      </c>
      <c r="X33" s="49">
        <v>0</v>
      </c>
      <c r="Y33" s="50">
        <v>0</v>
      </c>
      <c r="Z33" s="49">
        <v>0</v>
      </c>
      <c r="AA33" s="50">
        <v>0</v>
      </c>
      <c r="AB33" s="49">
        <v>0</v>
      </c>
      <c r="AC33" s="50">
        <v>0</v>
      </c>
      <c r="AD33" s="49">
        <v>0</v>
      </c>
      <c r="AE33" s="50">
        <v>0</v>
      </c>
      <c r="AF33" s="29"/>
    </row>
    <row r="34" spans="1:32" s="15" customFormat="1" ht="18.75">
      <c r="A34" s="3" t="s">
        <v>16</v>
      </c>
      <c r="B34" s="49">
        <f>H34+J34+L34+N34+P34+R34+T34+V34+X34+Z34+AB34+AD34</f>
        <v>0</v>
      </c>
      <c r="C34" s="49">
        <f>H34+J34</f>
        <v>0</v>
      </c>
      <c r="D34" s="49">
        <f>C34</f>
        <v>0</v>
      </c>
      <c r="E34" s="50">
        <f>I34+K34</f>
        <v>0</v>
      </c>
      <c r="F34" s="43">
        <f t="shared" si="1"/>
        <v>0</v>
      </c>
      <c r="G34" s="43">
        <f t="shared" si="2"/>
        <v>0</v>
      </c>
      <c r="H34" s="50">
        <v>0</v>
      </c>
      <c r="I34" s="50">
        <v>0</v>
      </c>
      <c r="J34" s="49">
        <v>0</v>
      </c>
      <c r="K34" s="50">
        <v>0</v>
      </c>
      <c r="L34" s="49">
        <v>0</v>
      </c>
      <c r="M34" s="50">
        <v>0</v>
      </c>
      <c r="N34" s="49">
        <v>0</v>
      </c>
      <c r="O34" s="50">
        <v>0</v>
      </c>
      <c r="P34" s="49">
        <v>0</v>
      </c>
      <c r="Q34" s="50">
        <v>0</v>
      </c>
      <c r="R34" s="49">
        <v>0</v>
      </c>
      <c r="S34" s="50">
        <v>0</v>
      </c>
      <c r="T34" s="49">
        <v>0</v>
      </c>
      <c r="U34" s="50">
        <v>0</v>
      </c>
      <c r="V34" s="49">
        <v>0</v>
      </c>
      <c r="W34" s="50">
        <v>0</v>
      </c>
      <c r="X34" s="49">
        <v>0</v>
      </c>
      <c r="Y34" s="50">
        <v>0</v>
      </c>
      <c r="Z34" s="49">
        <v>0</v>
      </c>
      <c r="AA34" s="50">
        <v>0</v>
      </c>
      <c r="AB34" s="49">
        <v>0</v>
      </c>
      <c r="AC34" s="50">
        <v>0</v>
      </c>
      <c r="AD34" s="49">
        <v>0</v>
      </c>
      <c r="AE34" s="50">
        <v>0</v>
      </c>
      <c r="AF34" s="29"/>
    </row>
    <row r="35" spans="1:32" s="32" customFormat="1" ht="409.5" customHeight="1">
      <c r="A35" s="56" t="s">
        <v>30</v>
      </c>
      <c r="B35" s="48">
        <f aca="true" t="shared" si="12" ref="B35:AE35">B36</f>
        <v>57590.095</v>
      </c>
      <c r="C35" s="48">
        <f t="shared" si="12"/>
        <v>8616.887999999999</v>
      </c>
      <c r="D35" s="48">
        <f t="shared" si="12"/>
        <v>8616.887999999999</v>
      </c>
      <c r="E35" s="48">
        <f t="shared" si="12"/>
        <v>6385.61</v>
      </c>
      <c r="F35" s="31">
        <f t="shared" si="1"/>
        <v>11.08803519077369</v>
      </c>
      <c r="G35" s="31">
        <f t="shared" si="2"/>
        <v>74.10575604557005</v>
      </c>
      <c r="H35" s="48">
        <f t="shared" si="12"/>
        <v>2948.01</v>
      </c>
      <c r="I35" s="48">
        <f t="shared" si="12"/>
        <v>1629.58</v>
      </c>
      <c r="J35" s="48">
        <f t="shared" si="12"/>
        <v>5668.878</v>
      </c>
      <c r="K35" s="48">
        <f t="shared" si="12"/>
        <v>4756.03</v>
      </c>
      <c r="L35" s="48">
        <f t="shared" si="12"/>
        <v>5929.448</v>
      </c>
      <c r="M35" s="48">
        <f t="shared" si="12"/>
        <v>0</v>
      </c>
      <c r="N35" s="48">
        <f t="shared" si="12"/>
        <v>5554.342</v>
      </c>
      <c r="O35" s="48">
        <f t="shared" si="12"/>
        <v>0</v>
      </c>
      <c r="P35" s="48">
        <f t="shared" si="12"/>
        <v>5628.993</v>
      </c>
      <c r="Q35" s="48">
        <f t="shared" si="12"/>
        <v>0</v>
      </c>
      <c r="R35" s="48">
        <f t="shared" si="12"/>
        <v>5754.333</v>
      </c>
      <c r="S35" s="48">
        <f t="shared" si="12"/>
        <v>0</v>
      </c>
      <c r="T35" s="48">
        <f t="shared" si="12"/>
        <v>6285.856</v>
      </c>
      <c r="U35" s="48">
        <f t="shared" si="12"/>
        <v>0</v>
      </c>
      <c r="V35" s="48">
        <f t="shared" si="12"/>
        <v>3890.74</v>
      </c>
      <c r="W35" s="48">
        <f t="shared" si="12"/>
        <v>0</v>
      </c>
      <c r="X35" s="48">
        <f t="shared" si="12"/>
        <v>3471.131</v>
      </c>
      <c r="Y35" s="48">
        <f t="shared" si="12"/>
        <v>0</v>
      </c>
      <c r="Z35" s="48">
        <f t="shared" si="12"/>
        <v>3682.467</v>
      </c>
      <c r="AA35" s="48">
        <f t="shared" si="12"/>
        <v>0</v>
      </c>
      <c r="AB35" s="48">
        <f t="shared" si="12"/>
        <v>4008.262</v>
      </c>
      <c r="AC35" s="48">
        <f t="shared" si="12"/>
        <v>0</v>
      </c>
      <c r="AD35" s="48">
        <f t="shared" si="12"/>
        <v>4767.635</v>
      </c>
      <c r="AE35" s="48">
        <f t="shared" si="12"/>
        <v>0</v>
      </c>
      <c r="AF35" s="58" t="s">
        <v>46</v>
      </c>
    </row>
    <row r="36" spans="1:32" s="15" customFormat="1" ht="18.75">
      <c r="A36" s="4" t="s">
        <v>17</v>
      </c>
      <c r="B36" s="47">
        <f>SUM(B37:B40)</f>
        <v>57590.095</v>
      </c>
      <c r="C36" s="47">
        <f>SUM(C37:C40)</f>
        <v>8616.887999999999</v>
      </c>
      <c r="D36" s="47">
        <f>SUM(D37:D40)</f>
        <v>8616.887999999999</v>
      </c>
      <c r="E36" s="48">
        <f>SUM(E37:E40)</f>
        <v>6385.61</v>
      </c>
      <c r="F36" s="31">
        <f t="shared" si="1"/>
        <v>11.08803519077369</v>
      </c>
      <c r="G36" s="31">
        <f t="shared" si="2"/>
        <v>74.10575604557005</v>
      </c>
      <c r="H36" s="48">
        <f aca="true" t="shared" si="13" ref="H36:AE36">SUM(H37:H40)</f>
        <v>2948.01</v>
      </c>
      <c r="I36" s="48">
        <f>SUM(I37:I40)</f>
        <v>1629.58</v>
      </c>
      <c r="J36" s="47">
        <f t="shared" si="13"/>
        <v>5668.878</v>
      </c>
      <c r="K36" s="48">
        <f>SUM(K37:K40)</f>
        <v>4756.03</v>
      </c>
      <c r="L36" s="47">
        <f t="shared" si="13"/>
        <v>5929.448</v>
      </c>
      <c r="M36" s="48">
        <f t="shared" si="13"/>
        <v>0</v>
      </c>
      <c r="N36" s="47">
        <f t="shared" si="13"/>
        <v>5554.342</v>
      </c>
      <c r="O36" s="48">
        <f t="shared" si="13"/>
        <v>0</v>
      </c>
      <c r="P36" s="47">
        <f t="shared" si="13"/>
        <v>5628.993</v>
      </c>
      <c r="Q36" s="48">
        <f t="shared" si="13"/>
        <v>0</v>
      </c>
      <c r="R36" s="47">
        <f t="shared" si="13"/>
        <v>5754.333</v>
      </c>
      <c r="S36" s="48">
        <f t="shared" si="13"/>
        <v>0</v>
      </c>
      <c r="T36" s="47">
        <f t="shared" si="13"/>
        <v>6285.856</v>
      </c>
      <c r="U36" s="48">
        <f t="shared" si="13"/>
        <v>0</v>
      </c>
      <c r="V36" s="47">
        <f t="shared" si="13"/>
        <v>3890.74</v>
      </c>
      <c r="W36" s="48">
        <f t="shared" si="13"/>
        <v>0</v>
      </c>
      <c r="X36" s="47">
        <f t="shared" si="13"/>
        <v>3471.131</v>
      </c>
      <c r="Y36" s="48">
        <f t="shared" si="13"/>
        <v>0</v>
      </c>
      <c r="Z36" s="47">
        <f t="shared" si="13"/>
        <v>3682.467</v>
      </c>
      <c r="AA36" s="48">
        <f t="shared" si="13"/>
        <v>0</v>
      </c>
      <c r="AB36" s="47">
        <f t="shared" si="13"/>
        <v>4008.262</v>
      </c>
      <c r="AC36" s="48">
        <f t="shared" si="13"/>
        <v>0</v>
      </c>
      <c r="AD36" s="47">
        <f t="shared" si="13"/>
        <v>4767.635</v>
      </c>
      <c r="AE36" s="48">
        <f t="shared" si="13"/>
        <v>0</v>
      </c>
      <c r="AF36" s="2"/>
    </row>
    <row r="37" spans="1:32" s="15" customFormat="1" ht="18.75">
      <c r="A37" s="3" t="s">
        <v>13</v>
      </c>
      <c r="B37" s="49">
        <f>H37+J37+L37+N37+P37+R37+T37+V37+X37+Z37+AB37+AD37</f>
        <v>0</v>
      </c>
      <c r="C37" s="49">
        <f>H37+J37</f>
        <v>0</v>
      </c>
      <c r="D37" s="49">
        <f>C37</f>
        <v>0</v>
      </c>
      <c r="E37" s="50">
        <f>I37+K37</f>
        <v>0</v>
      </c>
      <c r="F37" s="43">
        <f t="shared" si="1"/>
        <v>0</v>
      </c>
      <c r="G37" s="43">
        <f t="shared" si="2"/>
        <v>0</v>
      </c>
      <c r="H37" s="50">
        <v>0</v>
      </c>
      <c r="I37" s="50">
        <v>0</v>
      </c>
      <c r="J37" s="49">
        <v>0</v>
      </c>
      <c r="K37" s="50">
        <v>0</v>
      </c>
      <c r="L37" s="49">
        <v>0</v>
      </c>
      <c r="M37" s="50">
        <v>0</v>
      </c>
      <c r="N37" s="49">
        <v>0</v>
      </c>
      <c r="O37" s="50">
        <v>0</v>
      </c>
      <c r="P37" s="49">
        <v>0</v>
      </c>
      <c r="Q37" s="50">
        <v>0</v>
      </c>
      <c r="R37" s="49">
        <v>0</v>
      </c>
      <c r="S37" s="50">
        <v>0</v>
      </c>
      <c r="T37" s="49">
        <v>0</v>
      </c>
      <c r="U37" s="50">
        <v>0</v>
      </c>
      <c r="V37" s="49">
        <v>0</v>
      </c>
      <c r="W37" s="50">
        <v>0</v>
      </c>
      <c r="X37" s="49">
        <v>0</v>
      </c>
      <c r="Y37" s="50">
        <v>0</v>
      </c>
      <c r="Z37" s="49">
        <v>0</v>
      </c>
      <c r="AA37" s="50">
        <v>0</v>
      </c>
      <c r="AB37" s="49">
        <v>0</v>
      </c>
      <c r="AC37" s="50">
        <v>0</v>
      </c>
      <c r="AD37" s="49">
        <v>0</v>
      </c>
      <c r="AE37" s="50">
        <v>0</v>
      </c>
      <c r="AF37" s="29"/>
    </row>
    <row r="38" spans="1:32" s="15" customFormat="1" ht="18.75">
      <c r="A38" s="3" t="s">
        <v>14</v>
      </c>
      <c r="B38" s="49">
        <f>H38+J38+L38+N38+P38+R38+T38+V38+X38+Z38+AB38+AD38</f>
        <v>57590.095</v>
      </c>
      <c r="C38" s="49">
        <f>H38+J38</f>
        <v>8616.887999999999</v>
      </c>
      <c r="D38" s="49">
        <f>C38</f>
        <v>8616.887999999999</v>
      </c>
      <c r="E38" s="50">
        <f>I38+K38</f>
        <v>6385.61</v>
      </c>
      <c r="F38" s="43">
        <f t="shared" si="1"/>
        <v>11.08803519077369</v>
      </c>
      <c r="G38" s="43">
        <f t="shared" si="2"/>
        <v>74.10575604557005</v>
      </c>
      <c r="H38" s="50">
        <v>2948.01</v>
      </c>
      <c r="I38" s="50">
        <v>1629.58</v>
      </c>
      <c r="J38" s="49">
        <f>5605.878+63</f>
        <v>5668.878</v>
      </c>
      <c r="K38" s="50">
        <v>4756.03</v>
      </c>
      <c r="L38" s="49">
        <f>5841.948+87.5</f>
        <v>5929.448</v>
      </c>
      <c r="M38" s="50">
        <v>0</v>
      </c>
      <c r="N38" s="49">
        <f>5466.842+87.5</f>
        <v>5554.342</v>
      </c>
      <c r="O38" s="50">
        <v>0</v>
      </c>
      <c r="P38" s="49">
        <f>5565.993+63</f>
        <v>5628.993</v>
      </c>
      <c r="Q38" s="50">
        <v>0</v>
      </c>
      <c r="R38" s="49">
        <f>5691.333+63</f>
        <v>5754.333</v>
      </c>
      <c r="S38" s="50">
        <v>0</v>
      </c>
      <c r="T38" s="49">
        <f>6222.856+63</f>
        <v>6285.856</v>
      </c>
      <c r="U38" s="50">
        <v>0</v>
      </c>
      <c r="V38" s="49">
        <v>3890.74</v>
      </c>
      <c r="W38" s="50">
        <v>0</v>
      </c>
      <c r="X38" s="49">
        <f>3444.881+26.25</f>
        <v>3471.131</v>
      </c>
      <c r="Y38" s="50">
        <v>0</v>
      </c>
      <c r="Z38" s="49">
        <v>3682.467</v>
      </c>
      <c r="AA38" s="50">
        <v>0</v>
      </c>
      <c r="AB38" s="49">
        <v>4008.262</v>
      </c>
      <c r="AC38" s="50">
        <v>0</v>
      </c>
      <c r="AD38" s="49">
        <v>4767.635</v>
      </c>
      <c r="AE38" s="50">
        <v>0</v>
      </c>
      <c r="AF38" s="29"/>
    </row>
    <row r="39" spans="1:32" s="15" customFormat="1" ht="18.75">
      <c r="A39" s="3" t="s">
        <v>15</v>
      </c>
      <c r="B39" s="49">
        <f>H39+J39+L39+N39+P39+R39+T39+V39+X39+Z39+AB39+AD39</f>
        <v>0</v>
      </c>
      <c r="C39" s="49">
        <f>H39+J39</f>
        <v>0</v>
      </c>
      <c r="D39" s="49">
        <f>C39</f>
        <v>0</v>
      </c>
      <c r="E39" s="50">
        <f>I39+K39</f>
        <v>0</v>
      </c>
      <c r="F39" s="43">
        <f t="shared" si="1"/>
        <v>0</v>
      </c>
      <c r="G39" s="43">
        <f t="shared" si="2"/>
        <v>0</v>
      </c>
      <c r="H39" s="50">
        <v>0</v>
      </c>
      <c r="I39" s="50">
        <v>0</v>
      </c>
      <c r="J39" s="49">
        <v>0</v>
      </c>
      <c r="K39" s="50">
        <v>0</v>
      </c>
      <c r="L39" s="49">
        <v>0</v>
      </c>
      <c r="M39" s="50">
        <v>0</v>
      </c>
      <c r="N39" s="49">
        <v>0</v>
      </c>
      <c r="O39" s="50">
        <v>0</v>
      </c>
      <c r="P39" s="49">
        <v>0</v>
      </c>
      <c r="Q39" s="50">
        <v>0</v>
      </c>
      <c r="R39" s="49">
        <v>0</v>
      </c>
      <c r="S39" s="50">
        <v>0</v>
      </c>
      <c r="T39" s="49">
        <v>0</v>
      </c>
      <c r="U39" s="50">
        <v>0</v>
      </c>
      <c r="V39" s="49">
        <v>0</v>
      </c>
      <c r="W39" s="50">
        <v>0</v>
      </c>
      <c r="X39" s="49">
        <v>0</v>
      </c>
      <c r="Y39" s="50">
        <v>0</v>
      </c>
      <c r="Z39" s="49">
        <v>0</v>
      </c>
      <c r="AA39" s="50">
        <v>0</v>
      </c>
      <c r="AB39" s="49">
        <v>0</v>
      </c>
      <c r="AC39" s="50">
        <v>0</v>
      </c>
      <c r="AD39" s="49">
        <v>0</v>
      </c>
      <c r="AE39" s="50">
        <v>0</v>
      </c>
      <c r="AF39" s="29"/>
    </row>
    <row r="40" spans="1:32" s="15" customFormat="1" ht="18.75">
      <c r="A40" s="3" t="s">
        <v>16</v>
      </c>
      <c r="B40" s="49">
        <f>H40+J40+L40+N40+P40+R40+T40+V40+X40+Z40+AB40+AD40</f>
        <v>0</v>
      </c>
      <c r="C40" s="49">
        <f>H40+J40</f>
        <v>0</v>
      </c>
      <c r="D40" s="49">
        <f>C40</f>
        <v>0</v>
      </c>
      <c r="E40" s="50">
        <f>I40+K40</f>
        <v>0</v>
      </c>
      <c r="F40" s="43">
        <f t="shared" si="1"/>
        <v>0</v>
      </c>
      <c r="G40" s="43">
        <f t="shared" si="2"/>
        <v>0</v>
      </c>
      <c r="H40" s="50">
        <v>0</v>
      </c>
      <c r="I40" s="50">
        <v>0</v>
      </c>
      <c r="J40" s="49">
        <v>0</v>
      </c>
      <c r="K40" s="50">
        <v>0</v>
      </c>
      <c r="L40" s="49">
        <v>0</v>
      </c>
      <c r="M40" s="50">
        <v>0</v>
      </c>
      <c r="N40" s="49">
        <v>0</v>
      </c>
      <c r="O40" s="50">
        <v>0</v>
      </c>
      <c r="P40" s="49">
        <v>0</v>
      </c>
      <c r="Q40" s="50">
        <v>0</v>
      </c>
      <c r="R40" s="49">
        <v>0</v>
      </c>
      <c r="S40" s="50">
        <v>0</v>
      </c>
      <c r="T40" s="49">
        <v>0</v>
      </c>
      <c r="U40" s="50">
        <v>0</v>
      </c>
      <c r="V40" s="49">
        <v>0</v>
      </c>
      <c r="W40" s="50">
        <v>0</v>
      </c>
      <c r="X40" s="49">
        <v>0</v>
      </c>
      <c r="Y40" s="50">
        <v>0</v>
      </c>
      <c r="Z40" s="49">
        <v>0</v>
      </c>
      <c r="AA40" s="50">
        <v>0</v>
      </c>
      <c r="AB40" s="49">
        <v>0</v>
      </c>
      <c r="AC40" s="50">
        <v>0</v>
      </c>
      <c r="AD40" s="49">
        <v>0</v>
      </c>
      <c r="AE40" s="50">
        <v>0</v>
      </c>
      <c r="AF40" s="2"/>
    </row>
    <row r="41" spans="1:32" s="32" customFormat="1" ht="348" customHeight="1">
      <c r="A41" s="56" t="s">
        <v>31</v>
      </c>
      <c r="B41" s="48">
        <f aca="true" t="shared" si="14" ref="B41:AE41">B42</f>
        <v>130590.1</v>
      </c>
      <c r="C41" s="48">
        <f t="shared" si="14"/>
        <v>28597.27</v>
      </c>
      <c r="D41" s="48">
        <f t="shared" si="14"/>
        <v>28597.27</v>
      </c>
      <c r="E41" s="48">
        <f t="shared" si="14"/>
        <v>24046.940000000002</v>
      </c>
      <c r="F41" s="31">
        <f t="shared" si="1"/>
        <v>18.41406048391111</v>
      </c>
      <c r="G41" s="31">
        <f t="shared" si="2"/>
        <v>84.08823639459293</v>
      </c>
      <c r="H41" s="48">
        <f t="shared" si="14"/>
        <v>22328.4</v>
      </c>
      <c r="I41" s="48">
        <f t="shared" si="14"/>
        <v>14421.84</v>
      </c>
      <c r="J41" s="48">
        <f t="shared" si="14"/>
        <v>6268.87</v>
      </c>
      <c r="K41" s="48">
        <f t="shared" si="14"/>
        <v>9625.1</v>
      </c>
      <c r="L41" s="48">
        <f t="shared" si="14"/>
        <v>9532.87</v>
      </c>
      <c r="M41" s="48">
        <f t="shared" si="14"/>
        <v>0</v>
      </c>
      <c r="N41" s="48">
        <f t="shared" si="14"/>
        <v>16237.68</v>
      </c>
      <c r="O41" s="48">
        <f t="shared" si="14"/>
        <v>0</v>
      </c>
      <c r="P41" s="48">
        <f t="shared" si="14"/>
        <v>8606.57</v>
      </c>
      <c r="Q41" s="48">
        <f t="shared" si="14"/>
        <v>0</v>
      </c>
      <c r="R41" s="48">
        <f t="shared" si="14"/>
        <v>10706.37</v>
      </c>
      <c r="S41" s="48">
        <f t="shared" si="14"/>
        <v>0</v>
      </c>
      <c r="T41" s="48">
        <f t="shared" si="14"/>
        <v>16174.84</v>
      </c>
      <c r="U41" s="48">
        <f t="shared" si="14"/>
        <v>0</v>
      </c>
      <c r="V41" s="48">
        <f t="shared" si="14"/>
        <v>6221.63</v>
      </c>
      <c r="W41" s="48">
        <f t="shared" si="14"/>
        <v>0</v>
      </c>
      <c r="X41" s="48">
        <f t="shared" si="14"/>
        <v>5753.64</v>
      </c>
      <c r="Y41" s="48">
        <f t="shared" si="14"/>
        <v>0</v>
      </c>
      <c r="Z41" s="48">
        <f t="shared" si="14"/>
        <v>12499.32</v>
      </c>
      <c r="AA41" s="48">
        <f t="shared" si="14"/>
        <v>0</v>
      </c>
      <c r="AB41" s="48">
        <f t="shared" si="14"/>
        <v>5455.11</v>
      </c>
      <c r="AC41" s="48">
        <f t="shared" si="14"/>
        <v>0</v>
      </c>
      <c r="AD41" s="48">
        <f t="shared" si="14"/>
        <v>10804.8</v>
      </c>
      <c r="AE41" s="48">
        <f t="shared" si="14"/>
        <v>0</v>
      </c>
      <c r="AF41" s="59" t="s">
        <v>45</v>
      </c>
    </row>
    <row r="42" spans="1:32" s="15" customFormat="1" ht="18.75">
      <c r="A42" s="4" t="s">
        <v>17</v>
      </c>
      <c r="B42" s="47">
        <f>SUM(B43:B46)</f>
        <v>130590.1</v>
      </c>
      <c r="C42" s="47">
        <f>SUM(C43:C46)</f>
        <v>28597.27</v>
      </c>
      <c r="D42" s="47">
        <f>SUM(D43:D46)</f>
        <v>28597.27</v>
      </c>
      <c r="E42" s="48">
        <f>SUM(E43:E46)</f>
        <v>24046.940000000002</v>
      </c>
      <c r="F42" s="31">
        <f t="shared" si="1"/>
        <v>18.41406048391111</v>
      </c>
      <c r="G42" s="31">
        <f t="shared" si="2"/>
        <v>84.08823639459293</v>
      </c>
      <c r="H42" s="48">
        <f aca="true" t="shared" si="15" ref="H42:AE42">SUM(H43:H46)</f>
        <v>22328.4</v>
      </c>
      <c r="I42" s="48">
        <f>SUM(I43:I46)</f>
        <v>14421.84</v>
      </c>
      <c r="J42" s="47">
        <f t="shared" si="15"/>
        <v>6268.87</v>
      </c>
      <c r="K42" s="48">
        <f>SUM(K43:K46)</f>
        <v>9625.1</v>
      </c>
      <c r="L42" s="47">
        <f t="shared" si="15"/>
        <v>9532.87</v>
      </c>
      <c r="M42" s="48">
        <f t="shared" si="15"/>
        <v>0</v>
      </c>
      <c r="N42" s="47">
        <f t="shared" si="15"/>
        <v>16237.68</v>
      </c>
      <c r="O42" s="48">
        <f t="shared" si="15"/>
        <v>0</v>
      </c>
      <c r="P42" s="47">
        <f t="shared" si="15"/>
        <v>8606.57</v>
      </c>
      <c r="Q42" s="48">
        <f t="shared" si="15"/>
        <v>0</v>
      </c>
      <c r="R42" s="47">
        <f t="shared" si="15"/>
        <v>10706.37</v>
      </c>
      <c r="S42" s="48">
        <f t="shared" si="15"/>
        <v>0</v>
      </c>
      <c r="T42" s="47">
        <f t="shared" si="15"/>
        <v>16174.84</v>
      </c>
      <c r="U42" s="48">
        <f t="shared" si="15"/>
        <v>0</v>
      </c>
      <c r="V42" s="47">
        <f t="shared" si="15"/>
        <v>6221.63</v>
      </c>
      <c r="W42" s="48">
        <f t="shared" si="15"/>
        <v>0</v>
      </c>
      <c r="X42" s="47">
        <f t="shared" si="15"/>
        <v>5753.64</v>
      </c>
      <c r="Y42" s="48">
        <f t="shared" si="15"/>
        <v>0</v>
      </c>
      <c r="Z42" s="47">
        <f t="shared" si="15"/>
        <v>12499.32</v>
      </c>
      <c r="AA42" s="48">
        <f t="shared" si="15"/>
        <v>0</v>
      </c>
      <c r="AB42" s="47">
        <f t="shared" si="15"/>
        <v>5455.11</v>
      </c>
      <c r="AC42" s="48">
        <f t="shared" si="15"/>
        <v>0</v>
      </c>
      <c r="AD42" s="47">
        <f t="shared" si="15"/>
        <v>10804.8</v>
      </c>
      <c r="AE42" s="48">
        <f t="shared" si="15"/>
        <v>0</v>
      </c>
      <c r="AF42" s="57"/>
    </row>
    <row r="43" spans="1:32" s="15" customFormat="1" ht="18.75">
      <c r="A43" s="3" t="s">
        <v>13</v>
      </c>
      <c r="B43" s="49">
        <f>H43+J43+L43+N43+P43+R43+T43+V43+X43+Z43+AB43+AD43</f>
        <v>0</v>
      </c>
      <c r="C43" s="49">
        <f>H43+J43</f>
        <v>0</v>
      </c>
      <c r="D43" s="49">
        <f>C43</f>
        <v>0</v>
      </c>
      <c r="E43" s="50">
        <f>I43+K43</f>
        <v>0</v>
      </c>
      <c r="F43" s="43">
        <f t="shared" si="1"/>
        <v>0</v>
      </c>
      <c r="G43" s="43">
        <f t="shared" si="2"/>
        <v>0</v>
      </c>
      <c r="H43" s="50">
        <v>0</v>
      </c>
      <c r="I43" s="50">
        <v>0</v>
      </c>
      <c r="J43" s="49">
        <v>0</v>
      </c>
      <c r="K43" s="50">
        <v>0</v>
      </c>
      <c r="L43" s="49">
        <v>0</v>
      </c>
      <c r="M43" s="50">
        <v>0</v>
      </c>
      <c r="N43" s="49">
        <v>0</v>
      </c>
      <c r="O43" s="50">
        <v>0</v>
      </c>
      <c r="P43" s="49">
        <v>0</v>
      </c>
      <c r="Q43" s="50">
        <v>0</v>
      </c>
      <c r="R43" s="49">
        <v>0</v>
      </c>
      <c r="S43" s="50">
        <v>0</v>
      </c>
      <c r="T43" s="49">
        <v>0</v>
      </c>
      <c r="U43" s="50">
        <v>0</v>
      </c>
      <c r="V43" s="49">
        <v>0</v>
      </c>
      <c r="W43" s="50">
        <v>0</v>
      </c>
      <c r="X43" s="49">
        <v>0</v>
      </c>
      <c r="Y43" s="50">
        <v>0</v>
      </c>
      <c r="Z43" s="49">
        <v>0</v>
      </c>
      <c r="AA43" s="50">
        <v>0</v>
      </c>
      <c r="AB43" s="49">
        <v>0</v>
      </c>
      <c r="AC43" s="50">
        <v>0</v>
      </c>
      <c r="AD43" s="49">
        <v>0</v>
      </c>
      <c r="AE43" s="50">
        <v>0</v>
      </c>
      <c r="AF43" s="57"/>
    </row>
    <row r="44" spans="1:32" s="15" customFormat="1" ht="18.75">
      <c r="A44" s="3" t="s">
        <v>14</v>
      </c>
      <c r="B44" s="49">
        <f>H44+J44+L44+N44+P44+R44+T44+V44+X44+Z44+AB44+AD44</f>
        <v>130590.1</v>
      </c>
      <c r="C44" s="49">
        <f>H44+J44</f>
        <v>28597.27</v>
      </c>
      <c r="D44" s="49">
        <f>C44</f>
        <v>28597.27</v>
      </c>
      <c r="E44" s="50">
        <f>I44+K44</f>
        <v>24046.940000000002</v>
      </c>
      <c r="F44" s="43">
        <f t="shared" si="1"/>
        <v>18.41406048391111</v>
      </c>
      <c r="G44" s="43">
        <f t="shared" si="2"/>
        <v>84.08823639459293</v>
      </c>
      <c r="H44" s="50">
        <v>22328.4</v>
      </c>
      <c r="I44" s="50">
        <v>14421.84</v>
      </c>
      <c r="J44" s="49">
        <v>6268.87</v>
      </c>
      <c r="K44" s="50">
        <v>9625.1</v>
      </c>
      <c r="L44" s="49">
        <v>9532.87</v>
      </c>
      <c r="M44" s="50">
        <v>0</v>
      </c>
      <c r="N44" s="49">
        <v>16237.68</v>
      </c>
      <c r="O44" s="50">
        <v>0</v>
      </c>
      <c r="P44" s="49">
        <v>8606.57</v>
      </c>
      <c r="Q44" s="50">
        <v>0</v>
      </c>
      <c r="R44" s="49">
        <v>10706.37</v>
      </c>
      <c r="S44" s="50">
        <v>0</v>
      </c>
      <c r="T44" s="49">
        <v>16174.84</v>
      </c>
      <c r="U44" s="50">
        <v>0</v>
      </c>
      <c r="V44" s="49">
        <v>6221.63</v>
      </c>
      <c r="W44" s="50">
        <v>0</v>
      </c>
      <c r="X44" s="49">
        <v>5753.64</v>
      </c>
      <c r="Y44" s="50">
        <v>0</v>
      </c>
      <c r="Z44" s="49">
        <v>12499.32</v>
      </c>
      <c r="AA44" s="50">
        <v>0</v>
      </c>
      <c r="AB44" s="49">
        <v>5455.11</v>
      </c>
      <c r="AC44" s="50">
        <v>0</v>
      </c>
      <c r="AD44" s="49">
        <v>10804.8</v>
      </c>
      <c r="AE44" s="50">
        <v>0</v>
      </c>
      <c r="AF44" s="57"/>
    </row>
    <row r="45" spans="1:32" s="15" customFormat="1" ht="18.75">
      <c r="A45" s="3" t="s">
        <v>15</v>
      </c>
      <c r="B45" s="49">
        <f>H45+J45+L45+N45+P45+R45+T45+V45+X45+Z45+AB45+AD45</f>
        <v>0</v>
      </c>
      <c r="C45" s="49">
        <f>H45+J45</f>
        <v>0</v>
      </c>
      <c r="D45" s="49">
        <f>C45</f>
        <v>0</v>
      </c>
      <c r="E45" s="50">
        <f>I45+K45</f>
        <v>0</v>
      </c>
      <c r="F45" s="43">
        <f t="shared" si="1"/>
        <v>0</v>
      </c>
      <c r="G45" s="43">
        <f t="shared" si="2"/>
        <v>0</v>
      </c>
      <c r="H45" s="50">
        <v>0</v>
      </c>
      <c r="I45" s="50">
        <v>0</v>
      </c>
      <c r="J45" s="49">
        <v>0</v>
      </c>
      <c r="K45" s="50">
        <v>0</v>
      </c>
      <c r="L45" s="49">
        <v>0</v>
      </c>
      <c r="M45" s="50">
        <v>0</v>
      </c>
      <c r="N45" s="49">
        <v>0</v>
      </c>
      <c r="O45" s="50">
        <v>0</v>
      </c>
      <c r="P45" s="49">
        <v>0</v>
      </c>
      <c r="Q45" s="50">
        <v>0</v>
      </c>
      <c r="R45" s="49">
        <v>0</v>
      </c>
      <c r="S45" s="50">
        <v>0</v>
      </c>
      <c r="T45" s="49">
        <v>0</v>
      </c>
      <c r="U45" s="50">
        <v>0</v>
      </c>
      <c r="V45" s="49">
        <v>0</v>
      </c>
      <c r="W45" s="50">
        <v>0</v>
      </c>
      <c r="X45" s="49">
        <v>0</v>
      </c>
      <c r="Y45" s="50">
        <v>0</v>
      </c>
      <c r="Z45" s="49">
        <v>0</v>
      </c>
      <c r="AA45" s="50">
        <v>0</v>
      </c>
      <c r="AB45" s="49">
        <v>0</v>
      </c>
      <c r="AC45" s="50">
        <v>0</v>
      </c>
      <c r="AD45" s="49">
        <v>0</v>
      </c>
      <c r="AE45" s="50">
        <v>0</v>
      </c>
      <c r="AF45" s="57"/>
    </row>
    <row r="46" spans="1:32" s="15" customFormat="1" ht="18.75">
      <c r="A46" s="3" t="s">
        <v>16</v>
      </c>
      <c r="B46" s="49">
        <f>H46+J46+L46+N46+P46+R46+T46+V46+X46+Z46+AB46+AD46</f>
        <v>0</v>
      </c>
      <c r="C46" s="49">
        <f>H46+J46</f>
        <v>0</v>
      </c>
      <c r="D46" s="49">
        <f>C46</f>
        <v>0</v>
      </c>
      <c r="E46" s="50">
        <f>I46+K46</f>
        <v>0</v>
      </c>
      <c r="F46" s="43">
        <f t="shared" si="1"/>
        <v>0</v>
      </c>
      <c r="G46" s="43">
        <f t="shared" si="2"/>
        <v>0</v>
      </c>
      <c r="H46" s="50">
        <v>0</v>
      </c>
      <c r="I46" s="50">
        <v>0</v>
      </c>
      <c r="J46" s="49">
        <v>0</v>
      </c>
      <c r="K46" s="50">
        <v>0</v>
      </c>
      <c r="L46" s="49">
        <v>0</v>
      </c>
      <c r="M46" s="50">
        <v>0</v>
      </c>
      <c r="N46" s="49">
        <v>0</v>
      </c>
      <c r="O46" s="50">
        <v>0</v>
      </c>
      <c r="P46" s="49">
        <v>0</v>
      </c>
      <c r="Q46" s="50">
        <v>0</v>
      </c>
      <c r="R46" s="49">
        <v>0</v>
      </c>
      <c r="S46" s="50">
        <v>0</v>
      </c>
      <c r="T46" s="49">
        <v>0</v>
      </c>
      <c r="U46" s="50">
        <v>0</v>
      </c>
      <c r="V46" s="49">
        <v>0</v>
      </c>
      <c r="W46" s="50">
        <v>0</v>
      </c>
      <c r="X46" s="49">
        <v>0</v>
      </c>
      <c r="Y46" s="50">
        <v>0</v>
      </c>
      <c r="Z46" s="49">
        <v>0</v>
      </c>
      <c r="AA46" s="50">
        <v>0</v>
      </c>
      <c r="AB46" s="49">
        <v>0</v>
      </c>
      <c r="AC46" s="50">
        <v>0</v>
      </c>
      <c r="AD46" s="49">
        <v>0</v>
      </c>
      <c r="AE46" s="50">
        <v>0</v>
      </c>
      <c r="AF46" s="57"/>
    </row>
    <row r="47" spans="1:32" s="34" customFormat="1" ht="18.75">
      <c r="A47" s="33" t="s">
        <v>18</v>
      </c>
      <c r="B47" s="46">
        <f aca="true" t="shared" si="16" ref="B47:E51">B12+B18+B24</f>
        <v>277738.09500000003</v>
      </c>
      <c r="C47" s="46">
        <f t="shared" si="16"/>
        <v>57407.458</v>
      </c>
      <c r="D47" s="46">
        <f t="shared" si="16"/>
        <v>57407.458</v>
      </c>
      <c r="E47" s="46">
        <f t="shared" si="16"/>
        <v>47516.06</v>
      </c>
      <c r="F47" s="27">
        <f t="shared" si="1"/>
        <v>17.10822564689946</v>
      </c>
      <c r="G47" s="27">
        <f t="shared" si="2"/>
        <v>82.76983802348468</v>
      </c>
      <c r="H47" s="46">
        <f>H12+H18+H24</f>
        <v>37649.61</v>
      </c>
      <c r="I47" s="46">
        <f>I12+I18+I24</f>
        <v>26902.95</v>
      </c>
      <c r="J47" s="46">
        <f aca="true" t="shared" si="17" ref="J47:AD47">J12+J18+J24</f>
        <v>19757.847999999998</v>
      </c>
      <c r="K47" s="46">
        <f>K12+K18+K24</f>
        <v>20613.11</v>
      </c>
      <c r="L47" s="46">
        <f t="shared" si="17"/>
        <v>22034.518</v>
      </c>
      <c r="M47" s="46">
        <f>M12+M18+M24</f>
        <v>0</v>
      </c>
      <c r="N47" s="46">
        <f t="shared" si="17"/>
        <v>30609.722</v>
      </c>
      <c r="O47" s="46">
        <f>O12+O18+O24</f>
        <v>0</v>
      </c>
      <c r="P47" s="46">
        <f t="shared" si="17"/>
        <v>20867.463000000003</v>
      </c>
      <c r="Q47" s="46">
        <f>Q12+Q18+Q24</f>
        <v>0</v>
      </c>
      <c r="R47" s="46">
        <f t="shared" si="17"/>
        <v>22864.303</v>
      </c>
      <c r="S47" s="46">
        <f>S12+S18+S24</f>
        <v>0</v>
      </c>
      <c r="T47" s="46">
        <f t="shared" si="17"/>
        <v>29562.095999999998</v>
      </c>
      <c r="U47" s="46">
        <f>U12+U18+U24</f>
        <v>0</v>
      </c>
      <c r="V47" s="46">
        <f t="shared" si="17"/>
        <v>14962.07</v>
      </c>
      <c r="W47" s="46">
        <f>W12+W18+W24</f>
        <v>0</v>
      </c>
      <c r="X47" s="46">
        <f t="shared" si="17"/>
        <v>13560.471000000001</v>
      </c>
      <c r="Y47" s="46">
        <f>Y12+Y18+Y24</f>
        <v>0</v>
      </c>
      <c r="Z47" s="46">
        <f t="shared" si="17"/>
        <v>22289.487</v>
      </c>
      <c r="AA47" s="46">
        <f>AA12+AA18+AA24</f>
        <v>0</v>
      </c>
      <c r="AB47" s="46">
        <f t="shared" si="17"/>
        <v>15168.171999999999</v>
      </c>
      <c r="AC47" s="46">
        <f>AC12+AC18+AC24</f>
        <v>0</v>
      </c>
      <c r="AD47" s="46">
        <f t="shared" si="17"/>
        <v>28412.335</v>
      </c>
      <c r="AE47" s="46">
        <f>AE12+AE18+AE24</f>
        <v>0</v>
      </c>
      <c r="AF47" s="27"/>
    </row>
    <row r="48" spans="1:32" s="28" customFormat="1" ht="18.75">
      <c r="A48" s="26" t="s">
        <v>13</v>
      </c>
      <c r="B48" s="46">
        <f t="shared" si="16"/>
        <v>0</v>
      </c>
      <c r="C48" s="46">
        <f t="shared" si="16"/>
        <v>0</v>
      </c>
      <c r="D48" s="46">
        <f t="shared" si="16"/>
        <v>0</v>
      </c>
      <c r="E48" s="46">
        <f t="shared" si="16"/>
        <v>0</v>
      </c>
      <c r="F48" s="27">
        <f t="shared" si="1"/>
        <v>0</v>
      </c>
      <c r="G48" s="27">
        <f t="shared" si="2"/>
        <v>0</v>
      </c>
      <c r="H48" s="46">
        <f aca="true" t="shared" si="18" ref="H48:AE48">H13+H19+H25</f>
        <v>0</v>
      </c>
      <c r="I48" s="46">
        <f>I13+I19+I25</f>
        <v>0</v>
      </c>
      <c r="J48" s="46">
        <f t="shared" si="18"/>
        <v>0</v>
      </c>
      <c r="K48" s="46">
        <f>K13+K19+K25</f>
        <v>0</v>
      </c>
      <c r="L48" s="46">
        <f t="shared" si="18"/>
        <v>0</v>
      </c>
      <c r="M48" s="46">
        <f t="shared" si="18"/>
        <v>0</v>
      </c>
      <c r="N48" s="46">
        <f t="shared" si="18"/>
        <v>0</v>
      </c>
      <c r="O48" s="46">
        <f t="shared" si="18"/>
        <v>0</v>
      </c>
      <c r="P48" s="46">
        <f t="shared" si="18"/>
        <v>0</v>
      </c>
      <c r="Q48" s="46">
        <f t="shared" si="18"/>
        <v>0</v>
      </c>
      <c r="R48" s="46">
        <f t="shared" si="18"/>
        <v>0</v>
      </c>
      <c r="S48" s="46">
        <f t="shared" si="18"/>
        <v>0</v>
      </c>
      <c r="T48" s="46">
        <f t="shared" si="18"/>
        <v>0</v>
      </c>
      <c r="U48" s="46">
        <f t="shared" si="18"/>
        <v>0</v>
      </c>
      <c r="V48" s="46">
        <f t="shared" si="18"/>
        <v>0</v>
      </c>
      <c r="W48" s="46">
        <f t="shared" si="18"/>
        <v>0</v>
      </c>
      <c r="X48" s="46">
        <f t="shared" si="18"/>
        <v>0</v>
      </c>
      <c r="Y48" s="46">
        <f t="shared" si="18"/>
        <v>0</v>
      </c>
      <c r="Z48" s="46">
        <f t="shared" si="18"/>
        <v>0</v>
      </c>
      <c r="AA48" s="46">
        <f t="shared" si="18"/>
        <v>0</v>
      </c>
      <c r="AB48" s="46">
        <f t="shared" si="18"/>
        <v>0</v>
      </c>
      <c r="AC48" s="46">
        <f t="shared" si="18"/>
        <v>0</v>
      </c>
      <c r="AD48" s="46">
        <f t="shared" si="18"/>
        <v>0</v>
      </c>
      <c r="AE48" s="46">
        <f t="shared" si="18"/>
        <v>0</v>
      </c>
      <c r="AF48" s="27"/>
    </row>
    <row r="49" spans="1:32" s="28" customFormat="1" ht="18.75">
      <c r="A49" s="26" t="s">
        <v>14</v>
      </c>
      <c r="B49" s="46">
        <f t="shared" si="16"/>
        <v>277738.09500000003</v>
      </c>
      <c r="C49" s="46">
        <f t="shared" si="16"/>
        <v>57407.458</v>
      </c>
      <c r="D49" s="46">
        <f t="shared" si="16"/>
        <v>57407.458</v>
      </c>
      <c r="E49" s="46">
        <f t="shared" si="16"/>
        <v>47516.06</v>
      </c>
      <c r="F49" s="27">
        <f t="shared" si="1"/>
        <v>17.10822564689946</v>
      </c>
      <c r="G49" s="27">
        <f t="shared" si="2"/>
        <v>82.76983802348468</v>
      </c>
      <c r="H49" s="46">
        <f aca="true" t="shared" si="19" ref="H49:AE49">H14+H20+H26</f>
        <v>37649.61</v>
      </c>
      <c r="I49" s="46">
        <f>I14+I20+I26</f>
        <v>26902.95</v>
      </c>
      <c r="J49" s="46">
        <f t="shared" si="19"/>
        <v>19757.847999999998</v>
      </c>
      <c r="K49" s="46">
        <f>K14+K20+K26</f>
        <v>20613.11</v>
      </c>
      <c r="L49" s="46">
        <f t="shared" si="19"/>
        <v>22034.518</v>
      </c>
      <c r="M49" s="46">
        <f t="shared" si="19"/>
        <v>0</v>
      </c>
      <c r="N49" s="46">
        <f t="shared" si="19"/>
        <v>30609.722</v>
      </c>
      <c r="O49" s="46">
        <f t="shared" si="19"/>
        <v>0</v>
      </c>
      <c r="P49" s="46">
        <f t="shared" si="19"/>
        <v>20867.463000000003</v>
      </c>
      <c r="Q49" s="46">
        <f t="shared" si="19"/>
        <v>0</v>
      </c>
      <c r="R49" s="46">
        <f t="shared" si="19"/>
        <v>22864.303</v>
      </c>
      <c r="S49" s="46">
        <f t="shared" si="19"/>
        <v>0</v>
      </c>
      <c r="T49" s="46">
        <f t="shared" si="19"/>
        <v>29562.095999999998</v>
      </c>
      <c r="U49" s="46">
        <f t="shared" si="19"/>
        <v>0</v>
      </c>
      <c r="V49" s="46">
        <f t="shared" si="19"/>
        <v>14962.07</v>
      </c>
      <c r="W49" s="46">
        <f t="shared" si="19"/>
        <v>0</v>
      </c>
      <c r="X49" s="46">
        <f t="shared" si="19"/>
        <v>13560.471000000001</v>
      </c>
      <c r="Y49" s="46">
        <f t="shared" si="19"/>
        <v>0</v>
      </c>
      <c r="Z49" s="46">
        <f t="shared" si="19"/>
        <v>22289.487</v>
      </c>
      <c r="AA49" s="46">
        <f t="shared" si="19"/>
        <v>0</v>
      </c>
      <c r="AB49" s="46">
        <f t="shared" si="19"/>
        <v>15168.171999999999</v>
      </c>
      <c r="AC49" s="46">
        <f t="shared" si="19"/>
        <v>0</v>
      </c>
      <c r="AD49" s="46">
        <f t="shared" si="19"/>
        <v>28412.335</v>
      </c>
      <c r="AE49" s="46">
        <f t="shared" si="19"/>
        <v>0</v>
      </c>
      <c r="AF49" s="27"/>
    </row>
    <row r="50" spans="1:32" s="28" customFormat="1" ht="18.75">
      <c r="A50" s="26" t="s">
        <v>15</v>
      </c>
      <c r="B50" s="46">
        <f t="shared" si="16"/>
        <v>0</v>
      </c>
      <c r="C50" s="46">
        <f t="shared" si="16"/>
        <v>0</v>
      </c>
      <c r="D50" s="46">
        <f t="shared" si="16"/>
        <v>0</v>
      </c>
      <c r="E50" s="46">
        <f t="shared" si="16"/>
        <v>0</v>
      </c>
      <c r="F50" s="27">
        <f t="shared" si="1"/>
        <v>0</v>
      </c>
      <c r="G50" s="27">
        <f t="shared" si="2"/>
        <v>0</v>
      </c>
      <c r="H50" s="46">
        <f aca="true" t="shared" si="20" ref="H50:AE50">H15+H21+H27</f>
        <v>0</v>
      </c>
      <c r="I50" s="46">
        <f>I15+I21+I27</f>
        <v>0</v>
      </c>
      <c r="J50" s="46">
        <f t="shared" si="20"/>
        <v>0</v>
      </c>
      <c r="K50" s="46">
        <f>K15+K21+K27</f>
        <v>0</v>
      </c>
      <c r="L50" s="46">
        <f t="shared" si="20"/>
        <v>0</v>
      </c>
      <c r="M50" s="46">
        <f t="shared" si="20"/>
        <v>0</v>
      </c>
      <c r="N50" s="46">
        <f t="shared" si="20"/>
        <v>0</v>
      </c>
      <c r="O50" s="46">
        <f t="shared" si="20"/>
        <v>0</v>
      </c>
      <c r="P50" s="46">
        <f t="shared" si="20"/>
        <v>0</v>
      </c>
      <c r="Q50" s="46">
        <f t="shared" si="20"/>
        <v>0</v>
      </c>
      <c r="R50" s="46">
        <f t="shared" si="20"/>
        <v>0</v>
      </c>
      <c r="S50" s="46">
        <f t="shared" si="20"/>
        <v>0</v>
      </c>
      <c r="T50" s="46">
        <f t="shared" si="20"/>
        <v>0</v>
      </c>
      <c r="U50" s="46">
        <f t="shared" si="20"/>
        <v>0</v>
      </c>
      <c r="V50" s="46">
        <f t="shared" si="20"/>
        <v>0</v>
      </c>
      <c r="W50" s="46">
        <f t="shared" si="20"/>
        <v>0</v>
      </c>
      <c r="X50" s="46">
        <f t="shared" si="20"/>
        <v>0</v>
      </c>
      <c r="Y50" s="46">
        <f t="shared" si="20"/>
        <v>0</v>
      </c>
      <c r="Z50" s="46">
        <f t="shared" si="20"/>
        <v>0</v>
      </c>
      <c r="AA50" s="46">
        <f t="shared" si="20"/>
        <v>0</v>
      </c>
      <c r="AB50" s="46">
        <f t="shared" si="20"/>
        <v>0</v>
      </c>
      <c r="AC50" s="46">
        <f t="shared" si="20"/>
        <v>0</v>
      </c>
      <c r="AD50" s="46">
        <f t="shared" si="20"/>
        <v>0</v>
      </c>
      <c r="AE50" s="46">
        <f t="shared" si="20"/>
        <v>0</v>
      </c>
      <c r="AF50" s="27"/>
    </row>
    <row r="51" spans="1:32" s="28" customFormat="1" ht="18.75">
      <c r="A51" s="26" t="s">
        <v>16</v>
      </c>
      <c r="B51" s="46">
        <f t="shared" si="16"/>
        <v>0</v>
      </c>
      <c r="C51" s="46">
        <f t="shared" si="16"/>
        <v>0</v>
      </c>
      <c r="D51" s="46">
        <f t="shared" si="16"/>
        <v>0</v>
      </c>
      <c r="E51" s="46">
        <f t="shared" si="16"/>
        <v>0</v>
      </c>
      <c r="F51" s="27">
        <f t="shared" si="1"/>
        <v>0</v>
      </c>
      <c r="G51" s="27">
        <f t="shared" si="2"/>
        <v>0</v>
      </c>
      <c r="H51" s="46">
        <f aca="true" t="shared" si="21" ref="H51:AE51">H16+H22+H28</f>
        <v>0</v>
      </c>
      <c r="I51" s="46">
        <f>I16+I22+I28</f>
        <v>0</v>
      </c>
      <c r="J51" s="46">
        <f t="shared" si="21"/>
        <v>0</v>
      </c>
      <c r="K51" s="46">
        <f>K16+K22+K28</f>
        <v>0</v>
      </c>
      <c r="L51" s="46">
        <f t="shared" si="21"/>
        <v>0</v>
      </c>
      <c r="M51" s="46">
        <f t="shared" si="21"/>
        <v>0</v>
      </c>
      <c r="N51" s="46">
        <f t="shared" si="21"/>
        <v>0</v>
      </c>
      <c r="O51" s="46">
        <f t="shared" si="21"/>
        <v>0</v>
      </c>
      <c r="P51" s="46">
        <f t="shared" si="21"/>
        <v>0</v>
      </c>
      <c r="Q51" s="46">
        <f t="shared" si="21"/>
        <v>0</v>
      </c>
      <c r="R51" s="46">
        <f t="shared" si="21"/>
        <v>0</v>
      </c>
      <c r="S51" s="46">
        <f t="shared" si="21"/>
        <v>0</v>
      </c>
      <c r="T51" s="46">
        <f t="shared" si="21"/>
        <v>0</v>
      </c>
      <c r="U51" s="46">
        <f t="shared" si="21"/>
        <v>0</v>
      </c>
      <c r="V51" s="46">
        <f t="shared" si="21"/>
        <v>0</v>
      </c>
      <c r="W51" s="46">
        <f t="shared" si="21"/>
        <v>0</v>
      </c>
      <c r="X51" s="46">
        <f t="shared" si="21"/>
        <v>0</v>
      </c>
      <c r="Y51" s="46">
        <f t="shared" si="21"/>
        <v>0</v>
      </c>
      <c r="Z51" s="46">
        <f t="shared" si="21"/>
        <v>0</v>
      </c>
      <c r="AA51" s="46">
        <f t="shared" si="21"/>
        <v>0</v>
      </c>
      <c r="AB51" s="46">
        <f t="shared" si="21"/>
        <v>0</v>
      </c>
      <c r="AC51" s="46">
        <f t="shared" si="21"/>
        <v>0</v>
      </c>
      <c r="AD51" s="46">
        <f t="shared" si="21"/>
        <v>0</v>
      </c>
      <c r="AE51" s="46">
        <f t="shared" si="21"/>
        <v>0</v>
      </c>
      <c r="AF51" s="27"/>
    </row>
    <row r="52" spans="1:32" s="15" customFormat="1" ht="18.75">
      <c r="A52" s="22"/>
      <c r="B52" s="51"/>
      <c r="C52" s="51"/>
      <c r="D52" s="51"/>
      <c r="E52" s="51"/>
      <c r="F52" s="35"/>
      <c r="G52" s="35"/>
      <c r="H52" s="53"/>
      <c r="I52" s="51"/>
      <c r="J52" s="53"/>
      <c r="K52" s="51"/>
      <c r="L52" s="53"/>
      <c r="M52" s="51"/>
      <c r="N52" s="53"/>
      <c r="O52" s="51"/>
      <c r="P52" s="53"/>
      <c r="Q52" s="51"/>
      <c r="R52" s="53"/>
      <c r="S52" s="51"/>
      <c r="T52" s="53"/>
      <c r="U52" s="51"/>
      <c r="V52" s="53"/>
      <c r="W52" s="51"/>
      <c r="X52" s="53"/>
      <c r="Y52" s="51"/>
      <c r="Z52" s="53"/>
      <c r="AA52" s="51"/>
      <c r="AB52" s="53"/>
      <c r="AC52" s="51"/>
      <c r="AD52" s="53"/>
      <c r="AE52" s="51"/>
      <c r="AF52" s="35"/>
    </row>
    <row r="53" spans="1:32" s="45" customFormat="1" ht="18.75" hidden="1">
      <c r="A53" s="44"/>
      <c r="B53" s="52">
        <f>B11+B17+B29</f>
        <v>89557.9</v>
      </c>
      <c r="C53" s="52">
        <f>C11+C17+C29</f>
        <v>20193.3</v>
      </c>
      <c r="D53" s="52">
        <f>D11+D17+D29</f>
        <v>20193.3</v>
      </c>
      <c r="E53" s="52">
        <f>E11+E17+E29</f>
        <v>17083.51</v>
      </c>
      <c r="F53" s="25"/>
      <c r="G53" s="25"/>
      <c r="H53" s="52">
        <f aca="true" t="shared" si="22" ref="H53:M53">H11+H17+H29</f>
        <v>12373.2</v>
      </c>
      <c r="I53" s="52">
        <f t="shared" si="22"/>
        <v>10851.529999999999</v>
      </c>
      <c r="J53" s="52">
        <f t="shared" si="22"/>
        <v>7820.1</v>
      </c>
      <c r="K53" s="52">
        <f t="shared" si="22"/>
        <v>6231.98</v>
      </c>
      <c r="L53" s="52">
        <f t="shared" si="22"/>
        <v>6572.2</v>
      </c>
      <c r="M53" s="52">
        <f t="shared" si="22"/>
        <v>0</v>
      </c>
      <c r="N53" s="52">
        <f aca="true" t="shared" si="23" ref="N53:AE53">N11+N17+N29</f>
        <v>8817.7</v>
      </c>
      <c r="O53" s="52">
        <f t="shared" si="23"/>
        <v>0</v>
      </c>
      <c r="P53" s="52">
        <f t="shared" si="23"/>
        <v>6631.900000000001</v>
      </c>
      <c r="Q53" s="52">
        <f t="shared" si="23"/>
        <v>0</v>
      </c>
      <c r="R53" s="52">
        <f t="shared" si="23"/>
        <v>6403.6</v>
      </c>
      <c r="S53" s="52">
        <f t="shared" si="23"/>
        <v>0</v>
      </c>
      <c r="T53" s="52">
        <f t="shared" si="23"/>
        <v>7101.4</v>
      </c>
      <c r="U53" s="52">
        <f t="shared" si="23"/>
        <v>0</v>
      </c>
      <c r="V53" s="52">
        <f t="shared" si="23"/>
        <v>4849.700000000001</v>
      </c>
      <c r="W53" s="52">
        <f t="shared" si="23"/>
        <v>0</v>
      </c>
      <c r="X53" s="52">
        <f t="shared" si="23"/>
        <v>4335.7</v>
      </c>
      <c r="Y53" s="52">
        <f t="shared" si="23"/>
        <v>0</v>
      </c>
      <c r="Z53" s="52">
        <f t="shared" si="23"/>
        <v>6107.7</v>
      </c>
      <c r="AA53" s="52">
        <f t="shared" si="23"/>
        <v>0</v>
      </c>
      <c r="AB53" s="52">
        <f t="shared" si="23"/>
        <v>5704.8</v>
      </c>
      <c r="AC53" s="52">
        <f t="shared" si="23"/>
        <v>0</v>
      </c>
      <c r="AD53" s="52">
        <f t="shared" si="23"/>
        <v>12839.900000000001</v>
      </c>
      <c r="AE53" s="52">
        <f t="shared" si="23"/>
        <v>0</v>
      </c>
      <c r="AF53" s="61"/>
    </row>
    <row r="54" spans="1:32" s="15" customFormat="1" ht="18.75">
      <c r="A54" s="22"/>
      <c r="B54" s="35"/>
      <c r="C54" s="35"/>
      <c r="D54" s="35"/>
      <c r="E54" s="35"/>
      <c r="F54" s="35"/>
      <c r="G54" s="35"/>
      <c r="H54" s="23"/>
      <c r="I54" s="35"/>
      <c r="J54" s="23"/>
      <c r="K54" s="35"/>
      <c r="L54" s="23"/>
      <c r="M54" s="35"/>
      <c r="N54" s="23"/>
      <c r="O54" s="35"/>
      <c r="P54" s="23"/>
      <c r="Q54" s="35"/>
      <c r="R54" s="23"/>
      <c r="S54" s="35"/>
      <c r="T54" s="23"/>
      <c r="U54" s="35"/>
      <c r="V54" s="23"/>
      <c r="W54" s="35"/>
      <c r="X54" s="23"/>
      <c r="Y54" s="35"/>
      <c r="Z54" s="23"/>
      <c r="AA54" s="35"/>
      <c r="AB54" s="23"/>
      <c r="AC54" s="35"/>
      <c r="AD54" s="23"/>
      <c r="AE54" s="35"/>
      <c r="AF54" s="61"/>
    </row>
    <row r="55" spans="1:32" s="15" customFormat="1" ht="18.75">
      <c r="A55" s="22"/>
      <c r="B55" s="35"/>
      <c r="C55" s="35"/>
      <c r="D55" s="35"/>
      <c r="E55" s="35"/>
      <c r="F55" s="35"/>
      <c r="G55" s="35"/>
      <c r="H55" s="23"/>
      <c r="I55" s="35"/>
      <c r="J55" s="23"/>
      <c r="K55" s="35"/>
      <c r="L55" s="23"/>
      <c r="M55" s="35"/>
      <c r="N55" s="23"/>
      <c r="O55" s="35"/>
      <c r="P55" s="23"/>
      <c r="Q55" s="35"/>
      <c r="R55" s="23"/>
      <c r="S55" s="35"/>
      <c r="T55" s="23"/>
      <c r="U55" s="35"/>
      <c r="V55" s="23"/>
      <c r="W55" s="35"/>
      <c r="X55" s="23"/>
      <c r="Y55" s="35"/>
      <c r="Z55" s="23"/>
      <c r="AA55" s="35"/>
      <c r="AB55" s="23"/>
      <c r="AC55" s="35"/>
      <c r="AD55" s="23"/>
      <c r="AE55" s="35"/>
      <c r="AF55" s="35"/>
    </row>
    <row r="56" spans="1:44" ht="18.75">
      <c r="A56" s="65" t="s">
        <v>22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6"/>
      <c r="N56" s="24"/>
      <c r="O56" s="16"/>
      <c r="P56" s="6"/>
      <c r="Q56" s="16"/>
      <c r="R56" s="6"/>
      <c r="S56" s="16"/>
      <c r="T56" s="1"/>
      <c r="U56" s="16"/>
      <c r="V56" s="1"/>
      <c r="W56" s="16"/>
      <c r="X56" s="1"/>
      <c r="Y56" s="16"/>
      <c r="Z56" s="1"/>
      <c r="AA56" s="16"/>
      <c r="AB56" s="1"/>
      <c r="AC56" s="16"/>
      <c r="AD56" s="1"/>
      <c r="AE56" s="16"/>
      <c r="AF56" s="1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5"/>
    </row>
    <row r="57" spans="1:44" ht="34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4"/>
      <c r="O57" s="16"/>
      <c r="P57" s="6"/>
      <c r="Q57" s="16"/>
      <c r="R57" s="6"/>
      <c r="S57" s="16"/>
      <c r="T57" s="1"/>
      <c r="U57" s="16"/>
      <c r="V57" s="1"/>
      <c r="W57" s="16"/>
      <c r="X57" s="1"/>
      <c r="Y57" s="16"/>
      <c r="Z57" s="1"/>
      <c r="AA57" s="16"/>
      <c r="AB57" s="1"/>
      <c r="AC57" s="16"/>
      <c r="AD57" s="1"/>
      <c r="AE57" s="16"/>
      <c r="AF57" s="1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5"/>
    </row>
    <row r="58" spans="1:44" ht="34.5" customHeight="1">
      <c r="A58" s="65" t="s">
        <v>32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6"/>
      <c r="N58" s="24"/>
      <c r="O58" s="16"/>
      <c r="P58" s="6"/>
      <c r="Q58" s="16"/>
      <c r="R58" s="6"/>
      <c r="S58" s="16"/>
      <c r="T58" s="1"/>
      <c r="U58" s="16"/>
      <c r="V58" s="1"/>
      <c r="W58" s="16"/>
      <c r="X58" s="1"/>
      <c r="Y58" s="16"/>
      <c r="Z58" s="1"/>
      <c r="AA58" s="16"/>
      <c r="AB58" s="1"/>
      <c r="AC58" s="16"/>
      <c r="AD58" s="1"/>
      <c r="AE58" s="16"/>
      <c r="AF58" s="1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5"/>
    </row>
    <row r="59" spans="1:44" ht="8.25" customHeight="1">
      <c r="A59" s="16"/>
      <c r="B59" s="1"/>
      <c r="C59" s="1"/>
      <c r="D59" s="1"/>
      <c r="E59" s="1"/>
      <c r="F59" s="1"/>
      <c r="G59" s="1"/>
      <c r="H59" s="6"/>
      <c r="I59" s="1"/>
      <c r="J59" s="6"/>
      <c r="K59" s="1"/>
      <c r="L59" s="6"/>
      <c r="M59" s="1"/>
      <c r="N59" s="6"/>
      <c r="O59" s="1"/>
      <c r="P59" s="6"/>
      <c r="Q59" s="1"/>
      <c r="R59" s="6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5"/>
    </row>
    <row r="60" spans="1:44" ht="8.25" customHeight="1">
      <c r="A60" s="16"/>
      <c r="B60" s="1"/>
      <c r="C60" s="1"/>
      <c r="D60" s="1"/>
      <c r="E60" s="1"/>
      <c r="F60" s="1"/>
      <c r="G60" s="1"/>
      <c r="H60" s="6"/>
      <c r="I60" s="1"/>
      <c r="J60" s="6"/>
      <c r="K60" s="1"/>
      <c r="L60" s="6"/>
      <c r="M60" s="1"/>
      <c r="N60" s="6"/>
      <c r="O60" s="1"/>
      <c r="P60" s="6"/>
      <c r="Q60" s="1"/>
      <c r="R60" s="6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5"/>
    </row>
    <row r="61" spans="1:44" ht="18.75">
      <c r="A61" s="65" t="s">
        <v>21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16"/>
      <c r="P61" s="24"/>
      <c r="Q61" s="16"/>
      <c r="R61" s="6"/>
      <c r="S61" s="16"/>
      <c r="T61" s="1"/>
      <c r="U61" s="16"/>
      <c r="V61" s="1"/>
      <c r="W61" s="16"/>
      <c r="X61" s="1"/>
      <c r="Y61" s="16"/>
      <c r="Z61" s="1"/>
      <c r="AA61" s="16"/>
      <c r="AB61" s="1"/>
      <c r="AC61" s="16"/>
      <c r="AD61" s="1"/>
      <c r="AE61" s="16"/>
      <c r="AF61" s="1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5"/>
    </row>
    <row r="62" spans="1:44" ht="18.75">
      <c r="A62" s="16" t="s">
        <v>23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24"/>
      <c r="Q62" s="16"/>
      <c r="R62" s="6"/>
      <c r="S62" s="16"/>
      <c r="T62" s="1"/>
      <c r="U62" s="16"/>
      <c r="V62" s="1"/>
      <c r="W62" s="16"/>
      <c r="X62" s="1"/>
      <c r="Y62" s="16"/>
      <c r="Z62" s="1"/>
      <c r="AA62" s="16"/>
      <c r="AB62" s="1"/>
      <c r="AC62" s="16"/>
      <c r="AD62" s="1"/>
      <c r="AE62" s="16"/>
      <c r="AF62" s="1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5"/>
    </row>
    <row r="63" spans="1:44" ht="18.75">
      <c r="A63" s="16" t="s">
        <v>24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24"/>
      <c r="Q63" s="16"/>
      <c r="R63" s="6"/>
      <c r="S63" s="16"/>
      <c r="T63" s="1"/>
      <c r="U63" s="16"/>
      <c r="V63" s="1"/>
      <c r="W63" s="16"/>
      <c r="X63" s="1"/>
      <c r="Y63" s="16"/>
      <c r="Z63" s="1"/>
      <c r="AA63" s="16"/>
      <c r="AB63" s="1"/>
      <c r="AC63" s="16"/>
      <c r="AD63" s="1"/>
      <c r="AE63" s="16"/>
      <c r="AF63" s="1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5"/>
    </row>
    <row r="64" spans="1:32" ht="24.75" customHeight="1">
      <c r="A64" s="16"/>
      <c r="B64" s="1"/>
      <c r="C64" s="1"/>
      <c r="D64" s="1"/>
      <c r="E64" s="1"/>
      <c r="F64" s="1"/>
      <c r="G64" s="1"/>
      <c r="I64" s="1"/>
      <c r="K64" s="1"/>
      <c r="M64" s="1"/>
      <c r="O64" s="1"/>
      <c r="Q64" s="1"/>
      <c r="S64" s="1"/>
      <c r="U64" s="1"/>
      <c r="W64" s="1"/>
      <c r="Y64" s="1"/>
      <c r="AA64" s="1"/>
      <c r="AC64" s="1"/>
      <c r="AE64" s="1"/>
      <c r="AF64" s="1"/>
    </row>
    <row r="65" ht="48.75" customHeight="1"/>
    <row r="66" spans="2:32" ht="18.75">
      <c r="B66" s="16"/>
      <c r="C66" s="16"/>
      <c r="D66" s="16"/>
      <c r="E66" s="16"/>
      <c r="F66" s="16"/>
      <c r="G66" s="16"/>
      <c r="I66" s="16"/>
      <c r="K66" s="16"/>
      <c r="M66" s="16"/>
      <c r="O66" s="16"/>
      <c r="Q66" s="16"/>
      <c r="S66" s="16"/>
      <c r="U66" s="16"/>
      <c r="W66" s="16"/>
      <c r="Y66" s="16"/>
      <c r="AA66" s="16"/>
      <c r="AC66" s="16"/>
      <c r="AE66" s="16"/>
      <c r="AF66" s="16"/>
    </row>
  </sheetData>
  <sheetProtection/>
  <mergeCells count="26">
    <mergeCell ref="AF7:AF8"/>
    <mergeCell ref="T7:U7"/>
    <mergeCell ref="R7:S7"/>
    <mergeCell ref="P7:Q7"/>
    <mergeCell ref="N7:O7"/>
    <mergeCell ref="L7:M7"/>
    <mergeCell ref="D7:D8"/>
    <mergeCell ref="E7:E8"/>
    <mergeCell ref="F7:G7"/>
    <mergeCell ref="AD6:AE6"/>
    <mergeCell ref="Z7:AA7"/>
    <mergeCell ref="X7:Y7"/>
    <mergeCell ref="V7:W7"/>
    <mergeCell ref="H7:I7"/>
    <mergeCell ref="AD7:AE7"/>
    <mergeCell ref="AB7:AC7"/>
    <mergeCell ref="A4:S4"/>
    <mergeCell ref="A56:L56"/>
    <mergeCell ref="A61:N61"/>
    <mergeCell ref="A58:L58"/>
    <mergeCell ref="X2:AD3"/>
    <mergeCell ref="A5:AD5"/>
    <mergeCell ref="A7:A8"/>
    <mergeCell ref="B7:B8"/>
    <mergeCell ref="J7:K7"/>
    <mergeCell ref="C7:C8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6" r:id="rId1"/>
  <colBreaks count="1" manualBreakCount="1">
    <brk id="1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IlinAA</cp:lastModifiedBy>
  <cp:lastPrinted>2017-03-07T10:19:08Z</cp:lastPrinted>
  <dcterms:created xsi:type="dcterms:W3CDTF">1996-10-08T23:32:33Z</dcterms:created>
  <dcterms:modified xsi:type="dcterms:W3CDTF">2017-03-09T10:08:39Z</dcterms:modified>
  <cp:category/>
  <cp:version/>
  <cp:contentType/>
  <cp:contentStatus/>
</cp:coreProperties>
</file>