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425" windowWidth="28830" windowHeight="8535" activeTab="0"/>
  </bookViews>
  <sheets>
    <sheet name="декабрь 2016" sheetId="1" r:id="rId1"/>
  </sheets>
  <definedNames>
    <definedName name="_xlnm.Print_Titles" localSheetId="0">'декабрь 2016'!$A:$A,'декабрь 2016'!$5:$6</definedName>
    <definedName name="_xlnm.Print_Area" localSheetId="0">'декабрь 2016'!$A$1:$AF$146</definedName>
  </definedNames>
  <calcPr fullCalcOnLoad="1"/>
</workbook>
</file>

<file path=xl/sharedStrings.xml><?xml version="1.0" encoding="utf-8"?>
<sst xmlns="http://schemas.openxmlformats.org/spreadsheetml/2006/main" count="196" uniqueCount="70">
  <si>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</si>
  <si>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</si>
  <si>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</si>
  <si>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</si>
  <si>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</si>
  <si>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</si>
  <si>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</si>
  <si>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</si>
  <si>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</si>
  <si>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</si>
  <si>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</si>
  <si>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</si>
  <si>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</si>
  <si>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</si>
  <si>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</si>
  <si>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</si>
  <si>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</si>
  <si>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</si>
  <si>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</si>
  <si>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</si>
  <si>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План на 2016 год</t>
  </si>
  <si>
    <t>тыс. рублей</t>
  </si>
  <si>
    <t>1.1  Управление и распоряжение муниципальным имуществом города Когалыма (показатели 1-4 )</t>
  </si>
  <si>
    <t>1.1.1.Техническая инвентаризация и паспортизация объектов муниципальной собственности города Когалыма</t>
  </si>
  <si>
    <t>1.1.2. Оценка стоимости объектов муниципальной собственности города Когалыма, в том числе земельных участков</t>
  </si>
  <si>
    <t>1.1.3. Мероприятия по землеустройству и землепользованию</t>
  </si>
  <si>
    <t>1.1.4. Поддержание объектов муниципальной собственности города Когалыма, не переданных во временное пользование и не подлежащих реализации, а также объектов, находящихся во временном безвозмездном пользовании организаций, в надлежащем состоянии</t>
  </si>
  <si>
    <t>1.1.5. Оплата агентских услуг по приёму платежей за наём жилых помещений муниципального жилищного фонда города Когалыма</t>
  </si>
  <si>
    <t>1.1.6. Компенсация выпадающих доходов организациям, в связи с оказанием услуг по содержанию муниципального жилищного фонда в городе Когалыме</t>
  </si>
  <si>
    <t>1.1.7.  Обязательное страхование гражданской ответственности владельца транспортных средств (ОСАГО)</t>
  </si>
  <si>
    <t>1.1.8. Уплата налогов и сборов, предусмотренных действующим законодательством Российской Федерации</t>
  </si>
  <si>
    <t>1.1.9. Бюджетные инвестиции на приобретение объектов недвижимого имущества в муниципальную собственность для размещения библиотеки - филиала №2</t>
  </si>
  <si>
    <t>2.1. Реконструкция и ремонт, в том числе капитальный, объектов муниципальной собственности города Когалыма
(показатели 5-6 муниципальной программы)</t>
  </si>
  <si>
    <t>2.1.1. Текущий ремонт части помещений, занимаемых архивным отделом Администрации города Когалыма, расположенным по адресу: улица Мира, 22, часть №1 административного здания</t>
  </si>
  <si>
    <t>3.1.  Организационно-техническое и финансовое обеспечение органов местного самоуправления Администрации города Когалыма</t>
  </si>
  <si>
    <t>3.1.1.  Расходы на обеспечение функций комитета по управлению муниципальным имуществом Администрации города Когалыма</t>
  </si>
  <si>
    <t>3.1.2. Расходы на обеспечение автотранспортом органов местного самоуправления Администрации города Когалыма</t>
  </si>
  <si>
    <t>3.1.3. Организационно-техническое обеспечение органов местного самоуправления Администрации города Когалыма</t>
  </si>
  <si>
    <t>Исполнитель: Ильин Андрей Александрович, тел. 93-806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</si>
  <si>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</si>
  <si>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</si>
  <si>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</si>
  <si>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</si>
  <si>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</si>
  <si>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1.1.10. Судебная экспертиза строительно-монтажных работ по объекту муниципальной собственности "Гараж специализированной техники для ликвидации черезвычайных ситуаций на территории города Когалыма"</t>
  </si>
  <si>
    <t>2.1.3. Ремонт помещений части №1 здания по ул.Мира, д.22, дополнительно выделяемых для размещения театра "Мираж"</t>
  </si>
  <si>
    <t xml:space="preserve">Начальник ОФЭОиК </t>
  </si>
  <si>
    <t>Председатель комитета</t>
  </si>
  <si>
    <t>А.В.Ковальчук</t>
  </si>
  <si>
    <t>1.1.11. Предоставление безвозмездных субсидий садоводческим, огородническим и дачным некоммерческим объединениям граждан в целях возмещения части затрат на благоустройство территории и развитие инженерной инфраструктуры</t>
  </si>
  <si>
    <t>Заработная плата, начисление на выплаты по заработной плате, в связи с наличием листов временной нетрудоспособности, специалистов имеющих небольшой стаж</t>
  </si>
  <si>
    <t>2.1.2. Ремонт, в том числе капитальный жилых и нежилых помещений (для перевода в жилищный фонд), находящихся в муниципальной собственности</t>
  </si>
  <si>
    <t>2.1.4. Отделка фасадов комплекса зданий, находящихся в муниципальной собственности, расположенных по адресу: Югорская д.3</t>
  </si>
  <si>
    <t>Оплата произведена за фактически оказанные услуги по приему платежей за наём жилых помещений, находящиеся в муниципальной собственности, согласно выставленным счетам.</t>
  </si>
  <si>
    <t>По результатам электронного аукциона заключен муниципальный контракт №0187300013716000034 от 18.04.2016 на сумму 1 000,00 тыс. руб., срок окончания выполнения работ 30.06.2016.
Работы выполнены и оплачены в полном объеме.</t>
  </si>
  <si>
    <t>А.А.Ильин</t>
  </si>
  <si>
    <t>Закключен контракт №07/06 от 24.06.2016, фунуции заказчика МУ "УКС г. Когалыма" переданы 05.07.2016, цена контракта 5 000,00 тыс. руб., срок окончания выполнения работ 31.08.2016. Уплачен аванс в размере 30% от цены контракта.
Работы выполнены и оплачены в полном объеме.</t>
  </si>
  <si>
    <t>План на 01.01.2017</t>
  </si>
  <si>
    <t>Профинансировано на 01.01.2017</t>
  </si>
  <si>
    <t>Кассовый расход на  01.01.2017</t>
  </si>
  <si>
    <t>Отчет о ходе реализации муниципальной программы «Управление муниципальным имуществом города Когалыма» на 01.01.2017 г.</t>
  </si>
  <si>
    <t>Заключено 4 муниципальных контракта: 
1.  м/к №0187300013716000033 от 06.04.2016 на сумму 820,56 тыс. руб., срок окончания выполнения работ 08.08.2016. 
Так как подрядная организация нарушила сроки выполнения работ и в течение длительного времени не завершала работы по контракту 02.11.2016 контракт расторгнут. Фактический объем выполненных работ составил 779,72 тыс. руб.
2.  м/к №0187300013716000068 от 01.06.2016 на сумму 165,63 тыс. руб., срок окончания работ 08.08.2016. Работы выполнены и оплачены в полном объеме.
3. м/к 07/16 от 29.06.2016 на сумму 42,52 тыс. руб. срок окночания работ 15.07.2016. Работы выполнены и оплачены в полном объеме.
4. м/к 05/11-16 от 30.11.2016 на сумму 40,84 тыс. руб. срок окночания работ 16.12.2016. Работы выполнены и оплачены в полном объеме.</t>
  </si>
  <si>
    <t>1) Ремонт квартиры по ул. Мира, 32-25. 
Работы выполнены и оплачены в полном объеме (475,39 тыс. руб.).
2) Ремонт квартиры по ул. Ленинградская, 59-2.
Работы выполнены и оплачены в полном объеме (227,91 тыс. руб. ).
3) Ремонт комнат №11, 30 по ул. Привокзальная, д.1 
Работы выполнены и оплачены в полном объеме (149,12 тыс. руб.).
4) Ремонт комнаты по ул. Ленинградская, д.1, кв.46 ком. 2. 
Работы выполнены и оплачены в полном объеме (100,44 тыс. руб.). 
5) Перевод нежилых помещений в жилой фонд по ул. Д.Народов д.8 кв.1, ул. Д.Народов д.8 кв.3.
Работы выполнены и оплачены в полном объеме (1 057,45 тыс. руб.).
6) Перевод нежилых помещений в жилой фонд по ул. Молодежная д.34 кв.2 
Работы выполнены и оплачены в полном объеме (388,80 тыс. руб.).
7) Ремонт комнаты №2 по ул. Бакинская д. 47 кв. 28.
Работы выполнены и оплачены в полном объеме (79,37 тыс. руб.).
8) Ремонт квартипры по ул. Прибалтийская, д.3А, кв.11 
Работы выполнены и оплачены в полном объеме (196,24 тыс. руб.).
9) Ремонт квартиры по ул. Строителей, д.7, кв. 15 
Работы выполнены и оплачены в полном объеме (99,98 тыс. руб.).</t>
  </si>
  <si>
    <t>Средства перечислены на депозитный счет Арбитражного суда ХМАО-Югры согласно определению об отложении судебного заседания от 24.02.2016 по делу №А75-9061/2015 для проведения судебной  экспертизы строительно-монтажных работ по объекту. Экспертиза выполнена, большая часть иска МУ "УКС г. Когалыма" удовлетворена. Решение в силу не вступило, в связи подачей исцом (подрядной организацией) апелляционной жалобы. Постановлением Восьмого арбитражного апелляционного суда г.Омска от 27.12.2016 апелляционная жалоба оставлена без удовлетворения, в течение 2 месяцев есть право на подачу кассационной жалобы.</t>
  </si>
  <si>
    <t>Предоставление субсидий садоводческим, огородническим и дачным некоммерческим объединениям граждан носит заявительный характер. В связи с отсутствием обращений со стороны некоммерческих объединений граждан субсидия в 2016 году не предоставлялась</t>
  </si>
  <si>
    <t>В связи с фактической потребностью в проведении технической  инвентаризации объектов, находящихся в муниципальной собственности города Когалыма</t>
  </si>
  <si>
    <t>В связи с фактической потребностью в проведении оценки муниципального имущества города Когалыма, в том числе земельным участкам</t>
  </si>
  <si>
    <t>В связи с фактической потребностью в проведении кадастровых работ</t>
  </si>
  <si>
    <t>Отклонение от плана составляет 1 177,44 тыс.руб. в том числе:
1. 19,06 тыс. руб. Неисполнение сложилось за счет планируемых сверхурочных работ (работа в выходные и праздничные дни планировалась в большем объеме), а так же за счет наличия больничных листов.                                                                                                                                                                              
2. 14,84 тыс.руб. - Оплата командировочных расходов (суточные расходы) произведена по фактическим поездкам и предоставленным отчетным документам;
3. 200,67 тыс.руб. Оплата произведена за фактические объемы коммунальных услуг на основании показаний приборов учета.
4. 69,57тыс.руб. Экономия образовалась по результам проведения конкурсной процедуры по проведению технического обслуживания и ремонта автотранспорта. 
5. 83,25 тыс.руб. Экономия по статье расходов страхование автотранспортных средств возникла за счет долгосрочного ремонта (УАЗ-390944,CHEVRULET,KLAL(Epica),ГАЗ-3110, По статье расходов мед. услуги  сложилась экономия в связи с тем, что по контракту на оказание услуг по проведению периодического медицинского профилактического осмотра сотрудников прошло мед. осмотр меньшее количество сотрудников, чем планировалось, в связи с вакантными рабочими местами.                                         
6. 790,05 тыс.руб. Экономия по статье расходов приобретение топлива, оплата произведена по фактическому потреблению (техника находилась на ремонте, наличие вакантных ставок) , по статье расходов приобретение запасных частей и смазочных материалов, приобретение  средств индивидуальной защиты и приобретение шин: произведены закупочные процедуры,в результате которых сложилась экономия.</t>
  </si>
  <si>
    <t>Отклонение от плана составляет 2 502,43 тыс.руб., из них:
1) 176,88 тыс. руб. - в связи с наличием листков временной нетрудоспособности по беременности и родам;
2) 71,92 тыс. руб. - в связи с фактическими расходами на оплату льготного проезда, командировочных (проживание), первичный медицинский осмотр, согласно предоставленным авансовым отчетам;
3) 1,11 тыс. руб. - в связи с возмещением расходов на случай временной нетрудоспособности и в связи с материнством из ФСС;
4) 574,67 тыс. руб. - в связи с фактическими расходами на услуги связи; 
5) 21,33 тыс. руб. - в связи с фактическими расходами за проезд к месту учебы и обратно;
6) 472,97 тыс. руб. - в связи с фактическими расходами на оплату коммунальных услуг согласно показаниям приборов учета;
7) 1 095,58 тыс. руб.-  в связи с фактическими расходами на оплату услуг по: ТО и ремонту лифтового оборудования; сан-тех.обслуживанию зданий; ТО и ремонту АИТП в здании Мира,22; ТО и ремонту средств пожарной безопасности зданий; ТО и ремонту водных диспенсеров; ТО и ремонту АРМ, серверного и сетевого оборудования, устройств печати; технической эксплуатации внутренних электросетей и электрооборудования;  ТО и ремонту систем вентиляции и кондиционирования воздуха;
8) 43,64 тыс.руб. - в связи с фактическими расходами на приобретение программных продуктов; услуг по централизованной охране объектов; проведению эксплуатационных испытаний пожарных лестниц и ограждений на крышах зданий с составлением соответствующего акта испытаний;
9) 44,00 тыс. руб.  в связи с регистрацией прав оперативного управления муниципального недвижимого имущества муниципальным казенным учреждениям на безвозмездной основе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</si>
</sst>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73" fontId="4" fillId="33" borderId="1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justify" wrapText="1"/>
    </xf>
    <xf numFmtId="173" fontId="4" fillId="34" borderId="1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3" fillId="33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justify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10" fillId="0" borderId="11" xfId="0" applyNumberFormat="1" applyFont="1" applyFill="1" applyBorder="1" applyAlignment="1">
      <alignment vertical="center" wrapText="1"/>
    </xf>
    <xf numFmtId="173" fontId="10" fillId="0" borderId="11" xfId="0" applyNumberFormat="1" applyFont="1" applyFill="1" applyBorder="1" applyAlignment="1">
      <alignment horizontal="right" vertical="center"/>
    </xf>
    <xf numFmtId="173" fontId="5" fillId="34" borderId="10" xfId="0" applyNumberFormat="1" applyFont="1" applyFill="1" applyBorder="1" applyAlignment="1" applyProtection="1">
      <alignment vertical="center" wrapText="1"/>
      <protection/>
    </xf>
    <xf numFmtId="176" fontId="4" fillId="33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4" fillId="34" borderId="10" xfId="0" applyNumberFormat="1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173" fontId="8" fillId="34" borderId="11" xfId="0" applyNumberFormat="1" applyFont="1" applyFill="1" applyBorder="1" applyAlignment="1">
      <alignment horizontal="center" vertical="center" wrapText="1"/>
    </xf>
    <xf numFmtId="173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6" fillId="34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justify" wrapText="1"/>
    </xf>
    <xf numFmtId="172" fontId="5" fillId="0" borderId="0" xfId="60" applyFont="1" applyFill="1" applyBorder="1" applyAlignment="1">
      <alignment horizontal="justify" wrapText="1"/>
    </xf>
    <xf numFmtId="172" fontId="4" fillId="0" borderId="0" xfId="60" applyFont="1" applyFill="1" applyBorder="1" applyAlignment="1" applyProtection="1">
      <alignment vertical="center" wrapText="1"/>
      <protection/>
    </xf>
    <xf numFmtId="172" fontId="2" fillId="0" borderId="0" xfId="60" applyFont="1" applyFill="1" applyBorder="1" applyAlignment="1">
      <alignment vertical="center" wrapText="1"/>
    </xf>
    <xf numFmtId="176" fontId="4" fillId="0" borderId="0" xfId="0" applyNumberFormat="1" applyFont="1" applyFill="1" applyBorder="1" applyAlignment="1" applyProtection="1">
      <alignment vertical="center" wrapText="1"/>
      <protection/>
    </xf>
    <xf numFmtId="173" fontId="4" fillId="0" borderId="10" xfId="0" applyNumberFormat="1" applyFont="1" applyFill="1" applyBorder="1" applyAlignment="1" applyProtection="1">
      <alignment vertical="center" wrapText="1"/>
      <protection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181" fontId="2" fillId="0" borderId="0" xfId="6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2" fillId="34" borderId="13" xfId="0" applyFont="1" applyFill="1" applyBorder="1" applyAlignment="1">
      <alignment horizontal="justify" vertical="center" wrapText="1"/>
    </xf>
    <xf numFmtId="0" fontId="2" fillId="34" borderId="14" xfId="0" applyFont="1" applyFill="1" applyBorder="1" applyAlignment="1">
      <alignment horizontal="justify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justify" vertical="center" wrapText="1"/>
    </xf>
    <xf numFmtId="0" fontId="11" fillId="34" borderId="13" xfId="0" applyFont="1" applyFill="1" applyBorder="1" applyAlignment="1">
      <alignment horizontal="justify" vertical="center" wrapText="1"/>
    </xf>
    <xf numFmtId="0" fontId="11" fillId="34" borderId="1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6"/>
  <sheetViews>
    <sheetView showGridLines="0" tabSelected="1" view="pageBreakPreview" zoomScale="70" zoomScaleNormal="70" zoomScaleSheetLayoutView="70" zoomScalePageLayoutView="0" workbookViewId="0" topLeftCell="A4">
      <pane xSplit="7" ySplit="4" topLeftCell="H8" activePane="bottomRight" state="frozen"/>
      <selection pane="topLeft" activeCell="A4" sqref="A4"/>
      <selection pane="topRight" activeCell="H4" sqref="H4"/>
      <selection pane="bottomLeft" activeCell="A8" sqref="A8"/>
      <selection pane="bottomRight" activeCell="D20" sqref="D20"/>
    </sheetView>
  </sheetViews>
  <sheetFormatPr defaultColWidth="9.140625" defaultRowHeight="12.75"/>
  <cols>
    <col min="1" max="1" width="45.421875" style="4" customWidth="1"/>
    <col min="2" max="7" width="15.140625" style="4" customWidth="1"/>
    <col min="8" max="8" width="14.28125" style="1" bestFit="1" customWidth="1"/>
    <col min="9" max="9" width="14.140625" style="38" customWidth="1"/>
    <col min="10" max="10" width="14.140625" style="1" bestFit="1" customWidth="1"/>
    <col min="11" max="11" width="14.140625" style="1" customWidth="1"/>
    <col min="12" max="12" width="14.140625" style="1" bestFit="1" customWidth="1"/>
    <col min="13" max="13" width="14.140625" style="1" customWidth="1"/>
    <col min="14" max="14" width="14.140625" style="1" bestFit="1" customWidth="1"/>
    <col min="15" max="15" width="14.140625" style="1" customWidth="1"/>
    <col min="16" max="16" width="14.140625" style="1" bestFit="1" customWidth="1"/>
    <col min="17" max="17" width="14.140625" style="1" customWidth="1"/>
    <col min="18" max="18" width="14.140625" style="1" bestFit="1" customWidth="1"/>
    <col min="19" max="19" width="14.140625" style="1" customWidth="1"/>
    <col min="20" max="20" width="14.140625" style="5" bestFit="1" customWidth="1"/>
    <col min="21" max="21" width="14.140625" style="5" customWidth="1"/>
    <col min="22" max="22" width="14.140625" style="5" bestFit="1" customWidth="1"/>
    <col min="23" max="23" width="14.140625" style="5" customWidth="1"/>
    <col min="24" max="24" width="14.140625" style="5" bestFit="1" customWidth="1"/>
    <col min="25" max="25" width="14.140625" style="5" customWidth="1"/>
    <col min="26" max="26" width="14.140625" style="5" bestFit="1" customWidth="1"/>
    <col min="27" max="27" width="14.140625" style="5" customWidth="1"/>
    <col min="28" max="28" width="14.140625" style="5" bestFit="1" customWidth="1"/>
    <col min="29" max="29" width="14.140625" style="5" customWidth="1"/>
    <col min="30" max="30" width="14.28125" style="5" bestFit="1" customWidth="1"/>
    <col min="31" max="31" width="14.140625" style="5" customWidth="1"/>
    <col min="32" max="32" width="114.57421875" style="1" customWidth="1"/>
    <col min="33" max="16384" width="9.140625" style="1" customWidth="1"/>
  </cols>
  <sheetData>
    <row r="1" spans="1:31" ht="26.25">
      <c r="A1" s="17"/>
      <c r="X1" s="71"/>
      <c r="Y1" s="71"/>
      <c r="Z1" s="71"/>
      <c r="AA1" s="71"/>
      <c r="AB1" s="71"/>
      <c r="AC1" s="71"/>
      <c r="AD1" s="71"/>
      <c r="AE1" s="29"/>
    </row>
    <row r="2" spans="22:31" ht="16.5">
      <c r="V2" s="14"/>
      <c r="W2" s="14"/>
      <c r="X2" s="71"/>
      <c r="Y2" s="71"/>
      <c r="Z2" s="71"/>
      <c r="AA2" s="71"/>
      <c r="AB2" s="71"/>
      <c r="AC2" s="71"/>
      <c r="AD2" s="71"/>
      <c r="AE2" s="29"/>
    </row>
    <row r="3" spans="1:31" ht="23.25">
      <c r="A3" s="70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30"/>
    </row>
    <row r="4" spans="1:33" ht="20.25" customHeight="1">
      <c r="A4" s="15"/>
      <c r="B4" s="16"/>
      <c r="C4" s="16"/>
      <c r="D4" s="16"/>
      <c r="E4" s="16"/>
      <c r="F4" s="16"/>
      <c r="G4" s="16"/>
      <c r="H4" s="15"/>
      <c r="I4" s="39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72"/>
      <c r="AC4" s="72"/>
      <c r="AD4" s="72"/>
      <c r="AE4" s="32"/>
      <c r="AF4" s="32" t="s">
        <v>21</v>
      </c>
      <c r="AG4" s="31"/>
    </row>
    <row r="5" spans="1:32" s="7" customFormat="1" ht="18.75" customHeight="1">
      <c r="A5" s="73" t="s">
        <v>19</v>
      </c>
      <c r="B5" s="66" t="s">
        <v>20</v>
      </c>
      <c r="C5" s="66" t="s">
        <v>57</v>
      </c>
      <c r="D5" s="66" t="s">
        <v>58</v>
      </c>
      <c r="E5" s="66" t="s">
        <v>59</v>
      </c>
      <c r="F5" s="69" t="s">
        <v>39</v>
      </c>
      <c r="G5" s="69"/>
      <c r="H5" s="62" t="s">
        <v>0</v>
      </c>
      <c r="I5" s="63"/>
      <c r="J5" s="62" t="s">
        <v>1</v>
      </c>
      <c r="K5" s="63"/>
      <c r="L5" s="62" t="s">
        <v>2</v>
      </c>
      <c r="M5" s="63"/>
      <c r="N5" s="62" t="s">
        <v>3</v>
      </c>
      <c r="O5" s="63"/>
      <c r="P5" s="62" t="s">
        <v>4</v>
      </c>
      <c r="Q5" s="63"/>
      <c r="R5" s="62" t="s">
        <v>5</v>
      </c>
      <c r="S5" s="63"/>
      <c r="T5" s="62" t="s">
        <v>6</v>
      </c>
      <c r="U5" s="63"/>
      <c r="V5" s="62" t="s">
        <v>7</v>
      </c>
      <c r="W5" s="63"/>
      <c r="X5" s="62" t="s">
        <v>8</v>
      </c>
      <c r="Y5" s="63"/>
      <c r="Z5" s="62" t="s">
        <v>9</v>
      </c>
      <c r="AA5" s="63"/>
      <c r="AB5" s="62" t="s">
        <v>10</v>
      </c>
      <c r="AC5" s="63"/>
      <c r="AD5" s="62" t="s">
        <v>11</v>
      </c>
      <c r="AE5" s="63"/>
      <c r="AF5" s="64" t="s">
        <v>43</v>
      </c>
    </row>
    <row r="6" spans="1:32" s="9" customFormat="1" ht="93" customHeight="1">
      <c r="A6" s="73"/>
      <c r="B6" s="67"/>
      <c r="C6" s="67"/>
      <c r="D6" s="68"/>
      <c r="E6" s="67"/>
      <c r="F6" s="6" t="s">
        <v>40</v>
      </c>
      <c r="G6" s="6" t="s">
        <v>41</v>
      </c>
      <c r="H6" s="8" t="s">
        <v>12</v>
      </c>
      <c r="I6" s="40" t="s">
        <v>42</v>
      </c>
      <c r="J6" s="8" t="s">
        <v>12</v>
      </c>
      <c r="K6" s="8" t="s">
        <v>42</v>
      </c>
      <c r="L6" s="8" t="s">
        <v>12</v>
      </c>
      <c r="M6" s="8" t="s">
        <v>42</v>
      </c>
      <c r="N6" s="8" t="s">
        <v>12</v>
      </c>
      <c r="O6" s="8" t="s">
        <v>42</v>
      </c>
      <c r="P6" s="8" t="s">
        <v>12</v>
      </c>
      <c r="Q6" s="8" t="s">
        <v>42</v>
      </c>
      <c r="R6" s="8" t="s">
        <v>12</v>
      </c>
      <c r="S6" s="8" t="s">
        <v>42</v>
      </c>
      <c r="T6" s="8" t="s">
        <v>12</v>
      </c>
      <c r="U6" s="8" t="s">
        <v>42</v>
      </c>
      <c r="V6" s="8" t="s">
        <v>12</v>
      </c>
      <c r="W6" s="8" t="s">
        <v>42</v>
      </c>
      <c r="X6" s="8" t="s">
        <v>12</v>
      </c>
      <c r="Y6" s="8" t="s">
        <v>42</v>
      </c>
      <c r="Z6" s="8" t="s">
        <v>12</v>
      </c>
      <c r="AA6" s="8" t="s">
        <v>42</v>
      </c>
      <c r="AB6" s="8" t="s">
        <v>12</v>
      </c>
      <c r="AC6" s="8" t="s">
        <v>42</v>
      </c>
      <c r="AD6" s="8" t="s">
        <v>12</v>
      </c>
      <c r="AE6" s="8" t="s">
        <v>42</v>
      </c>
      <c r="AF6" s="65"/>
    </row>
    <row r="7" spans="1:32" s="11" customFormat="1" ht="18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41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2" s="22" customFormat="1" ht="56.25">
      <c r="A8" s="20" t="s">
        <v>22</v>
      </c>
      <c r="B8" s="34">
        <f>B9</f>
        <v>68394.10000000002</v>
      </c>
      <c r="C8" s="34">
        <f>C9</f>
        <v>68394.10000000002</v>
      </c>
      <c r="D8" s="34">
        <f>D9</f>
        <v>68394.10000000002</v>
      </c>
      <c r="E8" s="34">
        <f>E9</f>
        <v>64421.25</v>
      </c>
      <c r="F8" s="21">
        <f>E8/B8*100</f>
        <v>94.19123871795956</v>
      </c>
      <c r="G8" s="21">
        <f>E8/C8*100</f>
        <v>94.19123871795956</v>
      </c>
      <c r="H8" s="34">
        <f aca="true" t="shared" si="0" ref="H8:AE8">H9</f>
        <v>7389.0199999999995</v>
      </c>
      <c r="I8" s="34">
        <f t="shared" si="0"/>
        <v>6260.77</v>
      </c>
      <c r="J8" s="34">
        <f t="shared" si="0"/>
        <v>5541.01</v>
      </c>
      <c r="K8" s="34">
        <f t="shared" si="0"/>
        <v>3303.1800000000003</v>
      </c>
      <c r="L8" s="34">
        <f t="shared" si="0"/>
        <v>5499.169999999999</v>
      </c>
      <c r="M8" s="34">
        <f t="shared" si="0"/>
        <v>4138.84</v>
      </c>
      <c r="N8" s="34">
        <f t="shared" si="0"/>
        <v>6788.86</v>
      </c>
      <c r="O8" s="34">
        <f t="shared" si="0"/>
        <v>9207.680000000002</v>
      </c>
      <c r="P8" s="34">
        <f t="shared" si="0"/>
        <v>4779.01</v>
      </c>
      <c r="Q8" s="34">
        <f t="shared" si="0"/>
        <v>5019.839999999999</v>
      </c>
      <c r="R8" s="34">
        <f t="shared" si="0"/>
        <v>4571.29</v>
      </c>
      <c r="S8" s="34">
        <f t="shared" si="0"/>
        <v>4655.679999999999</v>
      </c>
      <c r="T8" s="34">
        <f t="shared" si="0"/>
        <v>4668.360000000001</v>
      </c>
      <c r="U8" s="34">
        <f t="shared" si="0"/>
        <v>4454.639999999999</v>
      </c>
      <c r="V8" s="34">
        <f t="shared" si="0"/>
        <v>3511.6</v>
      </c>
      <c r="W8" s="34">
        <f t="shared" si="0"/>
        <v>3654.99</v>
      </c>
      <c r="X8" s="34">
        <f t="shared" si="0"/>
        <v>3983.8900000000003</v>
      </c>
      <c r="Y8" s="34">
        <f t="shared" si="0"/>
        <v>4702.889999999999</v>
      </c>
      <c r="Z8" s="34">
        <f t="shared" si="0"/>
        <v>5604.330000000001</v>
      </c>
      <c r="AA8" s="34">
        <f t="shared" si="0"/>
        <v>4755.67</v>
      </c>
      <c r="AB8" s="34">
        <f t="shared" si="0"/>
        <v>4766.81</v>
      </c>
      <c r="AC8" s="34">
        <f t="shared" si="0"/>
        <v>5289.09</v>
      </c>
      <c r="AD8" s="34">
        <f t="shared" si="0"/>
        <v>11290.75</v>
      </c>
      <c r="AE8" s="34">
        <f t="shared" si="0"/>
        <v>8977.980000000001</v>
      </c>
      <c r="AF8" s="43"/>
    </row>
    <row r="9" spans="1:32" s="25" customFormat="1" ht="18.75">
      <c r="A9" s="49" t="s">
        <v>17</v>
      </c>
      <c r="B9" s="37">
        <f aca="true" t="shared" si="1" ref="B9:E13">B15+B21+B27+B33+B39+B45+B51+B57+B63+B69+B75</f>
        <v>68394.10000000002</v>
      </c>
      <c r="C9" s="37">
        <f t="shared" si="1"/>
        <v>68394.10000000002</v>
      </c>
      <c r="D9" s="37">
        <f t="shared" si="1"/>
        <v>68394.10000000002</v>
      </c>
      <c r="E9" s="37">
        <f t="shared" si="1"/>
        <v>64421.25</v>
      </c>
      <c r="F9" s="24">
        <f>E9/B9*100</f>
        <v>94.19123871795956</v>
      </c>
      <c r="G9" s="24">
        <f>E9/C9*100</f>
        <v>94.19123871795956</v>
      </c>
      <c r="H9" s="37">
        <f>H15+H21+H27+H33+H39+H45+H51+H57+H63+H69+H75</f>
        <v>7389.0199999999995</v>
      </c>
      <c r="I9" s="37">
        <f aca="true" t="shared" si="2" ref="H9:AE13">I15+I21+I27+I33+I39+I45+I51+I57+I63+I69+I75</f>
        <v>6260.77</v>
      </c>
      <c r="J9" s="37">
        <f t="shared" si="2"/>
        <v>5541.01</v>
      </c>
      <c r="K9" s="37">
        <f t="shared" si="2"/>
        <v>3303.1800000000003</v>
      </c>
      <c r="L9" s="37">
        <f t="shared" si="2"/>
        <v>5499.169999999999</v>
      </c>
      <c r="M9" s="37">
        <f t="shared" si="2"/>
        <v>4138.84</v>
      </c>
      <c r="N9" s="37">
        <f t="shared" si="2"/>
        <v>6788.86</v>
      </c>
      <c r="O9" s="37">
        <f t="shared" si="2"/>
        <v>9207.680000000002</v>
      </c>
      <c r="P9" s="37">
        <f t="shared" si="2"/>
        <v>4779.01</v>
      </c>
      <c r="Q9" s="37">
        <f t="shared" si="2"/>
        <v>5019.839999999999</v>
      </c>
      <c r="R9" s="37">
        <f t="shared" si="2"/>
        <v>4571.29</v>
      </c>
      <c r="S9" s="37">
        <f t="shared" si="2"/>
        <v>4655.679999999999</v>
      </c>
      <c r="T9" s="37">
        <f t="shared" si="2"/>
        <v>4668.360000000001</v>
      </c>
      <c r="U9" s="37">
        <f t="shared" si="2"/>
        <v>4454.639999999999</v>
      </c>
      <c r="V9" s="37">
        <f t="shared" si="2"/>
        <v>3511.6</v>
      </c>
      <c r="W9" s="37">
        <f t="shared" si="2"/>
        <v>3654.99</v>
      </c>
      <c r="X9" s="37">
        <f t="shared" si="2"/>
        <v>3983.8900000000003</v>
      </c>
      <c r="Y9" s="37">
        <f t="shared" si="2"/>
        <v>4702.889999999999</v>
      </c>
      <c r="Z9" s="37">
        <f t="shared" si="2"/>
        <v>5604.330000000001</v>
      </c>
      <c r="AA9" s="37">
        <f t="shared" si="2"/>
        <v>4755.67</v>
      </c>
      <c r="AB9" s="37">
        <f t="shared" si="2"/>
        <v>4766.81</v>
      </c>
      <c r="AC9" s="37">
        <f t="shared" si="2"/>
        <v>5289.09</v>
      </c>
      <c r="AD9" s="37">
        <f t="shared" si="2"/>
        <v>11290.75</v>
      </c>
      <c r="AE9" s="37">
        <f t="shared" si="2"/>
        <v>8977.980000000001</v>
      </c>
      <c r="AF9" s="57"/>
    </row>
    <row r="10" spans="1:32" s="25" customFormat="1" ht="18.75">
      <c r="A10" s="23" t="s">
        <v>13</v>
      </c>
      <c r="B10" s="42">
        <f t="shared" si="1"/>
        <v>0</v>
      </c>
      <c r="C10" s="42">
        <f>C16+C22+C28+C34+C40+C46+C52+C58+C64+C70+C76</f>
        <v>0</v>
      </c>
      <c r="D10" s="42">
        <f t="shared" si="1"/>
        <v>0</v>
      </c>
      <c r="E10" s="42">
        <f t="shared" si="1"/>
        <v>0</v>
      </c>
      <c r="F10" s="33">
        <f>IF(E10=0,0,E10/B10*100)</f>
        <v>0</v>
      </c>
      <c r="G10" s="33">
        <f>IF(E10=0,0,E10/C10*100)</f>
        <v>0</v>
      </c>
      <c r="H10" s="42">
        <f t="shared" si="2"/>
        <v>0</v>
      </c>
      <c r="I10" s="42">
        <f t="shared" si="2"/>
        <v>0</v>
      </c>
      <c r="J10" s="42">
        <f t="shared" si="2"/>
        <v>0</v>
      </c>
      <c r="K10" s="42">
        <f t="shared" si="2"/>
        <v>0</v>
      </c>
      <c r="L10" s="42">
        <f t="shared" si="2"/>
        <v>0</v>
      </c>
      <c r="M10" s="42">
        <f t="shared" si="2"/>
        <v>0</v>
      </c>
      <c r="N10" s="42">
        <f t="shared" si="2"/>
        <v>0</v>
      </c>
      <c r="O10" s="42">
        <f t="shared" si="2"/>
        <v>0</v>
      </c>
      <c r="P10" s="42">
        <f t="shared" si="2"/>
        <v>0</v>
      </c>
      <c r="Q10" s="42">
        <f t="shared" si="2"/>
        <v>0</v>
      </c>
      <c r="R10" s="42">
        <f t="shared" si="2"/>
        <v>0</v>
      </c>
      <c r="S10" s="42">
        <f t="shared" si="2"/>
        <v>0</v>
      </c>
      <c r="T10" s="42">
        <f t="shared" si="2"/>
        <v>0</v>
      </c>
      <c r="U10" s="42">
        <f t="shared" si="2"/>
        <v>0</v>
      </c>
      <c r="V10" s="42">
        <f t="shared" si="2"/>
        <v>0</v>
      </c>
      <c r="W10" s="42">
        <f t="shared" si="2"/>
        <v>0</v>
      </c>
      <c r="X10" s="42">
        <f t="shared" si="2"/>
        <v>0</v>
      </c>
      <c r="Y10" s="42">
        <f t="shared" si="2"/>
        <v>0</v>
      </c>
      <c r="Z10" s="42">
        <f t="shared" si="2"/>
        <v>0</v>
      </c>
      <c r="AA10" s="42">
        <f t="shared" si="2"/>
        <v>0</v>
      </c>
      <c r="AB10" s="42">
        <f t="shared" si="2"/>
        <v>0</v>
      </c>
      <c r="AC10" s="42">
        <f t="shared" si="2"/>
        <v>0</v>
      </c>
      <c r="AD10" s="42">
        <f t="shared" si="2"/>
        <v>0</v>
      </c>
      <c r="AE10" s="42">
        <f t="shared" si="2"/>
        <v>0</v>
      </c>
      <c r="AF10" s="57"/>
    </row>
    <row r="11" spans="1:32" s="25" customFormat="1" ht="18.75">
      <c r="A11" s="23" t="s">
        <v>14</v>
      </c>
      <c r="B11" s="42">
        <f t="shared" si="1"/>
        <v>68394.10000000002</v>
      </c>
      <c r="C11" s="42">
        <f>C17+C23+C29+C35+C41+C47+C53+C59+C65+C71+C77</f>
        <v>68394.10000000002</v>
      </c>
      <c r="D11" s="42">
        <f t="shared" si="1"/>
        <v>68394.10000000002</v>
      </c>
      <c r="E11" s="42">
        <f t="shared" si="1"/>
        <v>64421.25</v>
      </c>
      <c r="F11" s="33">
        <f>IF(E11=0,0,E11/B11*100)</f>
        <v>94.19123871795956</v>
      </c>
      <c r="G11" s="33">
        <f>IF(E11=0,0,E11/C11*100)</f>
        <v>94.19123871795956</v>
      </c>
      <c r="H11" s="42">
        <f>H17+H23+H29+H35+H41+H47+H53+H59+H65+H71+H77</f>
        <v>7389.0199999999995</v>
      </c>
      <c r="I11" s="42">
        <f t="shared" si="2"/>
        <v>6260.77</v>
      </c>
      <c r="J11" s="42">
        <f t="shared" si="2"/>
        <v>5541.01</v>
      </c>
      <c r="K11" s="42">
        <f t="shared" si="2"/>
        <v>3303.1800000000003</v>
      </c>
      <c r="L11" s="42">
        <f t="shared" si="2"/>
        <v>5499.169999999999</v>
      </c>
      <c r="M11" s="42">
        <f t="shared" si="2"/>
        <v>4138.84</v>
      </c>
      <c r="N11" s="42">
        <f t="shared" si="2"/>
        <v>6788.86</v>
      </c>
      <c r="O11" s="42">
        <f t="shared" si="2"/>
        <v>9207.680000000002</v>
      </c>
      <c r="P11" s="42">
        <f t="shared" si="2"/>
        <v>4779.01</v>
      </c>
      <c r="Q11" s="42">
        <f t="shared" si="2"/>
        <v>5019.839999999999</v>
      </c>
      <c r="R11" s="42">
        <f t="shared" si="2"/>
        <v>4571.29</v>
      </c>
      <c r="S11" s="42">
        <f t="shared" si="2"/>
        <v>4655.679999999999</v>
      </c>
      <c r="T11" s="42">
        <f t="shared" si="2"/>
        <v>4668.360000000001</v>
      </c>
      <c r="U11" s="42">
        <f t="shared" si="2"/>
        <v>4454.639999999999</v>
      </c>
      <c r="V11" s="42">
        <f t="shared" si="2"/>
        <v>3511.6</v>
      </c>
      <c r="W11" s="42">
        <f t="shared" si="2"/>
        <v>3654.99</v>
      </c>
      <c r="X11" s="42">
        <f t="shared" si="2"/>
        <v>3983.8900000000003</v>
      </c>
      <c r="Y11" s="42">
        <f t="shared" si="2"/>
        <v>4702.889999999999</v>
      </c>
      <c r="Z11" s="42">
        <f t="shared" si="2"/>
        <v>5604.330000000001</v>
      </c>
      <c r="AA11" s="42">
        <f t="shared" si="2"/>
        <v>4755.67</v>
      </c>
      <c r="AB11" s="42">
        <f t="shared" si="2"/>
        <v>4766.81</v>
      </c>
      <c r="AC11" s="42">
        <f t="shared" si="2"/>
        <v>5289.09</v>
      </c>
      <c r="AD11" s="42">
        <f t="shared" si="2"/>
        <v>11290.75</v>
      </c>
      <c r="AE11" s="42">
        <f t="shared" si="2"/>
        <v>8977.980000000001</v>
      </c>
      <c r="AF11" s="57"/>
    </row>
    <row r="12" spans="1:32" s="25" customFormat="1" ht="18.75">
      <c r="A12" s="23" t="s">
        <v>15</v>
      </c>
      <c r="B12" s="42">
        <f t="shared" si="1"/>
        <v>0</v>
      </c>
      <c r="C12" s="42">
        <f t="shared" si="1"/>
        <v>0</v>
      </c>
      <c r="D12" s="42">
        <f t="shared" si="1"/>
        <v>0</v>
      </c>
      <c r="E12" s="42">
        <f t="shared" si="1"/>
        <v>0</v>
      </c>
      <c r="F12" s="33">
        <f>IF(E12=0,0,E12/B12*100)</f>
        <v>0</v>
      </c>
      <c r="G12" s="33">
        <f>IF(E12=0,0,E12/C12*100)</f>
        <v>0</v>
      </c>
      <c r="H12" s="42">
        <f t="shared" si="2"/>
        <v>0</v>
      </c>
      <c r="I12" s="42">
        <f t="shared" si="2"/>
        <v>0</v>
      </c>
      <c r="J12" s="42">
        <f t="shared" si="2"/>
        <v>0</v>
      </c>
      <c r="K12" s="42">
        <f t="shared" si="2"/>
        <v>0</v>
      </c>
      <c r="L12" s="42">
        <f t="shared" si="2"/>
        <v>0</v>
      </c>
      <c r="M12" s="42">
        <f t="shared" si="2"/>
        <v>0</v>
      </c>
      <c r="N12" s="42">
        <f t="shared" si="2"/>
        <v>0</v>
      </c>
      <c r="O12" s="42">
        <f t="shared" si="2"/>
        <v>0</v>
      </c>
      <c r="P12" s="42">
        <f t="shared" si="2"/>
        <v>0</v>
      </c>
      <c r="Q12" s="42">
        <f t="shared" si="2"/>
        <v>0</v>
      </c>
      <c r="R12" s="42">
        <f t="shared" si="2"/>
        <v>0</v>
      </c>
      <c r="S12" s="42">
        <f t="shared" si="2"/>
        <v>0</v>
      </c>
      <c r="T12" s="42">
        <f t="shared" si="2"/>
        <v>0</v>
      </c>
      <c r="U12" s="42">
        <f t="shared" si="2"/>
        <v>0</v>
      </c>
      <c r="V12" s="42">
        <f t="shared" si="2"/>
        <v>0</v>
      </c>
      <c r="W12" s="42">
        <f t="shared" si="2"/>
        <v>0</v>
      </c>
      <c r="X12" s="42">
        <f t="shared" si="2"/>
        <v>0</v>
      </c>
      <c r="Y12" s="42">
        <f t="shared" si="2"/>
        <v>0</v>
      </c>
      <c r="Z12" s="42">
        <f t="shared" si="2"/>
        <v>0</v>
      </c>
      <c r="AA12" s="42">
        <f t="shared" si="2"/>
        <v>0</v>
      </c>
      <c r="AB12" s="42">
        <f t="shared" si="2"/>
        <v>0</v>
      </c>
      <c r="AC12" s="42">
        <f t="shared" si="2"/>
        <v>0</v>
      </c>
      <c r="AD12" s="42">
        <f t="shared" si="2"/>
        <v>0</v>
      </c>
      <c r="AE12" s="42">
        <f t="shared" si="2"/>
        <v>0</v>
      </c>
      <c r="AF12" s="57"/>
    </row>
    <row r="13" spans="1:32" s="25" customFormat="1" ht="18.75">
      <c r="A13" s="23" t="s">
        <v>16</v>
      </c>
      <c r="B13" s="42">
        <f t="shared" si="1"/>
        <v>0</v>
      </c>
      <c r="C13" s="42">
        <f t="shared" si="1"/>
        <v>0</v>
      </c>
      <c r="D13" s="42">
        <f t="shared" si="1"/>
        <v>0</v>
      </c>
      <c r="E13" s="42">
        <f t="shared" si="1"/>
        <v>0</v>
      </c>
      <c r="F13" s="33">
        <f>IF(E13=0,0,E13/B13*100)</f>
        <v>0</v>
      </c>
      <c r="G13" s="33">
        <f>IF(E13=0,0,E13/C13*100)</f>
        <v>0</v>
      </c>
      <c r="H13" s="42">
        <f t="shared" si="2"/>
        <v>0</v>
      </c>
      <c r="I13" s="42">
        <f t="shared" si="2"/>
        <v>0</v>
      </c>
      <c r="J13" s="42">
        <f t="shared" si="2"/>
        <v>0</v>
      </c>
      <c r="K13" s="42">
        <f t="shared" si="2"/>
        <v>0</v>
      </c>
      <c r="L13" s="42">
        <f t="shared" si="2"/>
        <v>0</v>
      </c>
      <c r="M13" s="42">
        <f t="shared" si="2"/>
        <v>0</v>
      </c>
      <c r="N13" s="42">
        <f t="shared" si="2"/>
        <v>0</v>
      </c>
      <c r="O13" s="42">
        <f t="shared" si="2"/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57"/>
    </row>
    <row r="14" spans="1:32" s="25" customFormat="1" ht="75" customHeight="1">
      <c r="A14" s="23" t="s">
        <v>23</v>
      </c>
      <c r="B14" s="37">
        <f>B15</f>
        <v>841.4</v>
      </c>
      <c r="C14" s="37">
        <f>C15</f>
        <v>841.4</v>
      </c>
      <c r="D14" s="37">
        <f>D15</f>
        <v>841.4</v>
      </c>
      <c r="E14" s="37">
        <f>E15</f>
        <v>649.35</v>
      </c>
      <c r="F14" s="24">
        <f>E14/B14*100</f>
        <v>77.17494651770859</v>
      </c>
      <c r="G14" s="24">
        <f>E14/C14*100</f>
        <v>77.17494651770859</v>
      </c>
      <c r="H14" s="37">
        <f aca="true" t="shared" si="3" ref="H14:AE14">H15</f>
        <v>12.8</v>
      </c>
      <c r="I14" s="37">
        <f t="shared" si="3"/>
        <v>12.8</v>
      </c>
      <c r="J14" s="37">
        <f t="shared" si="3"/>
        <v>0</v>
      </c>
      <c r="K14" s="37">
        <f t="shared" si="3"/>
        <v>0</v>
      </c>
      <c r="L14" s="37">
        <f t="shared" si="3"/>
        <v>0</v>
      </c>
      <c r="M14" s="37">
        <f t="shared" si="3"/>
        <v>0</v>
      </c>
      <c r="N14" s="37">
        <f t="shared" si="3"/>
        <v>99</v>
      </c>
      <c r="O14" s="37">
        <f t="shared" si="3"/>
        <v>99</v>
      </c>
      <c r="P14" s="37">
        <f t="shared" si="3"/>
        <v>99</v>
      </c>
      <c r="Q14" s="37">
        <f t="shared" si="3"/>
        <v>99</v>
      </c>
      <c r="R14" s="37">
        <f t="shared" si="3"/>
        <v>0</v>
      </c>
      <c r="S14" s="37">
        <f t="shared" si="3"/>
        <v>0</v>
      </c>
      <c r="T14" s="37">
        <f t="shared" si="3"/>
        <v>238.1</v>
      </c>
      <c r="U14" s="37">
        <f t="shared" si="3"/>
        <v>40.05</v>
      </c>
      <c r="V14" s="37">
        <f t="shared" si="3"/>
        <v>0</v>
      </c>
      <c r="W14" s="37">
        <f t="shared" si="3"/>
        <v>121</v>
      </c>
      <c r="X14" s="37">
        <f t="shared" si="3"/>
        <v>0</v>
      </c>
      <c r="Y14" s="37">
        <f t="shared" si="3"/>
        <v>40.5</v>
      </c>
      <c r="Z14" s="37">
        <f t="shared" si="3"/>
        <v>130</v>
      </c>
      <c r="AA14" s="37">
        <f t="shared" si="3"/>
        <v>11.5</v>
      </c>
      <c r="AB14" s="37">
        <f t="shared" si="3"/>
        <v>29.5</v>
      </c>
      <c r="AC14" s="37">
        <f t="shared" si="3"/>
        <v>29.5</v>
      </c>
      <c r="AD14" s="37">
        <f t="shared" si="3"/>
        <v>233</v>
      </c>
      <c r="AE14" s="37">
        <f t="shared" si="3"/>
        <v>196</v>
      </c>
      <c r="AF14" s="59" t="s">
        <v>65</v>
      </c>
    </row>
    <row r="15" spans="1:32" s="25" customFormat="1" ht="18.75">
      <c r="A15" s="49" t="s">
        <v>17</v>
      </c>
      <c r="B15" s="37">
        <f>SUM(B16:B19)</f>
        <v>841.4</v>
      </c>
      <c r="C15" s="37">
        <f>SUM(C16:C19)</f>
        <v>841.4</v>
      </c>
      <c r="D15" s="37">
        <f>SUM(D16:D19)</f>
        <v>841.4</v>
      </c>
      <c r="E15" s="37">
        <f>SUM(E16:E19)</f>
        <v>649.35</v>
      </c>
      <c r="F15" s="24">
        <f>E15/B15*100</f>
        <v>77.17494651770859</v>
      </c>
      <c r="G15" s="24">
        <f>E15/C15*100</f>
        <v>77.17494651770859</v>
      </c>
      <c r="H15" s="37">
        <f aca="true" t="shared" si="4" ref="H15:AE15">SUM(H16:H19)</f>
        <v>12.8</v>
      </c>
      <c r="I15" s="37">
        <f>SUM(I16:I19)</f>
        <v>12.8</v>
      </c>
      <c r="J15" s="37">
        <f t="shared" si="4"/>
        <v>0</v>
      </c>
      <c r="K15" s="37">
        <f>SUM(K16:K19)</f>
        <v>0</v>
      </c>
      <c r="L15" s="37">
        <f t="shared" si="4"/>
        <v>0</v>
      </c>
      <c r="M15" s="37">
        <f t="shared" si="4"/>
        <v>0</v>
      </c>
      <c r="N15" s="37">
        <f t="shared" si="4"/>
        <v>99</v>
      </c>
      <c r="O15" s="37">
        <f t="shared" si="4"/>
        <v>99</v>
      </c>
      <c r="P15" s="37">
        <f t="shared" si="4"/>
        <v>99</v>
      </c>
      <c r="Q15" s="37">
        <f t="shared" si="4"/>
        <v>99</v>
      </c>
      <c r="R15" s="37">
        <f t="shared" si="4"/>
        <v>0</v>
      </c>
      <c r="S15" s="37">
        <f t="shared" si="4"/>
        <v>0</v>
      </c>
      <c r="T15" s="37">
        <f t="shared" si="4"/>
        <v>238.1</v>
      </c>
      <c r="U15" s="37">
        <f t="shared" si="4"/>
        <v>40.05</v>
      </c>
      <c r="V15" s="37">
        <f t="shared" si="4"/>
        <v>0</v>
      </c>
      <c r="W15" s="37">
        <f t="shared" si="4"/>
        <v>121</v>
      </c>
      <c r="X15" s="37">
        <f t="shared" si="4"/>
        <v>0</v>
      </c>
      <c r="Y15" s="37">
        <f t="shared" si="4"/>
        <v>40.5</v>
      </c>
      <c r="Z15" s="37">
        <f t="shared" si="4"/>
        <v>130</v>
      </c>
      <c r="AA15" s="37">
        <f t="shared" si="4"/>
        <v>11.5</v>
      </c>
      <c r="AB15" s="37">
        <f t="shared" si="4"/>
        <v>29.5</v>
      </c>
      <c r="AC15" s="37">
        <f t="shared" si="4"/>
        <v>29.5</v>
      </c>
      <c r="AD15" s="37">
        <f t="shared" si="4"/>
        <v>233</v>
      </c>
      <c r="AE15" s="37">
        <f t="shared" si="4"/>
        <v>196</v>
      </c>
      <c r="AF15" s="60"/>
    </row>
    <row r="16" spans="1:32" s="25" customFormat="1" ht="18.75">
      <c r="A16" s="23" t="s">
        <v>13</v>
      </c>
      <c r="B16" s="42">
        <f>H16+J16+L16+N16+P16+R16+T16+V16+X16+Z16+AB16+AD16</f>
        <v>0</v>
      </c>
      <c r="C16" s="42">
        <f>H16+J16+L16+N16+P16+R16+T16+V16+X16+Z16+AB16+AD16</f>
        <v>0</v>
      </c>
      <c r="D16" s="42">
        <f>C16</f>
        <v>0</v>
      </c>
      <c r="E16" s="42">
        <f>I16+K16+M16+O16+Q16+S16+U16+W16+Y16+AA16+AC16+AE16</f>
        <v>0</v>
      </c>
      <c r="F16" s="33">
        <f>IF(E16=0,0,E16/B16*100)</f>
        <v>0</v>
      </c>
      <c r="G16" s="33">
        <f>IF(E16=0,0,E16/C16*100)</f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60"/>
    </row>
    <row r="17" spans="1:32" s="25" customFormat="1" ht="18.75">
      <c r="A17" s="23" t="s">
        <v>14</v>
      </c>
      <c r="B17" s="42">
        <f>H17+J17+L17+N17+P17+R17+T17+V17+X17+Z17+AB17+AD17</f>
        <v>841.4</v>
      </c>
      <c r="C17" s="42">
        <f>H17+J17+L17+N17+P17+R17+T17+V17+X17+Z17+AB17+AD17</f>
        <v>841.4</v>
      </c>
      <c r="D17" s="42">
        <f>C17</f>
        <v>841.4</v>
      </c>
      <c r="E17" s="42">
        <f>I17+K17+M17+O17+Q17+S17+U17+W17+Y17+AA17+AC17+AE17</f>
        <v>649.35</v>
      </c>
      <c r="F17" s="33">
        <f>IF(E17=0,0,E17/B17*100)</f>
        <v>77.17494651770859</v>
      </c>
      <c r="G17" s="33">
        <f>IF(E17=0,0,E17/C17*100)</f>
        <v>77.17494651770859</v>
      </c>
      <c r="H17" s="42">
        <v>12.8</v>
      </c>
      <c r="I17" s="42">
        <v>12.8</v>
      </c>
      <c r="J17" s="42">
        <v>0</v>
      </c>
      <c r="K17" s="42">
        <v>0</v>
      </c>
      <c r="L17" s="42">
        <v>0</v>
      </c>
      <c r="M17" s="42">
        <v>0</v>
      </c>
      <c r="N17" s="42">
        <v>99</v>
      </c>
      <c r="O17" s="42">
        <v>99</v>
      </c>
      <c r="P17" s="42">
        <v>99</v>
      </c>
      <c r="Q17" s="42">
        <v>99</v>
      </c>
      <c r="R17" s="42">
        <v>0</v>
      </c>
      <c r="S17" s="42">
        <v>0</v>
      </c>
      <c r="T17" s="42">
        <v>238.1</v>
      </c>
      <c r="U17" s="42">
        <v>40.05</v>
      </c>
      <c r="V17" s="42">
        <v>0</v>
      </c>
      <c r="W17" s="42">
        <v>121</v>
      </c>
      <c r="X17" s="42">
        <v>0</v>
      </c>
      <c r="Y17" s="42">
        <v>40.5</v>
      </c>
      <c r="Z17" s="42">
        <v>130</v>
      </c>
      <c r="AA17" s="42">
        <v>11.5</v>
      </c>
      <c r="AB17" s="42">
        <v>29.5</v>
      </c>
      <c r="AC17" s="42">
        <v>29.5</v>
      </c>
      <c r="AD17" s="42">
        <v>233</v>
      </c>
      <c r="AE17" s="42">
        <v>196</v>
      </c>
      <c r="AF17" s="60"/>
    </row>
    <row r="18" spans="1:32" s="25" customFormat="1" ht="18.75">
      <c r="A18" s="23" t="s">
        <v>15</v>
      </c>
      <c r="B18" s="42">
        <f>H18+J18+L18+N18+P18+R18+T18+V18+X18+Z18+AB18+AD18</f>
        <v>0</v>
      </c>
      <c r="C18" s="42">
        <f>H18+J18+L18+N18+P18+R18+T18+V18+X18+Z18+AB18+AD18</f>
        <v>0</v>
      </c>
      <c r="D18" s="42">
        <f>C18</f>
        <v>0</v>
      </c>
      <c r="E18" s="42">
        <f>I18+K18+M18+O18+Q18+S18+U18+W18+Y18+AA18+AC18+AE18</f>
        <v>0</v>
      </c>
      <c r="F18" s="33">
        <f>IF(E18=0,0,E18/B18*100)</f>
        <v>0</v>
      </c>
      <c r="G18" s="33">
        <f>IF(E18=0,0,E18/C18*100)</f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60"/>
    </row>
    <row r="19" spans="1:32" s="25" customFormat="1" ht="18.75">
      <c r="A19" s="23" t="s">
        <v>16</v>
      </c>
      <c r="B19" s="42">
        <f>H19+J19+L19+N19+P19+R19+T19+V19+X19+Z19+AB19+AD19</f>
        <v>0</v>
      </c>
      <c r="C19" s="42">
        <f>H19+J19+L19+N19+P19+R19+T19+V19+X19+Z19+AB19+AD19</f>
        <v>0</v>
      </c>
      <c r="D19" s="42">
        <f>C19</f>
        <v>0</v>
      </c>
      <c r="E19" s="42">
        <f>I19+K19+M19+O19+Q19+S19+U19+W19+Y19+AA19+AC19+AE19</f>
        <v>0</v>
      </c>
      <c r="F19" s="33">
        <f>IF(E19=0,0,E19/B19*100)</f>
        <v>0</v>
      </c>
      <c r="G19" s="33">
        <f>IF(E19=0,0,E19/C19*100)</f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61"/>
    </row>
    <row r="20" spans="1:32" s="25" customFormat="1" ht="75">
      <c r="A20" s="23" t="s">
        <v>24</v>
      </c>
      <c r="B20" s="37">
        <f>B21</f>
        <v>1978</v>
      </c>
      <c r="C20" s="37">
        <f>C21</f>
        <v>1978</v>
      </c>
      <c r="D20" s="37">
        <f>D21</f>
        <v>1978</v>
      </c>
      <c r="E20" s="37">
        <f>E21</f>
        <v>1832.37</v>
      </c>
      <c r="F20" s="24">
        <f>E20/B20*100</f>
        <v>92.63751263902932</v>
      </c>
      <c r="G20" s="24">
        <f>E20/C20*100</f>
        <v>92.63751263902932</v>
      </c>
      <c r="H20" s="37">
        <f aca="true" t="shared" si="5" ref="H20:AE20">H21</f>
        <v>99</v>
      </c>
      <c r="I20" s="37">
        <f t="shared" si="5"/>
        <v>0</v>
      </c>
      <c r="J20" s="37">
        <f t="shared" si="5"/>
        <v>0</v>
      </c>
      <c r="K20" s="37">
        <f t="shared" si="5"/>
        <v>0</v>
      </c>
      <c r="L20" s="37">
        <f t="shared" si="5"/>
        <v>0.5</v>
      </c>
      <c r="M20" s="37">
        <f t="shared" si="5"/>
        <v>99.5</v>
      </c>
      <c r="N20" s="37">
        <f t="shared" si="5"/>
        <v>320.2</v>
      </c>
      <c r="O20" s="37">
        <f t="shared" si="5"/>
        <v>320.2</v>
      </c>
      <c r="P20" s="37">
        <f t="shared" si="5"/>
        <v>117.25</v>
      </c>
      <c r="Q20" s="37">
        <f t="shared" si="5"/>
        <v>117.25</v>
      </c>
      <c r="R20" s="37">
        <f t="shared" si="5"/>
        <v>265.5</v>
      </c>
      <c r="S20" s="37">
        <f t="shared" si="5"/>
        <v>265.5</v>
      </c>
      <c r="T20" s="37">
        <f t="shared" si="5"/>
        <v>0</v>
      </c>
      <c r="U20" s="37">
        <f t="shared" si="5"/>
        <v>0</v>
      </c>
      <c r="V20" s="37">
        <f t="shared" si="5"/>
        <v>0</v>
      </c>
      <c r="W20" s="37">
        <f t="shared" si="5"/>
        <v>0</v>
      </c>
      <c r="X20" s="37">
        <f t="shared" si="5"/>
        <v>0</v>
      </c>
      <c r="Y20" s="37">
        <f t="shared" si="5"/>
        <v>0</v>
      </c>
      <c r="Z20" s="37">
        <f t="shared" si="5"/>
        <v>372.25</v>
      </c>
      <c r="AA20" s="37">
        <f t="shared" si="5"/>
        <v>346.3</v>
      </c>
      <c r="AB20" s="37">
        <f t="shared" si="5"/>
        <v>0</v>
      </c>
      <c r="AC20" s="37">
        <f t="shared" si="5"/>
        <v>0</v>
      </c>
      <c r="AD20" s="37">
        <f t="shared" si="5"/>
        <v>803.3</v>
      </c>
      <c r="AE20" s="37">
        <f t="shared" si="5"/>
        <v>683.62</v>
      </c>
      <c r="AF20" s="59" t="s">
        <v>66</v>
      </c>
    </row>
    <row r="21" spans="1:32" s="25" customFormat="1" ht="18.75">
      <c r="A21" s="49" t="s">
        <v>17</v>
      </c>
      <c r="B21" s="37">
        <f>SUM(B22:B25)</f>
        <v>1978</v>
      </c>
      <c r="C21" s="37">
        <f>SUM(C22:C25)</f>
        <v>1978</v>
      </c>
      <c r="D21" s="37">
        <f>SUM(D22:D25)</f>
        <v>1978</v>
      </c>
      <c r="E21" s="37">
        <f>SUM(E22:E25)</f>
        <v>1832.37</v>
      </c>
      <c r="F21" s="24">
        <f>E21/B21*100</f>
        <v>92.63751263902932</v>
      </c>
      <c r="G21" s="24">
        <f>E21/C21*100</f>
        <v>92.63751263902932</v>
      </c>
      <c r="H21" s="37">
        <f aca="true" t="shared" si="6" ref="H21:AE21">SUM(H22:H25)</f>
        <v>99</v>
      </c>
      <c r="I21" s="37">
        <f>SUM(I22:I25)</f>
        <v>0</v>
      </c>
      <c r="J21" s="37">
        <f t="shared" si="6"/>
        <v>0</v>
      </c>
      <c r="K21" s="37">
        <f>SUM(K22:K25)</f>
        <v>0</v>
      </c>
      <c r="L21" s="37">
        <f t="shared" si="6"/>
        <v>0.5</v>
      </c>
      <c r="M21" s="37">
        <f t="shared" si="6"/>
        <v>99.5</v>
      </c>
      <c r="N21" s="37">
        <f t="shared" si="6"/>
        <v>320.2</v>
      </c>
      <c r="O21" s="37">
        <f t="shared" si="6"/>
        <v>320.2</v>
      </c>
      <c r="P21" s="37">
        <f t="shared" si="6"/>
        <v>117.25</v>
      </c>
      <c r="Q21" s="37">
        <f t="shared" si="6"/>
        <v>117.25</v>
      </c>
      <c r="R21" s="37">
        <f t="shared" si="6"/>
        <v>265.5</v>
      </c>
      <c r="S21" s="37">
        <f t="shared" si="6"/>
        <v>265.5</v>
      </c>
      <c r="T21" s="37">
        <f t="shared" si="6"/>
        <v>0</v>
      </c>
      <c r="U21" s="37">
        <f t="shared" si="6"/>
        <v>0</v>
      </c>
      <c r="V21" s="37">
        <f t="shared" si="6"/>
        <v>0</v>
      </c>
      <c r="W21" s="37">
        <f t="shared" si="6"/>
        <v>0</v>
      </c>
      <c r="X21" s="37">
        <f t="shared" si="6"/>
        <v>0</v>
      </c>
      <c r="Y21" s="37">
        <f t="shared" si="6"/>
        <v>0</v>
      </c>
      <c r="Z21" s="37">
        <f t="shared" si="6"/>
        <v>372.25</v>
      </c>
      <c r="AA21" s="37">
        <f t="shared" si="6"/>
        <v>346.3</v>
      </c>
      <c r="AB21" s="37">
        <f t="shared" si="6"/>
        <v>0</v>
      </c>
      <c r="AC21" s="37">
        <f t="shared" si="6"/>
        <v>0</v>
      </c>
      <c r="AD21" s="37">
        <f t="shared" si="6"/>
        <v>803.3</v>
      </c>
      <c r="AE21" s="37">
        <f t="shared" si="6"/>
        <v>683.62</v>
      </c>
      <c r="AF21" s="60"/>
    </row>
    <row r="22" spans="1:32" s="25" customFormat="1" ht="18.75">
      <c r="A22" s="23" t="s">
        <v>13</v>
      </c>
      <c r="B22" s="42">
        <f>H22+J22+L22+N22+P22+R22+T22+V22+X22+Z22+AB22+AD22</f>
        <v>0</v>
      </c>
      <c r="C22" s="42">
        <f>H22+J22+L22+N22+P22+R22+T22+V22+X22+Z22+AB22+AD22</f>
        <v>0</v>
      </c>
      <c r="D22" s="42">
        <f>C22</f>
        <v>0</v>
      </c>
      <c r="E22" s="42">
        <f>I22+K22+M22+O22+Q22+S22+U22+W22+Y22+AA22+AC22+AE22</f>
        <v>0</v>
      </c>
      <c r="F22" s="33">
        <f>IF(E22=0,0,E22/B22*100)</f>
        <v>0</v>
      </c>
      <c r="G22" s="33">
        <f aca="true" t="shared" si="7" ref="G22:G31">IF(E22=0,0,E22/C22*100)</f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60"/>
    </row>
    <row r="23" spans="1:32" s="25" customFormat="1" ht="18.75">
      <c r="A23" s="23" t="s">
        <v>14</v>
      </c>
      <c r="B23" s="42">
        <f>H23+J23+L23+N23+P23+R23+T23+V23+X23+Z23+AB23+AD23</f>
        <v>1978</v>
      </c>
      <c r="C23" s="42">
        <f>H23+J23+L23+N23+P23+R23+T23+V23+X23+Z23+AB23+AD23</f>
        <v>1978</v>
      </c>
      <c r="D23" s="42">
        <f>C23</f>
        <v>1978</v>
      </c>
      <c r="E23" s="42">
        <f>I23+K23+M23+O23+Q23+S23+U23+W23+Y23+AA23+AC23+AE23</f>
        <v>1832.37</v>
      </c>
      <c r="F23" s="33">
        <f>IF(E23=0,0,E23/B23*100)</f>
        <v>92.63751263902932</v>
      </c>
      <c r="G23" s="33">
        <f t="shared" si="7"/>
        <v>92.63751263902932</v>
      </c>
      <c r="H23" s="42">
        <v>99</v>
      </c>
      <c r="I23" s="42">
        <v>0</v>
      </c>
      <c r="J23" s="42">
        <v>0</v>
      </c>
      <c r="K23" s="42">
        <v>0</v>
      </c>
      <c r="L23" s="42">
        <v>0.5</v>
      </c>
      <c r="M23" s="42">
        <v>99.5</v>
      </c>
      <c r="N23" s="42">
        <v>320.2</v>
      </c>
      <c r="O23" s="42">
        <v>320.2</v>
      </c>
      <c r="P23" s="42">
        <v>117.25</v>
      </c>
      <c r="Q23" s="42">
        <v>117.25</v>
      </c>
      <c r="R23" s="42">
        <v>265.5</v>
      </c>
      <c r="S23" s="42">
        <v>265.5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372.25</v>
      </c>
      <c r="AA23" s="42">
        <v>346.3</v>
      </c>
      <c r="AB23" s="42">
        <v>0</v>
      </c>
      <c r="AC23" s="42">
        <v>0</v>
      </c>
      <c r="AD23" s="42">
        <v>803.3</v>
      </c>
      <c r="AE23" s="42">
        <v>683.62</v>
      </c>
      <c r="AF23" s="60"/>
    </row>
    <row r="24" spans="1:32" s="25" customFormat="1" ht="18.75">
      <c r="A24" s="23" t="s">
        <v>15</v>
      </c>
      <c r="B24" s="42">
        <f>H24+J24+L24+N24+P24+R24+T24+V24+X24+Z24+AB24+AD24</f>
        <v>0</v>
      </c>
      <c r="C24" s="42">
        <f>H24+J24+L24+N24+P24+R24+T24+V24+X24+Z24+AB24+AD24</f>
        <v>0</v>
      </c>
      <c r="D24" s="42">
        <f>C24</f>
        <v>0</v>
      </c>
      <c r="E24" s="42">
        <f>I24+K24+M24+O24+Q24+S24+U24+W24+Y24+AA24+AC24+AE24</f>
        <v>0</v>
      </c>
      <c r="F24" s="33">
        <f>IF(E24=0,0,E24/B24*100)</f>
        <v>0</v>
      </c>
      <c r="G24" s="33">
        <f t="shared" si="7"/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60"/>
    </row>
    <row r="25" spans="1:32" s="25" customFormat="1" ht="18.75">
      <c r="A25" s="23" t="s">
        <v>16</v>
      </c>
      <c r="B25" s="42">
        <f>H25+J25+L25+N25+P25+R25+T25+V25+X25+Z25+AB25+AD25</f>
        <v>0</v>
      </c>
      <c r="C25" s="42">
        <f>H25+J25+L25+N25+P25+R25+T25+V25+X25+Z25+AB25+AD25</f>
        <v>0</v>
      </c>
      <c r="D25" s="42">
        <f>C25</f>
        <v>0</v>
      </c>
      <c r="E25" s="42">
        <f>I25+K25+M25+O25+Q25+S25+U25+W25+Y25+AA25+AC25+AE25</f>
        <v>0</v>
      </c>
      <c r="F25" s="33">
        <f>IF(E25=0,0,E25/B25*100)</f>
        <v>0</v>
      </c>
      <c r="G25" s="33">
        <f t="shared" si="7"/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61"/>
    </row>
    <row r="26" spans="1:32" s="25" customFormat="1" ht="45.75" customHeight="1">
      <c r="A26" s="28" t="s">
        <v>25</v>
      </c>
      <c r="B26" s="37">
        <f>B27</f>
        <v>3930</v>
      </c>
      <c r="C26" s="37">
        <f>C27</f>
        <v>3930</v>
      </c>
      <c r="D26" s="37">
        <f>D27</f>
        <v>3930</v>
      </c>
      <c r="E26" s="37">
        <f>E27</f>
        <v>2406.67</v>
      </c>
      <c r="F26" s="24">
        <f>E26/B26*100</f>
        <v>61.238422391857505</v>
      </c>
      <c r="G26" s="24">
        <f t="shared" si="7"/>
        <v>61.238422391857505</v>
      </c>
      <c r="H26" s="37">
        <f aca="true" t="shared" si="8" ref="H26:AE26">H27</f>
        <v>0</v>
      </c>
      <c r="I26" s="37">
        <f t="shared" si="8"/>
        <v>0</v>
      </c>
      <c r="J26" s="37">
        <f t="shared" si="8"/>
        <v>0</v>
      </c>
      <c r="K26" s="37">
        <f t="shared" si="8"/>
        <v>0</v>
      </c>
      <c r="L26" s="37">
        <f t="shared" si="8"/>
        <v>0</v>
      </c>
      <c r="M26" s="37">
        <f t="shared" si="8"/>
        <v>0</v>
      </c>
      <c r="N26" s="37">
        <f t="shared" si="8"/>
        <v>0</v>
      </c>
      <c r="O26" s="37">
        <f t="shared" si="8"/>
        <v>0</v>
      </c>
      <c r="P26" s="37">
        <f t="shared" si="8"/>
        <v>109</v>
      </c>
      <c r="Q26" s="37">
        <f t="shared" si="8"/>
        <v>109</v>
      </c>
      <c r="R26" s="37">
        <f t="shared" si="8"/>
        <v>99</v>
      </c>
      <c r="S26" s="37">
        <f t="shared" si="8"/>
        <v>0</v>
      </c>
      <c r="T26" s="37">
        <f t="shared" si="8"/>
        <v>24</v>
      </c>
      <c r="U26" s="37">
        <f t="shared" si="8"/>
        <v>99</v>
      </c>
      <c r="V26" s="37">
        <f t="shared" si="8"/>
        <v>0</v>
      </c>
      <c r="W26" s="37">
        <f t="shared" si="8"/>
        <v>24</v>
      </c>
      <c r="X26" s="37">
        <f t="shared" si="8"/>
        <v>0</v>
      </c>
      <c r="Y26" s="37">
        <f t="shared" si="8"/>
        <v>0</v>
      </c>
      <c r="Z26" s="37">
        <f t="shared" si="8"/>
        <v>0</v>
      </c>
      <c r="AA26" s="37">
        <f t="shared" si="8"/>
        <v>0</v>
      </c>
      <c r="AB26" s="37">
        <f t="shared" si="8"/>
        <v>180</v>
      </c>
      <c r="AC26" s="37">
        <f t="shared" si="8"/>
        <v>0</v>
      </c>
      <c r="AD26" s="37">
        <f t="shared" si="8"/>
        <v>3518</v>
      </c>
      <c r="AE26" s="37">
        <f t="shared" si="8"/>
        <v>2174.67</v>
      </c>
      <c r="AF26" s="59" t="s">
        <v>67</v>
      </c>
    </row>
    <row r="27" spans="1:32" s="25" customFormat="1" ht="18.75">
      <c r="A27" s="49" t="s">
        <v>17</v>
      </c>
      <c r="B27" s="37">
        <f>SUM(B28:B31)</f>
        <v>3930</v>
      </c>
      <c r="C27" s="37">
        <f>SUM(C28:C31)</f>
        <v>3930</v>
      </c>
      <c r="D27" s="37">
        <f>SUM(D28:D31)</f>
        <v>3930</v>
      </c>
      <c r="E27" s="37">
        <f>SUM(E28:E31)</f>
        <v>2406.67</v>
      </c>
      <c r="F27" s="24">
        <f>E27/B27*100</f>
        <v>61.238422391857505</v>
      </c>
      <c r="G27" s="24">
        <f t="shared" si="7"/>
        <v>61.238422391857505</v>
      </c>
      <c r="H27" s="37">
        <f>SUM(H28:H31)</f>
        <v>0</v>
      </c>
      <c r="I27" s="37">
        <f>SUM(I28:I31)</f>
        <v>0</v>
      </c>
      <c r="J27" s="37">
        <f aca="true" t="shared" si="9" ref="J27:AE27">SUM(J28:J31)</f>
        <v>0</v>
      </c>
      <c r="K27" s="37">
        <f>SUM(K28:K31)</f>
        <v>0</v>
      </c>
      <c r="L27" s="37">
        <f t="shared" si="9"/>
        <v>0</v>
      </c>
      <c r="M27" s="37">
        <f t="shared" si="9"/>
        <v>0</v>
      </c>
      <c r="N27" s="37">
        <f t="shared" si="9"/>
        <v>0</v>
      </c>
      <c r="O27" s="37">
        <f t="shared" si="9"/>
        <v>0</v>
      </c>
      <c r="P27" s="37">
        <f t="shared" si="9"/>
        <v>109</v>
      </c>
      <c r="Q27" s="37">
        <f t="shared" si="9"/>
        <v>109</v>
      </c>
      <c r="R27" s="37">
        <f t="shared" si="9"/>
        <v>99</v>
      </c>
      <c r="S27" s="37">
        <f t="shared" si="9"/>
        <v>0</v>
      </c>
      <c r="T27" s="37">
        <f t="shared" si="9"/>
        <v>24</v>
      </c>
      <c r="U27" s="37">
        <f t="shared" si="9"/>
        <v>99</v>
      </c>
      <c r="V27" s="37">
        <f t="shared" si="9"/>
        <v>0</v>
      </c>
      <c r="W27" s="37">
        <f t="shared" si="9"/>
        <v>24</v>
      </c>
      <c r="X27" s="37">
        <f t="shared" si="9"/>
        <v>0</v>
      </c>
      <c r="Y27" s="37">
        <f t="shared" si="9"/>
        <v>0</v>
      </c>
      <c r="Z27" s="37">
        <f t="shared" si="9"/>
        <v>0</v>
      </c>
      <c r="AA27" s="37">
        <f t="shared" si="9"/>
        <v>0</v>
      </c>
      <c r="AB27" s="37">
        <f t="shared" si="9"/>
        <v>180</v>
      </c>
      <c r="AC27" s="37">
        <f t="shared" si="9"/>
        <v>0</v>
      </c>
      <c r="AD27" s="37">
        <f t="shared" si="9"/>
        <v>3518</v>
      </c>
      <c r="AE27" s="37">
        <f t="shared" si="9"/>
        <v>2174.67</v>
      </c>
      <c r="AF27" s="60"/>
    </row>
    <row r="28" spans="1:32" s="25" customFormat="1" ht="18.75">
      <c r="A28" s="23" t="s">
        <v>13</v>
      </c>
      <c r="B28" s="42">
        <f>H28+J28+L28+N28+P28+R28+T28+V28+X28+Z28+AB28+AD28</f>
        <v>0</v>
      </c>
      <c r="C28" s="42">
        <f>H28+J28+L28+N28+P28+R28+T28+V28+X28+Z28+AB28+AD28</f>
        <v>0</v>
      </c>
      <c r="D28" s="42">
        <f>C28</f>
        <v>0</v>
      </c>
      <c r="E28" s="42">
        <f>I28+K28+M28+O28+Q28+S28+U28+W28+Y28+AA28+AC28+AE28</f>
        <v>0</v>
      </c>
      <c r="F28" s="33">
        <f>IF(E28=0,0,E28/B28*100)</f>
        <v>0</v>
      </c>
      <c r="G28" s="33">
        <f t="shared" si="7"/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60"/>
    </row>
    <row r="29" spans="1:32" s="25" customFormat="1" ht="18.75">
      <c r="A29" s="23" t="s">
        <v>14</v>
      </c>
      <c r="B29" s="42">
        <f>H29+J29+L29+N29+P29+R29+T29+V29+X29+Z29+AB29+AD29</f>
        <v>3930</v>
      </c>
      <c r="C29" s="42">
        <f>H29+J29+L29+N29+P29+R29+T29+V29+X29+Z29+AB29+AD29</f>
        <v>3930</v>
      </c>
      <c r="D29" s="42">
        <f>C29</f>
        <v>3930</v>
      </c>
      <c r="E29" s="42">
        <f>I29+K29+M29+O29+Q29+S29+U29+W29+Y29+AA29+AC29+AE29</f>
        <v>2406.67</v>
      </c>
      <c r="F29" s="33">
        <f>IF(E29=0,0,E29/B29*100)</f>
        <v>61.238422391857505</v>
      </c>
      <c r="G29" s="33">
        <f t="shared" si="7"/>
        <v>61.238422391857505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109</v>
      </c>
      <c r="Q29" s="42">
        <v>109</v>
      </c>
      <c r="R29" s="42">
        <v>99</v>
      </c>
      <c r="S29" s="42">
        <v>0</v>
      </c>
      <c r="T29" s="42">
        <v>24</v>
      </c>
      <c r="U29" s="42">
        <v>99</v>
      </c>
      <c r="V29" s="42">
        <v>0</v>
      </c>
      <c r="W29" s="42">
        <v>24</v>
      </c>
      <c r="X29" s="42">
        <v>0</v>
      </c>
      <c r="Y29" s="42">
        <v>0</v>
      </c>
      <c r="Z29" s="42">
        <v>0</v>
      </c>
      <c r="AA29" s="42">
        <v>0</v>
      </c>
      <c r="AB29" s="42">
        <v>180</v>
      </c>
      <c r="AC29" s="42">
        <v>0</v>
      </c>
      <c r="AD29" s="42">
        <v>3518</v>
      </c>
      <c r="AE29" s="42">
        <v>2174.67</v>
      </c>
      <c r="AF29" s="60"/>
    </row>
    <row r="30" spans="1:32" s="25" customFormat="1" ht="18.75">
      <c r="A30" s="23" t="s">
        <v>15</v>
      </c>
      <c r="B30" s="42">
        <f>H30+J30+L30+N30+P30+R30+T30+V30+X30+Z30+AB30+AD30</f>
        <v>0</v>
      </c>
      <c r="C30" s="42">
        <f>H30+J30+L30+N30+P30+R30+T30+V30+X30+Z30+AB30+AD30</f>
        <v>0</v>
      </c>
      <c r="D30" s="42">
        <f>C30</f>
        <v>0</v>
      </c>
      <c r="E30" s="42">
        <f>I30+K30+M30+O30+Q30+S30+U30+W30+Y30+AA30+AC30+AE30</f>
        <v>0</v>
      </c>
      <c r="F30" s="33">
        <f>IF(E30=0,0,E30/B30*100)</f>
        <v>0</v>
      </c>
      <c r="G30" s="33">
        <f t="shared" si="7"/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60"/>
    </row>
    <row r="31" spans="1:32" s="25" customFormat="1" ht="18.75">
      <c r="A31" s="23" t="s">
        <v>16</v>
      </c>
      <c r="B31" s="42">
        <f>H31+J31+L31+N31+P31+R31+T31+V31+X31+Z31+AB31+AD31</f>
        <v>0</v>
      </c>
      <c r="C31" s="42">
        <f>H31+J31+L31+N31+P31+R31+T31+V31+X31+Z31+AB31+AD31</f>
        <v>0</v>
      </c>
      <c r="D31" s="42">
        <f>C31</f>
        <v>0</v>
      </c>
      <c r="E31" s="42">
        <f>I31+K31+M31+O31+Q31+S31+U31+W31+Y31+AA31+AC31+AE31</f>
        <v>0</v>
      </c>
      <c r="F31" s="33">
        <f>IF(E31=0,0,E31/B31*100)</f>
        <v>0</v>
      </c>
      <c r="G31" s="33">
        <f t="shared" si="7"/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61"/>
    </row>
    <row r="32" spans="1:32" s="25" customFormat="1" ht="159" customHeight="1">
      <c r="A32" s="23" t="s">
        <v>26</v>
      </c>
      <c r="B32" s="37">
        <f>B33</f>
        <v>36341.7</v>
      </c>
      <c r="C32" s="37">
        <f>C33</f>
        <v>36341.7</v>
      </c>
      <c r="D32" s="37">
        <f>D33</f>
        <v>36341.7</v>
      </c>
      <c r="E32" s="37">
        <f>E33</f>
        <v>36335.58</v>
      </c>
      <c r="F32" s="24">
        <f>E32/B32*100</f>
        <v>99.9831598411742</v>
      </c>
      <c r="G32" s="24">
        <f>E32/C32*100</f>
        <v>99.9831598411742</v>
      </c>
      <c r="H32" s="37">
        <f aca="true" t="shared" si="10" ref="H32:AE32">H33</f>
        <v>4346.42</v>
      </c>
      <c r="I32" s="37">
        <f t="shared" si="10"/>
        <v>3804.4</v>
      </c>
      <c r="J32" s="37">
        <f t="shared" si="10"/>
        <v>3837.51</v>
      </c>
      <c r="K32" s="37">
        <f t="shared" si="10"/>
        <v>3042.78</v>
      </c>
      <c r="L32" s="37">
        <f t="shared" si="10"/>
        <v>3708.74</v>
      </c>
      <c r="M32" s="37">
        <f t="shared" si="10"/>
        <v>3614.45</v>
      </c>
      <c r="N32" s="37">
        <f t="shared" si="10"/>
        <v>4131.39</v>
      </c>
      <c r="O32" s="37">
        <f t="shared" si="10"/>
        <v>3878.96</v>
      </c>
      <c r="P32" s="37">
        <f t="shared" si="10"/>
        <v>2742.26</v>
      </c>
      <c r="Q32" s="37">
        <f t="shared" si="10"/>
        <v>2941.93</v>
      </c>
      <c r="R32" s="37">
        <f t="shared" si="10"/>
        <v>2495.39</v>
      </c>
      <c r="S32" s="37">
        <f t="shared" si="10"/>
        <v>2509.16</v>
      </c>
      <c r="T32" s="37">
        <f t="shared" si="10"/>
        <v>2145.56</v>
      </c>
      <c r="U32" s="37">
        <f t="shared" si="10"/>
        <v>2014.41</v>
      </c>
      <c r="V32" s="37">
        <f t="shared" si="10"/>
        <v>1801.5</v>
      </c>
      <c r="W32" s="37">
        <f t="shared" si="10"/>
        <v>1755.93</v>
      </c>
      <c r="X32" s="37">
        <f t="shared" si="10"/>
        <v>2275.39</v>
      </c>
      <c r="Y32" s="37">
        <f t="shared" si="10"/>
        <v>2740.03</v>
      </c>
      <c r="Z32" s="37">
        <f t="shared" si="10"/>
        <v>3098.98</v>
      </c>
      <c r="AA32" s="37">
        <f t="shared" si="10"/>
        <v>2402</v>
      </c>
      <c r="AB32" s="37">
        <f t="shared" si="10"/>
        <v>2839.71</v>
      </c>
      <c r="AC32" s="37">
        <f t="shared" si="10"/>
        <v>3524.39</v>
      </c>
      <c r="AD32" s="37">
        <f t="shared" si="10"/>
        <v>2918.85</v>
      </c>
      <c r="AE32" s="37">
        <f t="shared" si="10"/>
        <v>4107.14</v>
      </c>
      <c r="AF32" s="59"/>
    </row>
    <row r="33" spans="1:32" s="25" customFormat="1" ht="18.75">
      <c r="A33" s="49" t="s">
        <v>17</v>
      </c>
      <c r="B33" s="37">
        <f>SUM(B34:B37)</f>
        <v>36341.7</v>
      </c>
      <c r="C33" s="37">
        <f>SUM(C34:C37)</f>
        <v>36341.7</v>
      </c>
      <c r="D33" s="37">
        <f>SUM(D34:D37)</f>
        <v>36341.7</v>
      </c>
      <c r="E33" s="37">
        <f>SUM(E34:E37)</f>
        <v>36335.58</v>
      </c>
      <c r="F33" s="24">
        <f>E33/B33*100</f>
        <v>99.9831598411742</v>
      </c>
      <c r="G33" s="24">
        <f>E33/C33*100</f>
        <v>99.9831598411742</v>
      </c>
      <c r="H33" s="37">
        <f aca="true" t="shared" si="11" ref="H33:AE33">SUM(H34:H37)</f>
        <v>4346.42</v>
      </c>
      <c r="I33" s="37">
        <f>SUM(I34:I37)</f>
        <v>3804.4</v>
      </c>
      <c r="J33" s="37">
        <f t="shared" si="11"/>
        <v>3837.51</v>
      </c>
      <c r="K33" s="37">
        <f>SUM(K34:K37)</f>
        <v>3042.78</v>
      </c>
      <c r="L33" s="37">
        <f t="shared" si="11"/>
        <v>3708.74</v>
      </c>
      <c r="M33" s="37">
        <f t="shared" si="11"/>
        <v>3614.45</v>
      </c>
      <c r="N33" s="37">
        <f t="shared" si="11"/>
        <v>4131.39</v>
      </c>
      <c r="O33" s="37">
        <f t="shared" si="11"/>
        <v>3878.96</v>
      </c>
      <c r="P33" s="37">
        <f t="shared" si="11"/>
        <v>2742.26</v>
      </c>
      <c r="Q33" s="37">
        <f t="shared" si="11"/>
        <v>2941.93</v>
      </c>
      <c r="R33" s="37">
        <f t="shared" si="11"/>
        <v>2495.39</v>
      </c>
      <c r="S33" s="37">
        <f t="shared" si="11"/>
        <v>2509.16</v>
      </c>
      <c r="T33" s="37">
        <f t="shared" si="11"/>
        <v>2145.56</v>
      </c>
      <c r="U33" s="37">
        <f t="shared" si="11"/>
        <v>2014.41</v>
      </c>
      <c r="V33" s="37">
        <f t="shared" si="11"/>
        <v>1801.5</v>
      </c>
      <c r="W33" s="37">
        <f t="shared" si="11"/>
        <v>1755.93</v>
      </c>
      <c r="X33" s="37">
        <f t="shared" si="11"/>
        <v>2275.39</v>
      </c>
      <c r="Y33" s="37">
        <f t="shared" si="11"/>
        <v>2740.03</v>
      </c>
      <c r="Z33" s="37">
        <f t="shared" si="11"/>
        <v>3098.98</v>
      </c>
      <c r="AA33" s="37">
        <f t="shared" si="11"/>
        <v>2402</v>
      </c>
      <c r="AB33" s="37">
        <f t="shared" si="11"/>
        <v>2839.71</v>
      </c>
      <c r="AC33" s="37">
        <f t="shared" si="11"/>
        <v>3524.39</v>
      </c>
      <c r="AD33" s="37">
        <f t="shared" si="11"/>
        <v>2918.85</v>
      </c>
      <c r="AE33" s="37">
        <f t="shared" si="11"/>
        <v>4107.14</v>
      </c>
      <c r="AF33" s="60"/>
    </row>
    <row r="34" spans="1:32" s="25" customFormat="1" ht="18.75">
      <c r="A34" s="23" t="s">
        <v>13</v>
      </c>
      <c r="B34" s="42">
        <f>H34+J34+L34+N34+P34+R34+T34+V34+X34+Z34+AB34+AD34</f>
        <v>0</v>
      </c>
      <c r="C34" s="42">
        <f>H34+J34+L34+N34+P34+R34+T34+V34+X34+Z34+AB34+AD34</f>
        <v>0</v>
      </c>
      <c r="D34" s="42">
        <f>C34</f>
        <v>0</v>
      </c>
      <c r="E34" s="42">
        <f>I34+K34+M34+O34+Q34+S34+U34+W34+Y34+AA34+AC34+AE34</f>
        <v>0</v>
      </c>
      <c r="F34" s="33">
        <f>IF(E34=0,0,E34/B34*100)</f>
        <v>0</v>
      </c>
      <c r="G34" s="33">
        <f>IF(E34=0,0,E34/C34*100)</f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60"/>
    </row>
    <row r="35" spans="1:32" s="25" customFormat="1" ht="18.75">
      <c r="A35" s="23" t="s">
        <v>14</v>
      </c>
      <c r="B35" s="42">
        <f>H35+J35+L35+N35+P35+R35+T35+V35+X35+Z35+AB35+AD35</f>
        <v>36341.7</v>
      </c>
      <c r="C35" s="42">
        <f>H35+J35+L35+N35+P35+R35+T35+V35+X35+Z35+AB35+AD35</f>
        <v>36341.7</v>
      </c>
      <c r="D35" s="42">
        <f>C35</f>
        <v>36341.7</v>
      </c>
      <c r="E35" s="42">
        <f>I35+K35+M35+O35+Q35+S35+U35+W35+Y35+AA35+AC35+AE35</f>
        <v>36335.58</v>
      </c>
      <c r="F35" s="33">
        <f>IF(E35=0,0,E35/B35*100)</f>
        <v>99.9831598411742</v>
      </c>
      <c r="G35" s="33">
        <f>IF(E35=0,0,E35/C35*100)</f>
        <v>99.9831598411742</v>
      </c>
      <c r="H35" s="42">
        <v>4346.42</v>
      </c>
      <c r="I35" s="42">
        <v>3804.4</v>
      </c>
      <c r="J35" s="42">
        <v>3837.51</v>
      </c>
      <c r="K35" s="42">
        <v>3042.78</v>
      </c>
      <c r="L35" s="42">
        <v>3708.74</v>
      </c>
      <c r="M35" s="42">
        <v>3614.45</v>
      </c>
      <c r="N35" s="42">
        <v>4131.39</v>
      </c>
      <c r="O35" s="42">
        <v>3878.96</v>
      </c>
      <c r="P35" s="42">
        <v>2742.26</v>
      </c>
      <c r="Q35" s="42">
        <v>2941.93</v>
      </c>
      <c r="R35" s="42">
        <v>2495.39</v>
      </c>
      <c r="S35" s="42">
        <v>2509.16</v>
      </c>
      <c r="T35" s="42">
        <v>2145.56</v>
      </c>
      <c r="U35" s="42">
        <v>2014.41</v>
      </c>
      <c r="V35" s="42">
        <v>1801.5</v>
      </c>
      <c r="W35" s="42">
        <v>1755.93</v>
      </c>
      <c r="X35" s="42">
        <v>2275.39</v>
      </c>
      <c r="Y35" s="42">
        <v>2740.03</v>
      </c>
      <c r="Z35" s="42">
        <v>3098.98</v>
      </c>
      <c r="AA35" s="42">
        <v>2402</v>
      </c>
      <c r="AB35" s="42">
        <v>2839.71</v>
      </c>
      <c r="AC35" s="42">
        <v>3524.39</v>
      </c>
      <c r="AD35" s="42">
        <v>2918.85</v>
      </c>
      <c r="AE35" s="42">
        <v>4107.14</v>
      </c>
      <c r="AF35" s="60"/>
    </row>
    <row r="36" spans="1:32" s="25" customFormat="1" ht="18.75">
      <c r="A36" s="23" t="s">
        <v>15</v>
      </c>
      <c r="B36" s="42">
        <f>H36+J36+L36+N36+P36+R36+T36+V36+X36+Z36+AB36+AD36</f>
        <v>0</v>
      </c>
      <c r="C36" s="42">
        <f>H36+J36+L36+N36+P36+R36+T36+V36+X36+Z36+AB36+AD36</f>
        <v>0</v>
      </c>
      <c r="D36" s="42">
        <f>C36</f>
        <v>0</v>
      </c>
      <c r="E36" s="42">
        <f>I36+K36+M36+O36+Q36+S36+U36+W36+Y36+AA36+AC36+AE36</f>
        <v>0</v>
      </c>
      <c r="F36" s="33">
        <f>IF(E36=0,0,E36/B36*100)</f>
        <v>0</v>
      </c>
      <c r="G36" s="33">
        <f>IF(E36=0,0,E36/C36*100)</f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60"/>
    </row>
    <row r="37" spans="1:32" s="25" customFormat="1" ht="18.75">
      <c r="A37" s="23" t="s">
        <v>16</v>
      </c>
      <c r="B37" s="42">
        <f>H37+J37+L37+N37+P37+R37+T37+V37+X37+Z37+AB37+AD37</f>
        <v>0</v>
      </c>
      <c r="C37" s="42">
        <f>H37+J37+L37+N37+P37+R37+T37+V37+X37+Z37+AB37+AD37</f>
        <v>0</v>
      </c>
      <c r="D37" s="42">
        <f>C37</f>
        <v>0</v>
      </c>
      <c r="E37" s="42">
        <f>I37+K37+M37+O37+Q37+S37+U37+W37+Y37+AA37+AC37+AE37</f>
        <v>0</v>
      </c>
      <c r="F37" s="33">
        <f>IF(E37=0,0,E37/B37*100)</f>
        <v>0</v>
      </c>
      <c r="G37" s="33">
        <f>IF(E37=0,0,E37/C37*100)</f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61"/>
    </row>
    <row r="38" spans="1:32" s="25" customFormat="1" ht="80.25" customHeight="1">
      <c r="A38" s="28" t="s">
        <v>27</v>
      </c>
      <c r="B38" s="37">
        <f>B39</f>
        <v>569.8</v>
      </c>
      <c r="C38" s="37">
        <f>C39</f>
        <v>569.8</v>
      </c>
      <c r="D38" s="37">
        <f>D39</f>
        <v>569.8</v>
      </c>
      <c r="E38" s="37">
        <f>E39</f>
        <v>567.2900000000001</v>
      </c>
      <c r="F38" s="24">
        <f>E38/B38*100</f>
        <v>99.55949455949458</v>
      </c>
      <c r="G38" s="24">
        <f>E38/C38*100</f>
        <v>99.55949455949458</v>
      </c>
      <c r="H38" s="37">
        <f aca="true" t="shared" si="12" ref="H38:AE38">H39</f>
        <v>41</v>
      </c>
      <c r="I38" s="37">
        <f t="shared" si="12"/>
        <v>40.93</v>
      </c>
      <c r="J38" s="37">
        <f t="shared" si="12"/>
        <v>40.9</v>
      </c>
      <c r="K38" s="37">
        <f t="shared" si="12"/>
        <v>0</v>
      </c>
      <c r="L38" s="37">
        <f t="shared" si="12"/>
        <v>56.5</v>
      </c>
      <c r="M38" s="37">
        <f t="shared" si="12"/>
        <v>97.4</v>
      </c>
      <c r="N38" s="37">
        <f t="shared" si="12"/>
        <v>46.97</v>
      </c>
      <c r="O38" s="37">
        <f t="shared" si="12"/>
        <v>47.03</v>
      </c>
      <c r="P38" s="37">
        <f t="shared" si="12"/>
        <v>48.8</v>
      </c>
      <c r="Q38" s="37">
        <f t="shared" si="12"/>
        <v>48.35</v>
      </c>
      <c r="R38" s="37">
        <f t="shared" si="12"/>
        <v>48.8</v>
      </c>
      <c r="S38" s="37">
        <f t="shared" si="12"/>
        <v>48.41</v>
      </c>
      <c r="T38" s="37">
        <f t="shared" si="12"/>
        <v>48.9</v>
      </c>
      <c r="U38" s="37">
        <f t="shared" si="12"/>
        <v>46.69</v>
      </c>
      <c r="V38" s="37">
        <f t="shared" si="12"/>
        <v>47.5</v>
      </c>
      <c r="W38" s="37">
        <f t="shared" si="12"/>
        <v>50.16</v>
      </c>
      <c r="X38" s="37">
        <f t="shared" si="12"/>
        <v>45.8</v>
      </c>
      <c r="Y38" s="37">
        <f t="shared" si="12"/>
        <v>46.12</v>
      </c>
      <c r="Z38" s="37">
        <f t="shared" si="12"/>
        <v>48.8</v>
      </c>
      <c r="AA38" s="37">
        <f t="shared" si="12"/>
        <v>48.8</v>
      </c>
      <c r="AB38" s="37">
        <f t="shared" si="12"/>
        <v>48.8</v>
      </c>
      <c r="AC38" s="37">
        <f t="shared" si="12"/>
        <v>47.07</v>
      </c>
      <c r="AD38" s="37">
        <f t="shared" si="12"/>
        <v>47.03</v>
      </c>
      <c r="AE38" s="37">
        <f t="shared" si="12"/>
        <v>46.33</v>
      </c>
      <c r="AF38" s="59" t="s">
        <v>53</v>
      </c>
    </row>
    <row r="39" spans="1:32" s="25" customFormat="1" ht="18.75">
      <c r="A39" s="49" t="s">
        <v>17</v>
      </c>
      <c r="B39" s="37">
        <f>SUM(B40:B43)</f>
        <v>569.8</v>
      </c>
      <c r="C39" s="37">
        <f>SUM(C40:C43)</f>
        <v>569.8</v>
      </c>
      <c r="D39" s="37">
        <f>SUM(D40:D43)</f>
        <v>569.8</v>
      </c>
      <c r="E39" s="37">
        <f>SUM(E40:E43)</f>
        <v>567.2900000000001</v>
      </c>
      <c r="F39" s="24">
        <f>E39/B39*100</f>
        <v>99.55949455949458</v>
      </c>
      <c r="G39" s="24">
        <f>E39/C39*100</f>
        <v>99.55949455949458</v>
      </c>
      <c r="H39" s="37">
        <f aca="true" t="shared" si="13" ref="H39:AE39">SUM(H40:H43)</f>
        <v>41</v>
      </c>
      <c r="I39" s="37">
        <f>SUM(I40:I43)</f>
        <v>40.93</v>
      </c>
      <c r="J39" s="37">
        <f t="shared" si="13"/>
        <v>40.9</v>
      </c>
      <c r="K39" s="37">
        <f>SUM(K40:K43)</f>
        <v>0</v>
      </c>
      <c r="L39" s="37">
        <f t="shared" si="13"/>
        <v>56.5</v>
      </c>
      <c r="M39" s="37">
        <f t="shared" si="13"/>
        <v>97.4</v>
      </c>
      <c r="N39" s="37">
        <f t="shared" si="13"/>
        <v>46.97</v>
      </c>
      <c r="O39" s="37">
        <f t="shared" si="13"/>
        <v>47.03</v>
      </c>
      <c r="P39" s="37">
        <f t="shared" si="13"/>
        <v>48.8</v>
      </c>
      <c r="Q39" s="37">
        <f t="shared" si="13"/>
        <v>48.35</v>
      </c>
      <c r="R39" s="37">
        <f t="shared" si="13"/>
        <v>48.8</v>
      </c>
      <c r="S39" s="37">
        <f t="shared" si="13"/>
        <v>48.41</v>
      </c>
      <c r="T39" s="37">
        <f t="shared" si="13"/>
        <v>48.9</v>
      </c>
      <c r="U39" s="37">
        <f t="shared" si="13"/>
        <v>46.69</v>
      </c>
      <c r="V39" s="37">
        <f t="shared" si="13"/>
        <v>47.5</v>
      </c>
      <c r="W39" s="37">
        <f t="shared" si="13"/>
        <v>50.16</v>
      </c>
      <c r="X39" s="37">
        <f t="shared" si="13"/>
        <v>45.8</v>
      </c>
      <c r="Y39" s="37">
        <f t="shared" si="13"/>
        <v>46.12</v>
      </c>
      <c r="Z39" s="37">
        <f t="shared" si="13"/>
        <v>48.8</v>
      </c>
      <c r="AA39" s="37">
        <f t="shared" si="13"/>
        <v>48.8</v>
      </c>
      <c r="AB39" s="37">
        <f t="shared" si="13"/>
        <v>48.8</v>
      </c>
      <c r="AC39" s="37">
        <f t="shared" si="13"/>
        <v>47.07</v>
      </c>
      <c r="AD39" s="37">
        <f t="shared" si="13"/>
        <v>47.03</v>
      </c>
      <c r="AE39" s="37">
        <f t="shared" si="13"/>
        <v>46.33</v>
      </c>
      <c r="AF39" s="60"/>
    </row>
    <row r="40" spans="1:32" s="25" customFormat="1" ht="18.75">
      <c r="A40" s="23" t="s">
        <v>13</v>
      </c>
      <c r="B40" s="42">
        <f>H40+J40+L40+N40+P40+R40+T40+V40+X40+Z40+AB40+AD40</f>
        <v>0</v>
      </c>
      <c r="C40" s="42">
        <f>H40+J40+L40+N40+P40+R40+T40+V40+X40+Z40+AB40+AD40</f>
        <v>0</v>
      </c>
      <c r="D40" s="42">
        <f>C40</f>
        <v>0</v>
      </c>
      <c r="E40" s="42">
        <f>I40+K40+M40+O40+Q40+S40+U40+W40+Y40+AA40+AC40+AE40</f>
        <v>0</v>
      </c>
      <c r="F40" s="33">
        <f>IF(E40=0,0,E40/B40*100)</f>
        <v>0</v>
      </c>
      <c r="G40" s="33">
        <f>IF(E40=0,0,E40/C40*100)</f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60"/>
    </row>
    <row r="41" spans="1:32" s="25" customFormat="1" ht="18.75">
      <c r="A41" s="23" t="s">
        <v>14</v>
      </c>
      <c r="B41" s="42">
        <f>H41+J41+L41+N41+P41+R41+T41+V41+X41+Z41+AB41+AD41</f>
        <v>569.8</v>
      </c>
      <c r="C41" s="42">
        <f>H41+J41+L41+N41+P41+R41+T41+V41+X41+Z41+AB41+AD41</f>
        <v>569.8</v>
      </c>
      <c r="D41" s="42">
        <f>C41</f>
        <v>569.8</v>
      </c>
      <c r="E41" s="42">
        <f>I41+K41+M41+O41+Q41+S41+U41+W41+Y41+AA41+AC41+AE41</f>
        <v>567.2900000000001</v>
      </c>
      <c r="F41" s="33">
        <f>IF(E41=0,0,E41/B41*100)</f>
        <v>99.55949455949458</v>
      </c>
      <c r="G41" s="33">
        <f>IF(E41=0,0,E41/C41*100)</f>
        <v>99.55949455949458</v>
      </c>
      <c r="H41" s="42">
        <v>41</v>
      </c>
      <c r="I41" s="42">
        <v>40.93</v>
      </c>
      <c r="J41" s="42">
        <v>40.9</v>
      </c>
      <c r="K41" s="42">
        <v>0</v>
      </c>
      <c r="L41" s="42">
        <v>56.5</v>
      </c>
      <c r="M41" s="42">
        <v>97.4</v>
      </c>
      <c r="N41" s="42">
        <v>46.97</v>
      </c>
      <c r="O41" s="42">
        <v>47.03</v>
      </c>
      <c r="P41" s="42">
        <v>48.8</v>
      </c>
      <c r="Q41" s="42">
        <v>48.35</v>
      </c>
      <c r="R41" s="42">
        <v>48.8</v>
      </c>
      <c r="S41" s="42">
        <v>48.41</v>
      </c>
      <c r="T41" s="42">
        <v>48.9</v>
      </c>
      <c r="U41" s="42">
        <v>46.69</v>
      </c>
      <c r="V41" s="42">
        <v>47.5</v>
      </c>
      <c r="W41" s="42">
        <v>50.16</v>
      </c>
      <c r="X41" s="42">
        <v>45.8</v>
      </c>
      <c r="Y41" s="42">
        <v>46.12</v>
      </c>
      <c r="Z41" s="42">
        <v>48.8</v>
      </c>
      <c r="AA41" s="42">
        <v>48.8</v>
      </c>
      <c r="AB41" s="42">
        <v>48.8</v>
      </c>
      <c r="AC41" s="42">
        <v>47.07</v>
      </c>
      <c r="AD41" s="42">
        <v>47.03</v>
      </c>
      <c r="AE41" s="42">
        <v>46.33</v>
      </c>
      <c r="AF41" s="60"/>
    </row>
    <row r="42" spans="1:32" s="25" customFormat="1" ht="18.75">
      <c r="A42" s="23" t="s">
        <v>15</v>
      </c>
      <c r="B42" s="42">
        <f>H42+J42+L42+N42+P42+R42+T42+V42+X42+Z42+AB42+AD42</f>
        <v>0</v>
      </c>
      <c r="C42" s="42">
        <f>H42+J42+L42+N42+P42+R42+T42+V42+X42+Z42+AB42+AD42</f>
        <v>0</v>
      </c>
      <c r="D42" s="42">
        <f>C42</f>
        <v>0</v>
      </c>
      <c r="E42" s="42">
        <f>I42+K42+M42+O42+Q42+S42+U42+W42+Y42+AA42+AC42+AE42</f>
        <v>0</v>
      </c>
      <c r="F42" s="33">
        <f>IF(E42=0,0,E42/B42*100)</f>
        <v>0</v>
      </c>
      <c r="G42" s="33">
        <f>IF(E42=0,0,E42/C42*100)</f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60"/>
    </row>
    <row r="43" spans="1:32" s="25" customFormat="1" ht="18.75">
      <c r="A43" s="23" t="s">
        <v>16</v>
      </c>
      <c r="B43" s="42">
        <f>H43+J43+L43+N43+P43+R43+T43+V43+X43+Z43+AB43+AD43</f>
        <v>0</v>
      </c>
      <c r="C43" s="42">
        <f>H43+J43+L43+N43+P43+R43+T43+V43+X43+Z43+AB43+AD43</f>
        <v>0</v>
      </c>
      <c r="D43" s="42">
        <f>C43</f>
        <v>0</v>
      </c>
      <c r="E43" s="42">
        <f>I43+K43+M43+O43+Q43+S43+U43+W43+Y43+AA43+AC43+AE43</f>
        <v>0</v>
      </c>
      <c r="F43" s="33">
        <f>IF(E43=0,0,E43/B43*100)</f>
        <v>0</v>
      </c>
      <c r="G43" s="33">
        <f>IF(E43=0,0,E43/C43*100)</f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61"/>
    </row>
    <row r="44" spans="1:32" s="25" customFormat="1" ht="93.75">
      <c r="A44" s="23" t="s">
        <v>28</v>
      </c>
      <c r="B44" s="37">
        <f>B45</f>
        <v>17517.100000000006</v>
      </c>
      <c r="C44" s="37">
        <f>C45</f>
        <v>17517.100000000006</v>
      </c>
      <c r="D44" s="37">
        <f>D45</f>
        <v>17517.100000000006</v>
      </c>
      <c r="E44" s="37">
        <f>E45</f>
        <v>17517.100000000002</v>
      </c>
      <c r="F44" s="24">
        <f>E44/B44*100</f>
        <v>99.99999999999997</v>
      </c>
      <c r="G44" s="24">
        <f>E44/C44*100</f>
        <v>99.99999999999997</v>
      </c>
      <c r="H44" s="37">
        <f aca="true" t="shared" si="14" ref="H44:AE44">H45</f>
        <v>2088.1</v>
      </c>
      <c r="I44" s="37">
        <f t="shared" si="14"/>
        <v>1759.19</v>
      </c>
      <c r="J44" s="37">
        <f t="shared" si="14"/>
        <v>1402.2</v>
      </c>
      <c r="K44" s="37">
        <f t="shared" si="14"/>
        <v>0</v>
      </c>
      <c r="L44" s="37">
        <f t="shared" si="14"/>
        <v>1402.2</v>
      </c>
      <c r="M44" s="37">
        <f t="shared" si="14"/>
        <v>0</v>
      </c>
      <c r="N44" s="37">
        <f t="shared" si="14"/>
        <v>1402.2</v>
      </c>
      <c r="O44" s="37">
        <f t="shared" si="14"/>
        <v>4092.73</v>
      </c>
      <c r="P44" s="37">
        <f t="shared" si="14"/>
        <v>1402.2</v>
      </c>
      <c r="Q44" s="37">
        <f t="shared" si="14"/>
        <v>1443.86</v>
      </c>
      <c r="R44" s="37">
        <f t="shared" si="14"/>
        <v>1402.2</v>
      </c>
      <c r="S44" s="37">
        <f t="shared" si="14"/>
        <v>1572.16</v>
      </c>
      <c r="T44" s="37">
        <f t="shared" si="14"/>
        <v>1402.2</v>
      </c>
      <c r="U44" s="37">
        <f t="shared" si="14"/>
        <v>1483.34</v>
      </c>
      <c r="V44" s="37">
        <f t="shared" si="14"/>
        <v>1402.2</v>
      </c>
      <c r="W44" s="37">
        <f t="shared" si="14"/>
        <v>1443.45</v>
      </c>
      <c r="X44" s="37">
        <f t="shared" si="14"/>
        <v>1402.2</v>
      </c>
      <c r="Y44" s="37">
        <f t="shared" si="14"/>
        <v>1401.01</v>
      </c>
      <c r="Z44" s="37">
        <f t="shared" si="14"/>
        <v>1402.2</v>
      </c>
      <c r="AA44" s="37">
        <f t="shared" si="14"/>
        <v>1390.09</v>
      </c>
      <c r="AB44" s="37">
        <f t="shared" si="14"/>
        <v>1402.2</v>
      </c>
      <c r="AC44" s="37">
        <f t="shared" si="14"/>
        <v>1421.5</v>
      </c>
      <c r="AD44" s="37">
        <f t="shared" si="14"/>
        <v>1407</v>
      </c>
      <c r="AE44" s="37">
        <f t="shared" si="14"/>
        <v>1509.77</v>
      </c>
      <c r="AF44" s="59"/>
    </row>
    <row r="45" spans="1:32" s="25" customFormat="1" ht="18.75">
      <c r="A45" s="49" t="s">
        <v>17</v>
      </c>
      <c r="B45" s="37">
        <f>SUM(B46:B49)</f>
        <v>17517.100000000006</v>
      </c>
      <c r="C45" s="37">
        <f>SUM(C46:C49)</f>
        <v>17517.100000000006</v>
      </c>
      <c r="D45" s="37">
        <f>SUM(D46:D49)</f>
        <v>17517.100000000006</v>
      </c>
      <c r="E45" s="37">
        <f>SUM(E46:E49)</f>
        <v>17517.100000000002</v>
      </c>
      <c r="F45" s="24">
        <f>E45/B45*100</f>
        <v>99.99999999999997</v>
      </c>
      <c r="G45" s="24">
        <f>E45/C45*100</f>
        <v>99.99999999999997</v>
      </c>
      <c r="H45" s="37">
        <f aca="true" t="shared" si="15" ref="H45:AE45">SUM(H46:H49)</f>
        <v>2088.1</v>
      </c>
      <c r="I45" s="37">
        <f>SUM(I46:I49)</f>
        <v>1759.19</v>
      </c>
      <c r="J45" s="37">
        <f t="shared" si="15"/>
        <v>1402.2</v>
      </c>
      <c r="K45" s="37">
        <f>SUM(K46:K49)</f>
        <v>0</v>
      </c>
      <c r="L45" s="37">
        <f t="shared" si="15"/>
        <v>1402.2</v>
      </c>
      <c r="M45" s="37">
        <f t="shared" si="15"/>
        <v>0</v>
      </c>
      <c r="N45" s="37">
        <f t="shared" si="15"/>
        <v>1402.2</v>
      </c>
      <c r="O45" s="37">
        <f t="shared" si="15"/>
        <v>4092.73</v>
      </c>
      <c r="P45" s="37">
        <f t="shared" si="15"/>
        <v>1402.2</v>
      </c>
      <c r="Q45" s="37">
        <f t="shared" si="15"/>
        <v>1443.86</v>
      </c>
      <c r="R45" s="37">
        <f t="shared" si="15"/>
        <v>1402.2</v>
      </c>
      <c r="S45" s="37">
        <f t="shared" si="15"/>
        <v>1572.16</v>
      </c>
      <c r="T45" s="37">
        <f t="shared" si="15"/>
        <v>1402.2</v>
      </c>
      <c r="U45" s="37">
        <f t="shared" si="15"/>
        <v>1483.34</v>
      </c>
      <c r="V45" s="37">
        <f t="shared" si="15"/>
        <v>1402.2</v>
      </c>
      <c r="W45" s="37">
        <f t="shared" si="15"/>
        <v>1443.45</v>
      </c>
      <c r="X45" s="37">
        <f t="shared" si="15"/>
        <v>1402.2</v>
      </c>
      <c r="Y45" s="37">
        <f t="shared" si="15"/>
        <v>1401.01</v>
      </c>
      <c r="Z45" s="37">
        <f t="shared" si="15"/>
        <v>1402.2</v>
      </c>
      <c r="AA45" s="37">
        <f t="shared" si="15"/>
        <v>1390.09</v>
      </c>
      <c r="AB45" s="37">
        <f t="shared" si="15"/>
        <v>1402.2</v>
      </c>
      <c r="AC45" s="37">
        <f t="shared" si="15"/>
        <v>1421.5</v>
      </c>
      <c r="AD45" s="37">
        <f t="shared" si="15"/>
        <v>1407</v>
      </c>
      <c r="AE45" s="37">
        <f t="shared" si="15"/>
        <v>1509.77</v>
      </c>
      <c r="AF45" s="60"/>
    </row>
    <row r="46" spans="1:32" s="25" customFormat="1" ht="18.75">
      <c r="A46" s="23" t="s">
        <v>13</v>
      </c>
      <c r="B46" s="42">
        <f>H46+J46+L46+N46+P46+R46+T46+V46+X46+Z46+AB46+AD46</f>
        <v>0</v>
      </c>
      <c r="C46" s="42">
        <f>H46+J46+L46+N46+P46+R46+T46+V46+X46+Z46+AB46+AD46</f>
        <v>0</v>
      </c>
      <c r="D46" s="42">
        <f>C46</f>
        <v>0</v>
      </c>
      <c r="E46" s="42">
        <f>I46+K46+M46+O46+Q46+S46+U46+W46+Y46+AA46+AC46+AE46</f>
        <v>0</v>
      </c>
      <c r="F46" s="33">
        <f>IF(E46=0,0,E46/B46*100)</f>
        <v>0</v>
      </c>
      <c r="G46" s="33">
        <f>IF(E46=0,0,E46/C46*100)</f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60"/>
    </row>
    <row r="47" spans="1:32" s="25" customFormat="1" ht="18.75">
      <c r="A47" s="23" t="s">
        <v>14</v>
      </c>
      <c r="B47" s="42">
        <f>H47+J47+L47+N47+P47+R47+T47+V47+X47+Z47+AB47+AD47</f>
        <v>17517.100000000006</v>
      </c>
      <c r="C47" s="42">
        <f>H47+J47+L47+N47+P47+R47+T47+V47+X47+Z47+AB47+AD47</f>
        <v>17517.100000000006</v>
      </c>
      <c r="D47" s="42">
        <f>C47</f>
        <v>17517.100000000006</v>
      </c>
      <c r="E47" s="42">
        <f>I47+K47+M47+O47+Q47+S47+U47+W47+Y47+AA47+AC47+AE47</f>
        <v>17517.100000000002</v>
      </c>
      <c r="F47" s="33">
        <f>IF(E47=0,0,E47/B47*100)</f>
        <v>99.99999999999997</v>
      </c>
      <c r="G47" s="33">
        <f>IF(E47=0,0,E47/C47*100)</f>
        <v>99.99999999999997</v>
      </c>
      <c r="H47" s="42">
        <v>2088.1</v>
      </c>
      <c r="I47" s="42">
        <v>1759.19</v>
      </c>
      <c r="J47" s="42">
        <v>1402.2</v>
      </c>
      <c r="K47" s="42">
        <v>0</v>
      </c>
      <c r="L47" s="42">
        <v>1402.2</v>
      </c>
      <c r="M47" s="42">
        <v>0</v>
      </c>
      <c r="N47" s="42">
        <v>1402.2</v>
      </c>
      <c r="O47" s="42">
        <v>4092.73</v>
      </c>
      <c r="P47" s="42">
        <v>1402.2</v>
      </c>
      <c r="Q47" s="42">
        <v>1443.86</v>
      </c>
      <c r="R47" s="42">
        <v>1402.2</v>
      </c>
      <c r="S47" s="42">
        <v>1572.16</v>
      </c>
      <c r="T47" s="42">
        <v>1402.2</v>
      </c>
      <c r="U47" s="42">
        <v>1483.34</v>
      </c>
      <c r="V47" s="42">
        <v>1402.2</v>
      </c>
      <c r="W47" s="42">
        <v>1443.45</v>
      </c>
      <c r="X47" s="42">
        <v>1402.2</v>
      </c>
      <c r="Y47" s="42">
        <v>1401.01</v>
      </c>
      <c r="Z47" s="42">
        <v>1402.2</v>
      </c>
      <c r="AA47" s="42">
        <v>1390.09</v>
      </c>
      <c r="AB47" s="42">
        <v>1402.2</v>
      </c>
      <c r="AC47" s="42">
        <v>1421.5</v>
      </c>
      <c r="AD47" s="42">
        <v>1407</v>
      </c>
      <c r="AE47" s="42">
        <v>1509.77</v>
      </c>
      <c r="AF47" s="60"/>
    </row>
    <row r="48" spans="1:32" s="25" customFormat="1" ht="18.75">
      <c r="A48" s="23" t="s">
        <v>15</v>
      </c>
      <c r="B48" s="42">
        <f>H48+J48+L48+N48+P48+R48+T48+V48+X48+Z48+AB48+AD48</f>
        <v>0</v>
      </c>
      <c r="C48" s="42">
        <f>H48+J48+L48+N48+P48+R48+T48+V48+X48+Z48+AB48+AD48</f>
        <v>0</v>
      </c>
      <c r="D48" s="42">
        <f>C48</f>
        <v>0</v>
      </c>
      <c r="E48" s="42">
        <f>I48+K48+M48+O48+Q48+S48+U48+W48+Y48+AA48+AC48+AE48</f>
        <v>0</v>
      </c>
      <c r="F48" s="33">
        <f>IF(E48=0,0,E48/B48*100)</f>
        <v>0</v>
      </c>
      <c r="G48" s="33">
        <f>IF(E48=0,0,E48/C48*100)</f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60"/>
    </row>
    <row r="49" spans="1:32" s="25" customFormat="1" ht="18.75">
      <c r="A49" s="23" t="s">
        <v>16</v>
      </c>
      <c r="B49" s="42">
        <f>H49+J49+L49+N49+P49+R49+T49+V49+X49+Z49+AB49+AD49</f>
        <v>0</v>
      </c>
      <c r="C49" s="42">
        <f>H49+J49+L49+N49+P49+R49+T49+V49+X49+Z49+AB49+AD49</f>
        <v>0</v>
      </c>
      <c r="D49" s="42">
        <f>C49</f>
        <v>0</v>
      </c>
      <c r="E49" s="42">
        <f>I49+K49+M49+O49+Q49+S49+U49+W49+Y49+AA49+AC49+AE49</f>
        <v>0</v>
      </c>
      <c r="F49" s="33">
        <f>IF(E49=0,0,E49/B49*100)</f>
        <v>0</v>
      </c>
      <c r="G49" s="33">
        <f>IF(E49=0,0,E49/C49*100)</f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61"/>
    </row>
    <row r="50" spans="1:32" s="25" customFormat="1" ht="75">
      <c r="A50" s="23" t="s">
        <v>29</v>
      </c>
      <c r="B50" s="37">
        <f>B51</f>
        <v>48.1</v>
      </c>
      <c r="C50" s="37">
        <f>C51</f>
        <v>48.1</v>
      </c>
      <c r="D50" s="37">
        <f>D51</f>
        <v>48.1</v>
      </c>
      <c r="E50" s="37">
        <f>E51</f>
        <v>48.08</v>
      </c>
      <c r="F50" s="24">
        <f>E50/B50*100</f>
        <v>99.95841995841995</v>
      </c>
      <c r="G50" s="24">
        <f>E50/C50*100</f>
        <v>99.95841995841995</v>
      </c>
      <c r="H50" s="37">
        <f>H51</f>
        <v>6.2</v>
      </c>
      <c r="I50" s="37">
        <f aca="true" t="shared" si="16" ref="I50:AE50">I51</f>
        <v>6.18</v>
      </c>
      <c r="J50" s="37">
        <f t="shared" si="16"/>
        <v>0</v>
      </c>
      <c r="K50" s="37">
        <f t="shared" si="16"/>
        <v>0</v>
      </c>
      <c r="L50" s="37">
        <f t="shared" si="16"/>
        <v>9.2</v>
      </c>
      <c r="M50" s="37">
        <f t="shared" si="16"/>
        <v>5.51</v>
      </c>
      <c r="N50" s="37">
        <f t="shared" si="16"/>
        <v>0</v>
      </c>
      <c r="O50" s="37">
        <f t="shared" si="16"/>
        <v>3.61</v>
      </c>
      <c r="P50" s="37">
        <f t="shared" si="16"/>
        <v>0</v>
      </c>
      <c r="Q50" s="37">
        <f t="shared" si="16"/>
        <v>0</v>
      </c>
      <c r="R50" s="37">
        <f t="shared" si="16"/>
        <v>0</v>
      </c>
      <c r="S50" s="37">
        <f t="shared" si="16"/>
        <v>0</v>
      </c>
      <c r="T50" s="37">
        <f t="shared" si="16"/>
        <v>20.5</v>
      </c>
      <c r="U50" s="37">
        <f t="shared" si="16"/>
        <v>15.66</v>
      </c>
      <c r="V50" s="37">
        <f t="shared" si="16"/>
        <v>0</v>
      </c>
      <c r="W50" s="37">
        <f t="shared" si="16"/>
        <v>0</v>
      </c>
      <c r="X50" s="37">
        <f t="shared" si="16"/>
        <v>0</v>
      </c>
      <c r="Y50" s="37">
        <f t="shared" si="16"/>
        <v>0</v>
      </c>
      <c r="Z50" s="37">
        <f t="shared" si="16"/>
        <v>6.1</v>
      </c>
      <c r="AA50" s="37">
        <f t="shared" si="16"/>
        <v>10.94</v>
      </c>
      <c r="AB50" s="37">
        <f t="shared" si="16"/>
        <v>6.1</v>
      </c>
      <c r="AC50" s="37">
        <f t="shared" si="16"/>
        <v>6.18</v>
      </c>
      <c r="AD50" s="37">
        <f t="shared" si="16"/>
        <v>0</v>
      </c>
      <c r="AE50" s="37">
        <f t="shared" si="16"/>
        <v>0</v>
      </c>
      <c r="AF50" s="59"/>
    </row>
    <row r="51" spans="1:32" s="25" customFormat="1" ht="18.75">
      <c r="A51" s="49" t="s">
        <v>17</v>
      </c>
      <c r="B51" s="37">
        <f>SUM(B52:B55)</f>
        <v>48.1</v>
      </c>
      <c r="C51" s="37">
        <f>SUM(C52:C55)</f>
        <v>48.1</v>
      </c>
      <c r="D51" s="37">
        <f>SUM(D52:D55)</f>
        <v>48.1</v>
      </c>
      <c r="E51" s="37">
        <f>SUM(E52:E55)</f>
        <v>48.08</v>
      </c>
      <c r="F51" s="24">
        <f>E51/B51*100</f>
        <v>99.95841995841995</v>
      </c>
      <c r="G51" s="24">
        <f>E51/C51*100</f>
        <v>99.95841995841995</v>
      </c>
      <c r="H51" s="37">
        <f aca="true" t="shared" si="17" ref="H51:AE51">SUM(H52:H55)</f>
        <v>6.2</v>
      </c>
      <c r="I51" s="37">
        <f>SUM(I52:I55)</f>
        <v>6.18</v>
      </c>
      <c r="J51" s="37">
        <f t="shared" si="17"/>
        <v>0</v>
      </c>
      <c r="K51" s="37">
        <f>SUM(K52:K55)</f>
        <v>0</v>
      </c>
      <c r="L51" s="37">
        <f t="shared" si="17"/>
        <v>9.2</v>
      </c>
      <c r="M51" s="37">
        <f t="shared" si="17"/>
        <v>5.51</v>
      </c>
      <c r="N51" s="37">
        <f t="shared" si="17"/>
        <v>0</v>
      </c>
      <c r="O51" s="37">
        <f t="shared" si="17"/>
        <v>3.61</v>
      </c>
      <c r="P51" s="37">
        <f t="shared" si="17"/>
        <v>0</v>
      </c>
      <c r="Q51" s="37">
        <f t="shared" si="17"/>
        <v>0</v>
      </c>
      <c r="R51" s="37">
        <f t="shared" si="17"/>
        <v>0</v>
      </c>
      <c r="S51" s="37">
        <f t="shared" si="17"/>
        <v>0</v>
      </c>
      <c r="T51" s="37">
        <f t="shared" si="17"/>
        <v>20.5</v>
      </c>
      <c r="U51" s="37">
        <f t="shared" si="17"/>
        <v>15.66</v>
      </c>
      <c r="V51" s="37">
        <f t="shared" si="17"/>
        <v>0</v>
      </c>
      <c r="W51" s="37">
        <f t="shared" si="17"/>
        <v>0</v>
      </c>
      <c r="X51" s="37">
        <f t="shared" si="17"/>
        <v>0</v>
      </c>
      <c r="Y51" s="37">
        <f t="shared" si="17"/>
        <v>0</v>
      </c>
      <c r="Z51" s="37">
        <f t="shared" si="17"/>
        <v>6.1</v>
      </c>
      <c r="AA51" s="37">
        <f t="shared" si="17"/>
        <v>10.94</v>
      </c>
      <c r="AB51" s="37">
        <f t="shared" si="17"/>
        <v>6.1</v>
      </c>
      <c r="AC51" s="37">
        <f t="shared" si="17"/>
        <v>6.18</v>
      </c>
      <c r="AD51" s="37">
        <f t="shared" si="17"/>
        <v>0</v>
      </c>
      <c r="AE51" s="37">
        <f t="shared" si="17"/>
        <v>0</v>
      </c>
      <c r="AF51" s="60"/>
    </row>
    <row r="52" spans="1:32" s="25" customFormat="1" ht="18.75">
      <c r="A52" s="23" t="s">
        <v>13</v>
      </c>
      <c r="B52" s="42">
        <f>H52+J52+L52+N52+P52+R52+T52+V52+X52+Z52+AB52+AD52</f>
        <v>0</v>
      </c>
      <c r="C52" s="42">
        <f>H52+J52+L52+N52+P52+R52+T52+V52+X52+Z52+AB52+AD52</f>
        <v>0</v>
      </c>
      <c r="D52" s="42">
        <f>C52</f>
        <v>0</v>
      </c>
      <c r="E52" s="42">
        <f>I52+K52+M52+O52+Q52+S52+U52+W52+Y52+AA52+AC52+AE52</f>
        <v>0</v>
      </c>
      <c r="F52" s="33">
        <f>IF(E52=0,0,E52/B52*100)</f>
        <v>0</v>
      </c>
      <c r="G52" s="33">
        <f>IF(E52=0,0,E52/C52*100)</f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60"/>
    </row>
    <row r="53" spans="1:32" s="25" customFormat="1" ht="18.75">
      <c r="A53" s="23" t="s">
        <v>14</v>
      </c>
      <c r="B53" s="42">
        <f>H53+J53+L53+N53+P53+R53+T53+V53+X53+Z53+AB53+AD53</f>
        <v>48.1</v>
      </c>
      <c r="C53" s="42">
        <f>H53+J53+L53+N53+P53+R53+T53+V53+X53+Z53+AB53+AD53</f>
        <v>48.1</v>
      </c>
      <c r="D53" s="42">
        <f>C53</f>
        <v>48.1</v>
      </c>
      <c r="E53" s="42">
        <f>I53+K53+M53+O53+Q53+S53+U53+W53+Y53+AA53+AC53+AE53</f>
        <v>48.08</v>
      </c>
      <c r="F53" s="33">
        <f>IF(E53=0,0,E53/B53*100)</f>
        <v>99.95841995841995</v>
      </c>
      <c r="G53" s="33">
        <f>IF(E53=0,0,E53/C53*100)</f>
        <v>99.95841995841995</v>
      </c>
      <c r="H53" s="42">
        <v>6.2</v>
      </c>
      <c r="I53" s="42">
        <v>6.18</v>
      </c>
      <c r="J53" s="42">
        <v>0</v>
      </c>
      <c r="K53" s="42">
        <v>0</v>
      </c>
      <c r="L53" s="42">
        <v>9.2</v>
      </c>
      <c r="M53" s="42">
        <v>5.51</v>
      </c>
      <c r="N53" s="42">
        <v>0</v>
      </c>
      <c r="O53" s="42">
        <v>3.61</v>
      </c>
      <c r="P53" s="42">
        <v>0</v>
      </c>
      <c r="Q53" s="42">
        <v>0</v>
      </c>
      <c r="R53" s="42">
        <v>0</v>
      </c>
      <c r="S53" s="42">
        <v>0</v>
      </c>
      <c r="T53" s="42">
        <v>20.5</v>
      </c>
      <c r="U53" s="42">
        <v>15.66</v>
      </c>
      <c r="V53" s="42">
        <v>0</v>
      </c>
      <c r="W53" s="42">
        <v>0</v>
      </c>
      <c r="X53" s="42">
        <v>0</v>
      </c>
      <c r="Y53" s="42">
        <v>0</v>
      </c>
      <c r="Z53" s="42">
        <v>6.1</v>
      </c>
      <c r="AA53" s="42">
        <v>10.94</v>
      </c>
      <c r="AB53" s="42">
        <v>6.1</v>
      </c>
      <c r="AC53" s="42">
        <v>6.18</v>
      </c>
      <c r="AD53" s="42">
        <v>0</v>
      </c>
      <c r="AE53" s="42">
        <v>0</v>
      </c>
      <c r="AF53" s="60"/>
    </row>
    <row r="54" spans="1:32" s="25" customFormat="1" ht="18.75">
      <c r="A54" s="23" t="s">
        <v>15</v>
      </c>
      <c r="B54" s="42">
        <f>H54+J54+L54+N54+P54+R54+T54+V54+X54+Z54+AB54+AD54</f>
        <v>0</v>
      </c>
      <c r="C54" s="42">
        <f>H54+J54+L54+N54+P54+R54+T54+V54+X54+Z54+AB54+AD54</f>
        <v>0</v>
      </c>
      <c r="D54" s="42">
        <f>C54</f>
        <v>0</v>
      </c>
      <c r="E54" s="42">
        <f>I54+K54+M54+O54+Q54+S54+U54+W54+Y54+AA54+AC54+AE54</f>
        <v>0</v>
      </c>
      <c r="F54" s="33">
        <f>IF(E54=0,0,E54/B54*100)</f>
        <v>0</v>
      </c>
      <c r="G54" s="33">
        <f>IF(E54=0,0,E54/C54*100)</f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60"/>
    </row>
    <row r="55" spans="1:32" s="25" customFormat="1" ht="18.75">
      <c r="A55" s="23" t="s">
        <v>16</v>
      </c>
      <c r="B55" s="42">
        <f>H55+J55+L55+N55+P55+R55+T55+V55+X55+Z55+AB55+AD55</f>
        <v>0</v>
      </c>
      <c r="C55" s="42">
        <f>H55+J55+L55+N55+P55+R55+T55+V55+X55+Z55+AB55+AD55</f>
        <v>0</v>
      </c>
      <c r="D55" s="42">
        <f>C55</f>
        <v>0</v>
      </c>
      <c r="E55" s="42">
        <f>I55+K55+M55+O55+Q55+S55+U55+W55+Y55+AA55+AC55+AE55</f>
        <v>0</v>
      </c>
      <c r="F55" s="33">
        <f>IF(E55=0,0,E55/B55*100)</f>
        <v>0</v>
      </c>
      <c r="G55" s="33">
        <f>IF(E55=0,0,E55/C55*100)</f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61"/>
    </row>
    <row r="56" spans="1:32" s="25" customFormat="1" ht="75">
      <c r="A56" s="23" t="s">
        <v>30</v>
      </c>
      <c r="B56" s="37">
        <f>B57</f>
        <v>1877.9</v>
      </c>
      <c r="C56" s="37">
        <f>C57</f>
        <v>1877.9</v>
      </c>
      <c r="D56" s="37">
        <f>D57</f>
        <v>1877.9</v>
      </c>
      <c r="E56" s="37">
        <f>E57</f>
        <v>1877.8799999999999</v>
      </c>
      <c r="F56" s="24">
        <f>E56/B56*100</f>
        <v>99.99893498056338</v>
      </c>
      <c r="G56" s="24">
        <f>E56/C56*100</f>
        <v>99.99893498056338</v>
      </c>
      <c r="H56" s="37">
        <f aca="true" t="shared" si="18" ref="H56:AE56">H57</f>
        <v>535</v>
      </c>
      <c r="I56" s="37">
        <f t="shared" si="18"/>
        <v>376.77</v>
      </c>
      <c r="J56" s="37">
        <f t="shared" si="18"/>
        <v>0</v>
      </c>
      <c r="K56" s="37">
        <f t="shared" si="18"/>
        <v>0</v>
      </c>
      <c r="L56" s="37">
        <f t="shared" si="18"/>
        <v>0</v>
      </c>
      <c r="M56" s="37">
        <f t="shared" si="18"/>
        <v>0</v>
      </c>
      <c r="N56" s="37">
        <f t="shared" si="18"/>
        <v>528.7</v>
      </c>
      <c r="O56" s="37">
        <f t="shared" si="18"/>
        <v>505.7</v>
      </c>
      <c r="P56" s="37">
        <f t="shared" si="18"/>
        <v>0</v>
      </c>
      <c r="Q56" s="37">
        <f t="shared" si="18"/>
        <v>0</v>
      </c>
      <c r="R56" s="37">
        <f t="shared" si="18"/>
        <v>0</v>
      </c>
      <c r="S56" s="37">
        <f t="shared" si="18"/>
        <v>0</v>
      </c>
      <c r="T56" s="37">
        <f t="shared" si="18"/>
        <v>528.6</v>
      </c>
      <c r="U56" s="37">
        <f t="shared" si="18"/>
        <v>495.04</v>
      </c>
      <c r="V56" s="37">
        <f t="shared" si="18"/>
        <v>0</v>
      </c>
      <c r="W56" s="37">
        <f t="shared" si="18"/>
        <v>0</v>
      </c>
      <c r="X56" s="37">
        <f t="shared" si="18"/>
        <v>0</v>
      </c>
      <c r="Y56" s="37">
        <f t="shared" si="18"/>
        <v>214.78</v>
      </c>
      <c r="Z56" s="37">
        <f t="shared" si="18"/>
        <v>285.6</v>
      </c>
      <c r="AA56" s="37">
        <f t="shared" si="18"/>
        <v>285.59</v>
      </c>
      <c r="AB56" s="37">
        <f t="shared" si="18"/>
        <v>0</v>
      </c>
      <c r="AC56" s="37">
        <f t="shared" si="18"/>
        <v>0</v>
      </c>
      <c r="AD56" s="37">
        <f t="shared" si="18"/>
        <v>0</v>
      </c>
      <c r="AE56" s="37">
        <f t="shared" si="18"/>
        <v>0</v>
      </c>
      <c r="AF56" s="59"/>
    </row>
    <row r="57" spans="1:32" s="25" customFormat="1" ht="18.75">
      <c r="A57" s="49" t="s">
        <v>17</v>
      </c>
      <c r="B57" s="37">
        <f>SUM(B58:B61)</f>
        <v>1877.9</v>
      </c>
      <c r="C57" s="37">
        <f>SUM(C58:C61)</f>
        <v>1877.9</v>
      </c>
      <c r="D57" s="37">
        <f>SUM(D58:D61)</f>
        <v>1877.9</v>
      </c>
      <c r="E57" s="37">
        <f>SUM(E58:E61)</f>
        <v>1877.8799999999999</v>
      </c>
      <c r="F57" s="24">
        <f>E57/B57*100</f>
        <v>99.99893498056338</v>
      </c>
      <c r="G57" s="24">
        <f>E57/C57*100</f>
        <v>99.99893498056338</v>
      </c>
      <c r="H57" s="37">
        <f aca="true" t="shared" si="19" ref="H57:AE57">SUM(H58:H61)</f>
        <v>535</v>
      </c>
      <c r="I57" s="37">
        <f>SUM(I58:I61)</f>
        <v>376.77</v>
      </c>
      <c r="J57" s="37">
        <f t="shared" si="19"/>
        <v>0</v>
      </c>
      <c r="K57" s="37">
        <f>SUM(K58:K61)</f>
        <v>0</v>
      </c>
      <c r="L57" s="37">
        <f t="shared" si="19"/>
        <v>0</v>
      </c>
      <c r="M57" s="37">
        <f t="shared" si="19"/>
        <v>0</v>
      </c>
      <c r="N57" s="37">
        <f t="shared" si="19"/>
        <v>528.7</v>
      </c>
      <c r="O57" s="37">
        <f t="shared" si="19"/>
        <v>505.7</v>
      </c>
      <c r="P57" s="37">
        <f t="shared" si="19"/>
        <v>0</v>
      </c>
      <c r="Q57" s="37">
        <f t="shared" si="19"/>
        <v>0</v>
      </c>
      <c r="R57" s="37">
        <f t="shared" si="19"/>
        <v>0</v>
      </c>
      <c r="S57" s="37">
        <f t="shared" si="19"/>
        <v>0</v>
      </c>
      <c r="T57" s="37">
        <f t="shared" si="19"/>
        <v>528.6</v>
      </c>
      <c r="U57" s="37">
        <f t="shared" si="19"/>
        <v>495.04</v>
      </c>
      <c r="V57" s="37">
        <f t="shared" si="19"/>
        <v>0</v>
      </c>
      <c r="W57" s="37">
        <f t="shared" si="19"/>
        <v>0</v>
      </c>
      <c r="X57" s="37">
        <f t="shared" si="19"/>
        <v>0</v>
      </c>
      <c r="Y57" s="37">
        <f t="shared" si="19"/>
        <v>214.78</v>
      </c>
      <c r="Z57" s="37">
        <f t="shared" si="19"/>
        <v>285.6</v>
      </c>
      <c r="AA57" s="37">
        <f t="shared" si="19"/>
        <v>285.59</v>
      </c>
      <c r="AB57" s="37">
        <f t="shared" si="19"/>
        <v>0</v>
      </c>
      <c r="AC57" s="37">
        <f t="shared" si="19"/>
        <v>0</v>
      </c>
      <c r="AD57" s="37">
        <f t="shared" si="19"/>
        <v>0</v>
      </c>
      <c r="AE57" s="37">
        <f t="shared" si="19"/>
        <v>0</v>
      </c>
      <c r="AF57" s="60"/>
    </row>
    <row r="58" spans="1:32" s="25" customFormat="1" ht="18.75">
      <c r="A58" s="23" t="s">
        <v>13</v>
      </c>
      <c r="B58" s="42">
        <f>H58+J58+L58+N58+P58+R58+T58+V58+X58+Z58+AB58+AD58</f>
        <v>0</v>
      </c>
      <c r="C58" s="42">
        <f>H58+J58+L58+N58+P58+R58+T58+V58+X58+Z58+AB58+AD58</f>
        <v>0</v>
      </c>
      <c r="D58" s="42">
        <f>C58</f>
        <v>0</v>
      </c>
      <c r="E58" s="42">
        <f>I58+K58+M58+O58+Q58+S58+U58+W58+Y58+AA58+AC58+AE58</f>
        <v>0</v>
      </c>
      <c r="F58" s="33">
        <f>IF(E58=0,0,E58/B58*100)</f>
        <v>0</v>
      </c>
      <c r="G58" s="33">
        <f>IF(E58=0,0,E58/C58*100)</f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60"/>
    </row>
    <row r="59" spans="1:32" s="25" customFormat="1" ht="18.75">
      <c r="A59" s="23" t="s">
        <v>14</v>
      </c>
      <c r="B59" s="42">
        <f>H59+J59+L59+N59+P59+R59+T59+V59+X59+Z59+AB59+AD59</f>
        <v>1877.9</v>
      </c>
      <c r="C59" s="42">
        <f>H59+J59+L59+N59+P59+R59+T59+V59+X59+Z59+AB59+AD59</f>
        <v>1877.9</v>
      </c>
      <c r="D59" s="42">
        <f>C59</f>
        <v>1877.9</v>
      </c>
      <c r="E59" s="42">
        <f>I59+K59+M59+O59+Q59+S59+U59+W59+Y59+AA59+AC59+AE59</f>
        <v>1877.8799999999999</v>
      </c>
      <c r="F59" s="33">
        <f>IF(E59=0,0,E59/B59*100)</f>
        <v>99.99893498056338</v>
      </c>
      <c r="G59" s="33">
        <f>IF(E59=0,0,E59/C59*100)</f>
        <v>99.99893498056338</v>
      </c>
      <c r="H59" s="42">
        <v>535</v>
      </c>
      <c r="I59" s="42">
        <v>376.77</v>
      </c>
      <c r="J59" s="42">
        <v>0</v>
      </c>
      <c r="K59" s="42">
        <v>0</v>
      </c>
      <c r="L59" s="42">
        <v>0</v>
      </c>
      <c r="M59" s="42">
        <v>0</v>
      </c>
      <c r="N59" s="42">
        <v>528.7</v>
      </c>
      <c r="O59" s="42">
        <v>505.7</v>
      </c>
      <c r="P59" s="42">
        <v>0</v>
      </c>
      <c r="Q59" s="42">
        <v>0</v>
      </c>
      <c r="R59" s="42">
        <v>0</v>
      </c>
      <c r="S59" s="42">
        <v>0</v>
      </c>
      <c r="T59" s="42">
        <v>528.6</v>
      </c>
      <c r="U59" s="42">
        <v>495.04</v>
      </c>
      <c r="V59" s="42">
        <v>0</v>
      </c>
      <c r="W59" s="42">
        <v>0</v>
      </c>
      <c r="X59" s="42">
        <v>0</v>
      </c>
      <c r="Y59" s="42">
        <v>214.78</v>
      </c>
      <c r="Z59" s="42">
        <v>285.6</v>
      </c>
      <c r="AA59" s="42">
        <v>285.59</v>
      </c>
      <c r="AB59" s="42">
        <v>0</v>
      </c>
      <c r="AC59" s="42">
        <v>0</v>
      </c>
      <c r="AD59" s="42">
        <v>0</v>
      </c>
      <c r="AE59" s="42">
        <v>0</v>
      </c>
      <c r="AF59" s="60"/>
    </row>
    <row r="60" spans="1:32" s="25" customFormat="1" ht="18.75">
      <c r="A60" s="23" t="s">
        <v>15</v>
      </c>
      <c r="B60" s="42">
        <f>H60+J60+L60+N60+P60+R60+T60+V60+X60+Z60+AB60+AD60</f>
        <v>0</v>
      </c>
      <c r="C60" s="42">
        <f>H60+J60+L60+N60+P60+R60+T60+V60+X60+Z60+AB60+AD60</f>
        <v>0</v>
      </c>
      <c r="D60" s="42">
        <f>C60</f>
        <v>0</v>
      </c>
      <c r="E60" s="42">
        <f>I60+K60+M60+O60+Q60+S60+U60+W60+Y60+AA60+AC60+AE60</f>
        <v>0</v>
      </c>
      <c r="F60" s="33">
        <f>IF(E60=0,0,E60/B60*100)</f>
        <v>0</v>
      </c>
      <c r="G60" s="33">
        <f>IF(E60=0,0,E60/C60*100)</f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60"/>
    </row>
    <row r="61" spans="1:32" s="25" customFormat="1" ht="18.75">
      <c r="A61" s="23" t="s">
        <v>16</v>
      </c>
      <c r="B61" s="42">
        <f>H61+J61+L61+N61+P61+R61+T61+V61+X61+Z61+AB61+AD61</f>
        <v>0</v>
      </c>
      <c r="C61" s="42">
        <f>H61+J61+L61+N61+P61+R61+T61+V61+X61+Z61+AB61+AD61</f>
        <v>0</v>
      </c>
      <c r="D61" s="42">
        <f>C61</f>
        <v>0</v>
      </c>
      <c r="E61" s="42">
        <f>I61+K61+M61+O61+Q61+S61+U61+W61+Y61+AA61+AC61+AE61</f>
        <v>0</v>
      </c>
      <c r="F61" s="33">
        <f>IF(E61=0,0,E61/B61*100)</f>
        <v>0</v>
      </c>
      <c r="G61" s="33">
        <f>IF(E61=0,0,E61/C61*100)</f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61"/>
    </row>
    <row r="62" spans="1:32" s="25" customFormat="1" ht="99.75" customHeight="1">
      <c r="A62" s="28" t="s">
        <v>31</v>
      </c>
      <c r="B62" s="37">
        <f>B63</f>
        <v>3125.4</v>
      </c>
      <c r="C62" s="37">
        <f>C63</f>
        <v>3125.4</v>
      </c>
      <c r="D62" s="37">
        <f>D63</f>
        <v>3125.4</v>
      </c>
      <c r="E62" s="37">
        <f>E63</f>
        <v>3125.399999999999</v>
      </c>
      <c r="F62" s="24">
        <f>E62/B62*100</f>
        <v>99.99999999999997</v>
      </c>
      <c r="G62" s="24">
        <f>E62/C62*100</f>
        <v>99.99999999999997</v>
      </c>
      <c r="H62" s="37">
        <f aca="true" t="shared" si="20" ref="H62:AE62">H63</f>
        <v>260.5</v>
      </c>
      <c r="I62" s="37">
        <f t="shared" si="20"/>
        <v>260.5</v>
      </c>
      <c r="J62" s="37">
        <f t="shared" si="20"/>
        <v>260.4</v>
      </c>
      <c r="K62" s="37">
        <f t="shared" si="20"/>
        <v>260.4</v>
      </c>
      <c r="L62" s="37">
        <f t="shared" si="20"/>
        <v>260.5</v>
      </c>
      <c r="M62" s="37">
        <f t="shared" si="20"/>
        <v>260.45</v>
      </c>
      <c r="N62" s="37">
        <f t="shared" si="20"/>
        <v>260.4</v>
      </c>
      <c r="O62" s="37">
        <f t="shared" si="20"/>
        <v>260.45</v>
      </c>
      <c r="P62" s="37">
        <f t="shared" si="20"/>
        <v>260.5</v>
      </c>
      <c r="Q62" s="37">
        <f t="shared" si="20"/>
        <v>260.45</v>
      </c>
      <c r="R62" s="37">
        <f t="shared" si="20"/>
        <v>260.4</v>
      </c>
      <c r="S62" s="37">
        <f t="shared" si="20"/>
        <v>260.45</v>
      </c>
      <c r="T62" s="37">
        <f t="shared" si="20"/>
        <v>260.5</v>
      </c>
      <c r="U62" s="37">
        <f t="shared" si="20"/>
        <v>260.45</v>
      </c>
      <c r="V62" s="37">
        <f t="shared" si="20"/>
        <v>260.4</v>
      </c>
      <c r="W62" s="37">
        <f t="shared" si="20"/>
        <v>260.45</v>
      </c>
      <c r="X62" s="37">
        <f t="shared" si="20"/>
        <v>260.5</v>
      </c>
      <c r="Y62" s="37">
        <f t="shared" si="20"/>
        <v>260.45</v>
      </c>
      <c r="Z62" s="37">
        <f t="shared" si="20"/>
        <v>260.4</v>
      </c>
      <c r="AA62" s="37">
        <f t="shared" si="20"/>
        <v>260.45</v>
      </c>
      <c r="AB62" s="37">
        <f t="shared" si="20"/>
        <v>260.5</v>
      </c>
      <c r="AC62" s="37">
        <f t="shared" si="20"/>
        <v>260.45</v>
      </c>
      <c r="AD62" s="37">
        <f t="shared" si="20"/>
        <v>260.4</v>
      </c>
      <c r="AE62" s="37">
        <f t="shared" si="20"/>
        <v>260.45</v>
      </c>
      <c r="AF62" s="59"/>
    </row>
    <row r="63" spans="1:32" s="25" customFormat="1" ht="18.75">
      <c r="A63" s="49" t="s">
        <v>17</v>
      </c>
      <c r="B63" s="37">
        <f>SUM(B64:B67)</f>
        <v>3125.4</v>
      </c>
      <c r="C63" s="37">
        <f>SUM(C64:C67)</f>
        <v>3125.4</v>
      </c>
      <c r="D63" s="37">
        <f>SUM(D64:D67)</f>
        <v>3125.4</v>
      </c>
      <c r="E63" s="37">
        <f>SUM(E64:E67)</f>
        <v>3125.399999999999</v>
      </c>
      <c r="F63" s="24">
        <f>E63/B63*100</f>
        <v>99.99999999999997</v>
      </c>
      <c r="G63" s="24">
        <f>E63/C63*100</f>
        <v>99.99999999999997</v>
      </c>
      <c r="H63" s="37">
        <f aca="true" t="shared" si="21" ref="H63:AE63">SUM(H64:H67)</f>
        <v>260.5</v>
      </c>
      <c r="I63" s="37">
        <f>SUM(I64:I67)</f>
        <v>260.5</v>
      </c>
      <c r="J63" s="37">
        <f t="shared" si="21"/>
        <v>260.4</v>
      </c>
      <c r="K63" s="37">
        <f>SUM(K64:K67)</f>
        <v>260.4</v>
      </c>
      <c r="L63" s="37">
        <f t="shared" si="21"/>
        <v>260.5</v>
      </c>
      <c r="M63" s="37">
        <f t="shared" si="21"/>
        <v>260.45</v>
      </c>
      <c r="N63" s="37">
        <f t="shared" si="21"/>
        <v>260.4</v>
      </c>
      <c r="O63" s="37">
        <f t="shared" si="21"/>
        <v>260.45</v>
      </c>
      <c r="P63" s="37">
        <f t="shared" si="21"/>
        <v>260.5</v>
      </c>
      <c r="Q63" s="37">
        <f t="shared" si="21"/>
        <v>260.45</v>
      </c>
      <c r="R63" s="37">
        <f t="shared" si="21"/>
        <v>260.4</v>
      </c>
      <c r="S63" s="37">
        <f t="shared" si="21"/>
        <v>260.45</v>
      </c>
      <c r="T63" s="37">
        <f t="shared" si="21"/>
        <v>260.5</v>
      </c>
      <c r="U63" s="37">
        <f t="shared" si="21"/>
        <v>260.45</v>
      </c>
      <c r="V63" s="37">
        <f t="shared" si="21"/>
        <v>260.4</v>
      </c>
      <c r="W63" s="37">
        <f t="shared" si="21"/>
        <v>260.45</v>
      </c>
      <c r="X63" s="37">
        <f t="shared" si="21"/>
        <v>260.5</v>
      </c>
      <c r="Y63" s="37">
        <f t="shared" si="21"/>
        <v>260.45</v>
      </c>
      <c r="Z63" s="37">
        <f t="shared" si="21"/>
        <v>260.4</v>
      </c>
      <c r="AA63" s="37">
        <f t="shared" si="21"/>
        <v>260.45</v>
      </c>
      <c r="AB63" s="37">
        <f t="shared" si="21"/>
        <v>260.5</v>
      </c>
      <c r="AC63" s="37">
        <f t="shared" si="21"/>
        <v>260.45</v>
      </c>
      <c r="AD63" s="37">
        <f t="shared" si="21"/>
        <v>260.4</v>
      </c>
      <c r="AE63" s="37">
        <f t="shared" si="21"/>
        <v>260.45</v>
      </c>
      <c r="AF63" s="60"/>
    </row>
    <row r="64" spans="1:32" s="25" customFormat="1" ht="18.75">
      <c r="A64" s="23" t="s">
        <v>13</v>
      </c>
      <c r="B64" s="42">
        <f>H64+J64+L64+N64+P64+R64+T64+V64+X64+Z64+AB64+AD64</f>
        <v>0</v>
      </c>
      <c r="C64" s="42">
        <f>H64+J64+L64+N64+P64+R64+T64+V64+X64+Z64+AB64+AD64</f>
        <v>0</v>
      </c>
      <c r="D64" s="42">
        <f>C64</f>
        <v>0</v>
      </c>
      <c r="E64" s="42">
        <f>I64+K64+M64+O64+Q64+S64+U64+W64+Y64+AA64+AC64+AE64</f>
        <v>0</v>
      </c>
      <c r="F64" s="33">
        <f aca="true" t="shared" si="22" ref="F64:F79">IF(E64=0,0,E64/B64*100)</f>
        <v>0</v>
      </c>
      <c r="G64" s="33">
        <f aca="true" t="shared" si="23" ref="G64:G109">IF(E64=0,0,E64/C64*100)</f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60"/>
    </row>
    <row r="65" spans="1:32" s="25" customFormat="1" ht="18.75">
      <c r="A65" s="23" t="s">
        <v>14</v>
      </c>
      <c r="B65" s="42">
        <f>H65+J65+L65+N65+P65+R65+T65+V65+X65+Z65+AB65+AD65</f>
        <v>3125.4</v>
      </c>
      <c r="C65" s="42">
        <f>H65+J65+L65+N65+P65+R65+T65+V65+X65+Z65+AB65+AD65</f>
        <v>3125.4</v>
      </c>
      <c r="D65" s="42">
        <f>C65</f>
        <v>3125.4</v>
      </c>
      <c r="E65" s="42">
        <f>I65+K65+M65+O65+Q65+S65+U65+W65+Y65+AA65+AC65+AE65</f>
        <v>3125.399999999999</v>
      </c>
      <c r="F65" s="33">
        <f t="shared" si="22"/>
        <v>99.99999999999997</v>
      </c>
      <c r="G65" s="33">
        <f t="shared" si="23"/>
        <v>99.99999999999997</v>
      </c>
      <c r="H65" s="42">
        <v>260.5</v>
      </c>
      <c r="I65" s="42">
        <v>260.5</v>
      </c>
      <c r="J65" s="42">
        <v>260.4</v>
      </c>
      <c r="K65" s="42">
        <v>260.4</v>
      </c>
      <c r="L65" s="42">
        <v>260.5</v>
      </c>
      <c r="M65" s="42">
        <v>260.45</v>
      </c>
      <c r="N65" s="42">
        <v>260.4</v>
      </c>
      <c r="O65" s="42">
        <v>260.45</v>
      </c>
      <c r="P65" s="42">
        <v>260.5</v>
      </c>
      <c r="Q65" s="42">
        <v>260.45</v>
      </c>
      <c r="R65" s="42">
        <v>260.4</v>
      </c>
      <c r="S65" s="42">
        <v>260.45</v>
      </c>
      <c r="T65" s="42">
        <v>260.5</v>
      </c>
      <c r="U65" s="42">
        <v>260.45</v>
      </c>
      <c r="V65" s="42">
        <v>260.4</v>
      </c>
      <c r="W65" s="42">
        <v>260.45</v>
      </c>
      <c r="X65" s="42">
        <v>260.5</v>
      </c>
      <c r="Y65" s="42">
        <v>260.45</v>
      </c>
      <c r="Z65" s="42">
        <v>260.4</v>
      </c>
      <c r="AA65" s="42">
        <v>260.45</v>
      </c>
      <c r="AB65" s="42">
        <v>260.5</v>
      </c>
      <c r="AC65" s="42">
        <v>260.45</v>
      </c>
      <c r="AD65" s="42">
        <v>260.4</v>
      </c>
      <c r="AE65" s="42">
        <v>260.45</v>
      </c>
      <c r="AF65" s="60"/>
    </row>
    <row r="66" spans="1:32" s="25" customFormat="1" ht="18.75">
      <c r="A66" s="23" t="s">
        <v>15</v>
      </c>
      <c r="B66" s="42">
        <f>H66+J66+L66+N66+P66+R66+T66+V66+X66+Z66+AB66+AD66</f>
        <v>0</v>
      </c>
      <c r="C66" s="42">
        <f>H66+J66+L66+N66+P66+R66+T66+V66+X66+Z66+AB66+AD66</f>
        <v>0</v>
      </c>
      <c r="D66" s="42">
        <f>C66</f>
        <v>0</v>
      </c>
      <c r="E66" s="42">
        <f>I66+K66+M66+O66+Q66+S66+U66+W66+Y66+AA66+AC66+AE66</f>
        <v>0</v>
      </c>
      <c r="F66" s="33">
        <f t="shared" si="22"/>
        <v>0</v>
      </c>
      <c r="G66" s="33">
        <f t="shared" si="23"/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60"/>
    </row>
    <row r="67" spans="1:32" s="25" customFormat="1" ht="18.75">
      <c r="A67" s="23" t="s">
        <v>16</v>
      </c>
      <c r="B67" s="42">
        <f>H67+J67+L67+N67+P67+R67+T67+V67+X67+Z67+AB67+AD67</f>
        <v>0</v>
      </c>
      <c r="C67" s="42">
        <f>H67+J67+L67+N67+P67+R67+T67+V67+X67+Z67+AB67+AD67</f>
        <v>0</v>
      </c>
      <c r="D67" s="42">
        <f>C67</f>
        <v>0</v>
      </c>
      <c r="E67" s="42">
        <f>I67+K67+M67+O67+Q67+S67+U67+W67+Y67+AA67+AC67+AE67</f>
        <v>0</v>
      </c>
      <c r="F67" s="33">
        <f t="shared" si="22"/>
        <v>0</v>
      </c>
      <c r="G67" s="33">
        <f t="shared" si="23"/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61"/>
    </row>
    <row r="68" spans="1:32" s="25" customFormat="1" ht="150">
      <c r="A68" s="28" t="s">
        <v>44</v>
      </c>
      <c r="B68" s="37">
        <f>B69</f>
        <v>61.6</v>
      </c>
      <c r="C68" s="37">
        <f>C69</f>
        <v>61.6</v>
      </c>
      <c r="D68" s="37">
        <f>D69</f>
        <v>61.6</v>
      </c>
      <c r="E68" s="37">
        <f>E69</f>
        <v>61.53</v>
      </c>
      <c r="F68" s="24">
        <f t="shared" si="22"/>
        <v>99.88636363636364</v>
      </c>
      <c r="G68" s="24">
        <f t="shared" si="23"/>
        <v>99.88636363636364</v>
      </c>
      <c r="H68" s="37">
        <f aca="true" t="shared" si="24" ref="H68:AE68">H69</f>
        <v>0</v>
      </c>
      <c r="I68" s="37">
        <f t="shared" si="24"/>
        <v>0</v>
      </c>
      <c r="J68" s="37">
        <f t="shared" si="24"/>
        <v>0</v>
      </c>
      <c r="K68" s="37">
        <f t="shared" si="24"/>
        <v>0</v>
      </c>
      <c r="L68" s="37">
        <f t="shared" si="24"/>
        <v>61.53</v>
      </c>
      <c r="M68" s="37">
        <f t="shared" si="24"/>
        <v>61.53</v>
      </c>
      <c r="N68" s="37">
        <f t="shared" si="24"/>
        <v>0</v>
      </c>
      <c r="O68" s="37">
        <f t="shared" si="24"/>
        <v>0</v>
      </c>
      <c r="P68" s="37">
        <f t="shared" si="24"/>
        <v>0</v>
      </c>
      <c r="Q68" s="37">
        <f t="shared" si="24"/>
        <v>0</v>
      </c>
      <c r="R68" s="37">
        <f t="shared" si="24"/>
        <v>0</v>
      </c>
      <c r="S68" s="37">
        <f t="shared" si="24"/>
        <v>0</v>
      </c>
      <c r="T68" s="37">
        <f t="shared" si="24"/>
        <v>0</v>
      </c>
      <c r="U68" s="37">
        <f t="shared" si="24"/>
        <v>0</v>
      </c>
      <c r="V68" s="37">
        <f t="shared" si="24"/>
        <v>0</v>
      </c>
      <c r="W68" s="37">
        <f t="shared" si="24"/>
        <v>0</v>
      </c>
      <c r="X68" s="37">
        <f t="shared" si="24"/>
        <v>0</v>
      </c>
      <c r="Y68" s="37">
        <f t="shared" si="24"/>
        <v>0</v>
      </c>
      <c r="Z68" s="37">
        <f t="shared" si="24"/>
        <v>0</v>
      </c>
      <c r="AA68" s="37">
        <f t="shared" si="24"/>
        <v>0</v>
      </c>
      <c r="AB68" s="37">
        <f t="shared" si="24"/>
        <v>0</v>
      </c>
      <c r="AC68" s="37">
        <f t="shared" si="24"/>
        <v>0</v>
      </c>
      <c r="AD68" s="37">
        <f t="shared" si="24"/>
        <v>0.07</v>
      </c>
      <c r="AE68" s="37">
        <f t="shared" si="24"/>
        <v>0</v>
      </c>
      <c r="AF68" s="59" t="s">
        <v>63</v>
      </c>
    </row>
    <row r="69" spans="1:32" s="25" customFormat="1" ht="18.75">
      <c r="A69" s="49" t="s">
        <v>17</v>
      </c>
      <c r="B69" s="37">
        <f>SUM(B70:B73)</f>
        <v>61.6</v>
      </c>
      <c r="C69" s="37">
        <f>SUM(C70:C73)</f>
        <v>61.6</v>
      </c>
      <c r="D69" s="37">
        <f>SUM(D70:D73)</f>
        <v>61.6</v>
      </c>
      <c r="E69" s="37">
        <f>SUM(E70:E73)</f>
        <v>61.53</v>
      </c>
      <c r="F69" s="24">
        <f t="shared" si="22"/>
        <v>99.88636363636364</v>
      </c>
      <c r="G69" s="24">
        <f t="shared" si="23"/>
        <v>99.88636363636364</v>
      </c>
      <c r="H69" s="37">
        <f>SUM(H70:H73)</f>
        <v>0</v>
      </c>
      <c r="I69" s="37">
        <f>SUM(I70:I73)</f>
        <v>0</v>
      </c>
      <c r="J69" s="37">
        <f>SUM(J70:J73)</f>
        <v>0</v>
      </c>
      <c r="K69" s="37">
        <f>SUM(K70:K73)</f>
        <v>0</v>
      </c>
      <c r="L69" s="37">
        <f aca="true" t="shared" si="25" ref="L69:AE69">SUM(L70:L73)</f>
        <v>61.53</v>
      </c>
      <c r="M69" s="37">
        <f t="shared" si="25"/>
        <v>61.53</v>
      </c>
      <c r="N69" s="37">
        <f t="shared" si="25"/>
        <v>0</v>
      </c>
      <c r="O69" s="37">
        <f t="shared" si="25"/>
        <v>0</v>
      </c>
      <c r="P69" s="37">
        <f t="shared" si="25"/>
        <v>0</v>
      </c>
      <c r="Q69" s="37">
        <f t="shared" si="25"/>
        <v>0</v>
      </c>
      <c r="R69" s="37">
        <f t="shared" si="25"/>
        <v>0</v>
      </c>
      <c r="S69" s="37">
        <f t="shared" si="25"/>
        <v>0</v>
      </c>
      <c r="T69" s="37">
        <f t="shared" si="25"/>
        <v>0</v>
      </c>
      <c r="U69" s="37">
        <f t="shared" si="25"/>
        <v>0</v>
      </c>
      <c r="V69" s="37">
        <f t="shared" si="25"/>
        <v>0</v>
      </c>
      <c r="W69" s="37">
        <f t="shared" si="25"/>
        <v>0</v>
      </c>
      <c r="X69" s="37">
        <f t="shared" si="25"/>
        <v>0</v>
      </c>
      <c r="Y69" s="37">
        <f t="shared" si="25"/>
        <v>0</v>
      </c>
      <c r="Z69" s="37">
        <f t="shared" si="25"/>
        <v>0</v>
      </c>
      <c r="AA69" s="37">
        <f t="shared" si="25"/>
        <v>0</v>
      </c>
      <c r="AB69" s="37">
        <f t="shared" si="25"/>
        <v>0</v>
      </c>
      <c r="AC69" s="37">
        <f t="shared" si="25"/>
        <v>0</v>
      </c>
      <c r="AD69" s="37">
        <f t="shared" si="25"/>
        <v>0.07</v>
      </c>
      <c r="AE69" s="37">
        <f t="shared" si="25"/>
        <v>0</v>
      </c>
      <c r="AF69" s="60"/>
    </row>
    <row r="70" spans="1:32" s="25" customFormat="1" ht="18.75">
      <c r="A70" s="23" t="s">
        <v>13</v>
      </c>
      <c r="B70" s="42">
        <f>H70+J70+L70+N70+P70+R70+T70+V70+X70+Z70+AB70+AD70</f>
        <v>0</v>
      </c>
      <c r="C70" s="42">
        <f>H70+J70+L70+N70+P70+R70+T70+V70+X70+Z70+AB70+AD70</f>
        <v>0</v>
      </c>
      <c r="D70" s="42">
        <f>C70</f>
        <v>0</v>
      </c>
      <c r="E70" s="42">
        <f>I70+K70+M70+O70+Q70+S70+U70+W70+Y70+AA70+AC70+AE70</f>
        <v>0</v>
      </c>
      <c r="F70" s="33">
        <f t="shared" si="22"/>
        <v>0</v>
      </c>
      <c r="G70" s="33">
        <f t="shared" si="23"/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60"/>
    </row>
    <row r="71" spans="1:32" s="25" customFormat="1" ht="18.75">
      <c r="A71" s="23" t="s">
        <v>14</v>
      </c>
      <c r="B71" s="42">
        <f>H71+J71+L71+N71+P71+R71+T71+V71+X71+Z71+AB71+AD71</f>
        <v>61.6</v>
      </c>
      <c r="C71" s="42">
        <f>H71+J71+L71+N71+P71+R71+T71+V71+X71+Z71+AB71+AD71</f>
        <v>61.6</v>
      </c>
      <c r="D71" s="42">
        <f>C71</f>
        <v>61.6</v>
      </c>
      <c r="E71" s="42">
        <f>I71+K71+M71+O71+Q71+S71+U71+W71+Y71+AA71+AC71+AE71</f>
        <v>61.53</v>
      </c>
      <c r="F71" s="33">
        <f t="shared" si="22"/>
        <v>99.88636363636364</v>
      </c>
      <c r="G71" s="33">
        <f t="shared" si="23"/>
        <v>99.88636363636364</v>
      </c>
      <c r="H71" s="42">
        <v>0</v>
      </c>
      <c r="I71" s="42">
        <v>0</v>
      </c>
      <c r="J71" s="42">
        <v>0</v>
      </c>
      <c r="K71" s="42">
        <v>0</v>
      </c>
      <c r="L71" s="42">
        <v>61.53</v>
      </c>
      <c r="M71" s="42">
        <v>61.53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0.07</v>
      </c>
      <c r="AE71" s="42">
        <v>0</v>
      </c>
      <c r="AF71" s="60"/>
    </row>
    <row r="72" spans="1:32" s="25" customFormat="1" ht="18.75">
      <c r="A72" s="23" t="s">
        <v>15</v>
      </c>
      <c r="B72" s="42">
        <f>H72+J72+L72+N72+P72+R72+T72+V72+X72+Z72+AB72+AD72</f>
        <v>0</v>
      </c>
      <c r="C72" s="42">
        <f>H72+J72+L72+N72+P72+R72+T72+V72+X72+Z72+AB72+AD72</f>
        <v>0</v>
      </c>
      <c r="D72" s="42">
        <f>C72</f>
        <v>0</v>
      </c>
      <c r="E72" s="42">
        <f>I72+K72+M72+O72+Q72+S72+U72+W72+Y72+AA72+AC72+AE72</f>
        <v>0</v>
      </c>
      <c r="F72" s="33">
        <f t="shared" si="22"/>
        <v>0</v>
      </c>
      <c r="G72" s="33">
        <f t="shared" si="23"/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60"/>
    </row>
    <row r="73" spans="1:32" s="25" customFormat="1" ht="18.75">
      <c r="A73" s="23" t="s">
        <v>16</v>
      </c>
      <c r="B73" s="42">
        <f>H73+J73+L73+N73+P73+R73+T73+V73+X73+Z73+AB73+AD73</f>
        <v>0</v>
      </c>
      <c r="C73" s="42">
        <f>H73+J73+L73+N73+P73+R73+T73+V73+X73+Z73+AB73+AD73</f>
        <v>0</v>
      </c>
      <c r="D73" s="42">
        <f>C73</f>
        <v>0</v>
      </c>
      <c r="E73" s="42">
        <f>I73+K73+M73+O73+Q73+S73+U73+W73+Y73+AA73+AC73+AE73</f>
        <v>0</v>
      </c>
      <c r="F73" s="33">
        <f t="shared" si="22"/>
        <v>0</v>
      </c>
      <c r="G73" s="33">
        <f t="shared" si="23"/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61"/>
    </row>
    <row r="74" spans="1:32" s="25" customFormat="1" ht="147" customHeight="1">
      <c r="A74" s="28" t="s">
        <v>49</v>
      </c>
      <c r="B74" s="37">
        <f>B75</f>
        <v>2103.1</v>
      </c>
      <c r="C74" s="37">
        <f>C75</f>
        <v>2103.1</v>
      </c>
      <c r="D74" s="37">
        <f>D75</f>
        <v>2103.1</v>
      </c>
      <c r="E74" s="37">
        <f>E75</f>
        <v>0</v>
      </c>
      <c r="F74" s="24">
        <f t="shared" si="22"/>
        <v>0</v>
      </c>
      <c r="G74" s="24">
        <f t="shared" si="23"/>
        <v>0</v>
      </c>
      <c r="H74" s="37">
        <f aca="true" t="shared" si="26" ref="H74:AE74">H75</f>
        <v>0</v>
      </c>
      <c r="I74" s="37">
        <f t="shared" si="26"/>
        <v>0</v>
      </c>
      <c r="J74" s="37">
        <f t="shared" si="26"/>
        <v>0</v>
      </c>
      <c r="K74" s="37">
        <f t="shared" si="26"/>
        <v>0</v>
      </c>
      <c r="L74" s="37">
        <f t="shared" si="26"/>
        <v>0</v>
      </c>
      <c r="M74" s="37">
        <f t="shared" si="26"/>
        <v>0</v>
      </c>
      <c r="N74" s="37">
        <f t="shared" si="26"/>
        <v>0</v>
      </c>
      <c r="O74" s="37">
        <f t="shared" si="26"/>
        <v>0</v>
      </c>
      <c r="P74" s="37">
        <f t="shared" si="26"/>
        <v>0</v>
      </c>
      <c r="Q74" s="37">
        <f t="shared" si="26"/>
        <v>0</v>
      </c>
      <c r="R74" s="37">
        <f t="shared" si="26"/>
        <v>0</v>
      </c>
      <c r="S74" s="37">
        <f t="shared" si="26"/>
        <v>0</v>
      </c>
      <c r="T74" s="37">
        <f t="shared" si="26"/>
        <v>0</v>
      </c>
      <c r="U74" s="37">
        <f t="shared" si="26"/>
        <v>0</v>
      </c>
      <c r="V74" s="37">
        <f t="shared" si="26"/>
        <v>0</v>
      </c>
      <c r="W74" s="37">
        <f t="shared" si="26"/>
        <v>0</v>
      </c>
      <c r="X74" s="37">
        <f t="shared" si="26"/>
        <v>0</v>
      </c>
      <c r="Y74" s="37">
        <f t="shared" si="26"/>
        <v>0</v>
      </c>
      <c r="Z74" s="37">
        <f t="shared" si="26"/>
        <v>0</v>
      </c>
      <c r="AA74" s="37">
        <f t="shared" si="26"/>
        <v>0</v>
      </c>
      <c r="AB74" s="37">
        <f t="shared" si="26"/>
        <v>0</v>
      </c>
      <c r="AC74" s="37">
        <f t="shared" si="26"/>
        <v>0</v>
      </c>
      <c r="AD74" s="37">
        <f t="shared" si="26"/>
        <v>2103.1</v>
      </c>
      <c r="AE74" s="37">
        <f t="shared" si="26"/>
        <v>0</v>
      </c>
      <c r="AF74" s="59" t="s">
        <v>64</v>
      </c>
    </row>
    <row r="75" spans="1:32" s="25" customFormat="1" ht="18.75">
      <c r="A75" s="49" t="s">
        <v>17</v>
      </c>
      <c r="B75" s="37">
        <f>SUM(B76:B79)</f>
        <v>2103.1</v>
      </c>
      <c r="C75" s="37">
        <f>SUM(C76:C79)</f>
        <v>2103.1</v>
      </c>
      <c r="D75" s="37">
        <f>SUM(D76:D79)</f>
        <v>2103.1</v>
      </c>
      <c r="E75" s="37">
        <f>SUM(E76:E79)</f>
        <v>0</v>
      </c>
      <c r="F75" s="24">
        <f t="shared" si="22"/>
        <v>0</v>
      </c>
      <c r="G75" s="24">
        <f t="shared" si="23"/>
        <v>0</v>
      </c>
      <c r="H75" s="37">
        <f>SUM(H76:H79)</f>
        <v>0</v>
      </c>
      <c r="I75" s="37">
        <f>SUM(I76:I79)</f>
        <v>0</v>
      </c>
      <c r="J75" s="37">
        <f>SUM(J76:J79)</f>
        <v>0</v>
      </c>
      <c r="K75" s="37">
        <f>SUM(K76:K79)</f>
        <v>0</v>
      </c>
      <c r="L75" s="37">
        <f aca="true" t="shared" si="27" ref="L75:AE75">SUM(L76:L79)</f>
        <v>0</v>
      </c>
      <c r="M75" s="37">
        <f t="shared" si="27"/>
        <v>0</v>
      </c>
      <c r="N75" s="37">
        <f t="shared" si="27"/>
        <v>0</v>
      </c>
      <c r="O75" s="37">
        <f t="shared" si="27"/>
        <v>0</v>
      </c>
      <c r="P75" s="37">
        <f t="shared" si="27"/>
        <v>0</v>
      </c>
      <c r="Q75" s="37">
        <f t="shared" si="27"/>
        <v>0</v>
      </c>
      <c r="R75" s="37">
        <f t="shared" si="27"/>
        <v>0</v>
      </c>
      <c r="S75" s="37">
        <f t="shared" si="27"/>
        <v>0</v>
      </c>
      <c r="T75" s="37">
        <f t="shared" si="27"/>
        <v>0</v>
      </c>
      <c r="U75" s="37">
        <f t="shared" si="27"/>
        <v>0</v>
      </c>
      <c r="V75" s="37">
        <f t="shared" si="27"/>
        <v>0</v>
      </c>
      <c r="W75" s="37">
        <f t="shared" si="27"/>
        <v>0</v>
      </c>
      <c r="X75" s="37">
        <f t="shared" si="27"/>
        <v>0</v>
      </c>
      <c r="Y75" s="37">
        <f t="shared" si="27"/>
        <v>0</v>
      </c>
      <c r="Z75" s="37">
        <f t="shared" si="27"/>
        <v>0</v>
      </c>
      <c r="AA75" s="37">
        <f t="shared" si="27"/>
        <v>0</v>
      </c>
      <c r="AB75" s="37">
        <f t="shared" si="27"/>
        <v>0</v>
      </c>
      <c r="AC75" s="37">
        <f t="shared" si="27"/>
        <v>0</v>
      </c>
      <c r="AD75" s="37">
        <f t="shared" si="27"/>
        <v>2103.1</v>
      </c>
      <c r="AE75" s="37">
        <f t="shared" si="27"/>
        <v>0</v>
      </c>
      <c r="AF75" s="60"/>
    </row>
    <row r="76" spans="1:32" s="25" customFormat="1" ht="18.75">
      <c r="A76" s="23" t="s">
        <v>13</v>
      </c>
      <c r="B76" s="42">
        <f>H76+J76+L76+N76+P76+R76+T76+V76+X76+Z76+AB76+AD76</f>
        <v>0</v>
      </c>
      <c r="C76" s="42">
        <f>H76+J76+L76+N76+P76+R76+T76+V76+X76+Z76+AB76+AD76</f>
        <v>0</v>
      </c>
      <c r="D76" s="42">
        <f>C76</f>
        <v>0</v>
      </c>
      <c r="E76" s="42">
        <f>I76+K76+M76+O76+Q76+S76+U76+W76+Y76+AA76+AC76+AE76</f>
        <v>0</v>
      </c>
      <c r="F76" s="33">
        <f t="shared" si="22"/>
        <v>0</v>
      </c>
      <c r="G76" s="33">
        <f t="shared" si="23"/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60"/>
    </row>
    <row r="77" spans="1:32" s="25" customFormat="1" ht="18.75">
      <c r="A77" s="23" t="s">
        <v>14</v>
      </c>
      <c r="B77" s="42">
        <f>H77+J77+L77+N77+P77+R77+T77+V77+X77+Z77+AB77+AD77</f>
        <v>2103.1</v>
      </c>
      <c r="C77" s="42">
        <f>H77+J77+L77+N77+P77+R77+T77+V77+X77+Z77+AB77+AD77</f>
        <v>2103.1</v>
      </c>
      <c r="D77" s="42">
        <f>C77</f>
        <v>2103.1</v>
      </c>
      <c r="E77" s="42">
        <f>I77+K77+M77+O77+Q77+S77+U77+W77+Y77+AA77+AC77+AE77</f>
        <v>0</v>
      </c>
      <c r="F77" s="33">
        <f t="shared" si="22"/>
        <v>0</v>
      </c>
      <c r="G77" s="33">
        <f t="shared" si="23"/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2103.1</v>
      </c>
      <c r="AE77" s="42">
        <v>0</v>
      </c>
      <c r="AF77" s="60"/>
    </row>
    <row r="78" spans="1:32" s="25" customFormat="1" ht="18.75">
      <c r="A78" s="23" t="s">
        <v>15</v>
      </c>
      <c r="B78" s="42">
        <f>H78+J78+L78+N78+P78+R78+T78+V78+X78+Z78+AB78+AD78</f>
        <v>0</v>
      </c>
      <c r="C78" s="42">
        <f>H78+J78+L78+N78+P78+R78+T78+V78+X78+Z78+AB78+AD78</f>
        <v>0</v>
      </c>
      <c r="D78" s="42">
        <f>C78</f>
        <v>0</v>
      </c>
      <c r="E78" s="42">
        <f>I78+K78+M78+O78+Q78+S78+U78+W78+Y78+AA78+AC78+AE78</f>
        <v>0</v>
      </c>
      <c r="F78" s="33">
        <f t="shared" si="22"/>
        <v>0</v>
      </c>
      <c r="G78" s="33">
        <f t="shared" si="23"/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60"/>
    </row>
    <row r="79" spans="1:32" s="25" customFormat="1" ht="18.75">
      <c r="A79" s="23" t="s">
        <v>16</v>
      </c>
      <c r="B79" s="42">
        <f>H79+J79+L79+N79+P79+R79+T79+V79+X79+Z79+AB79+AD79</f>
        <v>0</v>
      </c>
      <c r="C79" s="42">
        <f>H79+J79+L79+N79+P79+R79+T79+V79+X79+Z79+AB79+AD79</f>
        <v>0</v>
      </c>
      <c r="D79" s="42">
        <f>C79</f>
        <v>0</v>
      </c>
      <c r="E79" s="42">
        <f>I79+K79+M79+O79+Q79+S79+U79+W79+Y79+AA79+AC79+AE79</f>
        <v>0</v>
      </c>
      <c r="F79" s="33">
        <f t="shared" si="22"/>
        <v>0</v>
      </c>
      <c r="G79" s="33">
        <f t="shared" si="23"/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61"/>
    </row>
    <row r="80" spans="1:32" s="22" customFormat="1" ht="112.5">
      <c r="A80" s="20" t="s">
        <v>32</v>
      </c>
      <c r="B80" s="34">
        <f>B81</f>
        <v>9803.5</v>
      </c>
      <c r="C80" s="34">
        <f>C81</f>
        <v>9803.5</v>
      </c>
      <c r="D80" s="34">
        <f>D81</f>
        <v>9803.5</v>
      </c>
      <c r="E80" s="34">
        <f>E81</f>
        <v>9803.4</v>
      </c>
      <c r="F80" s="21">
        <f>E80/B80*100</f>
        <v>99.99897995613811</v>
      </c>
      <c r="G80" s="21">
        <f t="shared" si="23"/>
        <v>99.99897995613811</v>
      </c>
      <c r="H80" s="34">
        <f aca="true" t="shared" si="28" ref="H80:AE80">H81</f>
        <v>0</v>
      </c>
      <c r="I80" s="34">
        <f t="shared" si="28"/>
        <v>0</v>
      </c>
      <c r="J80" s="34">
        <f t="shared" si="28"/>
        <v>703.3</v>
      </c>
      <c r="K80" s="34">
        <f t="shared" si="28"/>
        <v>703.3</v>
      </c>
      <c r="L80" s="34">
        <f t="shared" si="28"/>
        <v>0</v>
      </c>
      <c r="M80" s="34">
        <f t="shared" si="28"/>
        <v>0</v>
      </c>
      <c r="N80" s="34">
        <f t="shared" si="28"/>
        <v>100.44</v>
      </c>
      <c r="O80" s="34">
        <f t="shared" si="28"/>
        <v>100.44</v>
      </c>
      <c r="P80" s="34">
        <f t="shared" si="28"/>
        <v>149.13</v>
      </c>
      <c r="Q80" s="34">
        <f t="shared" si="28"/>
        <v>149.13</v>
      </c>
      <c r="R80" s="34">
        <f t="shared" si="28"/>
        <v>1034.55</v>
      </c>
      <c r="S80" s="34">
        <f t="shared" si="28"/>
        <v>1034.55</v>
      </c>
      <c r="T80" s="34">
        <f t="shared" si="28"/>
        <v>3078.94</v>
      </c>
      <c r="U80" s="34">
        <f t="shared" si="28"/>
        <v>3078.94</v>
      </c>
      <c r="V80" s="34">
        <f t="shared" si="28"/>
        <v>553.73</v>
      </c>
      <c r="W80" s="34">
        <f t="shared" si="28"/>
        <v>553.73</v>
      </c>
      <c r="X80" s="34">
        <f t="shared" si="28"/>
        <v>4183.37</v>
      </c>
      <c r="Y80" s="34">
        <f t="shared" si="28"/>
        <v>4142.48</v>
      </c>
      <c r="Z80" s="34">
        <f t="shared" si="28"/>
        <v>0</v>
      </c>
      <c r="AA80" s="34">
        <f t="shared" si="28"/>
        <v>0</v>
      </c>
      <c r="AB80" s="34">
        <f t="shared" si="28"/>
        <v>0</v>
      </c>
      <c r="AC80" s="34">
        <f t="shared" si="28"/>
        <v>0</v>
      </c>
      <c r="AD80" s="34">
        <f t="shared" si="28"/>
        <v>0.04</v>
      </c>
      <c r="AE80" s="34">
        <f t="shared" si="28"/>
        <v>40.83</v>
      </c>
      <c r="AF80" s="43"/>
    </row>
    <row r="81" spans="1:32" s="12" customFormat="1" ht="18.75">
      <c r="A81" s="3" t="s">
        <v>17</v>
      </c>
      <c r="B81" s="35">
        <f aca="true" t="shared" si="29" ref="B81:E85">B87+B93+B99+B105</f>
        <v>9803.5</v>
      </c>
      <c r="C81" s="35">
        <f t="shared" si="29"/>
        <v>9803.5</v>
      </c>
      <c r="D81" s="35">
        <f t="shared" si="29"/>
        <v>9803.5</v>
      </c>
      <c r="E81" s="35">
        <f t="shared" si="29"/>
        <v>9803.4</v>
      </c>
      <c r="F81" s="24">
        <f>E81/B81*100</f>
        <v>99.99897995613811</v>
      </c>
      <c r="G81" s="24">
        <f t="shared" si="23"/>
        <v>99.99897995613811</v>
      </c>
      <c r="H81" s="35">
        <f aca="true" t="shared" si="30" ref="H81:AE85">H87+H93+H99+H105</f>
        <v>0</v>
      </c>
      <c r="I81" s="35">
        <f t="shared" si="30"/>
        <v>0</v>
      </c>
      <c r="J81" s="35">
        <f t="shared" si="30"/>
        <v>703.3</v>
      </c>
      <c r="K81" s="35">
        <f t="shared" si="30"/>
        <v>703.3</v>
      </c>
      <c r="L81" s="35">
        <f t="shared" si="30"/>
        <v>0</v>
      </c>
      <c r="M81" s="35">
        <f t="shared" si="30"/>
        <v>0</v>
      </c>
      <c r="N81" s="35">
        <f t="shared" si="30"/>
        <v>100.44</v>
      </c>
      <c r="O81" s="35">
        <f t="shared" si="30"/>
        <v>100.44</v>
      </c>
      <c r="P81" s="35">
        <f t="shared" si="30"/>
        <v>149.13</v>
      </c>
      <c r="Q81" s="35">
        <f t="shared" si="30"/>
        <v>149.13</v>
      </c>
      <c r="R81" s="35">
        <f t="shared" si="30"/>
        <v>1034.55</v>
      </c>
      <c r="S81" s="35">
        <f t="shared" si="30"/>
        <v>1034.55</v>
      </c>
      <c r="T81" s="35">
        <f t="shared" si="30"/>
        <v>3078.94</v>
      </c>
      <c r="U81" s="35">
        <f t="shared" si="30"/>
        <v>3078.94</v>
      </c>
      <c r="V81" s="35">
        <f t="shared" si="30"/>
        <v>553.73</v>
      </c>
      <c r="W81" s="35">
        <f t="shared" si="30"/>
        <v>553.73</v>
      </c>
      <c r="X81" s="35">
        <f t="shared" si="30"/>
        <v>4183.37</v>
      </c>
      <c r="Y81" s="35">
        <f t="shared" si="30"/>
        <v>4142.48</v>
      </c>
      <c r="Z81" s="35">
        <f t="shared" si="30"/>
        <v>0</v>
      </c>
      <c r="AA81" s="35">
        <f t="shared" si="30"/>
        <v>0</v>
      </c>
      <c r="AB81" s="35">
        <f t="shared" si="30"/>
        <v>0</v>
      </c>
      <c r="AC81" s="35">
        <f t="shared" si="30"/>
        <v>0</v>
      </c>
      <c r="AD81" s="35">
        <f t="shared" si="30"/>
        <v>0.04</v>
      </c>
      <c r="AE81" s="35">
        <f t="shared" si="30"/>
        <v>40.83</v>
      </c>
      <c r="AF81" s="44"/>
    </row>
    <row r="82" spans="1:32" s="12" customFormat="1" ht="18.75">
      <c r="A82" s="2" t="s">
        <v>13</v>
      </c>
      <c r="B82" s="35">
        <f>B88+B94+B100+B106</f>
        <v>0</v>
      </c>
      <c r="C82" s="35">
        <f t="shared" si="29"/>
        <v>0</v>
      </c>
      <c r="D82" s="35">
        <f t="shared" si="29"/>
        <v>0</v>
      </c>
      <c r="E82" s="35">
        <f t="shared" si="29"/>
        <v>0</v>
      </c>
      <c r="F82" s="54">
        <f>IF(E82=0,0,E82/B82*100)</f>
        <v>0</v>
      </c>
      <c r="G82" s="54">
        <f t="shared" si="23"/>
        <v>0</v>
      </c>
      <c r="H82" s="35">
        <f t="shared" si="30"/>
        <v>0</v>
      </c>
      <c r="I82" s="35">
        <f t="shared" si="30"/>
        <v>0</v>
      </c>
      <c r="J82" s="35">
        <f t="shared" si="30"/>
        <v>0</v>
      </c>
      <c r="K82" s="35">
        <f t="shared" si="30"/>
        <v>0</v>
      </c>
      <c r="L82" s="35">
        <f t="shared" si="30"/>
        <v>0</v>
      </c>
      <c r="M82" s="35">
        <f t="shared" si="30"/>
        <v>0</v>
      </c>
      <c r="N82" s="35">
        <f t="shared" si="30"/>
        <v>0</v>
      </c>
      <c r="O82" s="35">
        <f t="shared" si="30"/>
        <v>0</v>
      </c>
      <c r="P82" s="35">
        <f t="shared" si="30"/>
        <v>0</v>
      </c>
      <c r="Q82" s="35">
        <f t="shared" si="30"/>
        <v>0</v>
      </c>
      <c r="R82" s="35">
        <f t="shared" si="30"/>
        <v>0</v>
      </c>
      <c r="S82" s="35">
        <f t="shared" si="30"/>
        <v>0</v>
      </c>
      <c r="T82" s="35">
        <f t="shared" si="30"/>
        <v>0</v>
      </c>
      <c r="U82" s="35">
        <f t="shared" si="30"/>
        <v>0</v>
      </c>
      <c r="V82" s="35">
        <f t="shared" si="30"/>
        <v>0</v>
      </c>
      <c r="W82" s="35">
        <f t="shared" si="30"/>
        <v>0</v>
      </c>
      <c r="X82" s="35">
        <f t="shared" si="30"/>
        <v>0</v>
      </c>
      <c r="Y82" s="35">
        <f t="shared" si="30"/>
        <v>0</v>
      </c>
      <c r="Z82" s="35">
        <f t="shared" si="30"/>
        <v>0</v>
      </c>
      <c r="AA82" s="35">
        <f t="shared" si="30"/>
        <v>0</v>
      </c>
      <c r="AB82" s="35">
        <f t="shared" si="30"/>
        <v>0</v>
      </c>
      <c r="AC82" s="35">
        <f t="shared" si="30"/>
        <v>0</v>
      </c>
      <c r="AD82" s="35">
        <f t="shared" si="30"/>
        <v>0</v>
      </c>
      <c r="AE82" s="35">
        <f t="shared" si="30"/>
        <v>0</v>
      </c>
      <c r="AF82" s="44"/>
    </row>
    <row r="83" spans="1:32" s="12" customFormat="1" ht="18.75">
      <c r="A83" s="2" t="s">
        <v>14</v>
      </c>
      <c r="B83" s="35">
        <f>B89+B95+B101+B107</f>
        <v>3803.5</v>
      </c>
      <c r="C83" s="35">
        <f t="shared" si="29"/>
        <v>3803.5</v>
      </c>
      <c r="D83" s="35">
        <f t="shared" si="29"/>
        <v>3803.5</v>
      </c>
      <c r="E83" s="35">
        <f t="shared" si="29"/>
        <v>3803.4</v>
      </c>
      <c r="F83" s="54">
        <f>IF(E83=0,0,E83/B83*100)</f>
        <v>99.99737084264494</v>
      </c>
      <c r="G83" s="54">
        <f t="shared" si="23"/>
        <v>99.99737084264494</v>
      </c>
      <c r="H83" s="35">
        <f t="shared" si="30"/>
        <v>0</v>
      </c>
      <c r="I83" s="35">
        <f t="shared" si="30"/>
        <v>0</v>
      </c>
      <c r="J83" s="35">
        <f t="shared" si="30"/>
        <v>703.3</v>
      </c>
      <c r="K83" s="35">
        <f t="shared" si="30"/>
        <v>703.3</v>
      </c>
      <c r="L83" s="35">
        <f t="shared" si="30"/>
        <v>0</v>
      </c>
      <c r="M83" s="35">
        <f t="shared" si="30"/>
        <v>0</v>
      </c>
      <c r="N83" s="35">
        <f t="shared" si="30"/>
        <v>100.44</v>
      </c>
      <c r="O83" s="35">
        <f t="shared" si="30"/>
        <v>100.44</v>
      </c>
      <c r="P83" s="35">
        <f t="shared" si="30"/>
        <v>149.13</v>
      </c>
      <c r="Q83" s="35">
        <f t="shared" si="30"/>
        <v>149.13</v>
      </c>
      <c r="R83" s="35">
        <f t="shared" si="30"/>
        <v>734.55</v>
      </c>
      <c r="S83" s="35">
        <f t="shared" si="30"/>
        <v>734.55</v>
      </c>
      <c r="T83" s="35">
        <f t="shared" si="30"/>
        <v>878.94</v>
      </c>
      <c r="U83" s="35">
        <f t="shared" si="30"/>
        <v>878.94</v>
      </c>
      <c r="V83" s="35">
        <f t="shared" si="30"/>
        <v>553.73</v>
      </c>
      <c r="W83" s="35">
        <f t="shared" si="30"/>
        <v>553.73</v>
      </c>
      <c r="X83" s="35">
        <f t="shared" si="30"/>
        <v>683.37</v>
      </c>
      <c r="Y83" s="35">
        <f t="shared" si="30"/>
        <v>642.48</v>
      </c>
      <c r="Z83" s="35">
        <f t="shared" si="30"/>
        <v>0</v>
      </c>
      <c r="AA83" s="35">
        <f t="shared" si="30"/>
        <v>0</v>
      </c>
      <c r="AB83" s="35">
        <f t="shared" si="30"/>
        <v>0</v>
      </c>
      <c r="AC83" s="35">
        <f t="shared" si="30"/>
        <v>0</v>
      </c>
      <c r="AD83" s="35">
        <f t="shared" si="30"/>
        <v>0.04</v>
      </c>
      <c r="AE83" s="35">
        <f t="shared" si="30"/>
        <v>40.83</v>
      </c>
      <c r="AF83" s="44"/>
    </row>
    <row r="84" spans="1:32" s="12" customFormat="1" ht="18.75">
      <c r="A84" s="2" t="s">
        <v>15</v>
      </c>
      <c r="B84" s="35">
        <f t="shared" si="29"/>
        <v>0</v>
      </c>
      <c r="C84" s="35">
        <f t="shared" si="29"/>
        <v>0</v>
      </c>
      <c r="D84" s="35">
        <f t="shared" si="29"/>
        <v>0</v>
      </c>
      <c r="E84" s="35">
        <f t="shared" si="29"/>
        <v>0</v>
      </c>
      <c r="F84" s="54">
        <f>IF(E84=0,0,E84/B84*100)</f>
        <v>0</v>
      </c>
      <c r="G84" s="54">
        <f t="shared" si="23"/>
        <v>0</v>
      </c>
      <c r="H84" s="35">
        <f t="shared" si="30"/>
        <v>0</v>
      </c>
      <c r="I84" s="35">
        <f t="shared" si="30"/>
        <v>0</v>
      </c>
      <c r="J84" s="35">
        <f t="shared" si="30"/>
        <v>0</v>
      </c>
      <c r="K84" s="35">
        <f t="shared" si="30"/>
        <v>0</v>
      </c>
      <c r="L84" s="35">
        <f t="shared" si="30"/>
        <v>0</v>
      </c>
      <c r="M84" s="35">
        <f t="shared" si="30"/>
        <v>0</v>
      </c>
      <c r="N84" s="35">
        <f t="shared" si="30"/>
        <v>0</v>
      </c>
      <c r="O84" s="35">
        <f t="shared" si="30"/>
        <v>0</v>
      </c>
      <c r="P84" s="35">
        <f t="shared" si="30"/>
        <v>0</v>
      </c>
      <c r="Q84" s="35">
        <f t="shared" si="30"/>
        <v>0</v>
      </c>
      <c r="R84" s="35">
        <f t="shared" si="30"/>
        <v>0</v>
      </c>
      <c r="S84" s="35">
        <f t="shared" si="30"/>
        <v>0</v>
      </c>
      <c r="T84" s="35">
        <f t="shared" si="30"/>
        <v>0</v>
      </c>
      <c r="U84" s="35">
        <f t="shared" si="30"/>
        <v>0</v>
      </c>
      <c r="V84" s="35">
        <f t="shared" si="30"/>
        <v>0</v>
      </c>
      <c r="W84" s="35">
        <f t="shared" si="30"/>
        <v>0</v>
      </c>
      <c r="X84" s="35">
        <f t="shared" si="30"/>
        <v>0</v>
      </c>
      <c r="Y84" s="35">
        <f t="shared" si="30"/>
        <v>0</v>
      </c>
      <c r="Z84" s="35">
        <f t="shared" si="30"/>
        <v>0</v>
      </c>
      <c r="AA84" s="35">
        <f t="shared" si="30"/>
        <v>0</v>
      </c>
      <c r="AB84" s="35">
        <f t="shared" si="30"/>
        <v>0</v>
      </c>
      <c r="AC84" s="35">
        <f t="shared" si="30"/>
        <v>0</v>
      </c>
      <c r="AD84" s="35">
        <f t="shared" si="30"/>
        <v>0</v>
      </c>
      <c r="AE84" s="35">
        <f t="shared" si="30"/>
        <v>0</v>
      </c>
      <c r="AF84" s="44"/>
    </row>
    <row r="85" spans="1:32" s="12" customFormat="1" ht="18.75">
      <c r="A85" s="2" t="s">
        <v>16</v>
      </c>
      <c r="B85" s="35">
        <f>B91+B97+B103+B109</f>
        <v>6000</v>
      </c>
      <c r="C85" s="35">
        <f t="shared" si="29"/>
        <v>6000</v>
      </c>
      <c r="D85" s="35">
        <f t="shared" si="29"/>
        <v>6000</v>
      </c>
      <c r="E85" s="35">
        <f t="shared" si="29"/>
        <v>6000</v>
      </c>
      <c r="F85" s="54">
        <f>IF(E85=0,0,E85/B85*100)</f>
        <v>100</v>
      </c>
      <c r="G85" s="54">
        <f t="shared" si="23"/>
        <v>100</v>
      </c>
      <c r="H85" s="35">
        <f t="shared" si="30"/>
        <v>0</v>
      </c>
      <c r="I85" s="35">
        <f t="shared" si="30"/>
        <v>0</v>
      </c>
      <c r="J85" s="35">
        <f t="shared" si="30"/>
        <v>0</v>
      </c>
      <c r="K85" s="35">
        <f t="shared" si="30"/>
        <v>0</v>
      </c>
      <c r="L85" s="35">
        <f t="shared" si="30"/>
        <v>0</v>
      </c>
      <c r="M85" s="35">
        <f t="shared" si="30"/>
        <v>0</v>
      </c>
      <c r="N85" s="35">
        <f t="shared" si="30"/>
        <v>0</v>
      </c>
      <c r="O85" s="35">
        <f t="shared" si="30"/>
        <v>0</v>
      </c>
      <c r="P85" s="35">
        <f t="shared" si="30"/>
        <v>0</v>
      </c>
      <c r="Q85" s="35">
        <f t="shared" si="30"/>
        <v>0</v>
      </c>
      <c r="R85" s="35">
        <f t="shared" si="30"/>
        <v>300</v>
      </c>
      <c r="S85" s="35">
        <f t="shared" si="30"/>
        <v>300</v>
      </c>
      <c r="T85" s="35">
        <f t="shared" si="30"/>
        <v>2200</v>
      </c>
      <c r="U85" s="35">
        <f t="shared" si="30"/>
        <v>2200</v>
      </c>
      <c r="V85" s="35">
        <f t="shared" si="30"/>
        <v>0</v>
      </c>
      <c r="W85" s="35">
        <f t="shared" si="30"/>
        <v>0</v>
      </c>
      <c r="X85" s="35">
        <f t="shared" si="30"/>
        <v>3500</v>
      </c>
      <c r="Y85" s="35">
        <f t="shared" si="30"/>
        <v>3500</v>
      </c>
      <c r="Z85" s="35">
        <f t="shared" si="30"/>
        <v>0</v>
      </c>
      <c r="AA85" s="35">
        <f t="shared" si="30"/>
        <v>0</v>
      </c>
      <c r="AB85" s="35">
        <f t="shared" si="30"/>
        <v>0</v>
      </c>
      <c r="AC85" s="35">
        <f t="shared" si="30"/>
        <v>0</v>
      </c>
      <c r="AD85" s="35">
        <f t="shared" si="30"/>
        <v>0</v>
      </c>
      <c r="AE85" s="35">
        <f t="shared" si="30"/>
        <v>0</v>
      </c>
      <c r="AF85" s="44"/>
    </row>
    <row r="86" spans="1:32" s="12" customFormat="1" ht="112.5">
      <c r="A86" s="2" t="s">
        <v>33</v>
      </c>
      <c r="B86" s="35">
        <f>B87</f>
        <v>1028.6999999999998</v>
      </c>
      <c r="C86" s="35">
        <f>C87</f>
        <v>1028.6999999999998</v>
      </c>
      <c r="D86" s="35">
        <f>D87</f>
        <v>1028.6999999999998</v>
      </c>
      <c r="E86" s="35">
        <f>E87</f>
        <v>1028.6999999999998</v>
      </c>
      <c r="F86" s="54">
        <f>E86/B86*100</f>
        <v>100</v>
      </c>
      <c r="G86" s="54">
        <f t="shared" si="23"/>
        <v>100</v>
      </c>
      <c r="H86" s="35">
        <f aca="true" t="shared" si="31" ref="H86:AE86">H87</f>
        <v>0</v>
      </c>
      <c r="I86" s="35">
        <f t="shared" si="31"/>
        <v>0</v>
      </c>
      <c r="J86" s="35">
        <f t="shared" si="31"/>
        <v>0</v>
      </c>
      <c r="K86" s="35">
        <f t="shared" si="31"/>
        <v>0</v>
      </c>
      <c r="L86" s="35">
        <f t="shared" si="31"/>
        <v>0</v>
      </c>
      <c r="M86" s="35">
        <f t="shared" si="31"/>
        <v>0</v>
      </c>
      <c r="N86" s="35">
        <f t="shared" si="31"/>
        <v>0</v>
      </c>
      <c r="O86" s="35">
        <f t="shared" si="31"/>
        <v>0</v>
      </c>
      <c r="P86" s="35">
        <f t="shared" si="31"/>
        <v>0</v>
      </c>
      <c r="Q86" s="35">
        <f t="shared" si="31"/>
        <v>0</v>
      </c>
      <c r="R86" s="35">
        <f t="shared" si="31"/>
        <v>655.18</v>
      </c>
      <c r="S86" s="35">
        <f t="shared" si="31"/>
        <v>655.18</v>
      </c>
      <c r="T86" s="35">
        <f t="shared" si="31"/>
        <v>332.69</v>
      </c>
      <c r="U86" s="35">
        <f t="shared" si="31"/>
        <v>332.69</v>
      </c>
      <c r="V86" s="35">
        <f t="shared" si="31"/>
        <v>0</v>
      </c>
      <c r="W86" s="35">
        <f t="shared" si="31"/>
        <v>0</v>
      </c>
      <c r="X86" s="35">
        <f t="shared" si="31"/>
        <v>40.83</v>
      </c>
      <c r="Y86" s="35">
        <f t="shared" si="31"/>
        <v>0</v>
      </c>
      <c r="Z86" s="35">
        <f t="shared" si="31"/>
        <v>0</v>
      </c>
      <c r="AA86" s="35">
        <f t="shared" si="31"/>
        <v>0</v>
      </c>
      <c r="AB86" s="35">
        <f t="shared" si="31"/>
        <v>0</v>
      </c>
      <c r="AC86" s="35">
        <f t="shared" si="31"/>
        <v>0</v>
      </c>
      <c r="AD86" s="35">
        <f t="shared" si="31"/>
        <v>0</v>
      </c>
      <c r="AE86" s="35">
        <f t="shared" si="31"/>
        <v>40.83</v>
      </c>
      <c r="AF86" s="77" t="s">
        <v>61</v>
      </c>
    </row>
    <row r="87" spans="1:32" s="12" customFormat="1" ht="18.75">
      <c r="A87" s="3" t="s">
        <v>17</v>
      </c>
      <c r="B87" s="35">
        <f>SUM(B88:B91)</f>
        <v>1028.6999999999998</v>
      </c>
      <c r="C87" s="35">
        <f>SUM(C88:C91)</f>
        <v>1028.6999999999998</v>
      </c>
      <c r="D87" s="35">
        <f>SUM(D88:D91)</f>
        <v>1028.6999999999998</v>
      </c>
      <c r="E87" s="35">
        <f>SUM(E88:E91)</f>
        <v>1028.6999999999998</v>
      </c>
      <c r="F87" s="54">
        <f>E87/B87*100</f>
        <v>100</v>
      </c>
      <c r="G87" s="54">
        <f t="shared" si="23"/>
        <v>100</v>
      </c>
      <c r="H87" s="35">
        <f aca="true" t="shared" si="32" ref="H87:AE87">SUM(H88:H91)</f>
        <v>0</v>
      </c>
      <c r="I87" s="35">
        <f>SUM(I88:I91)</f>
        <v>0</v>
      </c>
      <c r="J87" s="35">
        <f t="shared" si="32"/>
        <v>0</v>
      </c>
      <c r="K87" s="35">
        <f>SUM(K88:K91)</f>
        <v>0</v>
      </c>
      <c r="L87" s="35">
        <f t="shared" si="32"/>
        <v>0</v>
      </c>
      <c r="M87" s="35">
        <f t="shared" si="32"/>
        <v>0</v>
      </c>
      <c r="N87" s="35">
        <f t="shared" si="32"/>
        <v>0</v>
      </c>
      <c r="O87" s="35">
        <f t="shared" si="32"/>
        <v>0</v>
      </c>
      <c r="P87" s="35">
        <f t="shared" si="32"/>
        <v>0</v>
      </c>
      <c r="Q87" s="35">
        <f t="shared" si="32"/>
        <v>0</v>
      </c>
      <c r="R87" s="35">
        <f t="shared" si="32"/>
        <v>655.18</v>
      </c>
      <c r="S87" s="35">
        <f t="shared" si="32"/>
        <v>655.18</v>
      </c>
      <c r="T87" s="35">
        <f t="shared" si="32"/>
        <v>332.69</v>
      </c>
      <c r="U87" s="35">
        <f t="shared" si="32"/>
        <v>332.69</v>
      </c>
      <c r="V87" s="35">
        <f t="shared" si="32"/>
        <v>0</v>
      </c>
      <c r="W87" s="35">
        <f t="shared" si="32"/>
        <v>0</v>
      </c>
      <c r="X87" s="35">
        <f t="shared" si="32"/>
        <v>40.83</v>
      </c>
      <c r="Y87" s="35">
        <f t="shared" si="32"/>
        <v>0</v>
      </c>
      <c r="Z87" s="35">
        <f t="shared" si="32"/>
        <v>0</v>
      </c>
      <c r="AA87" s="35">
        <f t="shared" si="32"/>
        <v>0</v>
      </c>
      <c r="AB87" s="35">
        <f t="shared" si="32"/>
        <v>0</v>
      </c>
      <c r="AC87" s="35">
        <f t="shared" si="32"/>
        <v>0</v>
      </c>
      <c r="AD87" s="35">
        <f t="shared" si="32"/>
        <v>0</v>
      </c>
      <c r="AE87" s="35">
        <f t="shared" si="32"/>
        <v>40.83</v>
      </c>
      <c r="AF87" s="78"/>
    </row>
    <row r="88" spans="1:32" s="12" customFormat="1" ht="18.75">
      <c r="A88" s="2" t="s">
        <v>13</v>
      </c>
      <c r="B88" s="42">
        <f>H88+J88+L88+N88+P88+R88+T88+V88+X88+Z88+AB88+AD88</f>
        <v>0</v>
      </c>
      <c r="C88" s="42">
        <f>H88+J88+L88+N88+P88+R88+T88+V88+X88+Z88+AB88+AD88</f>
        <v>0</v>
      </c>
      <c r="D88" s="42">
        <f>C88</f>
        <v>0</v>
      </c>
      <c r="E88" s="42">
        <f>I88+K88+M88+O88+Q88+S88+U88+W88+Y88+AA88+AC88+AE88</f>
        <v>0</v>
      </c>
      <c r="F88" s="55">
        <f>IF(E88=0,0,E88/B88*100)</f>
        <v>0</v>
      </c>
      <c r="G88" s="55">
        <f t="shared" si="23"/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78"/>
    </row>
    <row r="89" spans="1:32" s="12" customFormat="1" ht="18.75">
      <c r="A89" s="2" t="s">
        <v>14</v>
      </c>
      <c r="B89" s="42">
        <f>H89+J89+L89+N89+P89+R89+T89+V89+X89+Z89+AB89+AD89</f>
        <v>1028.6999999999998</v>
      </c>
      <c r="C89" s="42">
        <f>H89+J89+L89+N89+P89+R89+T89+V89+X89+Z89+AB89+AD89</f>
        <v>1028.6999999999998</v>
      </c>
      <c r="D89" s="42">
        <f>C89</f>
        <v>1028.6999999999998</v>
      </c>
      <c r="E89" s="42">
        <f>I89+K89+M89+O89+Q89+S89+U89+W89+Y89+AA89+AC89+AE89</f>
        <v>1028.6999999999998</v>
      </c>
      <c r="F89" s="55">
        <f>IF(E89=0,0,E89/B89*100)</f>
        <v>100</v>
      </c>
      <c r="G89" s="55">
        <f t="shared" si="23"/>
        <v>100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655.18</v>
      </c>
      <c r="S89" s="36">
        <v>655.18</v>
      </c>
      <c r="T89" s="36">
        <v>332.69</v>
      </c>
      <c r="U89" s="36">
        <v>332.69</v>
      </c>
      <c r="V89" s="36">
        <v>0</v>
      </c>
      <c r="W89" s="36">
        <v>0</v>
      </c>
      <c r="X89" s="36">
        <v>40.83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40.83</v>
      </c>
      <c r="AF89" s="78"/>
    </row>
    <row r="90" spans="1:32" s="12" customFormat="1" ht="18.75">
      <c r="A90" s="2" t="s">
        <v>15</v>
      </c>
      <c r="B90" s="42">
        <f>H90+J90+L90+N90+P90+R90+T90+V90+X90+Z90+AB90+AD90</f>
        <v>0</v>
      </c>
      <c r="C90" s="42">
        <f>H90+J90+L90+N90+P90+R90+T90+V90+X90+Z90+AB90+AD90</f>
        <v>0</v>
      </c>
      <c r="D90" s="42">
        <f>C90</f>
        <v>0</v>
      </c>
      <c r="E90" s="42">
        <f>I90+K90+M90+O90+Q90+S90+U90+W90+Y90+AA90+AC90+AE90</f>
        <v>0</v>
      </c>
      <c r="F90" s="55">
        <f>IF(E90=0,0,E90/B90*100)</f>
        <v>0</v>
      </c>
      <c r="G90" s="55">
        <f t="shared" si="23"/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78"/>
    </row>
    <row r="91" spans="1:32" s="12" customFormat="1" ht="18.75">
      <c r="A91" s="2" t="s">
        <v>16</v>
      </c>
      <c r="B91" s="42">
        <f>H91+J91+L91+N91+P91+R91+T91+V91+X91+Z91+AB91+AD91</f>
        <v>0</v>
      </c>
      <c r="C91" s="42">
        <f>H91+J91+L91+N91+P91+R91+T91+V91+X91+Z91+AB91+AD91</f>
        <v>0</v>
      </c>
      <c r="D91" s="42">
        <f>C91</f>
        <v>0</v>
      </c>
      <c r="E91" s="42">
        <f>I91+K91+M91+O91+Q91+S91+U91+W91+Y91+AA91+AC91+AE91</f>
        <v>0</v>
      </c>
      <c r="F91" s="55">
        <f>IF(E91=0,0,E91/B91*100)</f>
        <v>0</v>
      </c>
      <c r="G91" s="55">
        <f t="shared" si="23"/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79"/>
    </row>
    <row r="92" spans="1:32" s="12" customFormat="1" ht="216.75" customHeight="1">
      <c r="A92" s="56" t="s">
        <v>51</v>
      </c>
      <c r="B92" s="35">
        <f>B93</f>
        <v>2774.8</v>
      </c>
      <c r="C92" s="35">
        <f>C93</f>
        <v>2774.8</v>
      </c>
      <c r="D92" s="35">
        <f>D93</f>
        <v>2774.8</v>
      </c>
      <c r="E92" s="35">
        <f>E93</f>
        <v>2774.7000000000003</v>
      </c>
      <c r="F92" s="54">
        <f>E92/B92*100</f>
        <v>99.9963961366585</v>
      </c>
      <c r="G92" s="54">
        <f t="shared" si="23"/>
        <v>99.9963961366585</v>
      </c>
      <c r="H92" s="35">
        <f aca="true" t="shared" si="33" ref="H92:AE92">H93</f>
        <v>0</v>
      </c>
      <c r="I92" s="35">
        <f t="shared" si="33"/>
        <v>0</v>
      </c>
      <c r="J92" s="35">
        <f t="shared" si="33"/>
        <v>703.3</v>
      </c>
      <c r="K92" s="35">
        <f t="shared" si="33"/>
        <v>703.3</v>
      </c>
      <c r="L92" s="35">
        <f t="shared" si="33"/>
        <v>0</v>
      </c>
      <c r="M92" s="35">
        <f t="shared" si="33"/>
        <v>0</v>
      </c>
      <c r="N92" s="35">
        <f t="shared" si="33"/>
        <v>100.44</v>
      </c>
      <c r="O92" s="35">
        <f t="shared" si="33"/>
        <v>100.44</v>
      </c>
      <c r="P92" s="35">
        <f t="shared" si="33"/>
        <v>149.13</v>
      </c>
      <c r="Q92" s="35">
        <f t="shared" si="33"/>
        <v>149.13</v>
      </c>
      <c r="R92" s="35">
        <f t="shared" si="33"/>
        <v>79.37</v>
      </c>
      <c r="S92" s="35">
        <f t="shared" si="33"/>
        <v>79.37</v>
      </c>
      <c r="T92" s="35">
        <f t="shared" si="33"/>
        <v>546.25</v>
      </c>
      <c r="U92" s="35">
        <f t="shared" si="33"/>
        <v>546.25</v>
      </c>
      <c r="V92" s="35">
        <f t="shared" si="33"/>
        <v>553.73</v>
      </c>
      <c r="W92" s="35">
        <f t="shared" si="33"/>
        <v>553.73</v>
      </c>
      <c r="X92" s="35">
        <f t="shared" si="33"/>
        <v>642.54</v>
      </c>
      <c r="Y92" s="35">
        <f t="shared" si="33"/>
        <v>642.48</v>
      </c>
      <c r="Z92" s="35">
        <f t="shared" si="33"/>
        <v>0</v>
      </c>
      <c r="AA92" s="35">
        <f t="shared" si="33"/>
        <v>0</v>
      </c>
      <c r="AB92" s="35">
        <f t="shared" si="33"/>
        <v>0</v>
      </c>
      <c r="AC92" s="35">
        <f t="shared" si="33"/>
        <v>0</v>
      </c>
      <c r="AD92" s="35">
        <f t="shared" si="33"/>
        <v>0.04</v>
      </c>
      <c r="AE92" s="35">
        <f t="shared" si="33"/>
        <v>0</v>
      </c>
      <c r="AF92" s="77" t="s">
        <v>62</v>
      </c>
    </row>
    <row r="93" spans="1:32" s="12" customFormat="1" ht="18.75">
      <c r="A93" s="3" t="s">
        <v>17</v>
      </c>
      <c r="B93" s="35">
        <f>SUM(B94:B97)</f>
        <v>2774.8</v>
      </c>
      <c r="C93" s="35">
        <f>SUM(C94:C97)</f>
        <v>2774.8</v>
      </c>
      <c r="D93" s="35">
        <f>SUM(D94:D97)</f>
        <v>2774.8</v>
      </c>
      <c r="E93" s="35">
        <f>SUM(E94:E97)</f>
        <v>2774.7000000000003</v>
      </c>
      <c r="F93" s="54">
        <f>E93/B93*100</f>
        <v>99.9963961366585</v>
      </c>
      <c r="G93" s="54">
        <f t="shared" si="23"/>
        <v>99.9963961366585</v>
      </c>
      <c r="H93" s="35">
        <f aca="true" t="shared" si="34" ref="H93:AE93">SUM(H94:H97)</f>
        <v>0</v>
      </c>
      <c r="I93" s="35">
        <f>SUM(I94:I97)</f>
        <v>0</v>
      </c>
      <c r="J93" s="35">
        <f t="shared" si="34"/>
        <v>703.3</v>
      </c>
      <c r="K93" s="35">
        <f>SUM(K94:K97)</f>
        <v>703.3</v>
      </c>
      <c r="L93" s="35">
        <f t="shared" si="34"/>
        <v>0</v>
      </c>
      <c r="M93" s="35">
        <f t="shared" si="34"/>
        <v>0</v>
      </c>
      <c r="N93" s="35">
        <f t="shared" si="34"/>
        <v>100.44</v>
      </c>
      <c r="O93" s="35">
        <f t="shared" si="34"/>
        <v>100.44</v>
      </c>
      <c r="P93" s="35">
        <f t="shared" si="34"/>
        <v>149.13</v>
      </c>
      <c r="Q93" s="35">
        <f t="shared" si="34"/>
        <v>149.13</v>
      </c>
      <c r="R93" s="35">
        <f t="shared" si="34"/>
        <v>79.37</v>
      </c>
      <c r="S93" s="35">
        <f t="shared" si="34"/>
        <v>79.37</v>
      </c>
      <c r="T93" s="35">
        <f t="shared" si="34"/>
        <v>546.25</v>
      </c>
      <c r="U93" s="35">
        <f t="shared" si="34"/>
        <v>546.25</v>
      </c>
      <c r="V93" s="35">
        <f t="shared" si="34"/>
        <v>553.73</v>
      </c>
      <c r="W93" s="35">
        <f t="shared" si="34"/>
        <v>553.73</v>
      </c>
      <c r="X93" s="35">
        <f t="shared" si="34"/>
        <v>642.54</v>
      </c>
      <c r="Y93" s="35">
        <f t="shared" si="34"/>
        <v>642.48</v>
      </c>
      <c r="Z93" s="35">
        <f t="shared" si="34"/>
        <v>0</v>
      </c>
      <c r="AA93" s="35">
        <f t="shared" si="34"/>
        <v>0</v>
      </c>
      <c r="AB93" s="35">
        <f t="shared" si="34"/>
        <v>0</v>
      </c>
      <c r="AC93" s="35">
        <f t="shared" si="34"/>
        <v>0</v>
      </c>
      <c r="AD93" s="35">
        <f t="shared" si="34"/>
        <v>0.04</v>
      </c>
      <c r="AE93" s="35">
        <f t="shared" si="34"/>
        <v>0</v>
      </c>
      <c r="AF93" s="78"/>
    </row>
    <row r="94" spans="1:32" s="12" customFormat="1" ht="18.75">
      <c r="A94" s="2" t="s">
        <v>13</v>
      </c>
      <c r="B94" s="42">
        <f>H94+J94+L94+N94+P94+R94+T94+V94+X94+Z94+AB94+AD94</f>
        <v>0</v>
      </c>
      <c r="C94" s="42">
        <f>H94+J94+L94+N94+P94+R94+T94+V94+X94+Z94+AB94+AD94</f>
        <v>0</v>
      </c>
      <c r="D94" s="42">
        <f>C94</f>
        <v>0</v>
      </c>
      <c r="E94" s="42">
        <f>I94+K94+M94+O94+Q94+S94+U94+W94+Y94+AA94+AC94+AE94</f>
        <v>0</v>
      </c>
      <c r="F94" s="55">
        <f>IF(E94=0,0,E94/B94*100)</f>
        <v>0</v>
      </c>
      <c r="G94" s="55">
        <f t="shared" si="23"/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78"/>
    </row>
    <row r="95" spans="1:32" s="12" customFormat="1" ht="18.75">
      <c r="A95" s="2" t="s">
        <v>14</v>
      </c>
      <c r="B95" s="42">
        <f>H95+J95+L95+N95+P95+R95+T95+V95+X95+Z95+AB95+AD95</f>
        <v>2774.8</v>
      </c>
      <c r="C95" s="42">
        <f>H95+J95+L95+N95+P95+R95+T95+V95+X95+Z95+AB95+AD95</f>
        <v>2774.8</v>
      </c>
      <c r="D95" s="42">
        <f>C95</f>
        <v>2774.8</v>
      </c>
      <c r="E95" s="42">
        <f>I95+K95+M95+O95+Q95+S95+U95+W95+Y95+AA95+AC95+AE95</f>
        <v>2774.7000000000003</v>
      </c>
      <c r="F95" s="55">
        <f>IF(E95=0,0,E95/B95*100)</f>
        <v>99.9963961366585</v>
      </c>
      <c r="G95" s="55">
        <f t="shared" si="23"/>
        <v>99.9963961366585</v>
      </c>
      <c r="H95" s="36">
        <v>0</v>
      </c>
      <c r="I95" s="36">
        <v>0</v>
      </c>
      <c r="J95" s="36">
        <v>703.3</v>
      </c>
      <c r="K95" s="36">
        <v>703.3</v>
      </c>
      <c r="L95" s="36">
        <v>0</v>
      </c>
      <c r="M95" s="36">
        <v>0</v>
      </c>
      <c r="N95" s="36">
        <v>100.44</v>
      </c>
      <c r="O95" s="36">
        <v>100.44</v>
      </c>
      <c r="P95" s="36">
        <v>149.13</v>
      </c>
      <c r="Q95" s="36">
        <v>149.13</v>
      </c>
      <c r="R95" s="36">
        <v>79.37</v>
      </c>
      <c r="S95" s="36">
        <v>79.37</v>
      </c>
      <c r="T95" s="36">
        <v>546.25</v>
      </c>
      <c r="U95" s="36">
        <v>546.25</v>
      </c>
      <c r="V95" s="36">
        <v>553.73</v>
      </c>
      <c r="W95" s="36">
        <v>553.73</v>
      </c>
      <c r="X95" s="36">
        <v>642.54</v>
      </c>
      <c r="Y95" s="36">
        <v>642.48</v>
      </c>
      <c r="Z95" s="36">
        <v>0</v>
      </c>
      <c r="AA95" s="36">
        <v>0</v>
      </c>
      <c r="AB95" s="36">
        <v>0</v>
      </c>
      <c r="AC95" s="36">
        <v>0</v>
      </c>
      <c r="AD95" s="36">
        <v>0.04</v>
      </c>
      <c r="AE95" s="36">
        <v>0</v>
      </c>
      <c r="AF95" s="78"/>
    </row>
    <row r="96" spans="1:32" s="12" customFormat="1" ht="18.75">
      <c r="A96" s="2" t="s">
        <v>15</v>
      </c>
      <c r="B96" s="42">
        <f>H96+J96+L96+N96+P96+R96+T96+V96+X96+Z96+AB96+AD96</f>
        <v>0</v>
      </c>
      <c r="C96" s="42">
        <f>H96+J96+L96+N96+P96+R96+T96+V96+X96+Z96+AB96+AD96</f>
        <v>0</v>
      </c>
      <c r="D96" s="42">
        <f>C96</f>
        <v>0</v>
      </c>
      <c r="E96" s="42">
        <f>I96+K96+M96+O96+Q96+S96+U96+W96+Y96+AA96+AC96+AE96</f>
        <v>0</v>
      </c>
      <c r="F96" s="55">
        <f>IF(E96=0,0,E96/B96*100)</f>
        <v>0</v>
      </c>
      <c r="G96" s="55">
        <f t="shared" si="23"/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78"/>
    </row>
    <row r="97" spans="1:32" s="12" customFormat="1" ht="18.75">
      <c r="A97" s="2" t="s">
        <v>16</v>
      </c>
      <c r="B97" s="42">
        <f>H97+J97+L97+N97+P97+R97+T97+V97+X97+Z97+AB97+AD97</f>
        <v>0</v>
      </c>
      <c r="C97" s="42">
        <f>H97+J97+L97+N97+P97+R97+T97+V97+X97+Z97+AB97+AD97</f>
        <v>0</v>
      </c>
      <c r="D97" s="42">
        <f>C97</f>
        <v>0</v>
      </c>
      <c r="E97" s="42">
        <f>I97+K97+M97+O97+Q97+S97+U97+W97+Y97+AA97+AC97+AE97</f>
        <v>0</v>
      </c>
      <c r="F97" s="55">
        <f>IF(E97=0,0,E97/B97*100)</f>
        <v>0</v>
      </c>
      <c r="G97" s="55">
        <f t="shared" si="23"/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79"/>
    </row>
    <row r="98" spans="1:32" s="12" customFormat="1" ht="75">
      <c r="A98" s="2" t="s">
        <v>45</v>
      </c>
      <c r="B98" s="35">
        <f>B99</f>
        <v>1000</v>
      </c>
      <c r="C98" s="35">
        <f>C99</f>
        <v>1000</v>
      </c>
      <c r="D98" s="35">
        <f>D99</f>
        <v>1000</v>
      </c>
      <c r="E98" s="35">
        <f>E99</f>
        <v>1000</v>
      </c>
      <c r="F98" s="54">
        <f>E98/B98*100</f>
        <v>100</v>
      </c>
      <c r="G98" s="54">
        <f t="shared" si="23"/>
        <v>100</v>
      </c>
      <c r="H98" s="35">
        <f aca="true" t="shared" si="35" ref="H98:AE98">H99</f>
        <v>0</v>
      </c>
      <c r="I98" s="35">
        <f t="shared" si="35"/>
        <v>0</v>
      </c>
      <c r="J98" s="35">
        <f t="shared" si="35"/>
        <v>0</v>
      </c>
      <c r="K98" s="35">
        <f t="shared" si="35"/>
        <v>0</v>
      </c>
      <c r="L98" s="35">
        <f t="shared" si="35"/>
        <v>0</v>
      </c>
      <c r="M98" s="35">
        <f t="shared" si="35"/>
        <v>0</v>
      </c>
      <c r="N98" s="35">
        <f t="shared" si="35"/>
        <v>0</v>
      </c>
      <c r="O98" s="35">
        <f t="shared" si="35"/>
        <v>0</v>
      </c>
      <c r="P98" s="35">
        <f t="shared" si="35"/>
        <v>0</v>
      </c>
      <c r="Q98" s="35">
        <f t="shared" si="35"/>
        <v>0</v>
      </c>
      <c r="R98" s="35">
        <f t="shared" si="35"/>
        <v>300</v>
      </c>
      <c r="S98" s="35">
        <f t="shared" si="35"/>
        <v>300</v>
      </c>
      <c r="T98" s="35">
        <f t="shared" si="35"/>
        <v>700</v>
      </c>
      <c r="U98" s="35">
        <f t="shared" si="35"/>
        <v>700</v>
      </c>
      <c r="V98" s="35">
        <f t="shared" si="35"/>
        <v>0</v>
      </c>
      <c r="W98" s="35">
        <f t="shared" si="35"/>
        <v>0</v>
      </c>
      <c r="X98" s="35">
        <f t="shared" si="35"/>
        <v>0</v>
      </c>
      <c r="Y98" s="35">
        <f t="shared" si="35"/>
        <v>0</v>
      </c>
      <c r="Z98" s="35">
        <f t="shared" si="35"/>
        <v>0</v>
      </c>
      <c r="AA98" s="35">
        <f t="shared" si="35"/>
        <v>0</v>
      </c>
      <c r="AB98" s="35">
        <f t="shared" si="35"/>
        <v>0</v>
      </c>
      <c r="AC98" s="35">
        <f t="shared" si="35"/>
        <v>0</v>
      </c>
      <c r="AD98" s="35">
        <f t="shared" si="35"/>
        <v>0</v>
      </c>
      <c r="AE98" s="35">
        <f t="shared" si="35"/>
        <v>0</v>
      </c>
      <c r="AF98" s="77" t="s">
        <v>54</v>
      </c>
    </row>
    <row r="99" spans="1:32" s="12" customFormat="1" ht="18.75">
      <c r="A99" s="3" t="s">
        <v>17</v>
      </c>
      <c r="B99" s="35">
        <f>SUM(B100:B103)</f>
        <v>1000</v>
      </c>
      <c r="C99" s="35">
        <f>SUM(C100:C103)</f>
        <v>1000</v>
      </c>
      <c r="D99" s="35">
        <f>SUM(D100:D103)</f>
        <v>1000</v>
      </c>
      <c r="E99" s="35">
        <f>SUM(E100:E103)</f>
        <v>1000</v>
      </c>
      <c r="F99" s="54">
        <f>E99/B99*100</f>
        <v>100</v>
      </c>
      <c r="G99" s="54">
        <f t="shared" si="23"/>
        <v>100</v>
      </c>
      <c r="H99" s="35">
        <f>SUM(H100:H103)</f>
        <v>0</v>
      </c>
      <c r="I99" s="35">
        <f>SUM(I100:I103)</f>
        <v>0</v>
      </c>
      <c r="J99" s="35">
        <f>SUM(J100:J103)</f>
        <v>0</v>
      </c>
      <c r="K99" s="35">
        <f>SUM(K100:K103)</f>
        <v>0</v>
      </c>
      <c r="L99" s="35">
        <f aca="true" t="shared" si="36" ref="L99:AE99">SUM(L100:L103)</f>
        <v>0</v>
      </c>
      <c r="M99" s="35">
        <f t="shared" si="36"/>
        <v>0</v>
      </c>
      <c r="N99" s="35">
        <f t="shared" si="36"/>
        <v>0</v>
      </c>
      <c r="O99" s="35">
        <f t="shared" si="36"/>
        <v>0</v>
      </c>
      <c r="P99" s="35">
        <f t="shared" si="36"/>
        <v>0</v>
      </c>
      <c r="Q99" s="35">
        <f t="shared" si="36"/>
        <v>0</v>
      </c>
      <c r="R99" s="35">
        <f t="shared" si="36"/>
        <v>300</v>
      </c>
      <c r="S99" s="35">
        <f t="shared" si="36"/>
        <v>300</v>
      </c>
      <c r="T99" s="35">
        <f t="shared" si="36"/>
        <v>700</v>
      </c>
      <c r="U99" s="35">
        <f t="shared" si="36"/>
        <v>700</v>
      </c>
      <c r="V99" s="35">
        <f t="shared" si="36"/>
        <v>0</v>
      </c>
      <c r="W99" s="35">
        <f t="shared" si="36"/>
        <v>0</v>
      </c>
      <c r="X99" s="35">
        <f t="shared" si="36"/>
        <v>0</v>
      </c>
      <c r="Y99" s="35">
        <f t="shared" si="36"/>
        <v>0</v>
      </c>
      <c r="Z99" s="35">
        <f t="shared" si="36"/>
        <v>0</v>
      </c>
      <c r="AA99" s="35">
        <f t="shared" si="36"/>
        <v>0</v>
      </c>
      <c r="AB99" s="35">
        <f t="shared" si="36"/>
        <v>0</v>
      </c>
      <c r="AC99" s="35">
        <f t="shared" si="36"/>
        <v>0</v>
      </c>
      <c r="AD99" s="35">
        <f t="shared" si="36"/>
        <v>0</v>
      </c>
      <c r="AE99" s="35">
        <f t="shared" si="36"/>
        <v>0</v>
      </c>
      <c r="AF99" s="78"/>
    </row>
    <row r="100" spans="1:32" s="12" customFormat="1" ht="18.75">
      <c r="A100" s="2" t="s">
        <v>13</v>
      </c>
      <c r="B100" s="42">
        <f>H100+J100+L100+N100+P100+R100+T100+V100+X100+Z100+AB100+AD100</f>
        <v>0</v>
      </c>
      <c r="C100" s="42">
        <f>H100+J100+L100+N100+P100+R100+T100+V100+X100+Z100+AB100+AD100</f>
        <v>0</v>
      </c>
      <c r="D100" s="42">
        <f>C100</f>
        <v>0</v>
      </c>
      <c r="E100" s="42">
        <f>I100+K100+M100+O100+Q100+S100+U100+W100+Y100+AA100+AC100+AE100</f>
        <v>0</v>
      </c>
      <c r="F100" s="55">
        <f>IF(E100=0,0,E100/B100*100)</f>
        <v>0</v>
      </c>
      <c r="G100" s="55">
        <f t="shared" si="23"/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78"/>
    </row>
    <row r="101" spans="1:32" s="12" customFormat="1" ht="18.75">
      <c r="A101" s="2" t="s">
        <v>14</v>
      </c>
      <c r="B101" s="42">
        <f>H101+J101+L101+N101+P101+R101+T101+V101+X101+Z101+AB101+AD101</f>
        <v>0</v>
      </c>
      <c r="C101" s="42">
        <f>H101+J101+L101+N101+P101+R101+T101+V101+X101+Z101+AB101+AD101</f>
        <v>0</v>
      </c>
      <c r="D101" s="42">
        <f>C101</f>
        <v>0</v>
      </c>
      <c r="E101" s="42">
        <f>I101+K101+M101+O101+Q101+S101+U101+W101+Y101+AA101+AC101+AE101</f>
        <v>0</v>
      </c>
      <c r="F101" s="55">
        <f>IF(E101=0,0,E101/B101*100)</f>
        <v>0</v>
      </c>
      <c r="G101" s="55">
        <f t="shared" si="23"/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78"/>
    </row>
    <row r="102" spans="1:32" s="12" customFormat="1" ht="18.75">
      <c r="A102" s="2" t="s">
        <v>15</v>
      </c>
      <c r="B102" s="42">
        <f>H102+J102+L102+N102+P102+R102+T102+V102+X102+Z102+AB102+AD102</f>
        <v>0</v>
      </c>
      <c r="C102" s="42">
        <f>H102+J102+L102+N102+P102+R102+T102+V102+X102+Z102+AB102+AD102</f>
        <v>0</v>
      </c>
      <c r="D102" s="42">
        <f>C102</f>
        <v>0</v>
      </c>
      <c r="E102" s="42">
        <f>I102+K102+M102+O102+Q102+S102+U102+W102+Y102+AA102+AC102+AE102</f>
        <v>0</v>
      </c>
      <c r="F102" s="55">
        <f>IF(E102=0,0,E102/B102*100)</f>
        <v>0</v>
      </c>
      <c r="G102" s="55">
        <f t="shared" si="23"/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78"/>
    </row>
    <row r="103" spans="1:32" s="12" customFormat="1" ht="18.75">
      <c r="A103" s="2" t="s">
        <v>16</v>
      </c>
      <c r="B103" s="42">
        <f>H103+J103+L103+N103+P103+R103+T103+V103+X103+Z103+AB103+AD103</f>
        <v>1000</v>
      </c>
      <c r="C103" s="42">
        <f>H103+J103+L103+N103+P103+R103+T103+V103+X103+Z103+AB103+AD103</f>
        <v>1000</v>
      </c>
      <c r="D103" s="42">
        <f>C103</f>
        <v>1000</v>
      </c>
      <c r="E103" s="42">
        <f>I103+K103+M103+O103+Q103+S103+U103+W103+Y103+AA103+AC103+AE103</f>
        <v>1000</v>
      </c>
      <c r="F103" s="55">
        <f>IF(E103=0,0,E103/B103*100)</f>
        <v>100</v>
      </c>
      <c r="G103" s="55">
        <f t="shared" si="23"/>
        <v>100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300</v>
      </c>
      <c r="S103" s="36">
        <v>300</v>
      </c>
      <c r="T103" s="36">
        <v>700</v>
      </c>
      <c r="U103" s="36">
        <v>700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79"/>
    </row>
    <row r="104" spans="1:32" s="12" customFormat="1" ht="93.75">
      <c r="A104" s="2" t="s">
        <v>52</v>
      </c>
      <c r="B104" s="35">
        <f>B105</f>
        <v>5000</v>
      </c>
      <c r="C104" s="35">
        <f>C105</f>
        <v>5000</v>
      </c>
      <c r="D104" s="35">
        <f>D105</f>
        <v>5000</v>
      </c>
      <c r="E104" s="35">
        <f>E105</f>
        <v>5000</v>
      </c>
      <c r="F104" s="54">
        <f>E104/B104*100</f>
        <v>100</v>
      </c>
      <c r="G104" s="54">
        <f t="shared" si="23"/>
        <v>100</v>
      </c>
      <c r="H104" s="35">
        <f aca="true" t="shared" si="37" ref="H104:AE104">H105</f>
        <v>0</v>
      </c>
      <c r="I104" s="35">
        <f t="shared" si="37"/>
        <v>0</v>
      </c>
      <c r="J104" s="35">
        <f t="shared" si="37"/>
        <v>0</v>
      </c>
      <c r="K104" s="35">
        <f t="shared" si="37"/>
        <v>0</v>
      </c>
      <c r="L104" s="35">
        <f t="shared" si="37"/>
        <v>0</v>
      </c>
      <c r="M104" s="35">
        <f t="shared" si="37"/>
        <v>0</v>
      </c>
      <c r="N104" s="35">
        <f t="shared" si="37"/>
        <v>0</v>
      </c>
      <c r="O104" s="35">
        <f t="shared" si="37"/>
        <v>0</v>
      </c>
      <c r="P104" s="35">
        <f t="shared" si="37"/>
        <v>0</v>
      </c>
      <c r="Q104" s="35">
        <f t="shared" si="37"/>
        <v>0</v>
      </c>
      <c r="R104" s="35">
        <f t="shared" si="37"/>
        <v>0</v>
      </c>
      <c r="S104" s="35">
        <f t="shared" si="37"/>
        <v>0</v>
      </c>
      <c r="T104" s="35">
        <f t="shared" si="37"/>
        <v>1500</v>
      </c>
      <c r="U104" s="35">
        <f t="shared" si="37"/>
        <v>1500</v>
      </c>
      <c r="V104" s="35">
        <f t="shared" si="37"/>
        <v>0</v>
      </c>
      <c r="W104" s="35">
        <f t="shared" si="37"/>
        <v>0</v>
      </c>
      <c r="X104" s="35">
        <f t="shared" si="37"/>
        <v>3500</v>
      </c>
      <c r="Y104" s="35">
        <f t="shared" si="37"/>
        <v>3500</v>
      </c>
      <c r="Z104" s="35">
        <f t="shared" si="37"/>
        <v>0</v>
      </c>
      <c r="AA104" s="35">
        <f t="shared" si="37"/>
        <v>0</v>
      </c>
      <c r="AB104" s="35">
        <f t="shared" si="37"/>
        <v>0</v>
      </c>
      <c r="AC104" s="35">
        <f t="shared" si="37"/>
        <v>0</v>
      </c>
      <c r="AD104" s="35">
        <f t="shared" si="37"/>
        <v>0</v>
      </c>
      <c r="AE104" s="35">
        <f t="shared" si="37"/>
        <v>0</v>
      </c>
      <c r="AF104" s="77" t="s">
        <v>56</v>
      </c>
    </row>
    <row r="105" spans="1:32" s="12" customFormat="1" ht="18.75">
      <c r="A105" s="3" t="s">
        <v>17</v>
      </c>
      <c r="B105" s="35">
        <f>SUM(B106:B109)</f>
        <v>5000</v>
      </c>
      <c r="C105" s="35">
        <f>SUM(C106:C109)</f>
        <v>5000</v>
      </c>
      <c r="D105" s="35">
        <f>SUM(D106:D109)</f>
        <v>5000</v>
      </c>
      <c r="E105" s="35">
        <f>SUM(E106:E109)</f>
        <v>5000</v>
      </c>
      <c r="F105" s="54">
        <f>E105/B105*100</f>
        <v>100</v>
      </c>
      <c r="G105" s="54">
        <f t="shared" si="23"/>
        <v>100</v>
      </c>
      <c r="H105" s="35">
        <f>SUM(H106:H109)</f>
        <v>0</v>
      </c>
      <c r="I105" s="35">
        <f>SUM(I106:I109)</f>
        <v>0</v>
      </c>
      <c r="J105" s="35">
        <f>SUM(J106:J109)</f>
        <v>0</v>
      </c>
      <c r="K105" s="35">
        <f>SUM(K106:K109)</f>
        <v>0</v>
      </c>
      <c r="L105" s="35">
        <f aca="true" t="shared" si="38" ref="L105:AE105">SUM(L106:L109)</f>
        <v>0</v>
      </c>
      <c r="M105" s="35">
        <f t="shared" si="38"/>
        <v>0</v>
      </c>
      <c r="N105" s="35">
        <f t="shared" si="38"/>
        <v>0</v>
      </c>
      <c r="O105" s="35">
        <f t="shared" si="38"/>
        <v>0</v>
      </c>
      <c r="P105" s="35">
        <f t="shared" si="38"/>
        <v>0</v>
      </c>
      <c r="Q105" s="35">
        <f t="shared" si="38"/>
        <v>0</v>
      </c>
      <c r="R105" s="35">
        <f t="shared" si="38"/>
        <v>0</v>
      </c>
      <c r="S105" s="35">
        <f t="shared" si="38"/>
        <v>0</v>
      </c>
      <c r="T105" s="35">
        <f t="shared" si="38"/>
        <v>1500</v>
      </c>
      <c r="U105" s="35">
        <f t="shared" si="38"/>
        <v>1500</v>
      </c>
      <c r="V105" s="35">
        <f t="shared" si="38"/>
        <v>0</v>
      </c>
      <c r="W105" s="35">
        <f t="shared" si="38"/>
        <v>0</v>
      </c>
      <c r="X105" s="35">
        <f t="shared" si="38"/>
        <v>3500</v>
      </c>
      <c r="Y105" s="35">
        <f t="shared" si="38"/>
        <v>3500</v>
      </c>
      <c r="Z105" s="35">
        <f t="shared" si="38"/>
        <v>0</v>
      </c>
      <c r="AA105" s="35">
        <f t="shared" si="38"/>
        <v>0</v>
      </c>
      <c r="AB105" s="35">
        <f t="shared" si="38"/>
        <v>0</v>
      </c>
      <c r="AC105" s="35">
        <f t="shared" si="38"/>
        <v>0</v>
      </c>
      <c r="AD105" s="35">
        <f t="shared" si="38"/>
        <v>0</v>
      </c>
      <c r="AE105" s="35">
        <f t="shared" si="38"/>
        <v>0</v>
      </c>
      <c r="AF105" s="78"/>
    </row>
    <row r="106" spans="1:32" s="12" customFormat="1" ht="18.75">
      <c r="A106" s="2" t="s">
        <v>13</v>
      </c>
      <c r="B106" s="42">
        <f>H106+J106+L106+N106+P106+R106+T106+V106+X106+Z106+AB106+AD106</f>
        <v>0</v>
      </c>
      <c r="C106" s="42">
        <f>H106+J106+L106+N106+P106+R106+T106+V106+X106+Z106+AB106+AD106</f>
        <v>0</v>
      </c>
      <c r="D106" s="42">
        <f>C106</f>
        <v>0</v>
      </c>
      <c r="E106" s="42">
        <f>I106+K106+M106+O106+Q106+S106+U106+W106+Y106+AA106+AC106+AE106</f>
        <v>0</v>
      </c>
      <c r="F106" s="55">
        <f>IF(E106=0,0,E106/B106*100)</f>
        <v>0</v>
      </c>
      <c r="G106" s="55">
        <f t="shared" si="23"/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78"/>
    </row>
    <row r="107" spans="1:32" s="12" customFormat="1" ht="18.75">
      <c r="A107" s="2" t="s">
        <v>14</v>
      </c>
      <c r="B107" s="42">
        <f>H107+J107+L107+N107+P107+R107+T107+V107+X107+Z107+AB107+AD107</f>
        <v>0</v>
      </c>
      <c r="C107" s="42">
        <f>H107+J107+L107+N107+P107+R107+T107+V107+X107+Z107+AB107+AD107</f>
        <v>0</v>
      </c>
      <c r="D107" s="42">
        <f>C107</f>
        <v>0</v>
      </c>
      <c r="E107" s="42">
        <f>I107+K107+M107+O107+Q107+S107+U107+W107+Y107+AA107+AC107+AE107</f>
        <v>0</v>
      </c>
      <c r="F107" s="55">
        <f>IF(E107=0,0,E107/B107*100)</f>
        <v>0</v>
      </c>
      <c r="G107" s="55">
        <f t="shared" si="23"/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78"/>
    </row>
    <row r="108" spans="1:32" s="12" customFormat="1" ht="18.75">
      <c r="A108" s="2" t="s">
        <v>15</v>
      </c>
      <c r="B108" s="42">
        <f>H108+J108+L108+N108+P108+R108+T108+V108+X108+Z108+AB108+AD108</f>
        <v>0</v>
      </c>
      <c r="C108" s="42">
        <f>H108+J108+L108+N108+P108+R108+T108+V108+X108+Z108+AB108+AD108</f>
        <v>0</v>
      </c>
      <c r="D108" s="42">
        <f>C108</f>
        <v>0</v>
      </c>
      <c r="E108" s="42">
        <f>I108+K108+M108+O108+Q108+S108+U108+W108+Y108+AA108+AC108+AE108</f>
        <v>0</v>
      </c>
      <c r="F108" s="55">
        <f>IF(E108=0,0,E108/B108*100)</f>
        <v>0</v>
      </c>
      <c r="G108" s="55">
        <f t="shared" si="23"/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78"/>
    </row>
    <row r="109" spans="1:32" s="12" customFormat="1" ht="18.75">
      <c r="A109" s="2" t="s">
        <v>16</v>
      </c>
      <c r="B109" s="42">
        <f>H109+J109+L109+N109+P109+R109+T109+V109+X109+Z109+AB109+AD109</f>
        <v>5000</v>
      </c>
      <c r="C109" s="42">
        <f>H109+J109+L109+N109+P109+R109+T109+V109+X109+Z109+AB109+AD109</f>
        <v>5000</v>
      </c>
      <c r="D109" s="42">
        <f>C109</f>
        <v>5000</v>
      </c>
      <c r="E109" s="42">
        <f>I109+K109+M109+O109+Q109+S109+U109+W109+Y109+AA109+AC109+AE109</f>
        <v>5000</v>
      </c>
      <c r="F109" s="55">
        <f>IF(E109=0,0,E109/B109*100)</f>
        <v>100</v>
      </c>
      <c r="G109" s="55">
        <f t="shared" si="23"/>
        <v>100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1500</v>
      </c>
      <c r="U109" s="36">
        <v>1500</v>
      </c>
      <c r="V109" s="36">
        <v>0</v>
      </c>
      <c r="W109" s="36">
        <v>0</v>
      </c>
      <c r="X109" s="36">
        <v>3500</v>
      </c>
      <c r="Y109" s="36">
        <v>3500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79"/>
    </row>
    <row r="110" spans="1:32" s="22" customFormat="1" ht="75">
      <c r="A110" s="20" t="s">
        <v>34</v>
      </c>
      <c r="B110" s="34">
        <f>B111</f>
        <v>211119.90000000002</v>
      </c>
      <c r="C110" s="34">
        <f>C111</f>
        <v>211119.90000000002</v>
      </c>
      <c r="D110" s="34">
        <f>D111</f>
        <v>211119.90000000002</v>
      </c>
      <c r="E110" s="34">
        <f>E111</f>
        <v>207182.71</v>
      </c>
      <c r="F110" s="21">
        <f>E110/B110*100</f>
        <v>98.13509290218495</v>
      </c>
      <c r="G110" s="21">
        <f>E110/C110*100</f>
        <v>98.13509290218495</v>
      </c>
      <c r="H110" s="34">
        <f aca="true" t="shared" si="39" ref="H110:AE110">H111</f>
        <v>31059.48</v>
      </c>
      <c r="I110" s="34">
        <f t="shared" si="39"/>
        <v>22272.15</v>
      </c>
      <c r="J110" s="34">
        <f t="shared" si="39"/>
        <v>19214.42</v>
      </c>
      <c r="K110" s="34">
        <f t="shared" si="39"/>
        <v>24915.62</v>
      </c>
      <c r="L110" s="34">
        <f t="shared" si="39"/>
        <v>11971.7</v>
      </c>
      <c r="M110" s="34">
        <f t="shared" si="39"/>
        <v>10457.24</v>
      </c>
      <c r="N110" s="34">
        <f t="shared" si="39"/>
        <v>24091.05</v>
      </c>
      <c r="O110" s="34">
        <f t="shared" si="39"/>
        <v>21400.42</v>
      </c>
      <c r="P110" s="34">
        <f t="shared" si="39"/>
        <v>16527.379999999997</v>
      </c>
      <c r="Q110" s="34">
        <f t="shared" si="39"/>
        <v>16382.03</v>
      </c>
      <c r="R110" s="34">
        <f t="shared" si="39"/>
        <v>16805.28</v>
      </c>
      <c r="S110" s="34">
        <f t="shared" si="39"/>
        <v>16155.560000000001</v>
      </c>
      <c r="T110" s="34">
        <f t="shared" si="39"/>
        <v>25481.980000000003</v>
      </c>
      <c r="U110" s="34">
        <f t="shared" si="39"/>
        <v>23773.29</v>
      </c>
      <c r="V110" s="34">
        <f t="shared" si="39"/>
        <v>11487.470000000001</v>
      </c>
      <c r="W110" s="34">
        <f t="shared" si="39"/>
        <v>11447.26</v>
      </c>
      <c r="X110" s="34">
        <f t="shared" si="39"/>
        <v>10295.84</v>
      </c>
      <c r="Y110" s="34">
        <f t="shared" si="39"/>
        <v>10719.64</v>
      </c>
      <c r="Z110" s="34">
        <f t="shared" si="39"/>
        <v>17833.29</v>
      </c>
      <c r="AA110" s="34">
        <f t="shared" si="39"/>
        <v>17887.96</v>
      </c>
      <c r="AB110" s="34">
        <f t="shared" si="39"/>
        <v>11207.64</v>
      </c>
      <c r="AC110" s="34">
        <f t="shared" si="39"/>
        <v>11568.029999999999</v>
      </c>
      <c r="AD110" s="34">
        <f t="shared" si="39"/>
        <v>15144.369999999999</v>
      </c>
      <c r="AE110" s="34">
        <f t="shared" si="39"/>
        <v>20203.510000000002</v>
      </c>
      <c r="AF110" s="43"/>
    </row>
    <row r="111" spans="1:32" s="12" customFormat="1" ht="18.75">
      <c r="A111" s="3" t="s">
        <v>17</v>
      </c>
      <c r="B111" s="35">
        <f>SUM(B112:B115)</f>
        <v>211119.90000000002</v>
      </c>
      <c r="C111" s="35">
        <f>SUM(C112:C115)</f>
        <v>211119.90000000002</v>
      </c>
      <c r="D111" s="35">
        <f>SUM(D112:D115)</f>
        <v>211119.90000000002</v>
      </c>
      <c r="E111" s="35">
        <f>SUM(E112:E115)</f>
        <v>207182.71</v>
      </c>
      <c r="F111" s="24">
        <f>E111/B111*100</f>
        <v>98.13509290218495</v>
      </c>
      <c r="G111" s="24">
        <f>E111/C111*100</f>
        <v>98.13509290218495</v>
      </c>
      <c r="H111" s="35">
        <f>H117+H123+H129</f>
        <v>31059.48</v>
      </c>
      <c r="I111" s="37">
        <f aca="true" t="shared" si="40" ref="H111:AD115">I117+I123+I129</f>
        <v>22272.15</v>
      </c>
      <c r="J111" s="35">
        <f t="shared" si="40"/>
        <v>19214.42</v>
      </c>
      <c r="K111" s="35">
        <f>K117+K123+K129</f>
        <v>24915.62</v>
      </c>
      <c r="L111" s="35">
        <f t="shared" si="40"/>
        <v>11971.7</v>
      </c>
      <c r="M111" s="35">
        <f>M117+M123+M129</f>
        <v>10457.24</v>
      </c>
      <c r="N111" s="35">
        <f t="shared" si="40"/>
        <v>24091.05</v>
      </c>
      <c r="O111" s="35">
        <f>O117+O123+O129</f>
        <v>21400.42</v>
      </c>
      <c r="P111" s="35">
        <f t="shared" si="40"/>
        <v>16527.379999999997</v>
      </c>
      <c r="Q111" s="35">
        <f>Q117+Q123+Q129</f>
        <v>16382.03</v>
      </c>
      <c r="R111" s="35">
        <f t="shared" si="40"/>
        <v>16805.28</v>
      </c>
      <c r="S111" s="35">
        <f>S117+S123+S129</f>
        <v>16155.560000000001</v>
      </c>
      <c r="T111" s="35">
        <f t="shared" si="40"/>
        <v>25481.980000000003</v>
      </c>
      <c r="U111" s="35">
        <f>U117+U123+U129</f>
        <v>23773.29</v>
      </c>
      <c r="V111" s="35">
        <f t="shared" si="40"/>
        <v>11487.470000000001</v>
      </c>
      <c r="W111" s="35">
        <f>W117+W123+W129</f>
        <v>11447.26</v>
      </c>
      <c r="X111" s="35">
        <f t="shared" si="40"/>
        <v>10295.84</v>
      </c>
      <c r="Y111" s="35">
        <f>Y117+Y123+Y129</f>
        <v>10719.64</v>
      </c>
      <c r="Z111" s="35">
        <f t="shared" si="40"/>
        <v>17833.29</v>
      </c>
      <c r="AA111" s="35">
        <f>AA117+AA123+AA129</f>
        <v>17887.96</v>
      </c>
      <c r="AB111" s="35">
        <f t="shared" si="40"/>
        <v>11207.64</v>
      </c>
      <c r="AC111" s="35">
        <f>AC117+AC123+AC129</f>
        <v>11568.029999999999</v>
      </c>
      <c r="AD111" s="35">
        <f t="shared" si="40"/>
        <v>15144.369999999999</v>
      </c>
      <c r="AE111" s="35">
        <f>AE117+AE123+AE129</f>
        <v>20203.510000000002</v>
      </c>
      <c r="AF111" s="44"/>
    </row>
    <row r="112" spans="1:32" s="12" customFormat="1" ht="18.75">
      <c r="A112" s="2" t="s">
        <v>13</v>
      </c>
      <c r="B112" s="35">
        <f aca="true" t="shared" si="41" ref="B112:E115">B118+B124+B130</f>
        <v>0</v>
      </c>
      <c r="C112" s="35">
        <f t="shared" si="41"/>
        <v>0</v>
      </c>
      <c r="D112" s="35">
        <f t="shared" si="41"/>
        <v>0</v>
      </c>
      <c r="E112" s="35">
        <f t="shared" si="41"/>
        <v>0</v>
      </c>
      <c r="F112" s="24">
        <f>IF(E112=0,0,E112/B112*100)</f>
        <v>0</v>
      </c>
      <c r="G112" s="24">
        <f>IF(E112=0,0,E112/C112*100)</f>
        <v>0</v>
      </c>
      <c r="H112" s="35">
        <f t="shared" si="40"/>
        <v>0</v>
      </c>
      <c r="I112" s="37">
        <f t="shared" si="40"/>
        <v>0</v>
      </c>
      <c r="J112" s="35">
        <f t="shared" si="40"/>
        <v>0</v>
      </c>
      <c r="K112" s="35">
        <f>K118+K124+K130</f>
        <v>0</v>
      </c>
      <c r="L112" s="35">
        <f t="shared" si="40"/>
        <v>0</v>
      </c>
      <c r="M112" s="35">
        <f t="shared" si="40"/>
        <v>0</v>
      </c>
      <c r="N112" s="35">
        <f t="shared" si="40"/>
        <v>0</v>
      </c>
      <c r="O112" s="35">
        <f t="shared" si="40"/>
        <v>0</v>
      </c>
      <c r="P112" s="35">
        <f t="shared" si="40"/>
        <v>0</v>
      </c>
      <c r="Q112" s="35">
        <f t="shared" si="40"/>
        <v>0</v>
      </c>
      <c r="R112" s="35">
        <f t="shared" si="40"/>
        <v>0</v>
      </c>
      <c r="S112" s="35">
        <f t="shared" si="40"/>
        <v>0</v>
      </c>
      <c r="T112" s="35">
        <f t="shared" si="40"/>
        <v>0</v>
      </c>
      <c r="U112" s="35">
        <f t="shared" si="40"/>
        <v>0</v>
      </c>
      <c r="V112" s="35">
        <f t="shared" si="40"/>
        <v>0</v>
      </c>
      <c r="W112" s="35">
        <f t="shared" si="40"/>
        <v>0</v>
      </c>
      <c r="X112" s="35">
        <f t="shared" si="40"/>
        <v>0</v>
      </c>
      <c r="Y112" s="35">
        <f t="shared" si="40"/>
        <v>0</v>
      </c>
      <c r="Z112" s="35">
        <f t="shared" si="40"/>
        <v>0</v>
      </c>
      <c r="AA112" s="35">
        <f t="shared" si="40"/>
        <v>0</v>
      </c>
      <c r="AB112" s="35">
        <f t="shared" si="40"/>
        <v>0</v>
      </c>
      <c r="AC112" s="35">
        <f t="shared" si="40"/>
        <v>0</v>
      </c>
      <c r="AD112" s="35">
        <f t="shared" si="40"/>
        <v>0</v>
      </c>
      <c r="AE112" s="35">
        <f>AE118+AE124+AE130</f>
        <v>0</v>
      </c>
      <c r="AF112" s="44"/>
    </row>
    <row r="113" spans="1:32" s="12" customFormat="1" ht="18.75">
      <c r="A113" s="2" t="s">
        <v>14</v>
      </c>
      <c r="B113" s="35">
        <f>B119+B125+B131</f>
        <v>211119.90000000002</v>
      </c>
      <c r="C113" s="35">
        <f t="shared" si="41"/>
        <v>211119.90000000002</v>
      </c>
      <c r="D113" s="35">
        <f t="shared" si="41"/>
        <v>211119.90000000002</v>
      </c>
      <c r="E113" s="35">
        <f t="shared" si="41"/>
        <v>207182.71</v>
      </c>
      <c r="F113" s="54">
        <f>IF(E113=0,0,E113/B113*100)</f>
        <v>98.13509290218495</v>
      </c>
      <c r="G113" s="54">
        <f>IF(E113=0,0,E113/C113*100)</f>
        <v>98.13509290218495</v>
      </c>
      <c r="H113" s="35">
        <f>H119+H125+H131</f>
        <v>31059.48</v>
      </c>
      <c r="I113" s="35">
        <f t="shared" si="40"/>
        <v>22272.15</v>
      </c>
      <c r="J113" s="35">
        <f t="shared" si="40"/>
        <v>19214.42</v>
      </c>
      <c r="K113" s="35">
        <f>K119+K125+K131</f>
        <v>24915.62</v>
      </c>
      <c r="L113" s="35">
        <f t="shared" si="40"/>
        <v>11971.7</v>
      </c>
      <c r="M113" s="35">
        <f t="shared" si="40"/>
        <v>10457.24</v>
      </c>
      <c r="N113" s="35">
        <f t="shared" si="40"/>
        <v>24091.05</v>
      </c>
      <c r="O113" s="35">
        <f t="shared" si="40"/>
        <v>21400.42</v>
      </c>
      <c r="P113" s="35">
        <f t="shared" si="40"/>
        <v>16527.379999999997</v>
      </c>
      <c r="Q113" s="35">
        <f t="shared" si="40"/>
        <v>16382.03</v>
      </c>
      <c r="R113" s="35">
        <f t="shared" si="40"/>
        <v>16805.28</v>
      </c>
      <c r="S113" s="35">
        <f t="shared" si="40"/>
        <v>16155.560000000001</v>
      </c>
      <c r="T113" s="35">
        <f t="shared" si="40"/>
        <v>25481.980000000003</v>
      </c>
      <c r="U113" s="35">
        <f t="shared" si="40"/>
        <v>23773.29</v>
      </c>
      <c r="V113" s="35">
        <f t="shared" si="40"/>
        <v>11487.470000000001</v>
      </c>
      <c r="W113" s="35">
        <f t="shared" si="40"/>
        <v>11447.26</v>
      </c>
      <c r="X113" s="35">
        <f t="shared" si="40"/>
        <v>10295.84</v>
      </c>
      <c r="Y113" s="35">
        <f t="shared" si="40"/>
        <v>10719.64</v>
      </c>
      <c r="Z113" s="35">
        <f t="shared" si="40"/>
        <v>17833.29</v>
      </c>
      <c r="AA113" s="35">
        <f t="shared" si="40"/>
        <v>17887.96</v>
      </c>
      <c r="AB113" s="35">
        <f t="shared" si="40"/>
        <v>11207.64</v>
      </c>
      <c r="AC113" s="35">
        <f t="shared" si="40"/>
        <v>11568.029999999999</v>
      </c>
      <c r="AD113" s="35">
        <f t="shared" si="40"/>
        <v>15144.369999999999</v>
      </c>
      <c r="AE113" s="35">
        <f>AE119+AE125+AE131</f>
        <v>20203.510000000002</v>
      </c>
      <c r="AF113" s="44"/>
    </row>
    <row r="114" spans="1:32" s="12" customFormat="1" ht="18.75">
      <c r="A114" s="2" t="s">
        <v>15</v>
      </c>
      <c r="B114" s="35">
        <f t="shared" si="41"/>
        <v>0</v>
      </c>
      <c r="C114" s="35">
        <f t="shared" si="41"/>
        <v>0</v>
      </c>
      <c r="D114" s="35">
        <f t="shared" si="41"/>
        <v>0</v>
      </c>
      <c r="E114" s="35">
        <f t="shared" si="41"/>
        <v>0</v>
      </c>
      <c r="F114" s="54">
        <f>IF(E114=0,0,E114/B114*100)</f>
        <v>0</v>
      </c>
      <c r="G114" s="54">
        <f>IF(E114=0,0,E114/C114*100)</f>
        <v>0</v>
      </c>
      <c r="H114" s="35">
        <f t="shared" si="40"/>
        <v>0</v>
      </c>
      <c r="I114" s="35">
        <f t="shared" si="40"/>
        <v>0</v>
      </c>
      <c r="J114" s="35">
        <f t="shared" si="40"/>
        <v>0</v>
      </c>
      <c r="K114" s="35">
        <f>K120+K126+K132</f>
        <v>0</v>
      </c>
      <c r="L114" s="35">
        <f t="shared" si="40"/>
        <v>0</v>
      </c>
      <c r="M114" s="35">
        <f t="shared" si="40"/>
        <v>0</v>
      </c>
      <c r="N114" s="35">
        <f t="shared" si="40"/>
        <v>0</v>
      </c>
      <c r="O114" s="35">
        <f t="shared" si="40"/>
        <v>0</v>
      </c>
      <c r="P114" s="35">
        <f t="shared" si="40"/>
        <v>0</v>
      </c>
      <c r="Q114" s="35">
        <f t="shared" si="40"/>
        <v>0</v>
      </c>
      <c r="R114" s="35">
        <f t="shared" si="40"/>
        <v>0</v>
      </c>
      <c r="S114" s="35">
        <f t="shared" si="40"/>
        <v>0</v>
      </c>
      <c r="T114" s="35">
        <f t="shared" si="40"/>
        <v>0</v>
      </c>
      <c r="U114" s="35">
        <f t="shared" si="40"/>
        <v>0</v>
      </c>
      <c r="V114" s="35">
        <f t="shared" si="40"/>
        <v>0</v>
      </c>
      <c r="W114" s="35">
        <f t="shared" si="40"/>
        <v>0</v>
      </c>
      <c r="X114" s="35">
        <f t="shared" si="40"/>
        <v>0</v>
      </c>
      <c r="Y114" s="35">
        <f t="shared" si="40"/>
        <v>0</v>
      </c>
      <c r="Z114" s="35">
        <f t="shared" si="40"/>
        <v>0</v>
      </c>
      <c r="AA114" s="35">
        <f t="shared" si="40"/>
        <v>0</v>
      </c>
      <c r="AB114" s="35">
        <f t="shared" si="40"/>
        <v>0</v>
      </c>
      <c r="AC114" s="35">
        <f t="shared" si="40"/>
        <v>0</v>
      </c>
      <c r="AD114" s="35">
        <f t="shared" si="40"/>
        <v>0</v>
      </c>
      <c r="AE114" s="35">
        <f>AE120+AE126+AE132</f>
        <v>0</v>
      </c>
      <c r="AF114" s="44"/>
    </row>
    <row r="115" spans="1:32" s="12" customFormat="1" ht="18.75">
      <c r="A115" s="2" t="s">
        <v>16</v>
      </c>
      <c r="B115" s="35">
        <f t="shared" si="41"/>
        <v>0</v>
      </c>
      <c r="C115" s="35">
        <f t="shared" si="41"/>
        <v>0</v>
      </c>
      <c r="D115" s="35">
        <f t="shared" si="41"/>
        <v>0</v>
      </c>
      <c r="E115" s="35">
        <f t="shared" si="41"/>
        <v>0</v>
      </c>
      <c r="F115" s="54">
        <f>IF(E115=0,0,E115/B115*100)</f>
        <v>0</v>
      </c>
      <c r="G115" s="54">
        <f>IF(E115=0,0,E115/C115*100)</f>
        <v>0</v>
      </c>
      <c r="H115" s="35">
        <f t="shared" si="40"/>
        <v>0</v>
      </c>
      <c r="I115" s="35">
        <f t="shared" si="40"/>
        <v>0</v>
      </c>
      <c r="J115" s="35">
        <f t="shared" si="40"/>
        <v>0</v>
      </c>
      <c r="K115" s="35">
        <f>K121+K127+K133</f>
        <v>0</v>
      </c>
      <c r="L115" s="35">
        <f t="shared" si="40"/>
        <v>0</v>
      </c>
      <c r="M115" s="35">
        <f t="shared" si="40"/>
        <v>0</v>
      </c>
      <c r="N115" s="35">
        <f t="shared" si="40"/>
        <v>0</v>
      </c>
      <c r="O115" s="35">
        <f t="shared" si="40"/>
        <v>0</v>
      </c>
      <c r="P115" s="35">
        <f t="shared" si="40"/>
        <v>0</v>
      </c>
      <c r="Q115" s="35">
        <f t="shared" si="40"/>
        <v>0</v>
      </c>
      <c r="R115" s="35">
        <f t="shared" si="40"/>
        <v>0</v>
      </c>
      <c r="S115" s="35">
        <f t="shared" si="40"/>
        <v>0</v>
      </c>
      <c r="T115" s="35">
        <f t="shared" si="40"/>
        <v>0</v>
      </c>
      <c r="U115" s="35">
        <f t="shared" si="40"/>
        <v>0</v>
      </c>
      <c r="V115" s="35">
        <f t="shared" si="40"/>
        <v>0</v>
      </c>
      <c r="W115" s="35">
        <f t="shared" si="40"/>
        <v>0</v>
      </c>
      <c r="X115" s="35">
        <f t="shared" si="40"/>
        <v>0</v>
      </c>
      <c r="Y115" s="35">
        <f t="shared" si="40"/>
        <v>0</v>
      </c>
      <c r="Z115" s="35">
        <f t="shared" si="40"/>
        <v>0</v>
      </c>
      <c r="AA115" s="35">
        <f t="shared" si="40"/>
        <v>0</v>
      </c>
      <c r="AB115" s="35">
        <f t="shared" si="40"/>
        <v>0</v>
      </c>
      <c r="AC115" s="35">
        <f t="shared" si="40"/>
        <v>0</v>
      </c>
      <c r="AD115" s="35">
        <f t="shared" si="40"/>
        <v>0</v>
      </c>
      <c r="AE115" s="35">
        <f>AE121+AE127+AE133</f>
        <v>0</v>
      </c>
      <c r="AF115" s="44"/>
    </row>
    <row r="116" spans="1:32" s="25" customFormat="1" ht="75">
      <c r="A116" s="23" t="s">
        <v>35</v>
      </c>
      <c r="B116" s="37">
        <f>B117</f>
        <v>28064.300000000003</v>
      </c>
      <c r="C116" s="37">
        <f>C117</f>
        <v>28064.300000000003</v>
      </c>
      <c r="D116" s="37">
        <f>D117</f>
        <v>28064.300000000003</v>
      </c>
      <c r="E116" s="37">
        <f>E117</f>
        <v>27806.989999999998</v>
      </c>
      <c r="F116" s="24">
        <f>E116/B116*100</f>
        <v>99.08314121499555</v>
      </c>
      <c r="G116" s="24">
        <f>E116/C116*100</f>
        <v>99.08314121499555</v>
      </c>
      <c r="H116" s="37">
        <f aca="true" t="shared" si="42" ref="H116:AE116">H117</f>
        <v>5603.1</v>
      </c>
      <c r="I116" s="37">
        <f t="shared" si="42"/>
        <v>5262.29</v>
      </c>
      <c r="J116" s="37">
        <f t="shared" si="42"/>
        <v>2725.1</v>
      </c>
      <c r="K116" s="37">
        <f t="shared" si="42"/>
        <v>2934.28</v>
      </c>
      <c r="L116" s="37">
        <f t="shared" si="42"/>
        <v>994.1</v>
      </c>
      <c r="M116" s="37">
        <f t="shared" si="42"/>
        <v>964.52</v>
      </c>
      <c r="N116" s="37">
        <f t="shared" si="42"/>
        <v>2762.35</v>
      </c>
      <c r="O116" s="37">
        <f t="shared" si="42"/>
        <v>2763.9</v>
      </c>
      <c r="P116" s="37">
        <f t="shared" si="42"/>
        <v>2163.97</v>
      </c>
      <c r="Q116" s="37">
        <f t="shared" si="42"/>
        <v>2323.33</v>
      </c>
      <c r="R116" s="37">
        <f t="shared" si="42"/>
        <v>2256.72</v>
      </c>
      <c r="S116" s="37">
        <f t="shared" si="42"/>
        <v>1607.82</v>
      </c>
      <c r="T116" s="37">
        <f t="shared" si="42"/>
        <v>3287.9</v>
      </c>
      <c r="U116" s="37">
        <f t="shared" si="42"/>
        <v>3739.41</v>
      </c>
      <c r="V116" s="37">
        <f t="shared" si="42"/>
        <v>1737.22</v>
      </c>
      <c r="W116" s="37">
        <f t="shared" si="42"/>
        <v>1861.87</v>
      </c>
      <c r="X116" s="37">
        <f t="shared" si="42"/>
        <v>1124.66</v>
      </c>
      <c r="Y116" s="37">
        <f t="shared" si="42"/>
        <v>1092.24</v>
      </c>
      <c r="Z116" s="37">
        <f t="shared" si="42"/>
        <v>1970.8</v>
      </c>
      <c r="AA116" s="37">
        <f t="shared" si="42"/>
        <v>1970.33</v>
      </c>
      <c r="AB116" s="37">
        <f t="shared" si="42"/>
        <v>1203.63</v>
      </c>
      <c r="AC116" s="37">
        <f t="shared" si="42"/>
        <v>920.98</v>
      </c>
      <c r="AD116" s="37">
        <f t="shared" si="42"/>
        <v>2234.75</v>
      </c>
      <c r="AE116" s="37">
        <f t="shared" si="42"/>
        <v>2366.02</v>
      </c>
      <c r="AF116" s="59" t="s">
        <v>50</v>
      </c>
    </row>
    <row r="117" spans="1:32" s="25" customFormat="1" ht="18.75">
      <c r="A117" s="49" t="s">
        <v>17</v>
      </c>
      <c r="B117" s="37">
        <f>SUM(B118:B121)</f>
        <v>28064.300000000003</v>
      </c>
      <c r="C117" s="37">
        <f>SUM(C118:C121)</f>
        <v>28064.300000000003</v>
      </c>
      <c r="D117" s="37">
        <f>SUM(D118:D121)</f>
        <v>28064.300000000003</v>
      </c>
      <c r="E117" s="37">
        <f>SUM(E118:E121)</f>
        <v>27806.989999999998</v>
      </c>
      <c r="F117" s="24">
        <f>E117/B117*100</f>
        <v>99.08314121499555</v>
      </c>
      <c r="G117" s="24">
        <f>E117/C117*100</f>
        <v>99.08314121499555</v>
      </c>
      <c r="H117" s="37">
        <f aca="true" t="shared" si="43" ref="H117:AE117">SUM(H118:H121)</f>
        <v>5603.1</v>
      </c>
      <c r="I117" s="37">
        <f>SUM(I118:I121)</f>
        <v>5262.29</v>
      </c>
      <c r="J117" s="37">
        <f t="shared" si="43"/>
        <v>2725.1</v>
      </c>
      <c r="K117" s="37">
        <f>SUM(K118:K121)</f>
        <v>2934.28</v>
      </c>
      <c r="L117" s="37">
        <f t="shared" si="43"/>
        <v>994.1</v>
      </c>
      <c r="M117" s="37">
        <f t="shared" si="43"/>
        <v>964.52</v>
      </c>
      <c r="N117" s="37">
        <f t="shared" si="43"/>
        <v>2762.35</v>
      </c>
      <c r="O117" s="37">
        <f t="shared" si="43"/>
        <v>2763.9</v>
      </c>
      <c r="P117" s="37">
        <f t="shared" si="43"/>
        <v>2163.97</v>
      </c>
      <c r="Q117" s="37">
        <f t="shared" si="43"/>
        <v>2323.33</v>
      </c>
      <c r="R117" s="37">
        <f t="shared" si="43"/>
        <v>2256.72</v>
      </c>
      <c r="S117" s="37">
        <f t="shared" si="43"/>
        <v>1607.82</v>
      </c>
      <c r="T117" s="37">
        <f t="shared" si="43"/>
        <v>3287.9</v>
      </c>
      <c r="U117" s="37">
        <f t="shared" si="43"/>
        <v>3739.41</v>
      </c>
      <c r="V117" s="37">
        <f t="shared" si="43"/>
        <v>1737.22</v>
      </c>
      <c r="W117" s="37">
        <f t="shared" si="43"/>
        <v>1861.87</v>
      </c>
      <c r="X117" s="37">
        <f t="shared" si="43"/>
        <v>1124.66</v>
      </c>
      <c r="Y117" s="37">
        <f t="shared" si="43"/>
        <v>1092.24</v>
      </c>
      <c r="Z117" s="37">
        <f t="shared" si="43"/>
        <v>1970.8</v>
      </c>
      <c r="AA117" s="37">
        <f t="shared" si="43"/>
        <v>1970.33</v>
      </c>
      <c r="AB117" s="37">
        <f t="shared" si="43"/>
        <v>1203.63</v>
      </c>
      <c r="AC117" s="37">
        <f t="shared" si="43"/>
        <v>920.98</v>
      </c>
      <c r="AD117" s="37">
        <f t="shared" si="43"/>
        <v>2234.75</v>
      </c>
      <c r="AE117" s="37">
        <f t="shared" si="43"/>
        <v>2366.02</v>
      </c>
      <c r="AF117" s="60"/>
    </row>
    <row r="118" spans="1:32" s="25" customFormat="1" ht="18.75">
      <c r="A118" s="23" t="s">
        <v>13</v>
      </c>
      <c r="B118" s="42">
        <f>H118+J118+L118+N118+P118+R118+T118+V118+X118+Z118+AB118+AD118</f>
        <v>0</v>
      </c>
      <c r="C118" s="42">
        <f>H118+J118+L118+N118+P118+R118+T118+V118+X118+Z118+AB118+AD118</f>
        <v>0</v>
      </c>
      <c r="D118" s="42">
        <f>C118</f>
        <v>0</v>
      </c>
      <c r="E118" s="42">
        <f>I118+K118+M118+O118+Q118+S118+U118+W118+Y118+AA118+AC118+AE118</f>
        <v>0</v>
      </c>
      <c r="F118" s="33">
        <f>IF(E118=0,0,E118/B118*100)</f>
        <v>0</v>
      </c>
      <c r="G118" s="33">
        <f>IF(E118=0,0,E118/C118*100)</f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60"/>
    </row>
    <row r="119" spans="1:32" s="25" customFormat="1" ht="18.75">
      <c r="A119" s="23" t="s">
        <v>14</v>
      </c>
      <c r="B119" s="42">
        <f>H119+J119+L119+N119+P119+R119+T119+V119+X119+Z119+AB119+AD119</f>
        <v>28064.300000000003</v>
      </c>
      <c r="C119" s="42">
        <f>H119+J119+L119+N119+P119+R119+T119+V119+X119+Z119+AB119+AD119</f>
        <v>28064.300000000003</v>
      </c>
      <c r="D119" s="42">
        <f>C119</f>
        <v>28064.300000000003</v>
      </c>
      <c r="E119" s="42">
        <f>I119+K119+M119+O119+Q119+S119+U119+W119+Y119+AA119+AC119+AE119</f>
        <v>27806.989999999998</v>
      </c>
      <c r="F119" s="33">
        <f>IF(E119=0,0,E119/B119*100)</f>
        <v>99.08314121499555</v>
      </c>
      <c r="G119" s="33">
        <f>IF(E119=0,0,E119/C119*100)</f>
        <v>99.08314121499555</v>
      </c>
      <c r="H119" s="42">
        <v>5603.1</v>
      </c>
      <c r="I119" s="42">
        <v>5262.29</v>
      </c>
      <c r="J119" s="42">
        <v>2725.1</v>
      </c>
      <c r="K119" s="42">
        <v>2934.28</v>
      </c>
      <c r="L119" s="42">
        <v>994.1</v>
      </c>
      <c r="M119" s="42">
        <v>964.52</v>
      </c>
      <c r="N119" s="42">
        <v>2762.35</v>
      </c>
      <c r="O119" s="42">
        <v>2763.9</v>
      </c>
      <c r="P119" s="42">
        <v>2163.97</v>
      </c>
      <c r="Q119" s="42">
        <v>2323.33</v>
      </c>
      <c r="R119" s="42">
        <v>2256.72</v>
      </c>
      <c r="S119" s="42">
        <v>1607.82</v>
      </c>
      <c r="T119" s="42">
        <v>3287.9</v>
      </c>
      <c r="U119" s="42">
        <v>3739.41</v>
      </c>
      <c r="V119" s="42">
        <v>1737.22</v>
      </c>
      <c r="W119" s="42">
        <v>1861.87</v>
      </c>
      <c r="X119" s="42">
        <v>1124.66</v>
      </c>
      <c r="Y119" s="42">
        <v>1092.24</v>
      </c>
      <c r="Z119" s="42">
        <v>1970.8</v>
      </c>
      <c r="AA119" s="42">
        <v>1970.33</v>
      </c>
      <c r="AB119" s="42">
        <v>1203.63</v>
      </c>
      <c r="AC119" s="42">
        <v>920.98</v>
      </c>
      <c r="AD119" s="42">
        <v>2234.75</v>
      </c>
      <c r="AE119" s="42">
        <v>2366.02</v>
      </c>
      <c r="AF119" s="60"/>
    </row>
    <row r="120" spans="1:32" s="25" customFormat="1" ht="18.75">
      <c r="A120" s="23" t="s">
        <v>15</v>
      </c>
      <c r="B120" s="42">
        <f>H120+J120+L120+N120+P120+R120+T120+V120+X120+Z120+AB120+AD120</f>
        <v>0</v>
      </c>
      <c r="C120" s="42">
        <f>H120+J120+L120+N120+P120+R120+T120+V120+X120+Z120+AB120+AD120</f>
        <v>0</v>
      </c>
      <c r="D120" s="42">
        <f>C120</f>
        <v>0</v>
      </c>
      <c r="E120" s="42">
        <f>I120+K120+M120+O120+Q120+S120+U120+W120+Y120+AA120+AC120+AE120</f>
        <v>0</v>
      </c>
      <c r="F120" s="33">
        <f>IF(E120=0,0,E120/B120*100)</f>
        <v>0</v>
      </c>
      <c r="G120" s="33">
        <f>IF(E120=0,0,E120/C120*100)</f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60"/>
    </row>
    <row r="121" spans="1:32" s="25" customFormat="1" ht="18.75">
      <c r="A121" s="23" t="s">
        <v>16</v>
      </c>
      <c r="B121" s="42">
        <f>H121+J121+L121+N121+P121+R121+T121+V121+X121+Z121+AB121+AD121</f>
        <v>0</v>
      </c>
      <c r="C121" s="42">
        <f>H121+J121+L121+N121+P121+R121+T121+V121+X121+Z121+AB121+AD121</f>
        <v>0</v>
      </c>
      <c r="D121" s="42">
        <f>C121</f>
        <v>0</v>
      </c>
      <c r="E121" s="42">
        <f>I121+K121+M121+O121+Q121+S121+U121+W121+Y121+AA121+AC121+AE121</f>
        <v>0</v>
      </c>
      <c r="F121" s="33">
        <f>IF(E121=0,0,E121/B121*100)</f>
        <v>0</v>
      </c>
      <c r="G121" s="33">
        <f>IF(E121=0,0,E121/C121*100)</f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61"/>
    </row>
    <row r="122" spans="1:32" s="25" customFormat="1" ht="235.5" customHeight="1">
      <c r="A122" s="28" t="s">
        <v>36</v>
      </c>
      <c r="B122" s="37">
        <f>B123</f>
        <v>54772.799999999996</v>
      </c>
      <c r="C122" s="37">
        <f>C123</f>
        <v>54772.799999999996</v>
      </c>
      <c r="D122" s="37">
        <f>D123</f>
        <v>54772.799999999996</v>
      </c>
      <c r="E122" s="37">
        <f>E123</f>
        <v>53595.35</v>
      </c>
      <c r="F122" s="24">
        <f>E122/B122*100</f>
        <v>97.85030160955803</v>
      </c>
      <c r="G122" s="24">
        <f>E122/C122*100</f>
        <v>97.85030160955803</v>
      </c>
      <c r="H122" s="37">
        <f aca="true" t="shared" si="44" ref="H122:AD122">H123</f>
        <v>4016.45</v>
      </c>
      <c r="I122" s="37">
        <f t="shared" si="44"/>
        <v>2919.18</v>
      </c>
      <c r="J122" s="37">
        <f t="shared" si="44"/>
        <v>5472.98</v>
      </c>
      <c r="K122" s="37">
        <f t="shared" si="44"/>
        <v>4350.74</v>
      </c>
      <c r="L122" s="37">
        <f t="shared" si="44"/>
        <v>4988.77</v>
      </c>
      <c r="M122" s="37">
        <f t="shared" si="44"/>
        <v>3446.61</v>
      </c>
      <c r="N122" s="37">
        <f t="shared" si="44"/>
        <v>6136.62</v>
      </c>
      <c r="O122" s="37">
        <f t="shared" si="44"/>
        <v>4311.32</v>
      </c>
      <c r="P122" s="37">
        <f t="shared" si="44"/>
        <v>5006.48</v>
      </c>
      <c r="Q122" s="37">
        <f t="shared" si="44"/>
        <v>4861.6</v>
      </c>
      <c r="R122" s="37">
        <f t="shared" si="44"/>
        <v>5363.31</v>
      </c>
      <c r="S122" s="37">
        <f t="shared" si="44"/>
        <v>6134.54</v>
      </c>
      <c r="T122" s="37">
        <f t="shared" si="44"/>
        <v>5692.31</v>
      </c>
      <c r="U122" s="37">
        <f t="shared" si="44"/>
        <v>4540.01</v>
      </c>
      <c r="V122" s="37">
        <f t="shared" si="44"/>
        <v>3447.2</v>
      </c>
      <c r="W122" s="37">
        <f t="shared" si="44"/>
        <v>2930.62</v>
      </c>
      <c r="X122" s="37">
        <f t="shared" si="44"/>
        <v>3322.2</v>
      </c>
      <c r="Y122" s="37">
        <f t="shared" si="44"/>
        <v>3636.56</v>
      </c>
      <c r="Z122" s="37">
        <f t="shared" si="44"/>
        <v>3310.51</v>
      </c>
      <c r="AA122" s="37">
        <f t="shared" si="44"/>
        <v>3787.41</v>
      </c>
      <c r="AB122" s="37">
        <f t="shared" si="44"/>
        <v>3523.01</v>
      </c>
      <c r="AC122" s="37">
        <f>AC123</f>
        <v>3777.18</v>
      </c>
      <c r="AD122" s="37">
        <f t="shared" si="44"/>
        <v>4492.96</v>
      </c>
      <c r="AE122" s="37">
        <f>AE123</f>
        <v>8899.58</v>
      </c>
      <c r="AF122" s="59" t="s">
        <v>68</v>
      </c>
    </row>
    <row r="123" spans="1:32" s="12" customFormat="1" ht="18.75">
      <c r="A123" s="3" t="s">
        <v>17</v>
      </c>
      <c r="B123" s="35">
        <f>SUM(B124:B127)</f>
        <v>54772.799999999996</v>
      </c>
      <c r="C123" s="35">
        <f>SUM(C124:C127)</f>
        <v>54772.799999999996</v>
      </c>
      <c r="D123" s="35">
        <f>SUM(D124:D127)</f>
        <v>54772.799999999996</v>
      </c>
      <c r="E123" s="35">
        <f>SUM(E124:E127)</f>
        <v>53595.35</v>
      </c>
      <c r="F123" s="54">
        <f>E123/B123*100</f>
        <v>97.85030160955803</v>
      </c>
      <c r="G123" s="54">
        <f>E123/C123*100</f>
        <v>97.85030160955803</v>
      </c>
      <c r="H123" s="35">
        <f aca="true" t="shared" si="45" ref="H123:AE123">SUM(H124:H127)</f>
        <v>4016.45</v>
      </c>
      <c r="I123" s="35">
        <f>SUM(I124:I127)</f>
        <v>2919.18</v>
      </c>
      <c r="J123" s="35">
        <f t="shared" si="45"/>
        <v>5472.98</v>
      </c>
      <c r="K123" s="35">
        <f>SUM(K124:K127)</f>
        <v>4350.74</v>
      </c>
      <c r="L123" s="35">
        <f t="shared" si="45"/>
        <v>4988.77</v>
      </c>
      <c r="M123" s="35">
        <f t="shared" si="45"/>
        <v>3446.61</v>
      </c>
      <c r="N123" s="35">
        <f t="shared" si="45"/>
        <v>6136.62</v>
      </c>
      <c r="O123" s="35">
        <f t="shared" si="45"/>
        <v>4311.32</v>
      </c>
      <c r="P123" s="35">
        <f t="shared" si="45"/>
        <v>5006.48</v>
      </c>
      <c r="Q123" s="35">
        <f t="shared" si="45"/>
        <v>4861.6</v>
      </c>
      <c r="R123" s="35">
        <f t="shared" si="45"/>
        <v>5363.31</v>
      </c>
      <c r="S123" s="35">
        <f t="shared" si="45"/>
        <v>6134.54</v>
      </c>
      <c r="T123" s="35">
        <f t="shared" si="45"/>
        <v>5692.31</v>
      </c>
      <c r="U123" s="35">
        <f t="shared" si="45"/>
        <v>4540.01</v>
      </c>
      <c r="V123" s="35">
        <f t="shared" si="45"/>
        <v>3447.2</v>
      </c>
      <c r="W123" s="35">
        <f t="shared" si="45"/>
        <v>2930.62</v>
      </c>
      <c r="X123" s="35">
        <f t="shared" si="45"/>
        <v>3322.2</v>
      </c>
      <c r="Y123" s="35">
        <f t="shared" si="45"/>
        <v>3636.56</v>
      </c>
      <c r="Z123" s="35">
        <f t="shared" si="45"/>
        <v>3310.51</v>
      </c>
      <c r="AA123" s="35">
        <f t="shared" si="45"/>
        <v>3787.41</v>
      </c>
      <c r="AB123" s="35">
        <f t="shared" si="45"/>
        <v>3523.01</v>
      </c>
      <c r="AC123" s="35">
        <f t="shared" si="45"/>
        <v>3777.18</v>
      </c>
      <c r="AD123" s="35">
        <f t="shared" si="45"/>
        <v>4492.96</v>
      </c>
      <c r="AE123" s="35">
        <f t="shared" si="45"/>
        <v>8899.58</v>
      </c>
      <c r="AF123" s="60"/>
    </row>
    <row r="124" spans="1:32" s="12" customFormat="1" ht="18.75">
      <c r="A124" s="2" t="s">
        <v>13</v>
      </c>
      <c r="B124" s="42">
        <f>H124+J124+L124+N124+P124+R124+T124+V124+X124+Z124+AB124+AD124</f>
        <v>0</v>
      </c>
      <c r="C124" s="42">
        <f>H124+J124+L124+N124+P124+R124+T124+V124+X124+Z124+AB124+AD124</f>
        <v>0</v>
      </c>
      <c r="D124" s="42">
        <f>C124</f>
        <v>0</v>
      </c>
      <c r="E124" s="42">
        <f>I124+K124+M124+O124+Q124+S124+U124+W124+Y124+AA124+AC124+AE124</f>
        <v>0</v>
      </c>
      <c r="F124" s="55">
        <f>IF(E124=0,0,E124/B124*100)</f>
        <v>0</v>
      </c>
      <c r="G124" s="55">
        <f>IF(E124=0,0,E124/C124*100)</f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60"/>
    </row>
    <row r="125" spans="1:32" s="12" customFormat="1" ht="18.75">
      <c r="A125" s="2" t="s">
        <v>14</v>
      </c>
      <c r="B125" s="42">
        <f>H125+J125+L125+N125+P125+R125+T125+V125+X125+Z125+AB125+AD125</f>
        <v>54772.799999999996</v>
      </c>
      <c r="C125" s="42">
        <f>H125+J125+L125+N125+P125+R125+T125+V125+X125+Z125+AB125+AD125</f>
        <v>54772.799999999996</v>
      </c>
      <c r="D125" s="42">
        <f>C125</f>
        <v>54772.799999999996</v>
      </c>
      <c r="E125" s="42">
        <f>I125+K125+M125+O125+Q125+S125+U125+W125+Y125+AA125+AC125+AE125</f>
        <v>53595.35</v>
      </c>
      <c r="F125" s="55">
        <f>IF(E125=0,0,E125/B125*100)</f>
        <v>97.85030160955803</v>
      </c>
      <c r="G125" s="55">
        <f>IF(E125=0,0,E125/C125*100)</f>
        <v>97.85030160955803</v>
      </c>
      <c r="H125" s="36">
        <v>4016.45</v>
      </c>
      <c r="I125" s="36">
        <v>2919.18</v>
      </c>
      <c r="J125" s="36">
        <v>5472.98</v>
      </c>
      <c r="K125" s="36">
        <v>4350.74</v>
      </c>
      <c r="L125" s="36">
        <v>4988.77</v>
      </c>
      <c r="M125" s="36">
        <v>3446.61</v>
      </c>
      <c r="N125" s="36">
        <v>6136.62</v>
      </c>
      <c r="O125" s="36">
        <v>4311.32</v>
      </c>
      <c r="P125" s="36">
        <v>5006.48</v>
      </c>
      <c r="Q125" s="36">
        <v>4861.6</v>
      </c>
      <c r="R125" s="36">
        <v>5363.31</v>
      </c>
      <c r="S125" s="36">
        <v>6134.54</v>
      </c>
      <c r="T125" s="36">
        <f>5692.31</f>
        <v>5692.31</v>
      </c>
      <c r="U125" s="36">
        <f>4540.01</f>
        <v>4540.01</v>
      </c>
      <c r="V125" s="36">
        <v>3447.2</v>
      </c>
      <c r="W125" s="36">
        <v>2930.62</v>
      </c>
      <c r="X125" s="36">
        <v>3322.2</v>
      </c>
      <c r="Y125" s="36">
        <v>3636.56</v>
      </c>
      <c r="Z125" s="36">
        <v>3310.51</v>
      </c>
      <c r="AA125" s="36">
        <v>3787.41</v>
      </c>
      <c r="AB125" s="36">
        <v>3523.01</v>
      </c>
      <c r="AC125" s="36">
        <v>3777.18</v>
      </c>
      <c r="AD125" s="36">
        <v>4492.96</v>
      </c>
      <c r="AE125" s="36">
        <v>8899.58</v>
      </c>
      <c r="AF125" s="60"/>
    </row>
    <row r="126" spans="1:32" s="12" customFormat="1" ht="18.75">
      <c r="A126" s="2" t="s">
        <v>15</v>
      </c>
      <c r="B126" s="42">
        <f>H126+J126+L126+N126+P126+R126+T126+V126+X126+Z126+AB126+AD126</f>
        <v>0</v>
      </c>
      <c r="C126" s="42">
        <f>H126+J126+L126+N126+P126+R126+T126+V126+X126+Z126+AB126+AD126</f>
        <v>0</v>
      </c>
      <c r="D126" s="42">
        <f>C126</f>
        <v>0</v>
      </c>
      <c r="E126" s="42">
        <f>I126+K126+M126+O126+Q126+S126+U126+W126+Y126+AA126+AC126+AE126</f>
        <v>0</v>
      </c>
      <c r="F126" s="55">
        <f>IF(E126=0,0,E126/B126*100)</f>
        <v>0</v>
      </c>
      <c r="G126" s="55">
        <f>IF(E126=0,0,E126/C126*100)</f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60"/>
    </row>
    <row r="127" spans="1:32" s="12" customFormat="1" ht="18.75">
      <c r="A127" s="2" t="s">
        <v>16</v>
      </c>
      <c r="B127" s="42">
        <f>H127+J127+L127+N127+P127+R127+T127+V127+X127+Z127+AB127+AD127</f>
        <v>0</v>
      </c>
      <c r="C127" s="42">
        <f>H127+J127+L127+N127+P127+R127+T127+V127+X127+Z127+AB127+AD127</f>
        <v>0</v>
      </c>
      <c r="D127" s="42">
        <f>C127</f>
        <v>0</v>
      </c>
      <c r="E127" s="42">
        <f>I127+K127+M127+O127+Q127+S127+U127+W127+Y127+AA127+AC127+AE127</f>
        <v>0</v>
      </c>
      <c r="F127" s="55">
        <f>IF(E127=0,0,E127/B127*100)</f>
        <v>0</v>
      </c>
      <c r="G127" s="55">
        <f>IF(E127=0,0,E127/C127*100)</f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61"/>
    </row>
    <row r="128" spans="1:32" s="12" customFormat="1" ht="300.75" customHeight="1">
      <c r="A128" s="56" t="s">
        <v>37</v>
      </c>
      <c r="B128" s="35">
        <f>B129</f>
        <v>128282.8</v>
      </c>
      <c r="C128" s="35">
        <f>C129</f>
        <v>128282.8</v>
      </c>
      <c r="D128" s="35">
        <f>D129</f>
        <v>128282.8</v>
      </c>
      <c r="E128" s="35">
        <f>E129</f>
        <v>125780.37</v>
      </c>
      <c r="F128" s="54">
        <f>E128/B128*100</f>
        <v>98.04928642031511</v>
      </c>
      <c r="G128" s="54">
        <f>E128/C128*100</f>
        <v>98.04928642031511</v>
      </c>
      <c r="H128" s="35">
        <f>H129</f>
        <v>21439.93</v>
      </c>
      <c r="I128" s="35">
        <f aca="true" t="shared" si="46" ref="I128:AE128">I129</f>
        <v>14090.68</v>
      </c>
      <c r="J128" s="35">
        <f t="shared" si="46"/>
        <v>11016.34</v>
      </c>
      <c r="K128" s="35">
        <f t="shared" si="46"/>
        <v>17630.6</v>
      </c>
      <c r="L128" s="35">
        <f t="shared" si="46"/>
        <v>5988.83</v>
      </c>
      <c r="M128" s="35">
        <f t="shared" si="46"/>
        <v>6046.11</v>
      </c>
      <c r="N128" s="35">
        <f t="shared" si="46"/>
        <v>15192.08</v>
      </c>
      <c r="O128" s="35">
        <f t="shared" si="46"/>
        <v>14325.2</v>
      </c>
      <c r="P128" s="35">
        <f t="shared" si="46"/>
        <v>9356.93</v>
      </c>
      <c r="Q128" s="35">
        <f>Q129</f>
        <v>9197.1</v>
      </c>
      <c r="R128" s="35">
        <f t="shared" si="46"/>
        <v>9185.25</v>
      </c>
      <c r="S128" s="35">
        <f t="shared" si="46"/>
        <v>8413.2</v>
      </c>
      <c r="T128" s="35">
        <f t="shared" si="46"/>
        <v>16501.77</v>
      </c>
      <c r="U128" s="35">
        <f t="shared" si="46"/>
        <v>15493.87</v>
      </c>
      <c r="V128" s="35">
        <f t="shared" si="46"/>
        <v>6303.05</v>
      </c>
      <c r="W128" s="35">
        <f t="shared" si="46"/>
        <v>6654.77</v>
      </c>
      <c r="X128" s="35">
        <f t="shared" si="46"/>
        <v>5848.98</v>
      </c>
      <c r="Y128" s="35">
        <f t="shared" si="46"/>
        <v>5990.84</v>
      </c>
      <c r="Z128" s="35">
        <f t="shared" si="46"/>
        <v>12551.98</v>
      </c>
      <c r="AA128" s="35">
        <f t="shared" si="46"/>
        <v>12130.22</v>
      </c>
      <c r="AB128" s="35">
        <f t="shared" si="46"/>
        <v>6481</v>
      </c>
      <c r="AC128" s="35">
        <f t="shared" si="46"/>
        <v>6869.87</v>
      </c>
      <c r="AD128" s="35">
        <f t="shared" si="46"/>
        <v>8416.66</v>
      </c>
      <c r="AE128" s="35">
        <f t="shared" si="46"/>
        <v>8937.91</v>
      </c>
      <c r="AF128" s="74" t="s">
        <v>69</v>
      </c>
    </row>
    <row r="129" spans="1:32" s="12" customFormat="1" ht="18.75">
      <c r="A129" s="3" t="s">
        <v>17</v>
      </c>
      <c r="B129" s="35">
        <f>SUM(B130:B133)</f>
        <v>128282.8</v>
      </c>
      <c r="C129" s="35">
        <f>SUM(C130:C133)</f>
        <v>128282.8</v>
      </c>
      <c r="D129" s="35">
        <f>SUM(D130:D133)</f>
        <v>128282.8</v>
      </c>
      <c r="E129" s="35">
        <f>SUM(E130:E133)</f>
        <v>125780.37</v>
      </c>
      <c r="F129" s="54">
        <f>E129/B129*100</f>
        <v>98.04928642031511</v>
      </c>
      <c r="G129" s="54">
        <f>E129/C129*100</f>
        <v>98.04928642031511</v>
      </c>
      <c r="H129" s="35">
        <f aca="true" t="shared" si="47" ref="H129:AE129">SUM(H130:H133)</f>
        <v>21439.93</v>
      </c>
      <c r="I129" s="35">
        <f>SUM(I130:I133)</f>
        <v>14090.68</v>
      </c>
      <c r="J129" s="35">
        <f t="shared" si="47"/>
        <v>11016.34</v>
      </c>
      <c r="K129" s="35">
        <f>SUM(K130:K133)</f>
        <v>17630.6</v>
      </c>
      <c r="L129" s="35">
        <f t="shared" si="47"/>
        <v>5988.83</v>
      </c>
      <c r="M129" s="35">
        <f t="shared" si="47"/>
        <v>6046.11</v>
      </c>
      <c r="N129" s="35">
        <f t="shared" si="47"/>
        <v>15192.08</v>
      </c>
      <c r="O129" s="35">
        <f t="shared" si="47"/>
        <v>14325.2</v>
      </c>
      <c r="P129" s="35">
        <f t="shared" si="47"/>
        <v>9356.93</v>
      </c>
      <c r="Q129" s="35">
        <f t="shared" si="47"/>
        <v>9197.1</v>
      </c>
      <c r="R129" s="35">
        <f t="shared" si="47"/>
        <v>9185.25</v>
      </c>
      <c r="S129" s="35">
        <f t="shared" si="47"/>
        <v>8413.2</v>
      </c>
      <c r="T129" s="35">
        <f t="shared" si="47"/>
        <v>16501.77</v>
      </c>
      <c r="U129" s="35">
        <f t="shared" si="47"/>
        <v>15493.87</v>
      </c>
      <c r="V129" s="35">
        <f t="shared" si="47"/>
        <v>6303.05</v>
      </c>
      <c r="W129" s="35">
        <f t="shared" si="47"/>
        <v>6654.77</v>
      </c>
      <c r="X129" s="35">
        <f t="shared" si="47"/>
        <v>5848.98</v>
      </c>
      <c r="Y129" s="35">
        <f t="shared" si="47"/>
        <v>5990.84</v>
      </c>
      <c r="Z129" s="35">
        <f t="shared" si="47"/>
        <v>12551.98</v>
      </c>
      <c r="AA129" s="35">
        <f t="shared" si="47"/>
        <v>12130.22</v>
      </c>
      <c r="AB129" s="35">
        <f t="shared" si="47"/>
        <v>6481</v>
      </c>
      <c r="AC129" s="35">
        <f t="shared" si="47"/>
        <v>6869.87</v>
      </c>
      <c r="AD129" s="35">
        <f t="shared" si="47"/>
        <v>8416.66</v>
      </c>
      <c r="AE129" s="35">
        <f t="shared" si="47"/>
        <v>8937.91</v>
      </c>
      <c r="AF129" s="75"/>
    </row>
    <row r="130" spans="1:32" s="12" customFormat="1" ht="18.75">
      <c r="A130" s="2" t="s">
        <v>13</v>
      </c>
      <c r="B130" s="42">
        <f>H130+J130+L130+N130+P130+R130+T130+V130+X130+Z130+AB130+AD130</f>
        <v>0</v>
      </c>
      <c r="C130" s="42">
        <f>H130+J130+L130+N130+P130+R130+T130+V130+X130+Z130+AB130+AD130</f>
        <v>0</v>
      </c>
      <c r="D130" s="42">
        <f>C130</f>
        <v>0</v>
      </c>
      <c r="E130" s="42">
        <f>I130+K130+M130+O130+Q130+S130+U130+W130+Y130+AA130+AC130+AE130</f>
        <v>0</v>
      </c>
      <c r="F130" s="55">
        <f>IF(E130=0,0,E130/B130*100)</f>
        <v>0</v>
      </c>
      <c r="G130" s="55">
        <f>IF(E130=0,0,E130/C130*100)</f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75"/>
    </row>
    <row r="131" spans="1:32" s="25" customFormat="1" ht="18.75">
      <c r="A131" s="23" t="s">
        <v>14</v>
      </c>
      <c r="B131" s="42">
        <f>H131+J131+L131+N131+P131+R131+T131+V131+X131+Z131+AB131+AD131</f>
        <v>128282.8</v>
      </c>
      <c r="C131" s="42">
        <f>H131+J131+L131+N131+P131+R131+T131+V131+X131+Z131+AB131+AD131</f>
        <v>128282.8</v>
      </c>
      <c r="D131" s="42">
        <f>C131</f>
        <v>128282.8</v>
      </c>
      <c r="E131" s="42">
        <f>I131+K131+M131+O131+Q131+S131+U131+W131+Y131+AA131+AC131+AE131</f>
        <v>125780.37</v>
      </c>
      <c r="F131" s="33">
        <f>IF(E131=0,0,E131/B131*100)</f>
        <v>98.04928642031511</v>
      </c>
      <c r="G131" s="33">
        <f>IF(E131=0,0,E131/C131*100)</f>
        <v>98.04928642031511</v>
      </c>
      <c r="H131" s="42">
        <v>21439.93</v>
      </c>
      <c r="I131" s="42">
        <v>14090.68</v>
      </c>
      <c r="J131" s="42">
        <v>11016.34</v>
      </c>
      <c r="K131" s="42">
        <v>17630.6</v>
      </c>
      <c r="L131" s="42">
        <v>5988.83</v>
      </c>
      <c r="M131" s="42">
        <v>6046.11</v>
      </c>
      <c r="N131" s="42">
        <v>15192.08</v>
      </c>
      <c r="O131" s="42">
        <v>14325.2</v>
      </c>
      <c r="P131" s="42">
        <v>9356.93</v>
      </c>
      <c r="Q131" s="42">
        <v>9197.1</v>
      </c>
      <c r="R131" s="42">
        <v>9185.25</v>
      </c>
      <c r="S131" s="42">
        <v>8413.2</v>
      </c>
      <c r="T131" s="42">
        <v>16501.77</v>
      </c>
      <c r="U131" s="42">
        <v>15493.87</v>
      </c>
      <c r="V131" s="42">
        <v>6303.05</v>
      </c>
      <c r="W131" s="42">
        <v>6654.77</v>
      </c>
      <c r="X131" s="42">
        <v>5848.98</v>
      </c>
      <c r="Y131" s="42">
        <v>5990.84</v>
      </c>
      <c r="Z131" s="42">
        <v>12551.98</v>
      </c>
      <c r="AA131" s="42">
        <v>12130.22</v>
      </c>
      <c r="AB131" s="42">
        <v>6481</v>
      </c>
      <c r="AC131" s="42">
        <v>6869.87</v>
      </c>
      <c r="AD131" s="42">
        <v>8416.66</v>
      </c>
      <c r="AE131" s="42">
        <v>8937.91</v>
      </c>
      <c r="AF131" s="75"/>
    </row>
    <row r="132" spans="1:32" s="12" customFormat="1" ht="18.75">
      <c r="A132" s="2" t="s">
        <v>15</v>
      </c>
      <c r="B132" s="42">
        <f>H132+J132+L132+N132+P132+R132+T132+V132+X132+Z132+AB132+AD132</f>
        <v>0</v>
      </c>
      <c r="C132" s="42">
        <f>H132+J132+L132+N132+P132+R132+T132+V132+X132+Z132+AB132+AD132</f>
        <v>0</v>
      </c>
      <c r="D132" s="42">
        <f>C132</f>
        <v>0</v>
      </c>
      <c r="E132" s="42">
        <f>I132+K132+M132+O132+Q132+S132+U132+W132+Y132+AA132+AC132+AE132</f>
        <v>0</v>
      </c>
      <c r="F132" s="55">
        <f>IF(E132=0,0,E132/B132*100)</f>
        <v>0</v>
      </c>
      <c r="G132" s="55">
        <f>IF(E132=0,0,E132/C132*100)</f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75"/>
    </row>
    <row r="133" spans="1:32" s="12" customFormat="1" ht="18.75">
      <c r="A133" s="2" t="s">
        <v>16</v>
      </c>
      <c r="B133" s="42">
        <f>H133+J133+L133+N133+P133+R133+T133+V133+X133+Z133+AB133+AD133</f>
        <v>0</v>
      </c>
      <c r="C133" s="42">
        <f>H133+J133+L133+N133+P133+R133+T133+V133+X133+Z133+AB133+AD133</f>
        <v>0</v>
      </c>
      <c r="D133" s="42">
        <f>C133</f>
        <v>0</v>
      </c>
      <c r="E133" s="42">
        <f>I133+K133+M133+O133+Q133+S133+U133+W133+Y133+AA133+AC133+AE133</f>
        <v>0</v>
      </c>
      <c r="F133" s="55">
        <f>IF(E133=0,0,E133/B133*100)</f>
        <v>0</v>
      </c>
      <c r="G133" s="55">
        <f>IF(E133=0,0,E133/C133*100)</f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76"/>
    </row>
    <row r="134" spans="1:32" s="27" customFormat="1" ht="18.75">
      <c r="A134" s="26" t="s">
        <v>18</v>
      </c>
      <c r="B134" s="34">
        <f>B9+B81+B111</f>
        <v>289317.50000000006</v>
      </c>
      <c r="C134" s="34">
        <f aca="true" t="shared" si="48" ref="B134:E138">C9+C81+C111</f>
        <v>289317.50000000006</v>
      </c>
      <c r="D134" s="34">
        <f>D9+D81+D111</f>
        <v>289317.50000000006</v>
      </c>
      <c r="E134" s="34">
        <f t="shared" si="48"/>
        <v>281407.36</v>
      </c>
      <c r="F134" s="21">
        <f>E134/B134*100</f>
        <v>97.26593102733155</v>
      </c>
      <c r="G134" s="21">
        <f>E134/C134*100</f>
        <v>97.26593102733155</v>
      </c>
      <c r="H134" s="34">
        <f aca="true" t="shared" si="49" ref="H134:AE138">H9+H81+H111</f>
        <v>38448.5</v>
      </c>
      <c r="I134" s="34">
        <f t="shared" si="49"/>
        <v>28532.920000000002</v>
      </c>
      <c r="J134" s="34">
        <f t="shared" si="49"/>
        <v>25458.73</v>
      </c>
      <c r="K134" s="34">
        <f t="shared" si="49"/>
        <v>28922.1</v>
      </c>
      <c r="L134" s="34">
        <f t="shared" si="49"/>
        <v>17470.87</v>
      </c>
      <c r="M134" s="34">
        <f t="shared" si="49"/>
        <v>14596.08</v>
      </c>
      <c r="N134" s="34">
        <f t="shared" si="49"/>
        <v>30980.35</v>
      </c>
      <c r="O134" s="34">
        <f t="shared" si="49"/>
        <v>30708.54</v>
      </c>
      <c r="P134" s="34">
        <f t="shared" si="49"/>
        <v>21455.519999999997</v>
      </c>
      <c r="Q134" s="34">
        <f t="shared" si="49"/>
        <v>21551</v>
      </c>
      <c r="R134" s="34">
        <f t="shared" si="49"/>
        <v>22411.12</v>
      </c>
      <c r="S134" s="34">
        <f t="shared" si="49"/>
        <v>21845.79</v>
      </c>
      <c r="T134" s="34">
        <f t="shared" si="49"/>
        <v>33229.280000000006</v>
      </c>
      <c r="U134" s="34">
        <f t="shared" si="49"/>
        <v>31306.870000000003</v>
      </c>
      <c r="V134" s="34">
        <f t="shared" si="49"/>
        <v>15552.800000000001</v>
      </c>
      <c r="W134" s="34">
        <f t="shared" si="49"/>
        <v>15655.98</v>
      </c>
      <c r="X134" s="34">
        <f t="shared" si="49"/>
        <v>18463.1</v>
      </c>
      <c r="Y134" s="34">
        <f t="shared" si="49"/>
        <v>19565.01</v>
      </c>
      <c r="Z134" s="34">
        <f t="shared" si="49"/>
        <v>23437.620000000003</v>
      </c>
      <c r="AA134" s="34">
        <f t="shared" si="49"/>
        <v>22643.629999999997</v>
      </c>
      <c r="AB134" s="34">
        <f t="shared" si="49"/>
        <v>15974.45</v>
      </c>
      <c r="AC134" s="34">
        <f t="shared" si="49"/>
        <v>16857.12</v>
      </c>
      <c r="AD134" s="34">
        <f t="shared" si="49"/>
        <v>26435.16</v>
      </c>
      <c r="AE134" s="34">
        <f t="shared" si="49"/>
        <v>29222.320000000003</v>
      </c>
      <c r="AF134" s="45"/>
    </row>
    <row r="135" spans="1:32" s="22" customFormat="1" ht="18.75">
      <c r="A135" s="20" t="s">
        <v>13</v>
      </c>
      <c r="B135" s="34">
        <f t="shared" si="48"/>
        <v>0</v>
      </c>
      <c r="C135" s="34">
        <f t="shared" si="48"/>
        <v>0</v>
      </c>
      <c r="D135" s="34">
        <f t="shared" si="48"/>
        <v>0</v>
      </c>
      <c r="E135" s="34">
        <f t="shared" si="48"/>
        <v>0</v>
      </c>
      <c r="F135" s="21">
        <f>IF(E135=0,0,E135/B135*100)</f>
        <v>0</v>
      </c>
      <c r="G135" s="21">
        <f>IF(E135=0,0,E135/C135*100)</f>
        <v>0</v>
      </c>
      <c r="H135" s="34">
        <f t="shared" si="49"/>
        <v>0</v>
      </c>
      <c r="I135" s="34">
        <f t="shared" si="49"/>
        <v>0</v>
      </c>
      <c r="J135" s="34">
        <f t="shared" si="49"/>
        <v>0</v>
      </c>
      <c r="K135" s="34">
        <f t="shared" si="49"/>
        <v>0</v>
      </c>
      <c r="L135" s="34">
        <f t="shared" si="49"/>
        <v>0</v>
      </c>
      <c r="M135" s="34">
        <f t="shared" si="49"/>
        <v>0</v>
      </c>
      <c r="N135" s="34">
        <f t="shared" si="49"/>
        <v>0</v>
      </c>
      <c r="O135" s="34">
        <f t="shared" si="49"/>
        <v>0</v>
      </c>
      <c r="P135" s="34">
        <f t="shared" si="49"/>
        <v>0</v>
      </c>
      <c r="Q135" s="34">
        <f t="shared" si="49"/>
        <v>0</v>
      </c>
      <c r="R135" s="34">
        <f t="shared" si="49"/>
        <v>0</v>
      </c>
      <c r="S135" s="34">
        <f t="shared" si="49"/>
        <v>0</v>
      </c>
      <c r="T135" s="34">
        <f t="shared" si="49"/>
        <v>0</v>
      </c>
      <c r="U135" s="34">
        <f t="shared" si="49"/>
        <v>0</v>
      </c>
      <c r="V135" s="34">
        <f t="shared" si="49"/>
        <v>0</v>
      </c>
      <c r="W135" s="34">
        <f t="shared" si="49"/>
        <v>0</v>
      </c>
      <c r="X135" s="34">
        <f t="shared" si="49"/>
        <v>0</v>
      </c>
      <c r="Y135" s="34">
        <f t="shared" si="49"/>
        <v>0</v>
      </c>
      <c r="Z135" s="34">
        <f t="shared" si="49"/>
        <v>0</v>
      </c>
      <c r="AA135" s="34">
        <f t="shared" si="49"/>
        <v>0</v>
      </c>
      <c r="AB135" s="34">
        <f t="shared" si="49"/>
        <v>0</v>
      </c>
      <c r="AC135" s="34">
        <f t="shared" si="49"/>
        <v>0</v>
      </c>
      <c r="AD135" s="34">
        <f t="shared" si="49"/>
        <v>0</v>
      </c>
      <c r="AE135" s="34">
        <f t="shared" si="49"/>
        <v>0</v>
      </c>
      <c r="AF135" s="43"/>
    </row>
    <row r="136" spans="1:32" s="22" customFormat="1" ht="18.75">
      <c r="A136" s="20" t="s">
        <v>14</v>
      </c>
      <c r="B136" s="34">
        <f t="shared" si="48"/>
        <v>283317.50000000006</v>
      </c>
      <c r="C136" s="34">
        <f t="shared" si="48"/>
        <v>283317.50000000006</v>
      </c>
      <c r="D136" s="34">
        <f t="shared" si="48"/>
        <v>283317.50000000006</v>
      </c>
      <c r="E136" s="34">
        <f t="shared" si="48"/>
        <v>275407.36</v>
      </c>
      <c r="F136" s="21">
        <f>IF(E136=0,0,E136/B136*100)</f>
        <v>97.20802986049219</v>
      </c>
      <c r="G136" s="21">
        <f>IF(E136=0,0,E136/C136*100)</f>
        <v>97.20802986049219</v>
      </c>
      <c r="H136" s="34">
        <f t="shared" si="49"/>
        <v>38448.5</v>
      </c>
      <c r="I136" s="34">
        <f t="shared" si="49"/>
        <v>28532.920000000002</v>
      </c>
      <c r="J136" s="34">
        <f t="shared" si="49"/>
        <v>25458.73</v>
      </c>
      <c r="K136" s="34">
        <f t="shared" si="49"/>
        <v>28922.1</v>
      </c>
      <c r="L136" s="34">
        <f t="shared" si="49"/>
        <v>17470.87</v>
      </c>
      <c r="M136" s="34">
        <f t="shared" si="49"/>
        <v>14596.08</v>
      </c>
      <c r="N136" s="34">
        <f t="shared" si="49"/>
        <v>30980.35</v>
      </c>
      <c r="O136" s="34">
        <f t="shared" si="49"/>
        <v>30708.54</v>
      </c>
      <c r="P136" s="34">
        <f t="shared" si="49"/>
        <v>21455.519999999997</v>
      </c>
      <c r="Q136" s="34">
        <f t="shared" si="49"/>
        <v>21551</v>
      </c>
      <c r="R136" s="34">
        <f t="shared" si="49"/>
        <v>22111.12</v>
      </c>
      <c r="S136" s="34">
        <f t="shared" si="49"/>
        <v>21545.79</v>
      </c>
      <c r="T136" s="34">
        <f t="shared" si="49"/>
        <v>31029.280000000006</v>
      </c>
      <c r="U136" s="34">
        <f t="shared" si="49"/>
        <v>29106.870000000003</v>
      </c>
      <c r="V136" s="34">
        <f t="shared" si="49"/>
        <v>15552.800000000001</v>
      </c>
      <c r="W136" s="34">
        <f t="shared" si="49"/>
        <v>15655.98</v>
      </c>
      <c r="X136" s="34">
        <f t="shared" si="49"/>
        <v>14963.1</v>
      </c>
      <c r="Y136" s="34">
        <f t="shared" si="49"/>
        <v>16065.009999999998</v>
      </c>
      <c r="Z136" s="34">
        <f t="shared" si="49"/>
        <v>23437.620000000003</v>
      </c>
      <c r="AA136" s="34">
        <f t="shared" si="49"/>
        <v>22643.629999999997</v>
      </c>
      <c r="AB136" s="34">
        <f t="shared" si="49"/>
        <v>15974.45</v>
      </c>
      <c r="AC136" s="34">
        <f t="shared" si="49"/>
        <v>16857.12</v>
      </c>
      <c r="AD136" s="34">
        <f t="shared" si="49"/>
        <v>26435.16</v>
      </c>
      <c r="AE136" s="34">
        <f t="shared" si="49"/>
        <v>29222.320000000003</v>
      </c>
      <c r="AF136" s="43"/>
    </row>
    <row r="137" spans="1:32" s="22" customFormat="1" ht="18.75">
      <c r="A137" s="20" t="s">
        <v>15</v>
      </c>
      <c r="B137" s="34">
        <f t="shared" si="48"/>
        <v>0</v>
      </c>
      <c r="C137" s="34">
        <f t="shared" si="48"/>
        <v>0</v>
      </c>
      <c r="D137" s="34">
        <f t="shared" si="48"/>
        <v>0</v>
      </c>
      <c r="E137" s="34">
        <f t="shared" si="48"/>
        <v>0</v>
      </c>
      <c r="F137" s="21">
        <f>IF(E137=0,0,E137/B137*100)</f>
        <v>0</v>
      </c>
      <c r="G137" s="21">
        <f>IF(E137=0,0,E137/C137*100)</f>
        <v>0</v>
      </c>
      <c r="H137" s="34">
        <f t="shared" si="49"/>
        <v>0</v>
      </c>
      <c r="I137" s="34">
        <f t="shared" si="49"/>
        <v>0</v>
      </c>
      <c r="J137" s="34">
        <f t="shared" si="49"/>
        <v>0</v>
      </c>
      <c r="K137" s="34">
        <f t="shared" si="49"/>
        <v>0</v>
      </c>
      <c r="L137" s="34">
        <f t="shared" si="49"/>
        <v>0</v>
      </c>
      <c r="M137" s="34">
        <f t="shared" si="49"/>
        <v>0</v>
      </c>
      <c r="N137" s="34">
        <f t="shared" si="49"/>
        <v>0</v>
      </c>
      <c r="O137" s="34">
        <f t="shared" si="49"/>
        <v>0</v>
      </c>
      <c r="P137" s="34">
        <f t="shared" si="49"/>
        <v>0</v>
      </c>
      <c r="Q137" s="34">
        <f t="shared" si="49"/>
        <v>0</v>
      </c>
      <c r="R137" s="34">
        <f t="shared" si="49"/>
        <v>0</v>
      </c>
      <c r="S137" s="34">
        <f t="shared" si="49"/>
        <v>0</v>
      </c>
      <c r="T137" s="34">
        <f t="shared" si="49"/>
        <v>0</v>
      </c>
      <c r="U137" s="34">
        <f t="shared" si="49"/>
        <v>0</v>
      </c>
      <c r="V137" s="34">
        <f t="shared" si="49"/>
        <v>0</v>
      </c>
      <c r="W137" s="34">
        <f t="shared" si="49"/>
        <v>0</v>
      </c>
      <c r="X137" s="34">
        <f t="shared" si="49"/>
        <v>0</v>
      </c>
      <c r="Y137" s="34">
        <f t="shared" si="49"/>
        <v>0</v>
      </c>
      <c r="Z137" s="34">
        <f t="shared" si="49"/>
        <v>0</v>
      </c>
      <c r="AA137" s="34">
        <f t="shared" si="49"/>
        <v>0</v>
      </c>
      <c r="AB137" s="34">
        <f t="shared" si="49"/>
        <v>0</v>
      </c>
      <c r="AC137" s="34">
        <f t="shared" si="49"/>
        <v>0</v>
      </c>
      <c r="AD137" s="34">
        <f t="shared" si="49"/>
        <v>0</v>
      </c>
      <c r="AE137" s="34">
        <f t="shared" si="49"/>
        <v>0</v>
      </c>
      <c r="AF137" s="43"/>
    </row>
    <row r="138" spans="1:32" s="22" customFormat="1" ht="18.75">
      <c r="A138" s="20" t="s">
        <v>16</v>
      </c>
      <c r="B138" s="34">
        <f>B13+B85+B115</f>
        <v>6000</v>
      </c>
      <c r="C138" s="34">
        <f t="shared" si="48"/>
        <v>6000</v>
      </c>
      <c r="D138" s="34">
        <f>D13+D85+D115</f>
        <v>6000</v>
      </c>
      <c r="E138" s="34">
        <f>E13+E85+E115</f>
        <v>6000</v>
      </c>
      <c r="F138" s="21">
        <f>IF(E138=0,0,E138/B138*100)</f>
        <v>100</v>
      </c>
      <c r="G138" s="21">
        <f>IF(E138=0,0,E138/C138*100)</f>
        <v>100</v>
      </c>
      <c r="H138" s="34">
        <f t="shared" si="49"/>
        <v>0</v>
      </c>
      <c r="I138" s="34">
        <f t="shared" si="49"/>
        <v>0</v>
      </c>
      <c r="J138" s="34">
        <f t="shared" si="49"/>
        <v>0</v>
      </c>
      <c r="K138" s="34">
        <f t="shared" si="49"/>
        <v>0</v>
      </c>
      <c r="L138" s="34">
        <f t="shared" si="49"/>
        <v>0</v>
      </c>
      <c r="M138" s="34">
        <f t="shared" si="49"/>
        <v>0</v>
      </c>
      <c r="N138" s="34">
        <f t="shared" si="49"/>
        <v>0</v>
      </c>
      <c r="O138" s="34">
        <f t="shared" si="49"/>
        <v>0</v>
      </c>
      <c r="P138" s="34">
        <f t="shared" si="49"/>
        <v>0</v>
      </c>
      <c r="Q138" s="34">
        <f t="shared" si="49"/>
        <v>0</v>
      </c>
      <c r="R138" s="34">
        <f t="shared" si="49"/>
        <v>300</v>
      </c>
      <c r="S138" s="34">
        <f t="shared" si="49"/>
        <v>300</v>
      </c>
      <c r="T138" s="34">
        <f t="shared" si="49"/>
        <v>2200</v>
      </c>
      <c r="U138" s="34">
        <f t="shared" si="49"/>
        <v>2200</v>
      </c>
      <c r="V138" s="34">
        <f t="shared" si="49"/>
        <v>0</v>
      </c>
      <c r="W138" s="34">
        <f t="shared" si="49"/>
        <v>0</v>
      </c>
      <c r="X138" s="34">
        <f t="shared" si="49"/>
        <v>3500</v>
      </c>
      <c r="Y138" s="34">
        <f t="shared" si="49"/>
        <v>3500</v>
      </c>
      <c r="Z138" s="34">
        <f t="shared" si="49"/>
        <v>0</v>
      </c>
      <c r="AA138" s="34">
        <f t="shared" si="49"/>
        <v>0</v>
      </c>
      <c r="AB138" s="34">
        <f t="shared" si="49"/>
        <v>0</v>
      </c>
      <c r="AC138" s="34">
        <f t="shared" si="49"/>
        <v>0</v>
      </c>
      <c r="AD138" s="34">
        <f t="shared" si="49"/>
        <v>0</v>
      </c>
      <c r="AE138" s="34">
        <f t="shared" si="49"/>
        <v>0</v>
      </c>
      <c r="AF138" s="43"/>
    </row>
    <row r="139" spans="1:31" s="12" customFormat="1" ht="18.75" hidden="1">
      <c r="A139" s="18"/>
      <c r="B139" s="53">
        <f>B8+B116-B68</f>
        <v>96396.80000000002</v>
      </c>
      <c r="C139" s="53">
        <f>C8+C116-C68</f>
        <v>96396.80000000002</v>
      </c>
      <c r="D139" s="53">
        <f>D8+D116-D68</f>
        <v>96396.80000000002</v>
      </c>
      <c r="E139" s="53">
        <f>E8+E116-E68</f>
        <v>92166.70999999999</v>
      </c>
      <c r="F139" s="18"/>
      <c r="G139" s="18"/>
      <c r="H139" s="53">
        <f>H8+H116-H68</f>
        <v>12992.119999999999</v>
      </c>
      <c r="I139" s="53">
        <f>I8+I116-I68</f>
        <v>11523.060000000001</v>
      </c>
      <c r="J139" s="53">
        <f aca="true" t="shared" si="50" ref="J139:AE139">J8+J116-J68</f>
        <v>8266.11</v>
      </c>
      <c r="K139" s="53">
        <f t="shared" si="50"/>
        <v>6237.460000000001</v>
      </c>
      <c r="L139" s="53">
        <f t="shared" si="50"/>
        <v>6431.74</v>
      </c>
      <c r="M139" s="53">
        <f t="shared" si="50"/>
        <v>5041.830000000001</v>
      </c>
      <c r="N139" s="53">
        <f t="shared" si="50"/>
        <v>9551.21</v>
      </c>
      <c r="O139" s="53">
        <f t="shared" si="50"/>
        <v>11971.580000000002</v>
      </c>
      <c r="P139" s="53">
        <f t="shared" si="50"/>
        <v>6942.98</v>
      </c>
      <c r="Q139" s="53">
        <f t="shared" si="50"/>
        <v>7343.169999999999</v>
      </c>
      <c r="R139" s="53">
        <f t="shared" si="50"/>
        <v>6828.01</v>
      </c>
      <c r="S139" s="53">
        <f t="shared" si="50"/>
        <v>6263.499999999999</v>
      </c>
      <c r="T139" s="53">
        <f t="shared" si="50"/>
        <v>7956.26</v>
      </c>
      <c r="U139" s="53">
        <f t="shared" si="50"/>
        <v>8194.05</v>
      </c>
      <c r="V139" s="53">
        <f t="shared" si="50"/>
        <v>5248.82</v>
      </c>
      <c r="W139" s="53">
        <f t="shared" si="50"/>
        <v>5516.86</v>
      </c>
      <c r="X139" s="53">
        <f t="shared" si="50"/>
        <v>5108.55</v>
      </c>
      <c r="Y139" s="53">
        <f t="shared" si="50"/>
        <v>5795.129999999999</v>
      </c>
      <c r="Z139" s="53">
        <f t="shared" si="50"/>
        <v>7575.130000000001</v>
      </c>
      <c r="AA139" s="53">
        <f t="shared" si="50"/>
        <v>6726</v>
      </c>
      <c r="AB139" s="53">
        <f t="shared" si="50"/>
        <v>5970.4400000000005</v>
      </c>
      <c r="AC139" s="53">
        <f t="shared" si="50"/>
        <v>6210.07</v>
      </c>
      <c r="AD139" s="53">
        <f t="shared" si="50"/>
        <v>13525.43</v>
      </c>
      <c r="AE139" s="53">
        <f t="shared" si="50"/>
        <v>11344.000000000002</v>
      </c>
    </row>
    <row r="140" spans="1:31" s="52" customFormat="1" ht="18.75">
      <c r="A140" s="50"/>
      <c r="B140" s="51"/>
      <c r="C140" s="51"/>
      <c r="D140" s="51"/>
      <c r="E140" s="51"/>
      <c r="F140" s="50"/>
      <c r="G140" s="50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</row>
    <row r="141" spans="1:31" s="52" customFormat="1" ht="18.75">
      <c r="A141" s="50"/>
      <c r="B141" s="51"/>
      <c r="C141" s="51"/>
      <c r="D141" s="51"/>
      <c r="E141" s="51"/>
      <c r="F141" s="50"/>
      <c r="G141" s="50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</row>
    <row r="142" spans="1:43" ht="23.25">
      <c r="A142" s="70" t="s">
        <v>47</v>
      </c>
      <c r="B142" s="70"/>
      <c r="C142" s="70"/>
      <c r="D142" s="46"/>
      <c r="E142" s="70" t="s">
        <v>48</v>
      </c>
      <c r="F142" s="70"/>
      <c r="G142" s="46"/>
      <c r="H142" s="46"/>
      <c r="I142" s="46"/>
      <c r="J142" s="46"/>
      <c r="K142" s="46"/>
      <c r="L142" s="46"/>
      <c r="M142" s="46"/>
      <c r="N142" s="46"/>
      <c r="O142" s="13"/>
      <c r="P142" s="5"/>
      <c r="Q142" s="5"/>
      <c r="R142" s="5"/>
      <c r="S142" s="5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58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4"/>
    </row>
    <row r="143" spans="1:43" ht="23.25">
      <c r="A143" s="47"/>
      <c r="B143" s="47"/>
      <c r="C143" s="47"/>
      <c r="D143" s="47"/>
      <c r="E143" s="47"/>
      <c r="F143" s="47"/>
      <c r="G143" s="47"/>
      <c r="H143" s="46"/>
      <c r="I143" s="48"/>
      <c r="J143" s="46"/>
      <c r="K143" s="46"/>
      <c r="L143" s="46"/>
      <c r="M143" s="46"/>
      <c r="N143" s="46"/>
      <c r="O143" s="13"/>
      <c r="P143" s="19"/>
      <c r="Q143" s="19"/>
      <c r="R143" s="5"/>
      <c r="S143" s="5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4"/>
    </row>
    <row r="144" spans="1:14" ht="46.5" customHeight="1">
      <c r="A144" s="46" t="s">
        <v>46</v>
      </c>
      <c r="B144" s="46"/>
      <c r="C144" s="46"/>
      <c r="D144" s="46"/>
      <c r="E144" s="70" t="s">
        <v>55</v>
      </c>
      <c r="F144" s="70"/>
      <c r="G144" s="46"/>
      <c r="H144" s="46"/>
      <c r="I144" s="46"/>
      <c r="J144" s="46"/>
      <c r="K144" s="46"/>
      <c r="L144" s="46"/>
      <c r="M144" s="46"/>
      <c r="N144" s="46"/>
    </row>
    <row r="145" spans="1:14" ht="23.25">
      <c r="A145" s="47"/>
      <c r="B145" s="47"/>
      <c r="C145" s="47"/>
      <c r="D145" s="47"/>
      <c r="E145" s="47"/>
      <c r="F145" s="47"/>
      <c r="G145" s="47"/>
      <c r="H145" s="46"/>
      <c r="I145" s="48"/>
      <c r="J145" s="46"/>
      <c r="K145" s="46"/>
      <c r="L145" s="46"/>
      <c r="M145" s="46"/>
      <c r="N145" s="46"/>
    </row>
    <row r="146" spans="1:14" ht="23.25">
      <c r="A146" s="70" t="s">
        <v>38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</row>
  </sheetData>
  <sheetProtection/>
  <mergeCells count="44">
    <mergeCell ref="A142:C142"/>
    <mergeCell ref="E142:F142"/>
    <mergeCell ref="E144:F144"/>
    <mergeCell ref="A146:N146"/>
    <mergeCell ref="AF92:AF97"/>
    <mergeCell ref="AF98:AF103"/>
    <mergeCell ref="AF104:AF109"/>
    <mergeCell ref="AF116:AF121"/>
    <mergeCell ref="AF122:AF127"/>
    <mergeCell ref="AF128:AF133"/>
    <mergeCell ref="AF50:AF55"/>
    <mergeCell ref="AF56:AF61"/>
    <mergeCell ref="AF62:AF67"/>
    <mergeCell ref="AF68:AF73"/>
    <mergeCell ref="AF74:AF79"/>
    <mergeCell ref="AF86:AF91"/>
    <mergeCell ref="AF14:AF19"/>
    <mergeCell ref="AF20:AF25"/>
    <mergeCell ref="AF26:AF31"/>
    <mergeCell ref="AF32:AF37"/>
    <mergeCell ref="AF38:AF43"/>
    <mergeCell ref="AF44:AF49"/>
    <mergeCell ref="V5:W5"/>
    <mergeCell ref="X5:Y5"/>
    <mergeCell ref="Z5:AA5"/>
    <mergeCell ref="AB5:AC5"/>
    <mergeCell ref="AD5:AE5"/>
    <mergeCell ref="AF5:AF6"/>
    <mergeCell ref="J5:K5"/>
    <mergeCell ref="L5:M5"/>
    <mergeCell ref="N5:O5"/>
    <mergeCell ref="P5:Q5"/>
    <mergeCell ref="R5:S5"/>
    <mergeCell ref="T5:U5"/>
    <mergeCell ref="X1:AD2"/>
    <mergeCell ref="A3:AD3"/>
    <mergeCell ref="AB4:AD4"/>
    <mergeCell ref="A5:A6"/>
    <mergeCell ref="B5:B6"/>
    <mergeCell ref="C5:C6"/>
    <mergeCell ref="D5:D6"/>
    <mergeCell ref="E5:E6"/>
    <mergeCell ref="F5:G5"/>
    <mergeCell ref="H5:I5"/>
  </mergeCells>
  <printOptions horizontalCentered="1"/>
  <pageMargins left="0.1968503937007874" right="0.1968503937007874" top="0.3937007874015748" bottom="0.1968503937007874" header="0" footer="0"/>
  <pageSetup fitToHeight="0" fitToWidth="4" horizontalDpi="600" verticalDpi="600" orientation="landscape" paperSize="8" scale="60" r:id="rId1"/>
  <rowBreaks count="2" manualBreakCount="2">
    <brk id="43" max="31" man="1"/>
    <brk id="77" max="31" man="1"/>
  </rowBreaks>
  <colBreaks count="1" manualBreakCount="1">
    <brk id="21" max="1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IlinAA</cp:lastModifiedBy>
  <cp:lastPrinted>2016-12-07T06:28:34Z</cp:lastPrinted>
  <dcterms:created xsi:type="dcterms:W3CDTF">1996-10-08T23:32:33Z</dcterms:created>
  <dcterms:modified xsi:type="dcterms:W3CDTF">2017-03-09T10:09:59Z</dcterms:modified>
  <cp:category/>
  <cp:version/>
  <cp:contentType/>
  <cp:contentStatus/>
</cp:coreProperties>
</file>