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uzmenkovPA\Desktop\Новая папка\сентябрь\"/>
    </mc:Choice>
  </mc:AlternateContent>
  <bookViews>
    <workbookView xWindow="0" yWindow="0" windowWidth="28800" windowHeight="12435"/>
  </bookViews>
  <sheets>
    <sheet name="октябрь" sheetId="1" r:id="rId1"/>
  </sheets>
  <definedNames>
    <definedName name="_xlnm.Print_Area" localSheetId="0">октябрь!$A$1:$AF$137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1" l="1"/>
  <c r="M9" i="1"/>
  <c r="Q9" i="1"/>
  <c r="Y9" i="1"/>
  <c r="AC9" i="1"/>
  <c r="C10" i="1"/>
  <c r="H10" i="1"/>
  <c r="H9" i="1" s="1"/>
  <c r="I10" i="1"/>
  <c r="J10" i="1"/>
  <c r="J9" i="1" s="1"/>
  <c r="K10" i="1"/>
  <c r="K9" i="1" s="1"/>
  <c r="L10" i="1"/>
  <c r="L9" i="1" s="1"/>
  <c r="M10" i="1"/>
  <c r="N10" i="1"/>
  <c r="N9" i="1" s="1"/>
  <c r="O10" i="1"/>
  <c r="O9" i="1" s="1"/>
  <c r="P10" i="1"/>
  <c r="P9" i="1" s="1"/>
  <c r="Q10" i="1"/>
  <c r="R10" i="1"/>
  <c r="R9" i="1" s="1"/>
  <c r="S10" i="1"/>
  <c r="S9" i="1" s="1"/>
  <c r="V10" i="1"/>
  <c r="V9" i="1" s="1"/>
  <c r="W10" i="1"/>
  <c r="W9" i="1" s="1"/>
  <c r="X10" i="1"/>
  <c r="X9" i="1" s="1"/>
  <c r="Y10" i="1"/>
  <c r="Z10" i="1"/>
  <c r="Z9" i="1" s="1"/>
  <c r="AA10" i="1"/>
  <c r="AA9" i="1" s="1"/>
  <c r="AB10" i="1"/>
  <c r="AB9" i="1" s="1"/>
  <c r="AC10" i="1"/>
  <c r="AD10" i="1"/>
  <c r="AD9" i="1" s="1"/>
  <c r="AE10" i="1"/>
  <c r="AE9" i="1" s="1"/>
  <c r="B11" i="1"/>
  <c r="C11" i="1"/>
  <c r="E11" i="1"/>
  <c r="F11" i="1"/>
  <c r="G11" i="1"/>
  <c r="C12" i="1"/>
  <c r="D12" i="1" s="1"/>
  <c r="T12" i="1"/>
  <c r="T10" i="1" s="1"/>
  <c r="T9" i="1" s="1"/>
  <c r="U12" i="1"/>
  <c r="U10" i="1" s="1"/>
  <c r="U9" i="1" s="1"/>
  <c r="B13" i="1"/>
  <c r="C13" i="1"/>
  <c r="E13" i="1"/>
  <c r="D13" i="1" s="1"/>
  <c r="F13" i="1"/>
  <c r="G13" i="1"/>
  <c r="B14" i="1"/>
  <c r="C14" i="1"/>
  <c r="E14" i="1"/>
  <c r="D14" i="1" s="1"/>
  <c r="F14" i="1"/>
  <c r="G14" i="1"/>
  <c r="H17" i="1"/>
  <c r="I17" i="1"/>
  <c r="J17" i="1"/>
  <c r="K17" i="1"/>
  <c r="L17" i="1"/>
  <c r="M17" i="1"/>
  <c r="N17" i="1"/>
  <c r="O17" i="1"/>
  <c r="P17" i="1"/>
  <c r="Q17" i="1"/>
  <c r="R17" i="1"/>
  <c r="S17" i="1"/>
  <c r="T17" i="1"/>
  <c r="U17" i="1"/>
  <c r="V17" i="1"/>
  <c r="W17" i="1"/>
  <c r="X17" i="1"/>
  <c r="Y17" i="1"/>
  <c r="Z17" i="1"/>
  <c r="AA17" i="1"/>
  <c r="AB17" i="1"/>
  <c r="AC17" i="1"/>
  <c r="AD17" i="1"/>
  <c r="AE17" i="1"/>
  <c r="H18" i="1"/>
  <c r="I18" i="1"/>
  <c r="J18" i="1"/>
  <c r="K18" i="1"/>
  <c r="L18" i="1"/>
  <c r="M18" i="1"/>
  <c r="N18" i="1"/>
  <c r="O18" i="1"/>
  <c r="P18" i="1"/>
  <c r="Q18" i="1"/>
  <c r="R18" i="1"/>
  <c r="S18" i="1"/>
  <c r="T18" i="1"/>
  <c r="U18" i="1"/>
  <c r="V18" i="1"/>
  <c r="W18" i="1"/>
  <c r="X18" i="1"/>
  <c r="Y18" i="1"/>
  <c r="Z18" i="1"/>
  <c r="AA18" i="1"/>
  <c r="AB18" i="1"/>
  <c r="AC18" i="1"/>
  <c r="AD18" i="1"/>
  <c r="AE18" i="1"/>
  <c r="H19" i="1"/>
  <c r="I19" i="1"/>
  <c r="J19" i="1"/>
  <c r="K19" i="1"/>
  <c r="L19" i="1"/>
  <c r="M19" i="1"/>
  <c r="N19" i="1"/>
  <c r="O19" i="1"/>
  <c r="P19" i="1"/>
  <c r="Q19" i="1"/>
  <c r="R19" i="1"/>
  <c r="S19" i="1"/>
  <c r="T19" i="1"/>
  <c r="U19" i="1"/>
  <c r="V19" i="1"/>
  <c r="W19" i="1"/>
  <c r="X19" i="1"/>
  <c r="Y19" i="1"/>
  <c r="Z19" i="1"/>
  <c r="AA19" i="1"/>
  <c r="AB19" i="1"/>
  <c r="AC19" i="1"/>
  <c r="AD19" i="1"/>
  <c r="AE19" i="1"/>
  <c r="H20" i="1"/>
  <c r="I20" i="1"/>
  <c r="J20" i="1"/>
  <c r="K20" i="1"/>
  <c r="L20" i="1"/>
  <c r="M20" i="1"/>
  <c r="N20" i="1"/>
  <c r="O20" i="1"/>
  <c r="P20" i="1"/>
  <c r="Q20" i="1"/>
  <c r="R20" i="1"/>
  <c r="S20" i="1"/>
  <c r="T20" i="1"/>
  <c r="U20" i="1"/>
  <c r="V20" i="1"/>
  <c r="W20" i="1"/>
  <c r="X20" i="1"/>
  <c r="Y20" i="1"/>
  <c r="Z20" i="1"/>
  <c r="AA20" i="1"/>
  <c r="AB20" i="1"/>
  <c r="AC20" i="1"/>
  <c r="AD20" i="1"/>
  <c r="AE20" i="1"/>
  <c r="K21" i="1"/>
  <c r="O21" i="1"/>
  <c r="S21" i="1"/>
  <c r="W21" i="1"/>
  <c r="AA21" i="1"/>
  <c r="AE21" i="1"/>
  <c r="H22" i="1"/>
  <c r="H21" i="1" s="1"/>
  <c r="I22" i="1"/>
  <c r="I21" i="1" s="1"/>
  <c r="J22" i="1"/>
  <c r="K22" i="1"/>
  <c r="L22" i="1"/>
  <c r="L21" i="1" s="1"/>
  <c r="M22" i="1"/>
  <c r="M21" i="1" s="1"/>
  <c r="N22" i="1"/>
  <c r="O22" i="1"/>
  <c r="P22" i="1"/>
  <c r="P21" i="1" s="1"/>
  <c r="Q22" i="1"/>
  <c r="Q21" i="1" s="1"/>
  <c r="R22" i="1"/>
  <c r="S22" i="1"/>
  <c r="T22" i="1"/>
  <c r="T21" i="1" s="1"/>
  <c r="U22" i="1"/>
  <c r="U21" i="1" s="1"/>
  <c r="V22" i="1"/>
  <c r="W22" i="1"/>
  <c r="X22" i="1"/>
  <c r="X21" i="1" s="1"/>
  <c r="Y22" i="1"/>
  <c r="Y21" i="1" s="1"/>
  <c r="Z22" i="1"/>
  <c r="AA22" i="1"/>
  <c r="AB22" i="1"/>
  <c r="AB21" i="1" s="1"/>
  <c r="AC22" i="1"/>
  <c r="AC21" i="1" s="1"/>
  <c r="AD22" i="1"/>
  <c r="AE22" i="1"/>
  <c r="B23" i="1"/>
  <c r="B22" i="1" s="1"/>
  <c r="C23" i="1"/>
  <c r="E23" i="1"/>
  <c r="F23" i="1"/>
  <c r="B24" i="1"/>
  <c r="C24" i="1"/>
  <c r="E24" i="1"/>
  <c r="E18" i="1" s="1"/>
  <c r="B25" i="1"/>
  <c r="C25" i="1"/>
  <c r="D25" i="1" s="1"/>
  <c r="E25" i="1"/>
  <c r="F25" i="1"/>
  <c r="B26" i="1"/>
  <c r="C26" i="1"/>
  <c r="E26" i="1"/>
  <c r="F26" i="1"/>
  <c r="G26" i="1"/>
  <c r="K27" i="1"/>
  <c r="O27" i="1"/>
  <c r="S27" i="1"/>
  <c r="W27" i="1"/>
  <c r="AA27" i="1"/>
  <c r="AE27" i="1"/>
  <c r="H28" i="1"/>
  <c r="H27" i="1" s="1"/>
  <c r="I28" i="1"/>
  <c r="I27" i="1" s="1"/>
  <c r="J28" i="1"/>
  <c r="J27" i="1" s="1"/>
  <c r="K28" i="1"/>
  <c r="L28" i="1"/>
  <c r="L27" i="1" s="1"/>
  <c r="M28" i="1"/>
  <c r="M27" i="1" s="1"/>
  <c r="N28" i="1"/>
  <c r="N27" i="1" s="1"/>
  <c r="O28" i="1"/>
  <c r="P28" i="1"/>
  <c r="P27" i="1" s="1"/>
  <c r="Q28" i="1"/>
  <c r="Q27" i="1" s="1"/>
  <c r="R28" i="1"/>
  <c r="R27" i="1" s="1"/>
  <c r="S28" i="1"/>
  <c r="T28" i="1"/>
  <c r="T27" i="1" s="1"/>
  <c r="U28" i="1"/>
  <c r="U27" i="1" s="1"/>
  <c r="V28" i="1"/>
  <c r="V27" i="1" s="1"/>
  <c r="W28" i="1"/>
  <c r="X28" i="1"/>
  <c r="X27" i="1" s="1"/>
  <c r="Y28" i="1"/>
  <c r="Y27" i="1" s="1"/>
  <c r="Z28" i="1"/>
  <c r="Z27" i="1" s="1"/>
  <c r="AA28" i="1"/>
  <c r="AB28" i="1"/>
  <c r="AB27" i="1" s="1"/>
  <c r="AC28" i="1"/>
  <c r="AC27" i="1" s="1"/>
  <c r="AD28" i="1"/>
  <c r="AD27" i="1" s="1"/>
  <c r="AE28" i="1"/>
  <c r="B29" i="1"/>
  <c r="B28" i="1" s="1"/>
  <c r="C29" i="1"/>
  <c r="E29" i="1"/>
  <c r="F29" i="1"/>
  <c r="G29" i="1"/>
  <c r="B30" i="1"/>
  <c r="C30" i="1"/>
  <c r="D30" i="1" s="1"/>
  <c r="E30" i="1"/>
  <c r="B31" i="1"/>
  <c r="C31" i="1"/>
  <c r="D31" i="1" s="1"/>
  <c r="E31" i="1"/>
  <c r="F31" i="1"/>
  <c r="G31" i="1"/>
  <c r="B32" i="1"/>
  <c r="C32" i="1"/>
  <c r="D32" i="1" s="1"/>
  <c r="E32" i="1"/>
  <c r="F32" i="1"/>
  <c r="G32" i="1"/>
  <c r="K33" i="1"/>
  <c r="O33" i="1"/>
  <c r="S33" i="1"/>
  <c r="W33" i="1"/>
  <c r="AA33" i="1"/>
  <c r="AE33" i="1"/>
  <c r="H34" i="1"/>
  <c r="H33" i="1" s="1"/>
  <c r="I34" i="1"/>
  <c r="J34" i="1"/>
  <c r="J33" i="1" s="1"/>
  <c r="K34" i="1"/>
  <c r="L34" i="1"/>
  <c r="L33" i="1" s="1"/>
  <c r="M34" i="1"/>
  <c r="M33" i="1" s="1"/>
  <c r="N34" i="1"/>
  <c r="N33" i="1" s="1"/>
  <c r="O34" i="1"/>
  <c r="P34" i="1"/>
  <c r="P33" i="1" s="1"/>
  <c r="Q34" i="1"/>
  <c r="Q33" i="1" s="1"/>
  <c r="R34" i="1"/>
  <c r="R33" i="1" s="1"/>
  <c r="S34" i="1"/>
  <c r="T34" i="1"/>
  <c r="T33" i="1" s="1"/>
  <c r="U34" i="1"/>
  <c r="U33" i="1" s="1"/>
  <c r="V34" i="1"/>
  <c r="V33" i="1" s="1"/>
  <c r="W34" i="1"/>
  <c r="X34" i="1"/>
  <c r="X33" i="1" s="1"/>
  <c r="Y34" i="1"/>
  <c r="Z34" i="1"/>
  <c r="Z33" i="1" s="1"/>
  <c r="AA34" i="1"/>
  <c r="AB34" i="1"/>
  <c r="AB33" i="1" s="1"/>
  <c r="AC34" i="1"/>
  <c r="AC33" i="1" s="1"/>
  <c r="AD34" i="1"/>
  <c r="AD33" i="1" s="1"/>
  <c r="AE34" i="1"/>
  <c r="B35" i="1"/>
  <c r="B34" i="1" s="1"/>
  <c r="C35" i="1"/>
  <c r="E35" i="1"/>
  <c r="F35" i="1"/>
  <c r="B36" i="1"/>
  <c r="C36" i="1"/>
  <c r="D36" i="1" s="1"/>
  <c r="E36" i="1"/>
  <c r="B37" i="1"/>
  <c r="C37" i="1"/>
  <c r="E37" i="1"/>
  <c r="F37" i="1"/>
  <c r="B38" i="1"/>
  <c r="C38" i="1"/>
  <c r="D38" i="1" s="1"/>
  <c r="E38" i="1"/>
  <c r="F38" i="1"/>
  <c r="G38" i="1"/>
  <c r="K39" i="1"/>
  <c r="O39" i="1"/>
  <c r="S39" i="1"/>
  <c r="W39" i="1"/>
  <c r="AA39" i="1"/>
  <c r="AE39" i="1"/>
  <c r="H40" i="1"/>
  <c r="H39" i="1" s="1"/>
  <c r="I40" i="1"/>
  <c r="I39" i="1" s="1"/>
  <c r="J40" i="1"/>
  <c r="J39" i="1" s="1"/>
  <c r="K40" i="1"/>
  <c r="L40" i="1"/>
  <c r="L39" i="1" s="1"/>
  <c r="M40" i="1"/>
  <c r="M39" i="1" s="1"/>
  <c r="N40" i="1"/>
  <c r="N39" i="1" s="1"/>
  <c r="O40" i="1"/>
  <c r="P40" i="1"/>
  <c r="P39" i="1" s="1"/>
  <c r="Q40" i="1"/>
  <c r="Q39" i="1" s="1"/>
  <c r="R40" i="1"/>
  <c r="R39" i="1" s="1"/>
  <c r="S40" i="1"/>
  <c r="T40" i="1"/>
  <c r="T39" i="1" s="1"/>
  <c r="U40" i="1"/>
  <c r="U39" i="1" s="1"/>
  <c r="V40" i="1"/>
  <c r="V39" i="1" s="1"/>
  <c r="W40" i="1"/>
  <c r="X40" i="1"/>
  <c r="X39" i="1" s="1"/>
  <c r="Y40" i="1"/>
  <c r="Y39" i="1" s="1"/>
  <c r="Z40" i="1"/>
  <c r="Z39" i="1" s="1"/>
  <c r="AA40" i="1"/>
  <c r="AB40" i="1"/>
  <c r="AB39" i="1" s="1"/>
  <c r="AC40" i="1"/>
  <c r="AC39" i="1" s="1"/>
  <c r="AD40" i="1"/>
  <c r="AD39" i="1" s="1"/>
  <c r="AE40" i="1"/>
  <c r="B41" i="1"/>
  <c r="B40" i="1" s="1"/>
  <c r="C41" i="1"/>
  <c r="E41" i="1"/>
  <c r="F41" i="1"/>
  <c r="B42" i="1"/>
  <c r="C42" i="1"/>
  <c r="D42" i="1" s="1"/>
  <c r="E42" i="1"/>
  <c r="B43" i="1"/>
  <c r="C43" i="1"/>
  <c r="D43" i="1" s="1"/>
  <c r="E43" i="1"/>
  <c r="F43" i="1"/>
  <c r="B44" i="1"/>
  <c r="C44" i="1"/>
  <c r="D44" i="1" s="1"/>
  <c r="E44" i="1"/>
  <c r="F44" i="1"/>
  <c r="G44" i="1"/>
  <c r="X45" i="1"/>
  <c r="AC45" i="1"/>
  <c r="H46" i="1"/>
  <c r="H45" i="1" s="1"/>
  <c r="I46" i="1"/>
  <c r="I45" i="1" s="1"/>
  <c r="J46" i="1"/>
  <c r="J45" i="1" s="1"/>
  <c r="K46" i="1"/>
  <c r="K45" i="1" s="1"/>
  <c r="L46" i="1"/>
  <c r="L45" i="1" s="1"/>
  <c r="M46" i="1"/>
  <c r="M45" i="1" s="1"/>
  <c r="N46" i="1"/>
  <c r="N45" i="1" s="1"/>
  <c r="O46" i="1"/>
  <c r="O45" i="1" s="1"/>
  <c r="P46" i="1"/>
  <c r="P45" i="1" s="1"/>
  <c r="Q46" i="1"/>
  <c r="Q45" i="1" s="1"/>
  <c r="R46" i="1"/>
  <c r="R45" i="1" s="1"/>
  <c r="S46" i="1"/>
  <c r="S45" i="1" s="1"/>
  <c r="T46" i="1"/>
  <c r="T45" i="1" s="1"/>
  <c r="U46" i="1"/>
  <c r="U45" i="1" s="1"/>
  <c r="V46" i="1"/>
  <c r="V45" i="1" s="1"/>
  <c r="W46" i="1"/>
  <c r="W45" i="1" s="1"/>
  <c r="X46" i="1"/>
  <c r="Y46" i="1"/>
  <c r="Y45" i="1" s="1"/>
  <c r="Z46" i="1"/>
  <c r="Z45" i="1" s="1"/>
  <c r="AA46" i="1"/>
  <c r="AA45" i="1" s="1"/>
  <c r="AB46" i="1"/>
  <c r="AB45" i="1" s="1"/>
  <c r="AC46" i="1"/>
  <c r="AD46" i="1"/>
  <c r="AD45" i="1" s="1"/>
  <c r="AE46" i="1"/>
  <c r="AE45" i="1" s="1"/>
  <c r="B47" i="1"/>
  <c r="B46" i="1" s="1"/>
  <c r="C47" i="1"/>
  <c r="D47" i="1"/>
  <c r="E47" i="1"/>
  <c r="E46" i="1" s="1"/>
  <c r="E45" i="1" s="1"/>
  <c r="F47" i="1"/>
  <c r="G47" i="1"/>
  <c r="B48" i="1"/>
  <c r="C48" i="1"/>
  <c r="D48" i="1" s="1"/>
  <c r="E48" i="1"/>
  <c r="F48" i="1"/>
  <c r="B49" i="1"/>
  <c r="C49" i="1"/>
  <c r="D49" i="1"/>
  <c r="E49" i="1"/>
  <c r="F49" i="1"/>
  <c r="G49" i="1"/>
  <c r="B50" i="1"/>
  <c r="C50" i="1"/>
  <c r="D50" i="1" s="1"/>
  <c r="E50" i="1"/>
  <c r="F50" i="1"/>
  <c r="I51" i="1"/>
  <c r="M51" i="1"/>
  <c r="Q51" i="1"/>
  <c r="U51" i="1"/>
  <c r="Y51" i="1"/>
  <c r="AC51" i="1"/>
  <c r="C52" i="1"/>
  <c r="C51" i="1" s="1"/>
  <c r="H52" i="1"/>
  <c r="H51" i="1" s="1"/>
  <c r="I52" i="1"/>
  <c r="J52" i="1"/>
  <c r="J51" i="1" s="1"/>
  <c r="K52" i="1"/>
  <c r="K51" i="1" s="1"/>
  <c r="L52" i="1"/>
  <c r="L51" i="1" s="1"/>
  <c r="M52" i="1"/>
  <c r="N52" i="1"/>
  <c r="N51" i="1" s="1"/>
  <c r="O52" i="1"/>
  <c r="O51" i="1" s="1"/>
  <c r="P52" i="1"/>
  <c r="P51" i="1" s="1"/>
  <c r="Q52" i="1"/>
  <c r="R52" i="1"/>
  <c r="R51" i="1" s="1"/>
  <c r="S52" i="1"/>
  <c r="S51" i="1" s="1"/>
  <c r="T52" i="1"/>
  <c r="T51" i="1" s="1"/>
  <c r="U52" i="1"/>
  <c r="V52" i="1"/>
  <c r="V51" i="1" s="1"/>
  <c r="W52" i="1"/>
  <c r="W51" i="1" s="1"/>
  <c r="X52" i="1"/>
  <c r="X51" i="1" s="1"/>
  <c r="Y52" i="1"/>
  <c r="Z52" i="1"/>
  <c r="Z51" i="1" s="1"/>
  <c r="AA52" i="1"/>
  <c r="AA51" i="1" s="1"/>
  <c r="AB52" i="1"/>
  <c r="AB51" i="1" s="1"/>
  <c r="AC52" i="1"/>
  <c r="AD52" i="1"/>
  <c r="AD51" i="1" s="1"/>
  <c r="AE52" i="1"/>
  <c r="AE51" i="1" s="1"/>
  <c r="B53" i="1"/>
  <c r="B52" i="1" s="1"/>
  <c r="C53" i="1"/>
  <c r="D53" i="1" s="1"/>
  <c r="E53" i="1"/>
  <c r="E52" i="1" s="1"/>
  <c r="E51" i="1" s="1"/>
  <c r="F53" i="1"/>
  <c r="G53" i="1"/>
  <c r="C54" i="1"/>
  <c r="D54" i="1"/>
  <c r="E54" i="1"/>
  <c r="F54" i="1"/>
  <c r="G54" i="1"/>
  <c r="B55" i="1"/>
  <c r="C55" i="1"/>
  <c r="D55" i="1" s="1"/>
  <c r="E55" i="1"/>
  <c r="F55" i="1"/>
  <c r="G55" i="1"/>
  <c r="B56" i="1"/>
  <c r="C56" i="1"/>
  <c r="D56" i="1"/>
  <c r="E56" i="1"/>
  <c r="F56" i="1" s="1"/>
  <c r="G56" i="1"/>
  <c r="J57" i="1"/>
  <c r="N57" i="1"/>
  <c r="R57" i="1"/>
  <c r="V57" i="1"/>
  <c r="Z57" i="1"/>
  <c r="AD57" i="1"/>
  <c r="H58" i="1"/>
  <c r="H57" i="1" s="1"/>
  <c r="I58" i="1"/>
  <c r="I57" i="1" s="1"/>
  <c r="J58" i="1"/>
  <c r="K58" i="1"/>
  <c r="K57" i="1" s="1"/>
  <c r="L58" i="1"/>
  <c r="L57" i="1" s="1"/>
  <c r="M58" i="1"/>
  <c r="M57" i="1" s="1"/>
  <c r="N58" i="1"/>
  <c r="O58" i="1"/>
  <c r="O57" i="1" s="1"/>
  <c r="P58" i="1"/>
  <c r="P57" i="1" s="1"/>
  <c r="Q58" i="1"/>
  <c r="Q57" i="1" s="1"/>
  <c r="R58" i="1"/>
  <c r="S58" i="1"/>
  <c r="S57" i="1" s="1"/>
  <c r="T58" i="1"/>
  <c r="T57" i="1" s="1"/>
  <c r="U58" i="1"/>
  <c r="U57" i="1" s="1"/>
  <c r="V58" i="1"/>
  <c r="W58" i="1"/>
  <c r="W57" i="1" s="1"/>
  <c r="X58" i="1"/>
  <c r="X57" i="1" s="1"/>
  <c r="Y58" i="1"/>
  <c r="Y57" i="1" s="1"/>
  <c r="Z58" i="1"/>
  <c r="AA58" i="1"/>
  <c r="AA57" i="1" s="1"/>
  <c r="AB58" i="1"/>
  <c r="AB57" i="1" s="1"/>
  <c r="AC58" i="1"/>
  <c r="AC57" i="1" s="1"/>
  <c r="AD58" i="1"/>
  <c r="AE58" i="1"/>
  <c r="AE57" i="1" s="1"/>
  <c r="B59" i="1"/>
  <c r="C59" i="1"/>
  <c r="C58" i="1" s="1"/>
  <c r="E59" i="1"/>
  <c r="E58" i="1" s="1"/>
  <c r="E57" i="1" s="1"/>
  <c r="G59" i="1"/>
  <c r="B60" i="1"/>
  <c r="C60" i="1"/>
  <c r="D60" i="1"/>
  <c r="E60" i="1"/>
  <c r="F60" i="1" s="1"/>
  <c r="B61" i="1"/>
  <c r="C61" i="1"/>
  <c r="E61" i="1"/>
  <c r="D61" i="1" s="1"/>
  <c r="F61" i="1"/>
  <c r="G61" i="1"/>
  <c r="B62" i="1"/>
  <c r="C62" i="1"/>
  <c r="D62" i="1"/>
  <c r="E62" i="1"/>
  <c r="F62" i="1"/>
  <c r="G62" i="1"/>
  <c r="J63" i="1"/>
  <c r="N63" i="1"/>
  <c r="R63" i="1"/>
  <c r="V63" i="1"/>
  <c r="Z63" i="1"/>
  <c r="AD63" i="1"/>
  <c r="H64" i="1"/>
  <c r="H63" i="1" s="1"/>
  <c r="I64" i="1"/>
  <c r="I63" i="1" s="1"/>
  <c r="J64" i="1"/>
  <c r="K64" i="1"/>
  <c r="K63" i="1" s="1"/>
  <c r="L64" i="1"/>
  <c r="L63" i="1" s="1"/>
  <c r="M64" i="1"/>
  <c r="M63" i="1" s="1"/>
  <c r="N64" i="1"/>
  <c r="O64" i="1"/>
  <c r="O63" i="1" s="1"/>
  <c r="P64" i="1"/>
  <c r="P63" i="1" s="1"/>
  <c r="Q64" i="1"/>
  <c r="Q63" i="1" s="1"/>
  <c r="R64" i="1"/>
  <c r="S64" i="1"/>
  <c r="S63" i="1" s="1"/>
  <c r="T64" i="1"/>
  <c r="T63" i="1" s="1"/>
  <c r="U64" i="1"/>
  <c r="U63" i="1" s="1"/>
  <c r="V64" i="1"/>
  <c r="W64" i="1"/>
  <c r="W63" i="1" s="1"/>
  <c r="X64" i="1"/>
  <c r="X63" i="1" s="1"/>
  <c r="Y64" i="1"/>
  <c r="Y63" i="1" s="1"/>
  <c r="Z64" i="1"/>
  <c r="AA64" i="1"/>
  <c r="AA63" i="1" s="1"/>
  <c r="AB64" i="1"/>
  <c r="AB63" i="1" s="1"/>
  <c r="AC64" i="1"/>
  <c r="AC63" i="1" s="1"/>
  <c r="AD64" i="1"/>
  <c r="AE64" i="1"/>
  <c r="AE63" i="1" s="1"/>
  <c r="B65" i="1"/>
  <c r="C65" i="1"/>
  <c r="C64" i="1" s="1"/>
  <c r="E65" i="1"/>
  <c r="E64" i="1" s="1"/>
  <c r="E63" i="1" s="1"/>
  <c r="F65" i="1"/>
  <c r="G65" i="1"/>
  <c r="B66" i="1"/>
  <c r="C66" i="1"/>
  <c r="D66" i="1"/>
  <c r="E66" i="1"/>
  <c r="F66" i="1"/>
  <c r="G66" i="1"/>
  <c r="B67" i="1"/>
  <c r="F67" i="1" s="1"/>
  <c r="C67" i="1"/>
  <c r="E67" i="1"/>
  <c r="D67" i="1" s="1"/>
  <c r="G67" i="1"/>
  <c r="B68" i="1"/>
  <c r="C68" i="1"/>
  <c r="D68" i="1"/>
  <c r="E68" i="1"/>
  <c r="F68" i="1" s="1"/>
  <c r="G68" i="1"/>
  <c r="J69" i="1"/>
  <c r="N69" i="1"/>
  <c r="R69" i="1"/>
  <c r="V69" i="1"/>
  <c r="Z69" i="1"/>
  <c r="AD69" i="1"/>
  <c r="H70" i="1"/>
  <c r="H69" i="1" s="1"/>
  <c r="I70" i="1"/>
  <c r="I69" i="1" s="1"/>
  <c r="J70" i="1"/>
  <c r="K70" i="1"/>
  <c r="K69" i="1" s="1"/>
  <c r="L70" i="1"/>
  <c r="L69" i="1" s="1"/>
  <c r="M70" i="1"/>
  <c r="M69" i="1" s="1"/>
  <c r="N70" i="1"/>
  <c r="O70" i="1"/>
  <c r="O69" i="1" s="1"/>
  <c r="P70" i="1"/>
  <c r="P69" i="1" s="1"/>
  <c r="Q70" i="1"/>
  <c r="Q69" i="1" s="1"/>
  <c r="R70" i="1"/>
  <c r="S70" i="1"/>
  <c r="S69" i="1" s="1"/>
  <c r="T70" i="1"/>
  <c r="T69" i="1" s="1"/>
  <c r="U70" i="1"/>
  <c r="U69" i="1" s="1"/>
  <c r="V70" i="1"/>
  <c r="W70" i="1"/>
  <c r="W69" i="1" s="1"/>
  <c r="X70" i="1"/>
  <c r="X69" i="1" s="1"/>
  <c r="Y70" i="1"/>
  <c r="Y69" i="1" s="1"/>
  <c r="Z70" i="1"/>
  <c r="AA70" i="1"/>
  <c r="AA69" i="1" s="1"/>
  <c r="AB70" i="1"/>
  <c r="AB69" i="1" s="1"/>
  <c r="AC70" i="1"/>
  <c r="AC69" i="1" s="1"/>
  <c r="AD70" i="1"/>
  <c r="AE70" i="1"/>
  <c r="AE69" i="1" s="1"/>
  <c r="B71" i="1"/>
  <c r="B70" i="1" s="1"/>
  <c r="F70" i="1" s="1"/>
  <c r="C71" i="1"/>
  <c r="C70" i="1" s="1"/>
  <c r="E71" i="1"/>
  <c r="E70" i="1" s="1"/>
  <c r="E69" i="1" s="1"/>
  <c r="G71" i="1"/>
  <c r="B72" i="1"/>
  <c r="C72" i="1"/>
  <c r="D72" i="1"/>
  <c r="E72" i="1"/>
  <c r="F72" i="1" s="1"/>
  <c r="G72" i="1"/>
  <c r="B73" i="1"/>
  <c r="C73" i="1"/>
  <c r="E73" i="1"/>
  <c r="D73" i="1" s="1"/>
  <c r="F73" i="1"/>
  <c r="G73" i="1"/>
  <c r="B74" i="1"/>
  <c r="C74" i="1"/>
  <c r="D74" i="1"/>
  <c r="E74" i="1"/>
  <c r="F74" i="1"/>
  <c r="G74" i="1"/>
  <c r="J75" i="1"/>
  <c r="N75" i="1"/>
  <c r="R75" i="1"/>
  <c r="V75" i="1"/>
  <c r="Z75" i="1"/>
  <c r="AD75" i="1"/>
  <c r="H76" i="1"/>
  <c r="H75" i="1" s="1"/>
  <c r="I76" i="1"/>
  <c r="I75" i="1" s="1"/>
  <c r="J76" i="1"/>
  <c r="K76" i="1"/>
  <c r="K75" i="1" s="1"/>
  <c r="L76" i="1"/>
  <c r="L75" i="1" s="1"/>
  <c r="M76" i="1"/>
  <c r="M75" i="1" s="1"/>
  <c r="N76" i="1"/>
  <c r="O76" i="1"/>
  <c r="O75" i="1" s="1"/>
  <c r="P76" i="1"/>
  <c r="P75" i="1" s="1"/>
  <c r="Q76" i="1"/>
  <c r="Q75" i="1" s="1"/>
  <c r="R76" i="1"/>
  <c r="S76" i="1"/>
  <c r="S75" i="1" s="1"/>
  <c r="T76" i="1"/>
  <c r="T75" i="1" s="1"/>
  <c r="U76" i="1"/>
  <c r="U75" i="1" s="1"/>
  <c r="V76" i="1"/>
  <c r="W76" i="1"/>
  <c r="W75" i="1" s="1"/>
  <c r="X76" i="1"/>
  <c r="X75" i="1" s="1"/>
  <c r="Y76" i="1"/>
  <c r="Y75" i="1" s="1"/>
  <c r="Z76" i="1"/>
  <c r="AA76" i="1"/>
  <c r="AA75" i="1" s="1"/>
  <c r="AB76" i="1"/>
  <c r="AB75" i="1" s="1"/>
  <c r="AC76" i="1"/>
  <c r="AC75" i="1" s="1"/>
  <c r="AD76" i="1"/>
  <c r="AE76" i="1"/>
  <c r="AE75" i="1" s="1"/>
  <c r="B77" i="1"/>
  <c r="C77" i="1"/>
  <c r="E77" i="1"/>
  <c r="F77" i="1"/>
  <c r="G77" i="1"/>
  <c r="B78" i="1"/>
  <c r="C78" i="1"/>
  <c r="G78" i="1" s="1"/>
  <c r="D78" i="1"/>
  <c r="E78" i="1"/>
  <c r="F78" i="1" s="1"/>
  <c r="B79" i="1"/>
  <c r="F79" i="1" s="1"/>
  <c r="C79" i="1"/>
  <c r="G79" i="1" s="1"/>
  <c r="E79" i="1"/>
  <c r="D79" i="1" s="1"/>
  <c r="B80" i="1"/>
  <c r="C80" i="1"/>
  <c r="E80" i="1"/>
  <c r="D80" i="1" s="1"/>
  <c r="F80" i="1"/>
  <c r="G80" i="1"/>
  <c r="H83" i="1"/>
  <c r="B83" i="1" s="1"/>
  <c r="F83" i="1" s="1"/>
  <c r="I83" i="1"/>
  <c r="J83" i="1"/>
  <c r="K83" i="1"/>
  <c r="L83" i="1"/>
  <c r="M83" i="1"/>
  <c r="N83" i="1"/>
  <c r="O83" i="1"/>
  <c r="P83" i="1"/>
  <c r="Q83" i="1"/>
  <c r="R83" i="1"/>
  <c r="S83" i="1"/>
  <c r="T83" i="1"/>
  <c r="U83" i="1"/>
  <c r="V83" i="1"/>
  <c r="W83" i="1"/>
  <c r="X83" i="1"/>
  <c r="Y83" i="1"/>
  <c r="Z83" i="1"/>
  <c r="AA83" i="1"/>
  <c r="AB83" i="1"/>
  <c r="AC83" i="1"/>
  <c r="AD83" i="1"/>
  <c r="AE83" i="1"/>
  <c r="H84" i="1"/>
  <c r="B84" i="1" s="1"/>
  <c r="I84" i="1"/>
  <c r="J84" i="1"/>
  <c r="K84" i="1"/>
  <c r="L84" i="1"/>
  <c r="M84" i="1"/>
  <c r="N84" i="1"/>
  <c r="O84" i="1"/>
  <c r="P84" i="1"/>
  <c r="Q84" i="1"/>
  <c r="R84" i="1"/>
  <c r="S84" i="1"/>
  <c r="T84" i="1"/>
  <c r="U84" i="1"/>
  <c r="V84" i="1"/>
  <c r="W84" i="1"/>
  <c r="X84" i="1"/>
  <c r="Y84" i="1"/>
  <c r="Z84" i="1"/>
  <c r="AA84" i="1"/>
  <c r="AB84" i="1"/>
  <c r="AC84" i="1"/>
  <c r="AD84" i="1"/>
  <c r="AE84" i="1"/>
  <c r="H85" i="1"/>
  <c r="I85" i="1"/>
  <c r="J85" i="1"/>
  <c r="B85" i="1" s="1"/>
  <c r="F85" i="1" s="1"/>
  <c r="K85" i="1"/>
  <c r="L85" i="1"/>
  <c r="M85" i="1"/>
  <c r="N85" i="1"/>
  <c r="O85" i="1"/>
  <c r="P85" i="1"/>
  <c r="Q85" i="1"/>
  <c r="R85" i="1"/>
  <c r="S85" i="1"/>
  <c r="T85" i="1"/>
  <c r="U85" i="1"/>
  <c r="V85" i="1"/>
  <c r="W85" i="1"/>
  <c r="X85" i="1"/>
  <c r="Y85" i="1"/>
  <c r="Z85" i="1"/>
  <c r="AA85" i="1"/>
  <c r="AB85" i="1"/>
  <c r="AC85" i="1"/>
  <c r="AD85" i="1"/>
  <c r="AE85" i="1"/>
  <c r="H86" i="1"/>
  <c r="B86" i="1" s="1"/>
  <c r="F86" i="1" s="1"/>
  <c r="I86" i="1"/>
  <c r="J86" i="1"/>
  <c r="K86" i="1"/>
  <c r="L86" i="1"/>
  <c r="M86" i="1"/>
  <c r="N86" i="1"/>
  <c r="O86" i="1"/>
  <c r="P86" i="1"/>
  <c r="Q86" i="1"/>
  <c r="R86" i="1"/>
  <c r="S86" i="1"/>
  <c r="T86" i="1"/>
  <c r="U86" i="1"/>
  <c r="V86" i="1"/>
  <c r="W86" i="1"/>
  <c r="X86" i="1"/>
  <c r="Y86" i="1"/>
  <c r="Z86" i="1"/>
  <c r="AA86" i="1"/>
  <c r="AB86" i="1"/>
  <c r="AC86" i="1"/>
  <c r="AD86" i="1"/>
  <c r="AE86" i="1"/>
  <c r="I87" i="1"/>
  <c r="M87" i="1"/>
  <c r="Q87" i="1"/>
  <c r="U87" i="1"/>
  <c r="Y87" i="1"/>
  <c r="AC87" i="1"/>
  <c r="H88" i="1"/>
  <c r="I88" i="1"/>
  <c r="I82" i="1" s="1"/>
  <c r="I81" i="1" s="1"/>
  <c r="J88" i="1"/>
  <c r="J87" i="1" s="1"/>
  <c r="K88" i="1"/>
  <c r="K87" i="1" s="1"/>
  <c r="L88" i="1"/>
  <c r="M88" i="1"/>
  <c r="M82" i="1" s="1"/>
  <c r="M81" i="1" s="1"/>
  <c r="N88" i="1"/>
  <c r="N87" i="1" s="1"/>
  <c r="O88" i="1"/>
  <c r="O87" i="1" s="1"/>
  <c r="P88" i="1"/>
  <c r="Q88" i="1"/>
  <c r="Q82" i="1" s="1"/>
  <c r="Q81" i="1" s="1"/>
  <c r="R88" i="1"/>
  <c r="R87" i="1" s="1"/>
  <c r="S88" i="1"/>
  <c r="S87" i="1" s="1"/>
  <c r="T88" i="1"/>
  <c r="U88" i="1"/>
  <c r="U82" i="1" s="1"/>
  <c r="U81" i="1" s="1"/>
  <c r="V88" i="1"/>
  <c r="V87" i="1" s="1"/>
  <c r="W88" i="1"/>
  <c r="W87" i="1" s="1"/>
  <c r="X88" i="1"/>
  <c r="Y88" i="1"/>
  <c r="Y82" i="1" s="1"/>
  <c r="Y81" i="1" s="1"/>
  <c r="Z88" i="1"/>
  <c r="Z87" i="1" s="1"/>
  <c r="AA88" i="1"/>
  <c r="AA87" i="1" s="1"/>
  <c r="AB88" i="1"/>
  <c r="AC88" i="1"/>
  <c r="AC82" i="1" s="1"/>
  <c r="AC81" i="1" s="1"/>
  <c r="AD88" i="1"/>
  <c r="AD87" i="1" s="1"/>
  <c r="AE88" i="1"/>
  <c r="AE87" i="1" s="1"/>
  <c r="B89" i="1"/>
  <c r="B88" i="1" s="1"/>
  <c r="C89" i="1"/>
  <c r="C83" i="1" s="1"/>
  <c r="G83" i="1" s="1"/>
  <c r="E89" i="1"/>
  <c r="E83" i="1" s="1"/>
  <c r="F89" i="1"/>
  <c r="G89" i="1"/>
  <c r="B90" i="1"/>
  <c r="C90" i="1"/>
  <c r="D90" i="1" s="1"/>
  <c r="E90" i="1"/>
  <c r="F90" i="1"/>
  <c r="G90" i="1"/>
  <c r="B91" i="1"/>
  <c r="C91" i="1"/>
  <c r="E91" i="1"/>
  <c r="D91" i="1" s="1"/>
  <c r="F91" i="1"/>
  <c r="G91" i="1"/>
  <c r="B92" i="1"/>
  <c r="C92" i="1"/>
  <c r="C86" i="1" s="1"/>
  <c r="G86" i="1" s="1"/>
  <c r="D92" i="1"/>
  <c r="E92" i="1"/>
  <c r="F92" i="1"/>
  <c r="G92" i="1"/>
  <c r="E95" i="1"/>
  <c r="H95" i="1"/>
  <c r="H94" i="1" s="1"/>
  <c r="H93" i="1" s="1"/>
  <c r="I95" i="1"/>
  <c r="J95" i="1"/>
  <c r="J94" i="1" s="1"/>
  <c r="J93" i="1" s="1"/>
  <c r="K95" i="1"/>
  <c r="L95" i="1"/>
  <c r="L94" i="1" s="1"/>
  <c r="L93" i="1" s="1"/>
  <c r="M95" i="1"/>
  <c r="N95" i="1"/>
  <c r="N94" i="1" s="1"/>
  <c r="N93" i="1" s="1"/>
  <c r="O95" i="1"/>
  <c r="P95" i="1"/>
  <c r="P94" i="1" s="1"/>
  <c r="P93" i="1" s="1"/>
  <c r="Q95" i="1"/>
  <c r="R95" i="1"/>
  <c r="R94" i="1" s="1"/>
  <c r="R93" i="1" s="1"/>
  <c r="S95" i="1"/>
  <c r="T95" i="1"/>
  <c r="T94" i="1" s="1"/>
  <c r="T93" i="1" s="1"/>
  <c r="U95" i="1"/>
  <c r="V95" i="1"/>
  <c r="V94" i="1" s="1"/>
  <c r="V93" i="1" s="1"/>
  <c r="W95" i="1"/>
  <c r="X95" i="1"/>
  <c r="X94" i="1" s="1"/>
  <c r="X93" i="1" s="1"/>
  <c r="Y95" i="1"/>
  <c r="Z95" i="1"/>
  <c r="Z94" i="1" s="1"/>
  <c r="Z93" i="1" s="1"/>
  <c r="AA95" i="1"/>
  <c r="AB95" i="1"/>
  <c r="AB94" i="1" s="1"/>
  <c r="AB93" i="1" s="1"/>
  <c r="AC95" i="1"/>
  <c r="AD95" i="1"/>
  <c r="AD94" i="1" s="1"/>
  <c r="AD93" i="1" s="1"/>
  <c r="AE95" i="1"/>
  <c r="C96" i="1"/>
  <c r="G96" i="1" s="1"/>
  <c r="H96" i="1"/>
  <c r="I96" i="1"/>
  <c r="J96" i="1"/>
  <c r="K96" i="1"/>
  <c r="K94" i="1" s="1"/>
  <c r="K93" i="1" s="1"/>
  <c r="L96" i="1"/>
  <c r="M96" i="1"/>
  <c r="N96" i="1"/>
  <c r="O96" i="1"/>
  <c r="P96" i="1"/>
  <c r="Q96" i="1"/>
  <c r="R96" i="1"/>
  <c r="S96" i="1"/>
  <c r="S94" i="1" s="1"/>
  <c r="S93" i="1" s="1"/>
  <c r="T96" i="1"/>
  <c r="U96" i="1"/>
  <c r="V96" i="1"/>
  <c r="W96" i="1"/>
  <c r="W94" i="1" s="1"/>
  <c r="W93" i="1" s="1"/>
  <c r="X96" i="1"/>
  <c r="Y96" i="1"/>
  <c r="Z96" i="1"/>
  <c r="AA96" i="1"/>
  <c r="AA94" i="1" s="1"/>
  <c r="AA93" i="1" s="1"/>
  <c r="AB96" i="1"/>
  <c r="AC96" i="1"/>
  <c r="AD96" i="1"/>
  <c r="AE96" i="1"/>
  <c r="AE94" i="1" s="1"/>
  <c r="AE93" i="1" s="1"/>
  <c r="E97" i="1"/>
  <c r="H97" i="1"/>
  <c r="I97" i="1"/>
  <c r="J97" i="1"/>
  <c r="K97" i="1"/>
  <c r="L97" i="1"/>
  <c r="M97" i="1"/>
  <c r="N97" i="1"/>
  <c r="O97" i="1"/>
  <c r="P97" i="1"/>
  <c r="Q97" i="1"/>
  <c r="R97" i="1"/>
  <c r="S97" i="1"/>
  <c r="T97" i="1"/>
  <c r="U97" i="1"/>
  <c r="V97" i="1"/>
  <c r="W97" i="1"/>
  <c r="X97" i="1"/>
  <c r="Y97" i="1"/>
  <c r="Z97" i="1"/>
  <c r="AA97" i="1"/>
  <c r="AB97" i="1"/>
  <c r="AC97" i="1"/>
  <c r="AD97" i="1"/>
  <c r="AE97" i="1"/>
  <c r="C98" i="1"/>
  <c r="G98" i="1"/>
  <c r="H98" i="1"/>
  <c r="I98" i="1"/>
  <c r="J98" i="1"/>
  <c r="K98" i="1"/>
  <c r="L98" i="1"/>
  <c r="M98" i="1"/>
  <c r="N98" i="1"/>
  <c r="O98" i="1"/>
  <c r="O94" i="1" s="1"/>
  <c r="O93" i="1" s="1"/>
  <c r="P98" i="1"/>
  <c r="Q98" i="1"/>
  <c r="R98" i="1"/>
  <c r="S98" i="1"/>
  <c r="T98" i="1"/>
  <c r="U98" i="1"/>
  <c r="V98" i="1"/>
  <c r="W98" i="1"/>
  <c r="X98" i="1"/>
  <c r="Y98" i="1"/>
  <c r="Z98" i="1"/>
  <c r="AA98" i="1"/>
  <c r="AB98" i="1"/>
  <c r="AC98" i="1"/>
  <c r="AD98" i="1"/>
  <c r="AE98" i="1"/>
  <c r="I99" i="1"/>
  <c r="M99" i="1"/>
  <c r="Q99" i="1"/>
  <c r="U99" i="1"/>
  <c r="Y99" i="1"/>
  <c r="AC99" i="1"/>
  <c r="H100" i="1"/>
  <c r="H99" i="1" s="1"/>
  <c r="I100" i="1"/>
  <c r="J100" i="1"/>
  <c r="J99" i="1" s="1"/>
  <c r="K100" i="1"/>
  <c r="K99" i="1" s="1"/>
  <c r="L100" i="1"/>
  <c r="L99" i="1" s="1"/>
  <c r="M100" i="1"/>
  <c r="N100" i="1"/>
  <c r="N99" i="1" s="1"/>
  <c r="O100" i="1"/>
  <c r="O99" i="1" s="1"/>
  <c r="P100" i="1"/>
  <c r="P99" i="1" s="1"/>
  <c r="Q100" i="1"/>
  <c r="R100" i="1"/>
  <c r="R99" i="1" s="1"/>
  <c r="S100" i="1"/>
  <c r="S99" i="1" s="1"/>
  <c r="T100" i="1"/>
  <c r="T99" i="1" s="1"/>
  <c r="U100" i="1"/>
  <c r="V100" i="1"/>
  <c r="V99" i="1" s="1"/>
  <c r="W100" i="1"/>
  <c r="W99" i="1" s="1"/>
  <c r="X100" i="1"/>
  <c r="X99" i="1" s="1"/>
  <c r="Y100" i="1"/>
  <c r="Z100" i="1"/>
  <c r="Z99" i="1" s="1"/>
  <c r="AA100" i="1"/>
  <c r="AA99" i="1" s="1"/>
  <c r="AB100" i="1"/>
  <c r="AB99" i="1" s="1"/>
  <c r="AC100" i="1"/>
  <c r="AD100" i="1"/>
  <c r="AD99" i="1" s="1"/>
  <c r="AE100" i="1"/>
  <c r="AE99" i="1" s="1"/>
  <c r="B101" i="1"/>
  <c r="B95" i="1" s="1"/>
  <c r="C101" i="1"/>
  <c r="C100" i="1" s="1"/>
  <c r="D101" i="1"/>
  <c r="E101" i="1"/>
  <c r="E100" i="1" s="1"/>
  <c r="E99" i="1" s="1"/>
  <c r="F101" i="1"/>
  <c r="G101" i="1"/>
  <c r="B102" i="1"/>
  <c r="B96" i="1" s="1"/>
  <c r="F96" i="1" s="1"/>
  <c r="C102" i="1"/>
  <c r="D102" i="1" s="1"/>
  <c r="D96" i="1" s="1"/>
  <c r="E102" i="1"/>
  <c r="E96" i="1" s="1"/>
  <c r="G102" i="1"/>
  <c r="B103" i="1"/>
  <c r="B97" i="1" s="1"/>
  <c r="F97" i="1" s="1"/>
  <c r="C103" i="1"/>
  <c r="C97" i="1" s="1"/>
  <c r="G97" i="1" s="1"/>
  <c r="D103" i="1"/>
  <c r="E103" i="1"/>
  <c r="F103" i="1"/>
  <c r="G103" i="1"/>
  <c r="B104" i="1"/>
  <c r="C104" i="1"/>
  <c r="E104" i="1"/>
  <c r="E98" i="1" s="1"/>
  <c r="F104" i="1"/>
  <c r="G104" i="1"/>
  <c r="H105" i="1"/>
  <c r="L105" i="1"/>
  <c r="P105" i="1"/>
  <c r="T105" i="1"/>
  <c r="X105" i="1"/>
  <c r="AB105" i="1"/>
  <c r="H106" i="1"/>
  <c r="I106" i="1"/>
  <c r="I105" i="1" s="1"/>
  <c r="J106" i="1"/>
  <c r="J105" i="1" s="1"/>
  <c r="K106" i="1"/>
  <c r="K105" i="1" s="1"/>
  <c r="L106" i="1"/>
  <c r="M106" i="1"/>
  <c r="M105" i="1" s="1"/>
  <c r="N106" i="1"/>
  <c r="N105" i="1" s="1"/>
  <c r="O106" i="1"/>
  <c r="O105" i="1" s="1"/>
  <c r="P106" i="1"/>
  <c r="Q106" i="1"/>
  <c r="Q105" i="1" s="1"/>
  <c r="R106" i="1"/>
  <c r="R105" i="1" s="1"/>
  <c r="S106" i="1"/>
  <c r="S105" i="1" s="1"/>
  <c r="T106" i="1"/>
  <c r="U106" i="1"/>
  <c r="U105" i="1" s="1"/>
  <c r="V106" i="1"/>
  <c r="V105" i="1" s="1"/>
  <c r="W106" i="1"/>
  <c r="W105" i="1" s="1"/>
  <c r="X106" i="1"/>
  <c r="Y106" i="1"/>
  <c r="Y105" i="1" s="1"/>
  <c r="Z106" i="1"/>
  <c r="Z105" i="1" s="1"/>
  <c r="AA106" i="1"/>
  <c r="AA105" i="1" s="1"/>
  <c r="AB106" i="1"/>
  <c r="AC106" i="1"/>
  <c r="AC105" i="1" s="1"/>
  <c r="AD106" i="1"/>
  <c r="AD105" i="1" s="1"/>
  <c r="AE106" i="1"/>
  <c r="AE105" i="1" s="1"/>
  <c r="B107" i="1"/>
  <c r="C107" i="1"/>
  <c r="C106" i="1" s="1"/>
  <c r="D107" i="1"/>
  <c r="E107" i="1"/>
  <c r="E106" i="1" s="1"/>
  <c r="E105" i="1" s="1"/>
  <c r="F107" i="1"/>
  <c r="G107" i="1"/>
  <c r="B108" i="1"/>
  <c r="B106" i="1" s="1"/>
  <c r="C108" i="1"/>
  <c r="D108" i="1"/>
  <c r="E108" i="1"/>
  <c r="F108" i="1"/>
  <c r="G108" i="1"/>
  <c r="B109" i="1"/>
  <c r="C109" i="1"/>
  <c r="D109" i="1"/>
  <c r="E109" i="1"/>
  <c r="F109" i="1"/>
  <c r="G109" i="1"/>
  <c r="B110" i="1"/>
  <c r="C110" i="1"/>
  <c r="D110" i="1"/>
  <c r="E110" i="1"/>
  <c r="F110" i="1"/>
  <c r="G110" i="1"/>
  <c r="H111" i="1"/>
  <c r="I111" i="1"/>
  <c r="L111" i="1"/>
  <c r="M111" i="1"/>
  <c r="P111" i="1"/>
  <c r="Q111" i="1"/>
  <c r="T111" i="1"/>
  <c r="U111" i="1"/>
  <c r="X111" i="1"/>
  <c r="AB111" i="1"/>
  <c r="H112" i="1"/>
  <c r="I112" i="1"/>
  <c r="J112" i="1"/>
  <c r="J111" i="1" s="1"/>
  <c r="K112" i="1"/>
  <c r="K111" i="1" s="1"/>
  <c r="L112" i="1"/>
  <c r="M112" i="1"/>
  <c r="N112" i="1"/>
  <c r="N111" i="1" s="1"/>
  <c r="O112" i="1"/>
  <c r="O111" i="1" s="1"/>
  <c r="P112" i="1"/>
  <c r="Q112" i="1"/>
  <c r="R112" i="1"/>
  <c r="R111" i="1" s="1"/>
  <c r="S112" i="1"/>
  <c r="S111" i="1" s="1"/>
  <c r="T112" i="1"/>
  <c r="U112" i="1"/>
  <c r="V112" i="1"/>
  <c r="V111" i="1" s="1"/>
  <c r="W112" i="1"/>
  <c r="W111" i="1" s="1"/>
  <c r="X112" i="1"/>
  <c r="Y112" i="1"/>
  <c r="Y111" i="1" s="1"/>
  <c r="Z112" i="1"/>
  <c r="Z111" i="1" s="1"/>
  <c r="AA112" i="1"/>
  <c r="AA111" i="1" s="1"/>
  <c r="AB112" i="1"/>
  <c r="AC112" i="1"/>
  <c r="AC111" i="1" s="1"/>
  <c r="AD112" i="1"/>
  <c r="AD111" i="1" s="1"/>
  <c r="AE112" i="1"/>
  <c r="AE111" i="1" s="1"/>
  <c r="B113" i="1"/>
  <c r="C113" i="1"/>
  <c r="C112" i="1" s="1"/>
  <c r="D113" i="1"/>
  <c r="E113" i="1"/>
  <c r="E112" i="1" s="1"/>
  <c r="E111" i="1" s="1"/>
  <c r="F113" i="1"/>
  <c r="G113" i="1"/>
  <c r="B114" i="1"/>
  <c r="B112" i="1" s="1"/>
  <c r="C114" i="1"/>
  <c r="D114" i="1"/>
  <c r="E114" i="1"/>
  <c r="F114" i="1"/>
  <c r="G114" i="1"/>
  <c r="B115" i="1"/>
  <c r="C115" i="1"/>
  <c r="D115" i="1"/>
  <c r="E115" i="1"/>
  <c r="F115" i="1"/>
  <c r="G115" i="1"/>
  <c r="B116" i="1"/>
  <c r="C116" i="1"/>
  <c r="D116" i="1"/>
  <c r="E116" i="1"/>
  <c r="F116" i="1"/>
  <c r="G116" i="1"/>
  <c r="I117" i="1"/>
  <c r="M117" i="1"/>
  <c r="Q117" i="1"/>
  <c r="U117" i="1"/>
  <c r="Y117" i="1"/>
  <c r="AC117" i="1"/>
  <c r="C118" i="1"/>
  <c r="C117" i="1" s="1"/>
  <c r="H118" i="1"/>
  <c r="H117" i="1" s="1"/>
  <c r="I118" i="1"/>
  <c r="J118" i="1"/>
  <c r="J117" i="1" s="1"/>
  <c r="K118" i="1"/>
  <c r="K117" i="1" s="1"/>
  <c r="L118" i="1"/>
  <c r="L117" i="1" s="1"/>
  <c r="M118" i="1"/>
  <c r="N118" i="1"/>
  <c r="N117" i="1" s="1"/>
  <c r="O118" i="1"/>
  <c r="O117" i="1" s="1"/>
  <c r="P118" i="1"/>
  <c r="P117" i="1" s="1"/>
  <c r="Q118" i="1"/>
  <c r="R118" i="1"/>
  <c r="R117" i="1" s="1"/>
  <c r="S118" i="1"/>
  <c r="S117" i="1" s="1"/>
  <c r="T118" i="1"/>
  <c r="T117" i="1" s="1"/>
  <c r="U118" i="1"/>
  <c r="V118" i="1"/>
  <c r="V117" i="1" s="1"/>
  <c r="W118" i="1"/>
  <c r="W117" i="1" s="1"/>
  <c r="X118" i="1"/>
  <c r="X117" i="1" s="1"/>
  <c r="Y118" i="1"/>
  <c r="Z118" i="1"/>
  <c r="Z117" i="1" s="1"/>
  <c r="AA118" i="1"/>
  <c r="AA117" i="1" s="1"/>
  <c r="AB118" i="1"/>
  <c r="AB117" i="1" s="1"/>
  <c r="AC118" i="1"/>
  <c r="AD118" i="1"/>
  <c r="AD117" i="1" s="1"/>
  <c r="AE118" i="1"/>
  <c r="AE117" i="1" s="1"/>
  <c r="B119" i="1"/>
  <c r="B118" i="1" s="1"/>
  <c r="C119" i="1"/>
  <c r="D119" i="1"/>
  <c r="E119" i="1"/>
  <c r="F119" i="1"/>
  <c r="G119" i="1"/>
  <c r="B120" i="1"/>
  <c r="C120" i="1"/>
  <c r="D120" i="1"/>
  <c r="E120" i="1"/>
  <c r="F120" i="1"/>
  <c r="G120" i="1"/>
  <c r="B121" i="1"/>
  <c r="C121" i="1"/>
  <c r="E121" i="1"/>
  <c r="D121" i="1" s="1"/>
  <c r="F121" i="1"/>
  <c r="G121" i="1"/>
  <c r="B122" i="1"/>
  <c r="C122" i="1"/>
  <c r="D122" i="1"/>
  <c r="E122" i="1"/>
  <c r="F122" i="1"/>
  <c r="G122" i="1"/>
  <c r="H124" i="1"/>
  <c r="I124" i="1"/>
  <c r="J124" i="1"/>
  <c r="K124" i="1"/>
  <c r="L124" i="1"/>
  <c r="M124" i="1"/>
  <c r="N124" i="1"/>
  <c r="O124" i="1"/>
  <c r="P124" i="1"/>
  <c r="Q124" i="1"/>
  <c r="R124" i="1"/>
  <c r="S124" i="1"/>
  <c r="T124" i="1"/>
  <c r="U124" i="1"/>
  <c r="V124" i="1"/>
  <c r="W124" i="1"/>
  <c r="X124" i="1"/>
  <c r="Y124" i="1"/>
  <c r="Z124" i="1"/>
  <c r="AA124" i="1"/>
  <c r="AB124" i="1"/>
  <c r="AC124" i="1"/>
  <c r="AD124" i="1"/>
  <c r="AE124" i="1"/>
  <c r="H125" i="1"/>
  <c r="I125" i="1"/>
  <c r="J125" i="1"/>
  <c r="K125" i="1"/>
  <c r="L125" i="1"/>
  <c r="M125" i="1"/>
  <c r="N125" i="1"/>
  <c r="O125" i="1"/>
  <c r="P125" i="1"/>
  <c r="Q125" i="1"/>
  <c r="R125" i="1"/>
  <c r="S125" i="1"/>
  <c r="T125" i="1"/>
  <c r="U125" i="1"/>
  <c r="V125" i="1"/>
  <c r="W125" i="1"/>
  <c r="X125" i="1"/>
  <c r="Y125" i="1"/>
  <c r="Z125" i="1"/>
  <c r="AA125" i="1"/>
  <c r="AB125" i="1"/>
  <c r="AC125" i="1"/>
  <c r="AD125" i="1"/>
  <c r="AE125" i="1"/>
  <c r="H126" i="1"/>
  <c r="I126" i="1"/>
  <c r="J126" i="1"/>
  <c r="K126" i="1"/>
  <c r="L126" i="1"/>
  <c r="M126" i="1"/>
  <c r="N126" i="1"/>
  <c r="O126" i="1"/>
  <c r="P126" i="1"/>
  <c r="Q126" i="1"/>
  <c r="R126" i="1"/>
  <c r="S126" i="1"/>
  <c r="T126" i="1"/>
  <c r="U126" i="1"/>
  <c r="V126" i="1"/>
  <c r="W126" i="1"/>
  <c r="X126" i="1"/>
  <c r="Y126" i="1"/>
  <c r="Z126" i="1"/>
  <c r="AA126" i="1"/>
  <c r="AB126" i="1"/>
  <c r="AC126" i="1"/>
  <c r="AD126" i="1"/>
  <c r="AE126" i="1"/>
  <c r="H127" i="1"/>
  <c r="I127" i="1"/>
  <c r="J127" i="1"/>
  <c r="K127" i="1"/>
  <c r="L127" i="1"/>
  <c r="M127" i="1"/>
  <c r="N127" i="1"/>
  <c r="O127" i="1"/>
  <c r="P127" i="1"/>
  <c r="Q127" i="1"/>
  <c r="R127" i="1"/>
  <c r="S127" i="1"/>
  <c r="T127" i="1"/>
  <c r="U127" i="1"/>
  <c r="V127" i="1"/>
  <c r="W127" i="1"/>
  <c r="X127" i="1"/>
  <c r="Y127" i="1"/>
  <c r="Z127" i="1"/>
  <c r="AA127" i="1"/>
  <c r="AB127" i="1"/>
  <c r="AC127" i="1"/>
  <c r="AD127" i="1"/>
  <c r="AE127" i="1"/>
  <c r="AG128" i="1"/>
  <c r="I129" i="1"/>
  <c r="J129" i="1"/>
  <c r="K129" i="1"/>
  <c r="M129" i="1"/>
  <c r="N129" i="1"/>
  <c r="O129" i="1"/>
  <c r="P129" i="1"/>
  <c r="Q129" i="1"/>
  <c r="R129" i="1"/>
  <c r="S129" i="1"/>
  <c r="T129" i="1"/>
  <c r="U129" i="1"/>
  <c r="V129" i="1"/>
  <c r="W129" i="1"/>
  <c r="X129" i="1"/>
  <c r="Y129" i="1"/>
  <c r="Z129" i="1"/>
  <c r="AA129" i="1"/>
  <c r="AB129" i="1"/>
  <c r="AC129" i="1"/>
  <c r="AD129" i="1"/>
  <c r="AE129" i="1"/>
  <c r="B117" i="1" l="1"/>
  <c r="B111" i="1"/>
  <c r="F111" i="1" s="1"/>
  <c r="F112" i="1"/>
  <c r="D118" i="1"/>
  <c r="D117" i="1" s="1"/>
  <c r="B105" i="1"/>
  <c r="F105" i="1" s="1"/>
  <c r="F106" i="1"/>
  <c r="D112" i="1"/>
  <c r="D111" i="1" s="1"/>
  <c r="D95" i="1"/>
  <c r="B100" i="1"/>
  <c r="S82" i="1"/>
  <c r="S81" i="1" s="1"/>
  <c r="B58" i="1"/>
  <c r="F59" i="1"/>
  <c r="E118" i="1"/>
  <c r="E117" i="1" s="1"/>
  <c r="G117" i="1" s="1"/>
  <c r="G112" i="1"/>
  <c r="C111" i="1"/>
  <c r="G111" i="1" s="1"/>
  <c r="D106" i="1"/>
  <c r="D105" i="1" s="1"/>
  <c r="B98" i="1"/>
  <c r="F98" i="1" s="1"/>
  <c r="D97" i="1"/>
  <c r="F102" i="1"/>
  <c r="G100" i="1"/>
  <c r="C99" i="1"/>
  <c r="G99" i="1" s="1"/>
  <c r="E94" i="1"/>
  <c r="E93" i="1" s="1"/>
  <c r="D85" i="1"/>
  <c r="B87" i="1"/>
  <c r="B82" i="1"/>
  <c r="AB82" i="1"/>
  <c r="AB81" i="1" s="1"/>
  <c r="X82" i="1"/>
  <c r="X81" i="1" s="1"/>
  <c r="T82" i="1"/>
  <c r="T81" i="1" s="1"/>
  <c r="P82" i="1"/>
  <c r="P81" i="1" s="1"/>
  <c r="L82" i="1"/>
  <c r="L81" i="1" s="1"/>
  <c r="H82" i="1"/>
  <c r="H81" i="1" s="1"/>
  <c r="E85" i="1"/>
  <c r="AE82" i="1"/>
  <c r="AE81" i="1" s="1"/>
  <c r="O82" i="1"/>
  <c r="O81" i="1" s="1"/>
  <c r="D35" i="1"/>
  <c r="C34" i="1"/>
  <c r="G35" i="1"/>
  <c r="Y33" i="1"/>
  <c r="Y16" i="1"/>
  <c r="I33" i="1"/>
  <c r="I16" i="1"/>
  <c r="G106" i="1"/>
  <c r="C105" i="1"/>
  <c r="G105" i="1" s="1"/>
  <c r="F95" i="1"/>
  <c r="B94" i="1"/>
  <c r="C85" i="1"/>
  <c r="G85" i="1" s="1"/>
  <c r="E84" i="1"/>
  <c r="F84" i="1" s="1"/>
  <c r="AA82" i="1"/>
  <c r="AA81" i="1" s="1"/>
  <c r="K82" i="1"/>
  <c r="K81" i="1" s="1"/>
  <c r="C69" i="1"/>
  <c r="G69" i="1" s="1"/>
  <c r="G70" i="1"/>
  <c r="D52" i="1"/>
  <c r="D51" i="1" s="1"/>
  <c r="B45" i="1"/>
  <c r="F45" i="1" s="1"/>
  <c r="F46" i="1"/>
  <c r="AC94" i="1"/>
  <c r="AC93" i="1" s="1"/>
  <c r="Y94" i="1"/>
  <c r="Y93" i="1" s="1"/>
  <c r="U94" i="1"/>
  <c r="U93" i="1" s="1"/>
  <c r="Q94" i="1"/>
  <c r="Q93" i="1" s="1"/>
  <c r="M94" i="1"/>
  <c r="M93" i="1" s="1"/>
  <c r="I94" i="1"/>
  <c r="I93" i="1" s="1"/>
  <c r="E86" i="1"/>
  <c r="D84" i="1"/>
  <c r="E88" i="1"/>
  <c r="F88" i="1" s="1"/>
  <c r="D89" i="1"/>
  <c r="C88" i="1"/>
  <c r="C84" i="1"/>
  <c r="G84" i="1" s="1"/>
  <c r="W82" i="1"/>
  <c r="W81" i="1" s="1"/>
  <c r="AB87" i="1"/>
  <c r="X87" i="1"/>
  <c r="T87" i="1"/>
  <c r="P87" i="1"/>
  <c r="L87" i="1"/>
  <c r="L129" i="1" s="1"/>
  <c r="H87" i="1"/>
  <c r="H129" i="1" s="1"/>
  <c r="AD82" i="1"/>
  <c r="AD81" i="1" s="1"/>
  <c r="Z82" i="1"/>
  <c r="Z81" i="1" s="1"/>
  <c r="V82" i="1"/>
  <c r="V81" i="1" s="1"/>
  <c r="R82" i="1"/>
  <c r="R81" i="1" s="1"/>
  <c r="N82" i="1"/>
  <c r="N81" i="1" s="1"/>
  <c r="J82" i="1"/>
  <c r="J81" i="1" s="1"/>
  <c r="E76" i="1"/>
  <c r="E75" i="1" s="1"/>
  <c r="D77" i="1"/>
  <c r="D76" i="1" s="1"/>
  <c r="D75" i="1" s="1"/>
  <c r="B51" i="1"/>
  <c r="F51" i="1" s="1"/>
  <c r="F52" i="1"/>
  <c r="D37" i="1"/>
  <c r="G37" i="1"/>
  <c r="B27" i="1"/>
  <c r="AE16" i="1"/>
  <c r="AA16" i="1"/>
  <c r="W16" i="1"/>
  <c r="S16" i="1"/>
  <c r="O16" i="1"/>
  <c r="K16" i="1"/>
  <c r="E22" i="1"/>
  <c r="D104" i="1"/>
  <c r="D98" i="1" s="1"/>
  <c r="C95" i="1"/>
  <c r="C76" i="1"/>
  <c r="F71" i="1"/>
  <c r="B69" i="1"/>
  <c r="F69" i="1" s="1"/>
  <c r="C63" i="1"/>
  <c r="G63" i="1" s="1"/>
  <c r="G64" i="1"/>
  <c r="G52" i="1"/>
  <c r="G48" i="1"/>
  <c r="D46" i="1"/>
  <c r="D45" i="1" s="1"/>
  <c r="C46" i="1"/>
  <c r="F24" i="1"/>
  <c r="G24" i="1"/>
  <c r="C9" i="1"/>
  <c r="B76" i="1"/>
  <c r="B64" i="1"/>
  <c r="C57" i="1"/>
  <c r="G57" i="1" s="1"/>
  <c r="G58" i="1"/>
  <c r="G51" i="1"/>
  <c r="G50" i="1"/>
  <c r="E20" i="1"/>
  <c r="E127" i="1" s="1"/>
  <c r="G60" i="1"/>
  <c r="D41" i="1"/>
  <c r="D40" i="1" s="1"/>
  <c r="D39" i="1" s="1"/>
  <c r="C40" i="1"/>
  <c r="B33" i="1"/>
  <c r="F30" i="1"/>
  <c r="G30" i="1"/>
  <c r="E28" i="1"/>
  <c r="E27" i="1" s="1"/>
  <c r="C20" i="1"/>
  <c r="E19" i="1"/>
  <c r="E126" i="1" s="1"/>
  <c r="C18" i="1"/>
  <c r="E17" i="1"/>
  <c r="E124" i="1" s="1"/>
  <c r="AD16" i="1"/>
  <c r="Z16" i="1"/>
  <c r="V16" i="1"/>
  <c r="R16" i="1"/>
  <c r="N16" i="1"/>
  <c r="J16" i="1"/>
  <c r="U16" i="1"/>
  <c r="D71" i="1"/>
  <c r="D70" i="1" s="1"/>
  <c r="D69" i="1" s="1"/>
  <c r="D65" i="1"/>
  <c r="D64" i="1" s="1"/>
  <c r="D63" i="1" s="1"/>
  <c r="D59" i="1"/>
  <c r="D58" i="1" s="1"/>
  <c r="D57" i="1" s="1"/>
  <c r="G43" i="1"/>
  <c r="G41" i="1"/>
  <c r="F40" i="1"/>
  <c r="B39" i="1"/>
  <c r="F36" i="1"/>
  <c r="G36" i="1"/>
  <c r="E34" i="1"/>
  <c r="E33" i="1" s="1"/>
  <c r="B20" i="1"/>
  <c r="D19" i="1"/>
  <c r="D126" i="1" s="1"/>
  <c r="B18" i="1"/>
  <c r="F18" i="1" s="1"/>
  <c r="D23" i="1"/>
  <c r="C22" i="1"/>
  <c r="C17" i="1"/>
  <c r="Q16" i="1"/>
  <c r="D11" i="1"/>
  <c r="F42" i="1"/>
  <c r="G42" i="1"/>
  <c r="E40" i="1"/>
  <c r="E39" i="1" s="1"/>
  <c r="D29" i="1"/>
  <c r="D28" i="1" s="1"/>
  <c r="D27" i="1" s="1"/>
  <c r="C28" i="1"/>
  <c r="G25" i="1"/>
  <c r="B19" i="1"/>
  <c r="G23" i="1"/>
  <c r="B16" i="1"/>
  <c r="F22" i="1"/>
  <c r="B21" i="1"/>
  <c r="C19" i="1"/>
  <c r="AC16" i="1"/>
  <c r="M16" i="1"/>
  <c r="D26" i="1"/>
  <c r="D20" i="1" s="1"/>
  <c r="D24" i="1"/>
  <c r="D18" i="1" s="1"/>
  <c r="D125" i="1" s="1"/>
  <c r="AD21" i="1"/>
  <c r="Z21" i="1"/>
  <c r="V21" i="1"/>
  <c r="R21" i="1"/>
  <c r="N21" i="1"/>
  <c r="J21" i="1"/>
  <c r="B17" i="1"/>
  <c r="AB16" i="1"/>
  <c r="X16" i="1"/>
  <c r="T16" i="1"/>
  <c r="P16" i="1"/>
  <c r="L16" i="1"/>
  <c r="H16" i="1"/>
  <c r="B12" i="1"/>
  <c r="E12" i="1"/>
  <c r="E125" i="1" s="1"/>
  <c r="F12" i="1" l="1"/>
  <c r="B125" i="1"/>
  <c r="F125" i="1" s="1"/>
  <c r="H15" i="1"/>
  <c r="H123" i="1"/>
  <c r="X15" i="1"/>
  <c r="X123" i="1"/>
  <c r="AC15" i="1"/>
  <c r="AC123" i="1"/>
  <c r="B15" i="1"/>
  <c r="G28" i="1"/>
  <c r="C27" i="1"/>
  <c r="G27" i="1" s="1"/>
  <c r="Q15" i="1"/>
  <c r="Q123" i="1"/>
  <c r="R15" i="1"/>
  <c r="R123" i="1"/>
  <c r="F34" i="1"/>
  <c r="B10" i="1"/>
  <c r="C45" i="1"/>
  <c r="G45" i="1" s="1"/>
  <c r="G46" i="1"/>
  <c r="C75" i="1"/>
  <c r="G75" i="1" s="1"/>
  <c r="G76" i="1"/>
  <c r="K15" i="1"/>
  <c r="K123" i="1"/>
  <c r="AA15" i="1"/>
  <c r="AA123" i="1"/>
  <c r="C87" i="1"/>
  <c r="G88" i="1"/>
  <c r="C82" i="1"/>
  <c r="B93" i="1"/>
  <c r="F94" i="1"/>
  <c r="F93" i="1" s="1"/>
  <c r="I15" i="1"/>
  <c r="I123" i="1"/>
  <c r="B99" i="1"/>
  <c r="F99" i="1" s="1"/>
  <c r="F100" i="1"/>
  <c r="P15" i="1"/>
  <c r="P123" i="1"/>
  <c r="L15" i="1"/>
  <c r="L123" i="1"/>
  <c r="AB15" i="1"/>
  <c r="AB123" i="1"/>
  <c r="G19" i="1"/>
  <c r="C126" i="1"/>
  <c r="G126" i="1" s="1"/>
  <c r="D10" i="1"/>
  <c r="G17" i="1"/>
  <c r="C124" i="1"/>
  <c r="G124" i="1" s="1"/>
  <c r="U15" i="1"/>
  <c r="U123" i="1"/>
  <c r="V15" i="1"/>
  <c r="V123" i="1"/>
  <c r="G18" i="1"/>
  <c r="C125" i="1"/>
  <c r="G125" i="1" s="1"/>
  <c r="G40" i="1"/>
  <c r="C39" i="1"/>
  <c r="G39" i="1" s="1"/>
  <c r="C129" i="1"/>
  <c r="G95" i="1"/>
  <c r="C94" i="1"/>
  <c r="O15" i="1"/>
  <c r="O123" i="1"/>
  <c r="AE15" i="1"/>
  <c r="AE123" i="1"/>
  <c r="D88" i="1"/>
  <c r="D83" i="1"/>
  <c r="G34" i="1"/>
  <c r="C33" i="1"/>
  <c r="G33" i="1" s="1"/>
  <c r="F58" i="1"/>
  <c r="B57" i="1"/>
  <c r="F57" i="1" s="1"/>
  <c r="D94" i="1"/>
  <c r="D93" i="1" s="1"/>
  <c r="F17" i="1"/>
  <c r="B124" i="1"/>
  <c r="F124" i="1" s="1"/>
  <c r="F19" i="1"/>
  <c r="B126" i="1"/>
  <c r="F126" i="1" s="1"/>
  <c r="E10" i="1"/>
  <c r="C16" i="1"/>
  <c r="G22" i="1"/>
  <c r="C21" i="1"/>
  <c r="F20" i="1"/>
  <c r="B127" i="1"/>
  <c r="F127" i="1" s="1"/>
  <c r="F39" i="1"/>
  <c r="J15" i="1"/>
  <c r="J123" i="1"/>
  <c r="Z15" i="1"/>
  <c r="Z123" i="1"/>
  <c r="F64" i="1"/>
  <c r="B63" i="1"/>
  <c r="F63" i="1" s="1"/>
  <c r="S15" i="1"/>
  <c r="S123" i="1"/>
  <c r="F27" i="1"/>
  <c r="E82" i="1"/>
  <c r="E81" i="1" s="1"/>
  <c r="E87" i="1"/>
  <c r="Y15" i="1"/>
  <c r="Y123" i="1"/>
  <c r="D34" i="1"/>
  <c r="D33" i="1" s="1"/>
  <c r="B81" i="1"/>
  <c r="G118" i="1"/>
  <c r="D100" i="1"/>
  <c r="D99" i="1" s="1"/>
  <c r="AJ99" i="1" s="1"/>
  <c r="F118" i="1"/>
  <c r="T15" i="1"/>
  <c r="T123" i="1"/>
  <c r="M15" i="1"/>
  <c r="M123" i="1"/>
  <c r="G12" i="1"/>
  <c r="D17" i="1"/>
  <c r="D124" i="1" s="1"/>
  <c r="D22" i="1"/>
  <c r="N15" i="1"/>
  <c r="N123" i="1"/>
  <c r="AD15" i="1"/>
  <c r="AD123" i="1"/>
  <c r="G20" i="1"/>
  <c r="C127" i="1"/>
  <c r="G127" i="1" s="1"/>
  <c r="F33" i="1"/>
  <c r="F76" i="1"/>
  <c r="B75" i="1"/>
  <c r="F75" i="1" s="1"/>
  <c r="E21" i="1"/>
  <c r="F21" i="1" s="1"/>
  <c r="E16" i="1"/>
  <c r="E15" i="1" s="1"/>
  <c r="W123" i="1"/>
  <c r="W15" i="1"/>
  <c r="F28" i="1"/>
  <c r="F87" i="1"/>
  <c r="D86" i="1"/>
  <c r="D127" i="1" s="1"/>
  <c r="F117" i="1"/>
  <c r="G21" i="1" l="1"/>
  <c r="D82" i="1"/>
  <c r="D81" i="1" s="1"/>
  <c r="D87" i="1"/>
  <c r="D9" i="1"/>
  <c r="D129" i="1" s="1"/>
  <c r="F82" i="1"/>
  <c r="C93" i="1"/>
  <c r="G94" i="1"/>
  <c r="G93" i="1" s="1"/>
  <c r="G87" i="1"/>
  <c r="F81" i="1"/>
  <c r="G16" i="1"/>
  <c r="C15" i="1"/>
  <c r="G15" i="1" s="1"/>
  <c r="C123" i="1"/>
  <c r="B9" i="1"/>
  <c r="F10" i="1"/>
  <c r="B123" i="1"/>
  <c r="F123" i="1" s="1"/>
  <c r="F15" i="1"/>
  <c r="D21" i="1"/>
  <c r="D16" i="1"/>
  <c r="D15" i="1" s="1"/>
  <c r="E9" i="1"/>
  <c r="E123" i="1"/>
  <c r="G10" i="1"/>
  <c r="C81" i="1"/>
  <c r="G81" i="1" s="1"/>
  <c r="G82" i="1"/>
  <c r="F16" i="1"/>
  <c r="E129" i="1" l="1"/>
  <c r="G9" i="1"/>
  <c r="F9" i="1"/>
  <c r="B129" i="1"/>
  <c r="G123" i="1"/>
  <c r="D123" i="1"/>
</calcChain>
</file>

<file path=xl/sharedStrings.xml><?xml version="1.0" encoding="utf-8"?>
<sst xmlns="http://schemas.openxmlformats.org/spreadsheetml/2006/main" count="185" uniqueCount="69">
  <si>
    <t>Ильин Андрей Александрович, 93-806</t>
  </si>
  <si>
    <t>Исполнитель:</t>
  </si>
  <si>
    <t>Председатель комитета                                                                                                             А.В.Ковальчук</t>
  </si>
  <si>
    <t>привлеченные средства</t>
  </si>
  <si>
    <t>федеральный бюджет</t>
  </si>
  <si>
    <t>бюджет города Когалыма</t>
  </si>
  <si>
    <t>бюджет автономного округа</t>
  </si>
  <si>
    <t>Итого по программе, в том числе</t>
  </si>
  <si>
    <t>Всего</t>
  </si>
  <si>
    <t>Экономия сложилась в связи с наличием вакантных ставок, листов временной нетрудоспособности</t>
  </si>
  <si>
    <t xml:space="preserve">3.4. Расходы на обеспечение хозяйственной деятельности муниципального казённого учреждения «Обеспечение эксплуатационно-хозяйственной деятельности» </t>
  </si>
  <si>
    <t>Остаток плана на 01.11.2019г. составляет 8242,89 тыс.руб., в том числе:                                                                                                                                                                              1) 691,30 тыс.руб. - в связи с наличием вакантной ставки, наличием больничных листов;
2) 122,13 тыс.руб. -  остаток по факту начисления (пособие за первые три дня временной нетрудоспособности за счет средств работодателя оплачено по факту оплаченных листов);
3) 302,37 тыс.руб. - в связи с сложившимися фактическими расходами на проезд в отпуск и обратно;
4) 838,39 тыс.руб. - по фактически начисленным начислениям на выплаты по оплате труда;          
5) 882,80 тыс.руб. - с связи с фактическими расходами на услуги связи;
6) 120,98 тыс.руб. -  в связи с фактическими расходами на оплату коммунальных услуг согласно показаниям приборов учета;                                                                                                                                                                                                                                                                                                                     7) 1342,99 тыс.руб. - в связи с фактическими расходами (замена расходных материалов) на оплату услуг по: сан-тех.обслуж-ию оборудования и инженерных сетей зданий; ТО и ТР систем вентиляции и кондиционирования воздуха, лифтового оборудования, оборудования средств пожарной безопасности зданий и электрооборудования внутренних инженерных сетей зданий; выполнение работ по ТО и ТР оборудования водных диспенсеров;
8) 351,66 тыс.руб. - экономия по торгам (оказание услуг по сопровождению ПО: 1С Предприятие, АС "Бюджет",Автоматизированная система"СКИФ", АРМ Клиент-Банк и т.д.; ПО Vip Net, входящих в состав защищенного сегмента системы электронного взаимодействия ХМАО-Югры в г.Когалыме;  учет земельных и имущественных отношений SAUMI; ПО "Госзаказ"; продление лицензии антивирусного программного обеспечения Kaspersky Endpoint Security; выполнение работ по замене и монтажу светильников внешнего освещения фасада здания Администрации г.Когалыма (Др.Н.,7 и 9);
9) 3554,78 тыс.руб. - оплата по факту поставки товара (вода, стаканы одноразовые, электротовары для оборудования видеоконференцсвязи, бланки, благодарственные письма, архивный бокс, пленка для архивохранилища, бесконтактный сканер, выставочное оборудование, приобретение дискового массива и т.д.);
10) 35,49 тыс.руб. - по факту начисления налога на имущество.</t>
  </si>
  <si>
    <t>3.3. Организационно-техническое обеспечение органов местного самоуправления Администрации города Когалыма</t>
  </si>
  <si>
    <t>3.2.2 Приобретение автотранспортных средств, в том числе на условиях
лизинга для выполнения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</si>
  <si>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3.2.1 Выполнение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</si>
  <si>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 xml:space="preserve">Отклонение от плана составляет  9 100,50  тыс.руб. в том числе:
1. 3 916,62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80,70  тыс.руб.  -неисполнение субсидии возникло по статье прочие выплаты в связи  оплатой возмещение работникам (сотрудникам) расходов, связанных со служебными командировками по фактической потребности
3.  1 220,10  тыс.руб.  -неисполнение субсидии по статье начисления на оплату труда возникло в связи с оплатой страховых взносов в ноябре 2019.
4. 85,56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5.  167,09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6.  537,53  тыс. руб. - неисполнение субсидии по статье оплата услуг по содержанию имущества возникла в связи с: 1. вывоз ТБО- прочие отходы, документация в стадии разработки, в связи с выводом ТКО. 2. Оплата за техническое обслуживание контрольных устройств установленных на транспортные средства (Автограф, тахограф, системы мониторинга "ГЛОНАСС"), произведена согласно выставленных документов. 3. Оплата за прохождение техосмотра и технический ремонт транспорта, произведена согласно выставленных документов. 3. Оплата за телематическую услугу системы мониторинга транспорта (сим.карты) АВТОГРАФ, будет произведена согласно выставленных документов. 4. Оплата за утилизацию отходов (покрышек непригодных к эксплуатации) произведена согласно выставленных документов. 
7.  655,18  тыс. руб. – неисполнение субсидии по статье прочие работы, услуги возникла в связи с: 1. Оплата за возмещение работникам (сотрудникам) расходов, связанных со служебными командировками по фактической потребности. 2. Оплата за оказание услуг по обслуживанию программных продуктов, произведена по факту оказанных услуг, на основании выставленных документов; 3. Оказание услуг по охране базы, так как оплата произведена по факту оказанных услуг. 4. Настройка терминала ГЛОНАСС и ПО "под ключ", оплата произведена согласно заключенного контракта.
8.  56,02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9. 61,79  тыс.руб.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10. 0,09 тыс.руб.- экономия  субсидии по статье приобретение основных средств, договор заключен на меньшую стоимость 
11. 10,73  тыс.руб.- неисполнение субсидии по статье увеличение стоимости продуктов питания, в связи с оплатой по факту поставки  молока, согласно поданных заявок.
12.  1 481,60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13.  802,99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14. 24,5  тыс. руб.- неисполнение субсидии по статье  прочие несоциальные выплаты персоналу в натуральной форме,  в связи  оплатой по фактически предоставленным документам сотрудниками по использованию льготного отпуска к месту отпуска и обратно, оплата будет произведена в ноябре 2019г.
11. 7,81 тыс.руб.- неисполнение субсидии по статье увеличение стоимости продуктов питания, в связи с оплатой по факту поставки  молока, согласно поданных заявок.
12.  1 155,36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13.  1 100,30 тыс. руб. – неисполнение субсидии по статье увеличение стоимости прочих оборотных запасов (материалов), в связи :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14. 209,00 тыс. руб.- неисполнение по статье расходов прочие расходы в связи с оплатой налога на имущество будет произведена в октябре 2019г.
</t>
  </si>
  <si>
    <t>3.2. Расходы на обеспечение автотранспортом органов местного самоуправления Администрации города Когалыма и муниципальных учреждений Администрации города Когалыма</t>
  </si>
  <si>
    <t>Экономия сложилась в связи с наличием: вакансии; специалистов имеющих небольшой стаж; листов временной нетрудоспособности</t>
  </si>
  <si>
    <t>3.1. Расходы на обеспечение функций комитета по управлению муниципальным имуществом Администрации города Когалыма</t>
  </si>
  <si>
    <t>3. Организационно-техническое и финансовое обеспечение органов местного самоуправления города
Когалыма (показатель 4,5,6
муниципальной программы)</t>
  </si>
  <si>
    <t>25.10.2019 размещен электронный аукцион извещение №0187300013719000361. Дата проведения электронного аукциона 08.11.2019</t>
  </si>
  <si>
    <t>2.А. Замена подъемно-секционных механических ворот в рамках капитального ремонта здания находящегося в муниципальной собственности: "Административно-бытовой комплекс", расположенного по адресу: город Когалым, улица Бакинская, дом 2</t>
  </si>
  <si>
    <t>На отчетную дату ведется исполнение муниципального контракта №27/2019 от 21.10.2019 стоимостью 292,97 тыс. руб. со сроками выполнения работ по 15.11.2019</t>
  </si>
  <si>
    <t>2.9. Ремонт системы водоснабжения в нежилых помещениях, находящихся в муниципальной собственности, расположенных по адресу: г. Когалым, ул. Мира, д.4а</t>
  </si>
  <si>
    <t>Заключен контракт от 04.07.2019 №12088/19 по ремонту комплекса муниципальных зданий на сумму 1 500,00 тыс.руб. Срок окончания выполненных работ 30.09.2019. Доп.соглашение о передачи функций заказчика по контракту переданы 25.07.2019. Работы выполнены и оплачены в полном объеме</t>
  </si>
  <si>
    <t>2.8. Ремонт комплекса муниципальных зданий, расположенных по адресу: г.Когалым, ул.Янтарная д. 10</t>
  </si>
  <si>
    <t>По результатам проведения электронного аукциона заключен муниципальеый контракт  №0187300013719000018 от 17.04.2019 по разработке проектно-сметной документации на кап.ремонт здания на сумму 2 593 тыс.руб. Окончание работ: 27.09.2019. Работы ведутся с нарушением сроков предусмотренных контрактом</t>
  </si>
  <si>
    <t>2.7. Капитальный ремонт здания, находящегомся в муниципальной собственности, расположенного по адресу: г. Когалым, ул. Сибирская, 11.</t>
  </si>
  <si>
    <t>На отчетную дату по данному объекту заключен контрак от 05.04.2019 №11907/19 по ремонту комплекса зданий на сумму 19 500 тыс. руб. На основании контракта перечислен аванс в размере 30%. Окончание работ: 31.10.2019. На отчетную дату работы выполнены и приняты в полном объеме, оплата будет произведена в ноябре 2019</t>
  </si>
  <si>
    <t>2.6. Ремонт комплекса зданий, находящихся в муниципальной собственности, расположенных по адресу: г.Когалым, улица Югорская, 3</t>
  </si>
  <si>
    <t>По результатам проведения электронного аукциона заключен муниципальеый контракт №0187300013719000001 от 28.02.2019 на сумму 648,06 тыс.руб. Срок окончания выполнения работ по 28.06.2019. Работы выполнены и оплачены в полном объеме.</t>
  </si>
  <si>
    <t>2.5. Ремонт кровли административного здания расположенного по адресу
город Когалым ул. Мира, 22</t>
  </si>
  <si>
    <t>1. Заключен муниципальный контракт №19/2019 от 26.07.2019 на выполнение отделочных работ в нежилом помещении, расположенного по адресу: город Когалым, улица Молодежная, дом 3, офис 3, цена контракта 170,02 тыс. руб. Работы выполнены и оплачены в полном объеме.
2. Заключен муниципальный контракт №20/2019 от 05.08.2019 на выполнение отделочных работ в нежилом помещении, расположенном по адресу: город Когалым, улица Молодежная, дом 3, офис 3, цена контракта 292,84 тыс. руб. Работы выполнены и оплачены в полном объеме.</t>
  </si>
  <si>
    <t xml:space="preserve">2.4.Ремонт нежилого помещения №3, находящегося в муниципальной собственности, расположенного по адресу: г. Когалым, ул. Молодежная, д.3, офис 3. </t>
  </si>
  <si>
    <t>По результатам проведения электронного аукциона заключен муниципальеый контракт №0187300013719000002 от 27.02.2019. Срок окончания выполнения работ по 28.06.2019. Работы выполнены и оплачены в полном объеме</t>
  </si>
  <si>
    <t xml:space="preserve">2.3. Замена стеклопакетов крыши по адресу город Когалым, ул. Дружбы Народов,9
</t>
  </si>
  <si>
    <t>Заключен муниципальный контракт от 11.06.2019 №14/2019 на ремонт кровли здания на сумму 79,09 тыс.руб. Окончание работ 22.07.2019. Работы выполнены и оплачены в полном объеме</t>
  </si>
  <si>
    <t xml:space="preserve">2.2. Ремонт кровли здания по адресу город Когалым, ул. Дружбы Народов, 7
</t>
  </si>
  <si>
    <t>По указанному мероприятию ведется исполнение следующих контрактов:
1. муниципальный контракт  0187300013719000065 от 22.04.2019 на ремонт квартиры по адресу: ул. Мира, д. 14А, кв.66 на сумму 630,85 тыс.руб.
Окончание работ: 31.05.2019.Работы выполнены и оплачены в полном объеме.
2. муниципальный контракт 0187300013719000066 от 22.04.2019 на ремонт квартиры по адресу: Сургутское шоссе, д.13, кв. 11, на сумму 320,23 тыс.руб. Работы выполнены и оплачены в полном объеме.
3. муниципальный контракт 0187300013719000004 от 19.03.2019 на ремонт квартир по адресу: улица Таллинская, дом 13, кв.25, кв.28, кв.33, стоимость работ 927,97 тыс. руб.
Работы выполнены и оплачены в полном объеме.
4. муниципальный контракт 25/2019 от 06.09.2019 на выполнение работ по восстановлению вентиляционного блока в квартире, расположенной по адресу: город Когалым, проезд Солнечный, дом 3, квартира 22. Цена контракта 39,38 тыс. руб. Работы выполнены и оплачены в полном объеме.
5. размещен ЭА на  ремонт квартиры расположенной по адресу: город Когалым, улица Мира, дом 4Б, квартира 31, извещение №0187300013719000358 от 22.10.2019. Дата проведения ЭА 05.11.2019</t>
  </si>
  <si>
    <t>2.1. Ремонт, в том числе капитальный жилых и нежилых помещений (для
перевода в жилищный фонд),
находящихся в муниципальной собственности</t>
  </si>
  <si>
    <t>2. Реконструкция и ремонт, в том числе капитальный, объектов муниципальной
собственности города Когалыма
(показатель 3 муниципальной
программы)</t>
  </si>
  <si>
    <r>
      <rPr>
        <b/>
        <sz val="12"/>
        <color indexed="8"/>
        <rFont val="Times New Roman"/>
        <family val="1"/>
        <charset val="204"/>
      </rPr>
      <t>Отклонение от плана составляет 6 279,88 тыс. рублей в том числе:</t>
    </r>
    <r>
      <rPr>
        <sz val="12"/>
        <color indexed="8"/>
        <rFont val="Times New Roman"/>
        <family val="1"/>
        <charset val="204"/>
      </rPr>
      <t xml:space="preserve">
1) 908,82 тыс. рублей - выполнение работ по технической инвентаризации объектов муниципальной собственности на сумму 879,82 тыс. рублей ожидается в ноябре 2019 года;
2) 168,7 тыс. рублей - в связи с фактической потребностью в оказании услуг по оценке муниципального имущества;
3) 201,80 тыс.рублей - выполнение работ по постановке земельных участков на государственный кадастровый учет на сумму 139,00 тыс. рублей ожидается в ноябре 2019 года;
4) 27,90 тыс. рублей - в связи с фактическими расходами на оказание услуг ООО "ЕРИЦ" по приему платежей за наём жилых помещений, находящихся в муниципальной собственности, согласно выставленным счетам;
5) 2 073,80 тыс. рублей -  неисполнение связана с несвоевременным выставлением счетов управляющими компаниями на получение субсидии;
6) 46,90 тыс. рублей  в связи с фактическими расходами на уплату транспортного налога связанное со снятием с учета и постановкой на учет в регистрационных органах автотранспорта с различными параметрами мощности;
7) 2 851,96 тыс. рублей, из них:
- 525,63 тыс. рублей - в связи с фактическими расходами на тепло-, водо-, электроснабжение объектов, переданных в безвозмездное временное пользование религиозным организациям, расположенных по адресам: ул.Югорская, 3 (храм), ул.Янтарная, 10 (мечеть);
- 1 048,10 тыс. рублей - в связи с фактическими расходами на содержание мун.жилищного фонда г.Когалыма;
- 1 278,23 тыс. рублей - в связи с фактическими расходами на содержание прочих объектов муниципальной собственности г.Когалыма</t>
    </r>
  </si>
  <si>
    <t>1. Организация обеспечения
формирования состава и структуры муниципального имущества города Когалыма (показатель 2 муниципальной программы)</t>
  </si>
  <si>
    <t>кассовый расход</t>
  </si>
  <si>
    <t xml:space="preserve">план </t>
  </si>
  <si>
    <t>на отчетную дату</t>
  </si>
  <si>
    <t>к текущему году</t>
  </si>
  <si>
    <t>Результаты реализации и причины отклонений факта от плана</t>
  </si>
  <si>
    <t>декабрь</t>
  </si>
  <si>
    <t>ноябрь</t>
  </si>
  <si>
    <t>октябрь</t>
  </si>
  <si>
    <t>сентябрь</t>
  </si>
  <si>
    <t>август</t>
  </si>
  <si>
    <t>июль</t>
  </si>
  <si>
    <t>июнь</t>
  </si>
  <si>
    <t>май</t>
  </si>
  <si>
    <t>апрель</t>
  </si>
  <si>
    <t>март</t>
  </si>
  <si>
    <t>февраль</t>
  </si>
  <si>
    <t>январь</t>
  </si>
  <si>
    <t>Исполнение,%</t>
  </si>
  <si>
    <t>Кассовый расход на  01.11.2019</t>
  </si>
  <si>
    <t>Профинансировано на 01.11.2019</t>
  </si>
  <si>
    <t>План на 01.11.2019</t>
  </si>
  <si>
    <t>План на 2019 год</t>
  </si>
  <si>
    <t>Основные мероприятия программы</t>
  </si>
  <si>
    <t>тыс. рублей</t>
  </si>
  <si>
    <r>
      <t xml:space="preserve">Отчет о ходе реализации муниципальной программы </t>
    </r>
    <r>
      <rPr>
        <b/>
        <sz val="18"/>
        <rFont val="Times New Roman"/>
        <family val="1"/>
        <charset val="204"/>
      </rPr>
      <t>«Управление муниципальным имуществом города Когалыма»</t>
    </r>
    <r>
      <rPr>
        <sz val="18"/>
        <rFont val="Times New Roman"/>
        <family val="1"/>
        <charset val="204"/>
      </rPr>
      <t xml:space="preserve"> на 01.11.2019 г.</t>
    </r>
  </si>
  <si>
    <t>Приложение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</si>
</sst>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_ ;[Red]\-#,##0.0\ "/>
    <numFmt numFmtId="165" formatCode="#,##0.00_ ;[Red]\-#,##0.00\ "/>
    <numFmt numFmtId="166" formatCode="#,##0.00;[Red]\-#,##0.00;0.00"/>
    <numFmt numFmtId="167" formatCode="#,##0_ ;[Red]\-#,##0\ "/>
  </numFmts>
  <fonts count="23" x14ac:knownFonts="1">
    <font>
      <sz val="10"/>
      <name val="Arial"/>
    </font>
    <font>
      <sz val="12"/>
      <name val="Times New Roman"/>
      <family val="1"/>
      <charset val="204"/>
    </font>
    <font>
      <sz val="14"/>
      <name val="Times New Roman"/>
      <family val="1"/>
      <charset val="204"/>
    </font>
    <font>
      <sz val="10"/>
      <name val="Arial"/>
      <family val="2"/>
      <charset val="204"/>
    </font>
    <font>
      <b/>
      <sz val="12"/>
      <name val="Arial"/>
      <family val="2"/>
      <charset val="204"/>
    </font>
    <font>
      <b/>
      <sz val="12"/>
      <name val="Times New Roman"/>
      <family val="1"/>
      <charset val="204"/>
    </font>
    <font>
      <b/>
      <sz val="14"/>
      <name val="Times New Roman"/>
      <family val="1"/>
      <charset val="204"/>
    </font>
    <font>
      <b/>
      <sz val="12"/>
      <color rgb="FFFF0000"/>
      <name val="Times New Roman"/>
      <family val="1"/>
      <charset val="204"/>
    </font>
    <font>
      <sz val="12"/>
      <color rgb="FFFF0000"/>
      <name val="Times New Roman"/>
      <family val="1"/>
      <charset val="204"/>
    </font>
    <font>
      <b/>
      <sz val="14"/>
      <color rgb="FFFF0000"/>
      <name val="Times New Roman"/>
      <family val="1"/>
      <charset val="204"/>
    </font>
    <font>
      <b/>
      <sz val="12"/>
      <color rgb="FFFF0000"/>
      <name val="Arial"/>
      <family val="2"/>
      <charset val="204"/>
    </font>
    <font>
      <b/>
      <sz val="12"/>
      <color rgb="FF00B0F0"/>
      <name val="Arial"/>
      <family val="2"/>
      <charset val="204"/>
    </font>
    <font>
      <b/>
      <sz val="14"/>
      <color rgb="FF00B0F0"/>
      <name val="Times New Roman"/>
      <family val="1"/>
      <charset val="204"/>
    </font>
    <font>
      <sz val="14"/>
      <color rgb="FFFF0000"/>
      <name val="Times New Roman"/>
      <family val="1"/>
      <charset val="204"/>
    </font>
    <font>
      <sz val="12"/>
      <color indexed="8"/>
      <name val="Times New Roman"/>
      <family val="1"/>
      <charset val="204"/>
    </font>
    <font>
      <sz val="12"/>
      <color theme="1"/>
      <name val="Times New Roman"/>
      <family val="1"/>
      <charset val="204"/>
    </font>
    <font>
      <b/>
      <sz val="12"/>
      <color indexed="8"/>
      <name val="Times New Roman"/>
      <family val="1"/>
      <charset val="204"/>
    </font>
    <font>
      <sz val="16"/>
      <name val="Times New Roman"/>
      <family val="1"/>
      <charset val="204"/>
    </font>
    <font>
      <b/>
      <sz val="16"/>
      <name val="Times New Roman"/>
      <family val="1"/>
      <charset val="204"/>
    </font>
    <font>
      <sz val="18"/>
      <name val="Times New Roman"/>
      <family val="1"/>
      <charset val="204"/>
    </font>
    <font>
      <b/>
      <sz val="18"/>
      <name val="Times New Roman"/>
      <family val="1"/>
      <charset val="204"/>
    </font>
    <font>
      <sz val="13"/>
      <name val="Times New Roman"/>
      <family val="1"/>
      <charset val="204"/>
    </font>
    <font>
      <sz val="20"/>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119">
    <xf numFmtId="0" fontId="0" fillId="0" borderId="0" xfId="0"/>
    <xf numFmtId="0" fontId="1" fillId="0" borderId="0" xfId="0" applyFont="1" applyFill="1" applyAlignment="1">
      <alignment vertical="center" wrapText="1"/>
    </xf>
    <xf numFmtId="0" fontId="1" fillId="0" borderId="0" xfId="0" applyFont="1" applyFill="1" applyAlignment="1">
      <alignment horizontal="justify" vertical="center" wrapText="1"/>
    </xf>
    <xf numFmtId="164" fontId="1" fillId="0" borderId="0" xfId="0" applyNumberFormat="1" applyFont="1" applyFill="1" applyAlignment="1">
      <alignment vertical="center" wrapText="1"/>
    </xf>
    <xf numFmtId="0" fontId="2" fillId="0" borderId="0" xfId="0" applyFont="1" applyFill="1" applyAlignment="1">
      <alignment horizontal="left" vertical="center" wrapText="1"/>
    </xf>
    <xf numFmtId="165" fontId="2" fillId="2" borderId="0" xfId="0" applyNumberFormat="1" applyFont="1" applyFill="1" applyBorder="1" applyAlignment="1" applyProtection="1">
      <alignment vertical="center" wrapText="1"/>
    </xf>
    <xf numFmtId="0" fontId="2" fillId="0" borderId="0" xfId="0" applyFont="1" applyFill="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left" vertical="center" wrapText="1"/>
    </xf>
    <xf numFmtId="166" fontId="4" fillId="0" borderId="0" xfId="1" applyNumberFormat="1" applyFont="1" applyFill="1" applyBorder="1" applyAlignment="1" applyProtection="1">
      <protection hidden="1"/>
    </xf>
    <xf numFmtId="0" fontId="5" fillId="2" borderId="0" xfId="0" applyFont="1" applyFill="1" applyBorder="1" applyAlignment="1">
      <alignment vertical="center" wrapText="1"/>
    </xf>
    <xf numFmtId="165" fontId="1" fillId="2" borderId="0" xfId="0" applyNumberFormat="1" applyFont="1" applyFill="1" applyAlignment="1">
      <alignment vertical="center" wrapText="1"/>
    </xf>
    <xf numFmtId="165" fontId="2" fillId="2" borderId="0" xfId="0" applyNumberFormat="1" applyFont="1" applyFill="1" applyBorder="1" applyAlignment="1">
      <alignment horizontal="center" wrapText="1"/>
    </xf>
    <xf numFmtId="164" fontId="2" fillId="2" borderId="0" xfId="0" applyNumberFormat="1" applyFont="1" applyFill="1" applyBorder="1" applyAlignment="1">
      <alignment horizontal="justify" wrapText="1"/>
    </xf>
    <xf numFmtId="164" fontId="6" fillId="2" borderId="0" xfId="0" applyNumberFormat="1" applyFont="1" applyFill="1" applyBorder="1" applyAlignment="1" applyProtection="1">
      <alignment vertical="center" wrapText="1"/>
    </xf>
    <xf numFmtId="0" fontId="2" fillId="2" borderId="0" xfId="0" applyFont="1" applyFill="1" applyBorder="1" applyAlignment="1">
      <alignment horizontal="justify" wrapText="1"/>
    </xf>
    <xf numFmtId="0" fontId="5" fillId="0" borderId="0" xfId="0" applyFont="1" applyFill="1" applyBorder="1" applyAlignment="1">
      <alignment horizontal="center" vertical="center" wrapText="1"/>
    </xf>
    <xf numFmtId="165" fontId="1" fillId="3" borderId="0" xfId="0" applyNumberFormat="1" applyFont="1" applyFill="1" applyAlignment="1">
      <alignment vertical="center" wrapText="1"/>
    </xf>
    <xf numFmtId="165" fontId="2" fillId="0" borderId="0" xfId="0" applyNumberFormat="1" applyFont="1" applyFill="1" applyBorder="1" applyAlignment="1">
      <alignment horizontal="center" wrapText="1"/>
    </xf>
    <xf numFmtId="165" fontId="6" fillId="0" borderId="1" xfId="0" applyNumberFormat="1" applyFont="1" applyFill="1" applyBorder="1" applyAlignment="1">
      <alignment horizontal="center" wrapText="1"/>
    </xf>
    <xf numFmtId="165" fontId="6" fillId="0" borderId="2" xfId="0" applyNumberFormat="1" applyFont="1" applyFill="1" applyBorder="1" applyAlignment="1">
      <alignment horizontal="center" wrapText="1"/>
    </xf>
    <xf numFmtId="164" fontId="6" fillId="0" borderId="2" xfId="0" applyNumberFormat="1" applyFont="1" applyFill="1" applyBorder="1" applyAlignment="1">
      <alignment horizontal="center" wrapText="1"/>
    </xf>
    <xf numFmtId="0" fontId="2" fillId="0" borderId="0" xfId="0" applyFont="1" applyFill="1" applyBorder="1" applyAlignment="1">
      <alignment horizontal="center" wrapText="1"/>
    </xf>
    <xf numFmtId="0" fontId="7" fillId="2" borderId="0" xfId="0" applyFont="1" applyFill="1" applyBorder="1" applyAlignment="1">
      <alignment vertical="center" wrapText="1"/>
    </xf>
    <xf numFmtId="165" fontId="8" fillId="2" borderId="0" xfId="0" applyNumberFormat="1" applyFont="1" applyFill="1" applyAlignment="1">
      <alignment vertical="center" wrapText="1"/>
    </xf>
    <xf numFmtId="164" fontId="9" fillId="2" borderId="0" xfId="0" applyNumberFormat="1" applyFont="1" applyFill="1" applyBorder="1" applyAlignment="1">
      <alignment horizontal="justify" wrapText="1"/>
    </xf>
    <xf numFmtId="165" fontId="9" fillId="2" borderId="0" xfId="0" applyNumberFormat="1" applyFont="1" applyFill="1" applyBorder="1" applyAlignment="1">
      <alignment horizontal="justify" wrapText="1"/>
    </xf>
    <xf numFmtId="166" fontId="10" fillId="2" borderId="0" xfId="1" applyNumberFormat="1" applyFont="1" applyFill="1" applyBorder="1" applyAlignment="1" applyProtection="1">
      <protection hidden="1"/>
    </xf>
    <xf numFmtId="166" fontId="11" fillId="2" borderId="0" xfId="1" applyNumberFormat="1" applyFont="1" applyFill="1" applyBorder="1" applyAlignment="1" applyProtection="1">
      <protection hidden="1"/>
    </xf>
    <xf numFmtId="165" fontId="12" fillId="2" borderId="0" xfId="0" applyNumberFormat="1" applyFont="1" applyFill="1" applyBorder="1" applyAlignment="1" applyProtection="1">
      <alignment vertical="center" wrapText="1"/>
    </xf>
    <xf numFmtId="164" fontId="13" fillId="2" borderId="0" xfId="0" applyNumberFormat="1" applyFont="1" applyFill="1" applyBorder="1" applyAlignment="1">
      <alignment horizontal="justify" wrapText="1"/>
    </xf>
    <xf numFmtId="165" fontId="13" fillId="2" borderId="0" xfId="0" applyNumberFormat="1" applyFont="1" applyFill="1" applyBorder="1" applyAlignment="1">
      <alignment horizontal="justify" wrapText="1"/>
    </xf>
    <xf numFmtId="0" fontId="13" fillId="2" borderId="0" xfId="0" applyFont="1" applyFill="1" applyBorder="1" applyAlignment="1">
      <alignment horizontal="justify" wrapText="1"/>
    </xf>
    <xf numFmtId="0" fontId="5" fillId="3" borderId="0" xfId="0" applyFont="1" applyFill="1" applyBorder="1" applyAlignment="1">
      <alignment vertical="center" wrapText="1"/>
    </xf>
    <xf numFmtId="164" fontId="6" fillId="3" borderId="1" xfId="0" applyNumberFormat="1" applyFont="1" applyFill="1" applyBorder="1" applyAlignment="1" applyProtection="1">
      <alignment horizontal="justify" vertical="center" wrapText="1"/>
    </xf>
    <xf numFmtId="165" fontId="6" fillId="3" borderId="1" xfId="0" applyNumberFormat="1" applyFont="1" applyFill="1" applyBorder="1" applyAlignment="1" applyProtection="1">
      <alignment vertical="center" wrapText="1"/>
    </xf>
    <xf numFmtId="164" fontId="6" fillId="3" borderId="1" xfId="0" applyNumberFormat="1" applyFont="1" applyFill="1" applyBorder="1" applyAlignment="1" applyProtection="1">
      <alignment vertical="center" wrapText="1"/>
    </xf>
    <xf numFmtId="0" fontId="2" fillId="3" borderId="1" xfId="0" applyFont="1" applyFill="1" applyBorder="1" applyAlignment="1">
      <alignment horizontal="justify" wrapText="1"/>
    </xf>
    <xf numFmtId="0" fontId="1" fillId="3" borderId="0" xfId="0" applyFont="1" applyFill="1" applyAlignment="1">
      <alignment vertical="center" wrapText="1"/>
    </xf>
    <xf numFmtId="0" fontId="6" fillId="3" borderId="1" xfId="0" applyFont="1" applyFill="1" applyBorder="1" applyAlignment="1">
      <alignment horizontal="justify" wrapText="1"/>
    </xf>
    <xf numFmtId="0" fontId="5" fillId="0" borderId="0" xfId="0" applyFont="1" applyFill="1" applyBorder="1" applyAlignment="1">
      <alignment vertical="center" wrapText="1"/>
    </xf>
    <xf numFmtId="164" fontId="1" fillId="2" borderId="2" xfId="0" applyNumberFormat="1" applyFont="1" applyFill="1" applyBorder="1" applyAlignment="1" applyProtection="1">
      <alignment horizontal="justify" vertical="top" wrapText="1"/>
    </xf>
    <xf numFmtId="165" fontId="2" fillId="2" borderId="1" xfId="0" applyNumberFormat="1" applyFont="1" applyFill="1" applyBorder="1" applyAlignment="1" applyProtection="1">
      <alignment vertical="center" wrapText="1"/>
    </xf>
    <xf numFmtId="165" fontId="2" fillId="4" borderId="1" xfId="0" applyNumberFormat="1" applyFont="1" applyFill="1" applyBorder="1" applyAlignment="1" applyProtection="1">
      <alignment vertical="center" wrapText="1"/>
    </xf>
    <xf numFmtId="164" fontId="2" fillId="2" borderId="1" xfId="0" applyNumberFormat="1" applyFont="1" applyFill="1" applyBorder="1" applyAlignment="1" applyProtection="1">
      <alignment vertical="center" wrapText="1"/>
    </xf>
    <xf numFmtId="165" fontId="2" fillId="0" borderId="1" xfId="0" applyNumberFormat="1" applyFont="1" applyFill="1" applyBorder="1" applyAlignment="1" applyProtection="1">
      <alignment vertical="center" wrapText="1"/>
    </xf>
    <xf numFmtId="0" fontId="2" fillId="0" borderId="1" xfId="0" applyFont="1" applyFill="1" applyBorder="1" applyAlignment="1">
      <alignment horizontal="justify" wrapText="1"/>
    </xf>
    <xf numFmtId="164" fontId="1" fillId="2" borderId="3" xfId="0" applyNumberFormat="1" applyFont="1" applyFill="1" applyBorder="1" applyAlignment="1" applyProtection="1">
      <alignment horizontal="justify" vertical="top" wrapText="1"/>
    </xf>
    <xf numFmtId="0" fontId="2" fillId="2" borderId="1" xfId="0" applyFont="1" applyFill="1" applyBorder="1" applyAlignment="1">
      <alignment horizontal="justify" wrapText="1"/>
    </xf>
    <xf numFmtId="165" fontId="6" fillId="2" borderId="1" xfId="0" applyNumberFormat="1" applyFont="1" applyFill="1" applyBorder="1" applyAlignment="1" applyProtection="1">
      <alignment vertical="center" wrapText="1"/>
    </xf>
    <xf numFmtId="165" fontId="6" fillId="4" borderId="1" xfId="0" applyNumberFormat="1" applyFont="1" applyFill="1" applyBorder="1" applyAlignment="1" applyProtection="1">
      <alignment vertical="center" wrapText="1"/>
    </xf>
    <xf numFmtId="164" fontId="6" fillId="2" borderId="1" xfId="0" applyNumberFormat="1" applyFont="1" applyFill="1" applyBorder="1" applyAlignment="1" applyProtection="1">
      <alignment vertical="center" wrapText="1"/>
    </xf>
    <xf numFmtId="165" fontId="6" fillId="0" borderId="1" xfId="0" applyNumberFormat="1" applyFont="1" applyFill="1" applyBorder="1" applyAlignment="1" applyProtection="1">
      <alignment vertical="center" wrapText="1"/>
    </xf>
    <xf numFmtId="0" fontId="6" fillId="0" borderId="1" xfId="0" applyFont="1" applyFill="1" applyBorder="1" applyAlignment="1">
      <alignment horizontal="justify" wrapText="1"/>
    </xf>
    <xf numFmtId="164" fontId="1" fillId="2" borderId="4" xfId="0" applyNumberFormat="1" applyFont="1" applyFill="1" applyBorder="1" applyAlignment="1" applyProtection="1">
      <alignment horizontal="justify" vertical="top" wrapText="1"/>
    </xf>
    <xf numFmtId="0" fontId="2" fillId="2" borderId="1" xfId="0" applyFont="1" applyFill="1" applyBorder="1" applyAlignment="1">
      <alignment horizontal="justify" vertical="center" wrapText="1"/>
    </xf>
    <xf numFmtId="4" fontId="2" fillId="2" borderId="4" xfId="0" applyNumberFormat="1" applyFont="1" applyFill="1" applyBorder="1" applyAlignment="1" applyProtection="1">
      <alignment vertical="center" wrapText="1"/>
    </xf>
    <xf numFmtId="4" fontId="2" fillId="4" borderId="4" xfId="0" applyNumberFormat="1" applyFont="1" applyFill="1" applyBorder="1" applyAlignment="1" applyProtection="1">
      <alignment vertical="center" wrapText="1"/>
    </xf>
    <xf numFmtId="4" fontId="2" fillId="0" borderId="4" xfId="0" applyNumberFormat="1" applyFont="1" applyFill="1" applyBorder="1" applyAlignment="1" applyProtection="1">
      <alignment vertical="center" wrapText="1"/>
    </xf>
    <xf numFmtId="165" fontId="5" fillId="0" borderId="0" xfId="0" applyNumberFormat="1" applyFont="1" applyFill="1" applyBorder="1" applyAlignment="1">
      <alignment vertical="center" wrapText="1"/>
    </xf>
    <xf numFmtId="164" fontId="14" fillId="2" borderId="2" xfId="0" applyNumberFormat="1" applyFont="1" applyFill="1" applyBorder="1" applyAlignment="1" applyProtection="1">
      <alignment horizontal="left" vertical="top" wrapText="1"/>
    </xf>
    <xf numFmtId="164" fontId="14" fillId="2" borderId="3" xfId="0" applyNumberFormat="1" applyFont="1" applyFill="1" applyBorder="1" applyAlignment="1" applyProtection="1">
      <alignment horizontal="left" vertical="top" wrapText="1"/>
    </xf>
    <xf numFmtId="165" fontId="5" fillId="2" borderId="0" xfId="0" applyNumberFormat="1" applyFont="1" applyFill="1" applyBorder="1" applyAlignment="1">
      <alignment vertical="center" wrapText="1"/>
    </xf>
    <xf numFmtId="4" fontId="2" fillId="2" borderId="1" xfId="0" applyNumberFormat="1" applyFont="1" applyFill="1" applyBorder="1" applyAlignment="1" applyProtection="1">
      <alignment vertical="center" wrapText="1"/>
    </xf>
    <xf numFmtId="4" fontId="2" fillId="4" borderId="1" xfId="0" applyNumberFormat="1" applyFont="1" applyFill="1" applyBorder="1" applyAlignment="1" applyProtection="1">
      <alignment vertical="center" wrapText="1"/>
    </xf>
    <xf numFmtId="164" fontId="14" fillId="2" borderId="4" xfId="0" applyNumberFormat="1" applyFont="1" applyFill="1" applyBorder="1" applyAlignment="1" applyProtection="1">
      <alignment horizontal="left" vertical="top" wrapText="1"/>
    </xf>
    <xf numFmtId="0" fontId="5" fillId="5" borderId="0" xfId="0" applyFont="1" applyFill="1" applyBorder="1" applyAlignment="1">
      <alignment vertical="center" wrapText="1"/>
    </xf>
    <xf numFmtId="164" fontId="1" fillId="5" borderId="4" xfId="0" applyNumberFormat="1" applyFont="1" applyFill="1" applyBorder="1" applyAlignment="1" applyProtection="1">
      <alignment horizontal="justify" vertical="center" wrapText="1"/>
    </xf>
    <xf numFmtId="165" fontId="6" fillId="5" borderId="1" xfId="0" applyNumberFormat="1" applyFont="1" applyFill="1" applyBorder="1" applyAlignment="1" applyProtection="1">
      <alignment vertical="center" wrapText="1"/>
    </xf>
    <xf numFmtId="0" fontId="2" fillId="5" borderId="1" xfId="0" applyFont="1" applyFill="1" applyBorder="1" applyAlignment="1">
      <alignment horizontal="justify" wrapText="1"/>
    </xf>
    <xf numFmtId="164" fontId="1" fillId="0" borderId="1" xfId="0" applyNumberFormat="1" applyFont="1" applyFill="1" applyBorder="1" applyAlignment="1" applyProtection="1">
      <alignment horizontal="justify" vertical="center" wrapText="1"/>
    </xf>
    <xf numFmtId="164" fontId="2" fillId="0" borderId="1" xfId="0" applyNumberFormat="1" applyFont="1" applyFill="1" applyBorder="1" applyAlignment="1" applyProtection="1">
      <alignment vertical="center" wrapText="1"/>
    </xf>
    <xf numFmtId="164" fontId="5" fillId="0" borderId="1" xfId="0" applyNumberFormat="1" applyFont="1" applyFill="1" applyBorder="1" applyAlignment="1" applyProtection="1">
      <alignment horizontal="justify" vertical="center" wrapText="1"/>
    </xf>
    <xf numFmtId="49" fontId="1" fillId="2" borderId="1" xfId="0" applyNumberFormat="1" applyFont="1" applyFill="1" applyBorder="1" applyAlignment="1" applyProtection="1">
      <alignment horizontal="justify" vertical="center" wrapText="1"/>
    </xf>
    <xf numFmtId="164" fontId="5" fillId="3" borderId="1" xfId="0" applyNumberFormat="1" applyFont="1" applyFill="1" applyBorder="1" applyAlignment="1" applyProtection="1">
      <alignment horizontal="justify" vertical="center" wrapText="1"/>
    </xf>
    <xf numFmtId="49" fontId="1" fillId="2" borderId="2" xfId="0" applyNumberFormat="1" applyFont="1" applyFill="1" applyBorder="1" applyAlignment="1" applyProtection="1">
      <alignment horizontal="left" vertical="top" wrapText="1"/>
    </xf>
    <xf numFmtId="49" fontId="1" fillId="2" borderId="3" xfId="0" applyNumberFormat="1" applyFont="1" applyFill="1" applyBorder="1" applyAlignment="1" applyProtection="1">
      <alignment horizontal="left" vertical="top" wrapText="1"/>
    </xf>
    <xf numFmtId="49" fontId="1" fillId="2" borderId="4" xfId="0" applyNumberFormat="1" applyFont="1" applyFill="1" applyBorder="1" applyAlignment="1" applyProtection="1">
      <alignment horizontal="left" vertical="top" wrapText="1"/>
    </xf>
    <xf numFmtId="49" fontId="1" fillId="2" borderId="2" xfId="0" applyNumberFormat="1" applyFont="1" applyFill="1" applyBorder="1" applyAlignment="1" applyProtection="1">
      <alignment horizontal="justify" vertical="top" wrapText="1"/>
    </xf>
    <xf numFmtId="49" fontId="1" fillId="2" borderId="3" xfId="0" applyNumberFormat="1" applyFont="1" applyFill="1" applyBorder="1" applyAlignment="1" applyProtection="1">
      <alignment horizontal="justify" vertical="top" wrapText="1"/>
    </xf>
    <xf numFmtId="49" fontId="1" fillId="2" borderId="4" xfId="0" applyNumberFormat="1" applyFont="1" applyFill="1" applyBorder="1" applyAlignment="1" applyProtection="1">
      <alignment horizontal="justify" vertical="top" wrapText="1"/>
    </xf>
    <xf numFmtId="164" fontId="15" fillId="0" borderId="5" xfId="0" applyNumberFormat="1" applyFont="1" applyFill="1" applyBorder="1" applyAlignment="1" applyProtection="1">
      <alignment horizontal="justify" vertical="center" wrapText="1"/>
    </xf>
    <xf numFmtId="164" fontId="15" fillId="0" borderId="6" xfId="0" applyNumberFormat="1" applyFont="1" applyFill="1" applyBorder="1" applyAlignment="1" applyProtection="1">
      <alignment horizontal="justify" vertical="center" wrapText="1"/>
    </xf>
    <xf numFmtId="0" fontId="6" fillId="0" borderId="1" xfId="0" applyFont="1" applyFill="1" applyBorder="1" applyAlignment="1">
      <alignment horizontal="justify" vertical="center" wrapText="1"/>
    </xf>
    <xf numFmtId="164" fontId="14" fillId="0" borderId="7" xfId="0" applyNumberFormat="1" applyFont="1" applyFill="1" applyBorder="1" applyAlignment="1" applyProtection="1">
      <alignment horizontal="justify" vertical="center" wrapText="1"/>
    </xf>
    <xf numFmtId="0" fontId="2" fillId="3" borderId="1" xfId="0" applyFont="1" applyFill="1" applyBorder="1" applyAlignment="1">
      <alignment horizontal="justify" vertical="center" wrapText="1"/>
    </xf>
    <xf numFmtId="0" fontId="1" fillId="0" borderId="0" xfId="0" applyFont="1" applyFill="1" applyBorder="1" applyAlignment="1">
      <alignment vertical="center" wrapText="1"/>
    </xf>
    <xf numFmtId="49" fontId="6" fillId="0" borderId="1" xfId="0" applyNumberFormat="1" applyFont="1" applyFill="1" applyBorder="1" applyAlignment="1" applyProtection="1">
      <alignment vertical="center"/>
      <protection locked="0"/>
    </xf>
    <xf numFmtId="49" fontId="6" fillId="0" borderId="1" xfId="0" applyNumberFormat="1" applyFont="1" applyFill="1" applyBorder="1" applyAlignment="1" applyProtection="1">
      <alignment horizontal="left" vertical="center"/>
      <protection locked="0"/>
    </xf>
    <xf numFmtId="2" fontId="6" fillId="0" borderId="1" xfId="0" applyNumberFormat="1" applyFont="1" applyFill="1" applyBorder="1" applyAlignment="1" applyProtection="1">
      <alignment vertical="center"/>
      <protection locked="0"/>
    </xf>
    <xf numFmtId="167" fontId="1" fillId="0" borderId="0" xfId="0" applyNumberFormat="1" applyFont="1" applyFill="1" applyAlignment="1">
      <alignment vertical="center" wrapText="1"/>
    </xf>
    <xf numFmtId="167" fontId="2"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164" fontId="6" fillId="0"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0" fontId="0" fillId="0" borderId="2" xfId="0" applyBorder="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164" fontId="6" fillId="0" borderId="8" xfId="0" applyNumberFormat="1"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164" fontId="6" fillId="0" borderId="4" xfId="0" applyNumberFormat="1" applyFont="1" applyFill="1" applyBorder="1" applyAlignment="1">
      <alignment horizontal="center"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horizontal="right" vertical="center" wrapText="1"/>
    </xf>
    <xf numFmtId="164" fontId="17" fillId="0" borderId="10" xfId="0" applyNumberFormat="1" applyFont="1" applyFill="1" applyBorder="1" applyAlignment="1">
      <alignment vertical="center" wrapText="1"/>
    </xf>
    <xf numFmtId="164" fontId="18" fillId="0" borderId="0" xfId="0" applyNumberFormat="1" applyFont="1" applyFill="1" applyBorder="1" applyAlignment="1">
      <alignment horizontal="center" vertical="center" wrapText="1"/>
    </xf>
    <xf numFmtId="164" fontId="18" fillId="0" borderId="10" xfId="0" applyNumberFormat="1" applyFont="1" applyFill="1" applyBorder="1" applyAlignment="1">
      <alignment horizontal="center" vertical="center" wrapText="1"/>
    </xf>
    <xf numFmtId="0" fontId="19" fillId="0" borderId="0" xfId="0" applyFont="1" applyFill="1" applyAlignment="1">
      <alignment vertical="center" wrapText="1"/>
    </xf>
    <xf numFmtId="165" fontId="19" fillId="0" borderId="0" xfId="0" applyNumberFormat="1" applyFont="1" applyFill="1" applyAlignment="1">
      <alignment vertical="center" wrapText="1"/>
    </xf>
    <xf numFmtId="0" fontId="19" fillId="0" borderId="0" xfId="0" applyFont="1" applyFill="1" applyAlignment="1">
      <alignment horizontal="center" vertical="center" wrapText="1"/>
    </xf>
    <xf numFmtId="164" fontId="21" fillId="0" borderId="0" xfId="0" applyNumberFormat="1" applyFont="1" applyFill="1" applyAlignment="1">
      <alignment horizontal="left" vertical="center" wrapText="1"/>
    </xf>
    <xf numFmtId="164" fontId="21" fillId="0" borderId="0" xfId="0" applyNumberFormat="1" applyFont="1" applyFill="1" applyAlignment="1">
      <alignment horizontal="left" vertical="center" wrapText="1"/>
    </xf>
    <xf numFmtId="165" fontId="1" fillId="0" borderId="0" xfId="0" applyNumberFormat="1" applyFont="1" applyFill="1" applyAlignment="1">
      <alignment horizontal="justify" vertical="center" wrapText="1"/>
    </xf>
    <xf numFmtId="165" fontId="1" fillId="0" borderId="0" xfId="0" applyNumberFormat="1" applyFont="1" applyFill="1" applyAlignment="1">
      <alignment vertical="center" wrapText="1"/>
    </xf>
    <xf numFmtId="165" fontId="22" fillId="0" borderId="0" xfId="0" applyNumberFormat="1" applyFont="1" applyFill="1" applyAlignment="1">
      <alignment horizontal="justify" vertical="center" wrapText="1"/>
    </xf>
    <xf numFmtId="164" fontId="17" fillId="0" borderId="0" xfId="0" applyNumberFormat="1" applyFont="1" applyFill="1" applyAlignment="1">
      <alignment horizontal="right" vertical="center" wrapText="1"/>
    </xf>
    <xf numFmtId="164" fontId="17" fillId="0" borderId="0" xfId="0" applyNumberFormat="1" applyFont="1" applyFill="1" applyAlignment="1">
      <alignment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40"/>
  <sheetViews>
    <sheetView tabSelected="1" view="pageBreakPreview" zoomScale="60" zoomScaleNormal="50" workbookViewId="0">
      <pane xSplit="7" ySplit="6" topLeftCell="H101" activePane="bottomRight" state="frozen"/>
      <selection pane="topRight" activeCell="H1" sqref="H1"/>
      <selection pane="bottomLeft" activeCell="A7" sqref="A7"/>
      <selection pane="bottomRight" activeCell="A125" sqref="A125"/>
    </sheetView>
  </sheetViews>
  <sheetFormatPr defaultRowHeight="15.75" x14ac:dyDescent="0.2"/>
  <cols>
    <col min="1" max="1" width="45.42578125" style="2" customWidth="1"/>
    <col min="2" max="7" width="15.140625" style="2" customWidth="1"/>
    <col min="8" max="8" width="16.140625" style="1" customWidth="1"/>
    <col min="9" max="9" width="17.140625" style="2" customWidth="1"/>
    <col min="10" max="10" width="16.140625" style="1" customWidth="1"/>
    <col min="11" max="11" width="16.42578125" style="2" customWidth="1"/>
    <col min="12" max="12" width="16.140625" style="1" customWidth="1"/>
    <col min="13" max="13" width="17.28515625" style="2" customWidth="1"/>
    <col min="14" max="14" width="16.140625" style="1" customWidth="1"/>
    <col min="15" max="15" width="16.7109375" style="2" customWidth="1"/>
    <col min="16" max="16" width="16.140625" style="1" customWidth="1"/>
    <col min="17" max="17" width="19" style="2" customWidth="1"/>
    <col min="18" max="18" width="16.140625" style="1" customWidth="1"/>
    <col min="19" max="19" width="18.42578125" style="2" customWidth="1"/>
    <col min="20" max="20" width="18.85546875" style="3" customWidth="1"/>
    <col min="21" max="21" width="17" style="2" customWidth="1"/>
    <col min="22" max="22" width="16.140625" style="3" customWidth="1"/>
    <col min="23" max="23" width="15.140625" style="2" customWidth="1"/>
    <col min="24" max="24" width="16.140625" style="3" customWidth="1"/>
    <col min="25" max="25" width="15.140625" style="2" customWidth="1"/>
    <col min="26" max="26" width="16.140625" style="3" customWidth="1"/>
    <col min="27" max="27" width="15.140625" style="2" customWidth="1"/>
    <col min="28" max="28" width="16.140625" style="3" customWidth="1"/>
    <col min="29" max="29" width="15.140625" style="2" customWidth="1"/>
    <col min="30" max="30" width="16.140625" style="3" customWidth="1"/>
    <col min="31" max="31" width="15.140625" style="2" customWidth="1"/>
    <col min="32" max="32" width="97.85546875" style="2" customWidth="1"/>
    <col min="33" max="33" width="17.5703125" style="1" bestFit="1" customWidth="1"/>
    <col min="34" max="35" width="15.85546875" style="1" bestFit="1" customWidth="1"/>
    <col min="36" max="36" width="10.5703125" style="1" bestFit="1" customWidth="1"/>
    <col min="37" max="16384" width="9.140625" style="1"/>
  </cols>
  <sheetData>
    <row r="1" spans="1:32" ht="18.75" customHeight="1" x14ac:dyDescent="0.2">
      <c r="AB1" s="118"/>
      <c r="AC1" s="118"/>
      <c r="AF1" s="117" t="s">
        <v>68</v>
      </c>
    </row>
    <row r="2" spans="1:32" ht="26.25" x14ac:dyDescent="0.2">
      <c r="A2" s="116"/>
      <c r="B2" s="114"/>
      <c r="C2" s="114"/>
      <c r="D2" s="114"/>
      <c r="E2" s="114"/>
      <c r="F2" s="114"/>
      <c r="G2" s="114"/>
      <c r="H2" s="115"/>
      <c r="W2" s="114"/>
      <c r="X2" s="113"/>
      <c r="Y2" s="113"/>
      <c r="Z2" s="113"/>
      <c r="AA2" s="113"/>
      <c r="AB2" s="113"/>
      <c r="AC2" s="113"/>
      <c r="AD2" s="113"/>
      <c r="AE2" s="112"/>
      <c r="AF2" s="112"/>
    </row>
    <row r="3" spans="1:32" ht="23.25" x14ac:dyDescent="0.2">
      <c r="A3" s="111" t="s">
        <v>67</v>
      </c>
      <c r="B3" s="111"/>
      <c r="C3" s="111"/>
      <c r="D3" s="111"/>
      <c r="E3" s="111"/>
      <c r="F3" s="111"/>
      <c r="G3" s="111"/>
      <c r="H3" s="111"/>
      <c r="I3" s="111"/>
      <c r="J3" s="111"/>
      <c r="K3" s="111"/>
      <c r="L3" s="111"/>
      <c r="M3" s="111"/>
      <c r="N3" s="111"/>
      <c r="O3" s="111"/>
      <c r="P3" s="111"/>
      <c r="Q3" s="111"/>
      <c r="R3" s="111"/>
      <c r="S3" s="111"/>
      <c r="T3" s="109"/>
      <c r="U3" s="109"/>
      <c r="V3" s="110"/>
      <c r="W3" s="110"/>
      <c r="X3" s="110"/>
      <c r="Y3" s="110"/>
      <c r="Z3" s="109"/>
      <c r="AA3" s="110"/>
      <c r="AB3" s="110"/>
      <c r="AC3" s="109"/>
      <c r="AD3" s="109"/>
      <c r="AE3" s="110"/>
      <c r="AF3" s="109"/>
    </row>
    <row r="4" spans="1:32" ht="20.25" customHeight="1" x14ac:dyDescent="0.2">
      <c r="A4" s="108"/>
      <c r="B4" s="107"/>
      <c r="C4" s="107"/>
      <c r="D4" s="107"/>
      <c r="E4" s="107"/>
      <c r="F4" s="107"/>
      <c r="G4" s="107"/>
      <c r="H4" s="108"/>
      <c r="I4" s="107"/>
      <c r="J4" s="108"/>
      <c r="K4" s="107"/>
      <c r="L4" s="108"/>
      <c r="M4" s="107"/>
      <c r="N4" s="108"/>
      <c r="O4" s="107"/>
      <c r="P4" s="108"/>
      <c r="Q4" s="107"/>
      <c r="R4" s="108"/>
      <c r="S4" s="107"/>
      <c r="T4" s="108"/>
      <c r="U4" s="107"/>
      <c r="V4" s="108"/>
      <c r="W4" s="107"/>
      <c r="X4" s="108"/>
      <c r="Y4" s="107"/>
      <c r="Z4" s="108"/>
      <c r="AA4" s="107"/>
      <c r="AB4" s="106"/>
      <c r="AC4" s="106"/>
      <c r="AD4" s="105"/>
      <c r="AE4" s="105"/>
      <c r="AF4" s="104" t="s">
        <v>66</v>
      </c>
    </row>
    <row r="5" spans="1:32" s="100" customFormat="1" ht="18.75" customHeight="1" x14ac:dyDescent="0.2">
      <c r="A5" s="99" t="s">
        <v>65</v>
      </c>
      <c r="B5" s="103" t="s">
        <v>64</v>
      </c>
      <c r="C5" s="103" t="s">
        <v>63</v>
      </c>
      <c r="D5" s="103" t="s">
        <v>62</v>
      </c>
      <c r="E5" s="103" t="s">
        <v>61</v>
      </c>
      <c r="F5" s="93" t="s">
        <v>60</v>
      </c>
      <c r="G5" s="93"/>
      <c r="H5" s="102" t="s">
        <v>59</v>
      </c>
      <c r="I5" s="101"/>
      <c r="J5" s="102" t="s">
        <v>58</v>
      </c>
      <c r="K5" s="101"/>
      <c r="L5" s="102" t="s">
        <v>57</v>
      </c>
      <c r="M5" s="101"/>
      <c r="N5" s="102" t="s">
        <v>56</v>
      </c>
      <c r="O5" s="101"/>
      <c r="P5" s="102" t="s">
        <v>55</v>
      </c>
      <c r="Q5" s="101"/>
      <c r="R5" s="102" t="s">
        <v>54</v>
      </c>
      <c r="S5" s="101"/>
      <c r="T5" s="102" t="s">
        <v>53</v>
      </c>
      <c r="U5" s="101"/>
      <c r="V5" s="102" t="s">
        <v>52</v>
      </c>
      <c r="W5" s="101"/>
      <c r="X5" s="102" t="s">
        <v>51</v>
      </c>
      <c r="Y5" s="101"/>
      <c r="Z5" s="102" t="s">
        <v>50</v>
      </c>
      <c r="AA5" s="101"/>
      <c r="AB5" s="102" t="s">
        <v>49</v>
      </c>
      <c r="AC5" s="101"/>
      <c r="AD5" s="102" t="s">
        <v>48</v>
      </c>
      <c r="AE5" s="101"/>
      <c r="AF5" s="93" t="s">
        <v>47</v>
      </c>
    </row>
    <row r="6" spans="1:32" s="92" customFormat="1" ht="93" customHeight="1" x14ac:dyDescent="0.2">
      <c r="A6" s="99"/>
      <c r="B6" s="97"/>
      <c r="C6" s="97"/>
      <c r="D6" s="98"/>
      <c r="E6" s="97"/>
      <c r="F6" s="96" t="s">
        <v>46</v>
      </c>
      <c r="G6" s="96" t="s">
        <v>45</v>
      </c>
      <c r="H6" s="95" t="s">
        <v>44</v>
      </c>
      <c r="I6" s="94" t="s">
        <v>43</v>
      </c>
      <c r="J6" s="95" t="s">
        <v>44</v>
      </c>
      <c r="K6" s="94" t="s">
        <v>43</v>
      </c>
      <c r="L6" s="95" t="s">
        <v>44</v>
      </c>
      <c r="M6" s="94" t="s">
        <v>43</v>
      </c>
      <c r="N6" s="95" t="s">
        <v>44</v>
      </c>
      <c r="O6" s="94" t="s">
        <v>43</v>
      </c>
      <c r="P6" s="95" t="s">
        <v>44</v>
      </c>
      <c r="Q6" s="94" t="s">
        <v>43</v>
      </c>
      <c r="R6" s="95" t="s">
        <v>44</v>
      </c>
      <c r="S6" s="94" t="s">
        <v>43</v>
      </c>
      <c r="T6" s="95" t="s">
        <v>44</v>
      </c>
      <c r="U6" s="94" t="s">
        <v>43</v>
      </c>
      <c r="V6" s="95" t="s">
        <v>44</v>
      </c>
      <c r="W6" s="94" t="s">
        <v>43</v>
      </c>
      <c r="X6" s="95" t="s">
        <v>44</v>
      </c>
      <c r="Y6" s="94" t="s">
        <v>43</v>
      </c>
      <c r="Z6" s="95" t="s">
        <v>44</v>
      </c>
      <c r="AA6" s="94" t="s">
        <v>43</v>
      </c>
      <c r="AB6" s="95" t="s">
        <v>44</v>
      </c>
      <c r="AC6" s="94" t="s">
        <v>43</v>
      </c>
      <c r="AD6" s="95" t="s">
        <v>44</v>
      </c>
      <c r="AE6" s="94" t="s">
        <v>43</v>
      </c>
      <c r="AF6" s="93"/>
    </row>
    <row r="7" spans="1:32" s="90" customFormat="1" ht="24.75" customHeight="1" x14ac:dyDescent="0.2">
      <c r="A7" s="91">
        <v>1</v>
      </c>
      <c r="B7" s="91">
        <v>2</v>
      </c>
      <c r="C7" s="91">
        <v>3</v>
      </c>
      <c r="D7" s="91">
        <v>4</v>
      </c>
      <c r="E7" s="91">
        <v>5</v>
      </c>
      <c r="F7" s="91">
        <v>6</v>
      </c>
      <c r="G7" s="91">
        <v>7</v>
      </c>
      <c r="H7" s="91">
        <v>8</v>
      </c>
      <c r="I7" s="91">
        <v>9</v>
      </c>
      <c r="J7" s="91">
        <v>10</v>
      </c>
      <c r="K7" s="91">
        <v>11</v>
      </c>
      <c r="L7" s="91">
        <v>12</v>
      </c>
      <c r="M7" s="91">
        <v>13</v>
      </c>
      <c r="N7" s="91">
        <v>14</v>
      </c>
      <c r="O7" s="91">
        <v>15</v>
      </c>
      <c r="P7" s="91">
        <v>16</v>
      </c>
      <c r="Q7" s="91">
        <v>17</v>
      </c>
      <c r="R7" s="91">
        <v>18</v>
      </c>
      <c r="S7" s="91">
        <v>19</v>
      </c>
      <c r="T7" s="91">
        <v>20</v>
      </c>
      <c r="U7" s="91">
        <v>21</v>
      </c>
      <c r="V7" s="91">
        <v>22</v>
      </c>
      <c r="W7" s="91">
        <v>23</v>
      </c>
      <c r="X7" s="91">
        <v>24</v>
      </c>
      <c r="Y7" s="91">
        <v>25</v>
      </c>
      <c r="Z7" s="91">
        <v>26</v>
      </c>
      <c r="AA7" s="91">
        <v>27</v>
      </c>
      <c r="AB7" s="91">
        <v>28</v>
      </c>
      <c r="AC7" s="91">
        <v>29</v>
      </c>
      <c r="AD7" s="91">
        <v>30</v>
      </c>
      <c r="AE7" s="91">
        <v>31</v>
      </c>
      <c r="AF7" s="91">
        <v>32</v>
      </c>
    </row>
    <row r="8" spans="1:32" s="86" customFormat="1" ht="18.75" x14ac:dyDescent="0.2">
      <c r="A8" s="87"/>
      <c r="B8" s="87"/>
      <c r="C8" s="87"/>
      <c r="D8" s="87"/>
      <c r="E8" s="89"/>
      <c r="F8" s="87"/>
      <c r="G8" s="87"/>
      <c r="H8" s="87"/>
      <c r="I8" s="87"/>
      <c r="J8" s="87"/>
      <c r="K8" s="87"/>
      <c r="L8" s="87"/>
      <c r="M8" s="87"/>
      <c r="N8" s="87"/>
      <c r="O8" s="87"/>
      <c r="P8" s="87"/>
      <c r="Q8" s="87"/>
      <c r="R8" s="87"/>
      <c r="S8" s="87"/>
      <c r="T8" s="87"/>
      <c r="U8" s="87"/>
      <c r="V8" s="87"/>
      <c r="W8" s="87"/>
      <c r="X8" s="88"/>
      <c r="Y8" s="87"/>
      <c r="Z8" s="88"/>
      <c r="AA8" s="87"/>
      <c r="AB8" s="88"/>
      <c r="AC8" s="87"/>
      <c r="AD8" s="88"/>
      <c r="AE8" s="87"/>
      <c r="AF8" s="87"/>
    </row>
    <row r="9" spans="1:32" s="33" customFormat="1" ht="237.75" customHeight="1" x14ac:dyDescent="0.2">
      <c r="A9" s="85" t="s">
        <v>42</v>
      </c>
      <c r="B9" s="35">
        <f>B10</f>
        <v>67967.31</v>
      </c>
      <c r="C9" s="35">
        <f>C10</f>
        <v>60079.11</v>
      </c>
      <c r="D9" s="35">
        <f>D10</f>
        <v>60079.11</v>
      </c>
      <c r="E9" s="35">
        <f>E10</f>
        <v>53799.229999999996</v>
      </c>
      <c r="F9" s="36">
        <f>IF(B9=0,0, E9/B9*100)</f>
        <v>79.154567099977911</v>
      </c>
      <c r="G9" s="36">
        <f>IF(C9=0,0, E9/C9*100)</f>
        <v>89.547315198244434</v>
      </c>
      <c r="H9" s="35">
        <f>H10</f>
        <v>5140.45</v>
      </c>
      <c r="I9" s="35">
        <f>I10</f>
        <v>3639.26</v>
      </c>
      <c r="J9" s="35">
        <f>J10</f>
        <v>6857.87</v>
      </c>
      <c r="K9" s="35">
        <f>K10</f>
        <v>2498.04</v>
      </c>
      <c r="L9" s="35">
        <f>L10</f>
        <v>6233.33</v>
      </c>
      <c r="M9" s="35">
        <f>M10</f>
        <v>6807.82</v>
      </c>
      <c r="N9" s="35">
        <f>N10</f>
        <v>7530.08</v>
      </c>
      <c r="O9" s="35">
        <f>O10</f>
        <v>4861.1499999999996</v>
      </c>
      <c r="P9" s="35">
        <f>P10</f>
        <v>5750.12</v>
      </c>
      <c r="Q9" s="35">
        <f>Q10</f>
        <v>4581.8</v>
      </c>
      <c r="R9" s="35">
        <f>R10</f>
        <v>7433.72</v>
      </c>
      <c r="S9" s="35">
        <f>S10</f>
        <v>10392.459999999999</v>
      </c>
      <c r="T9" s="35">
        <f>T10</f>
        <v>5512.55</v>
      </c>
      <c r="U9" s="35">
        <f>U10</f>
        <v>6091.25</v>
      </c>
      <c r="V9" s="35">
        <f>V10</f>
        <v>3985.82</v>
      </c>
      <c r="W9" s="35">
        <f>W10</f>
        <v>2440.6</v>
      </c>
      <c r="X9" s="35">
        <f>X10</f>
        <v>4245.2299999999996</v>
      </c>
      <c r="Y9" s="35">
        <f>Y10</f>
        <v>3193.62</v>
      </c>
      <c r="Z9" s="35">
        <f>Z10</f>
        <v>7389.94</v>
      </c>
      <c r="AA9" s="35">
        <f>AA10</f>
        <v>9293.23</v>
      </c>
      <c r="AB9" s="35">
        <f>AB10</f>
        <v>4057.1</v>
      </c>
      <c r="AC9" s="35">
        <f>AC10</f>
        <v>0</v>
      </c>
      <c r="AD9" s="35">
        <f>AD10</f>
        <v>3831.1</v>
      </c>
      <c r="AE9" s="35">
        <f>AE10</f>
        <v>0</v>
      </c>
      <c r="AF9" s="84" t="s">
        <v>41</v>
      </c>
    </row>
    <row r="10" spans="1:32" s="40" customFormat="1" ht="18.75" x14ac:dyDescent="0.2">
      <c r="A10" s="83" t="s">
        <v>8</v>
      </c>
      <c r="B10" s="52">
        <f>SUM(B11:B14)</f>
        <v>67967.31</v>
      </c>
      <c r="C10" s="52">
        <f>SUM(C11:C14)</f>
        <v>60079.11</v>
      </c>
      <c r="D10" s="52">
        <f>SUM(D11:D14)</f>
        <v>60079.11</v>
      </c>
      <c r="E10" s="49">
        <f>SUM(E11:E14)</f>
        <v>53799.229999999996</v>
      </c>
      <c r="F10" s="51">
        <f>IF(B10=0,0, E10/B10*100)</f>
        <v>79.154567099977911</v>
      </c>
      <c r="G10" s="51">
        <f>IF(C10=0,0, E10/C10*100)</f>
        <v>89.547315198244434</v>
      </c>
      <c r="H10" s="50">
        <f>SUM(H11:H14)</f>
        <v>5140.45</v>
      </c>
      <c r="I10" s="49">
        <f>SUM(I11:I14)</f>
        <v>3639.26</v>
      </c>
      <c r="J10" s="50">
        <f>SUM(J11:J14)</f>
        <v>6857.87</v>
      </c>
      <c r="K10" s="49">
        <f>SUM(K11:K14)</f>
        <v>2498.04</v>
      </c>
      <c r="L10" s="50">
        <f>SUM(L11:L14)</f>
        <v>6233.33</v>
      </c>
      <c r="M10" s="49">
        <f>SUM(M11:M14)</f>
        <v>6807.82</v>
      </c>
      <c r="N10" s="50">
        <f>SUM(N11:N14)</f>
        <v>7530.08</v>
      </c>
      <c r="O10" s="49">
        <f>SUM(O11:O14)</f>
        <v>4861.1499999999996</v>
      </c>
      <c r="P10" s="50">
        <f>SUM(P11:P14)</f>
        <v>5750.12</v>
      </c>
      <c r="Q10" s="49">
        <f>SUM(Q11:Q14)</f>
        <v>4581.8</v>
      </c>
      <c r="R10" s="50">
        <f>SUM(R11:R14)</f>
        <v>7433.72</v>
      </c>
      <c r="S10" s="49">
        <f>SUM(S11:S14)</f>
        <v>10392.459999999999</v>
      </c>
      <c r="T10" s="50">
        <f>SUM(T11:T14)</f>
        <v>5512.55</v>
      </c>
      <c r="U10" s="49">
        <f>SUM(U11:U14)</f>
        <v>6091.25</v>
      </c>
      <c r="V10" s="50">
        <f>SUM(V11:V14)</f>
        <v>3985.82</v>
      </c>
      <c r="W10" s="49">
        <f>SUM(W11:W14)</f>
        <v>2440.6</v>
      </c>
      <c r="X10" s="50">
        <f>SUM(X11:X14)</f>
        <v>4245.2299999999996</v>
      </c>
      <c r="Y10" s="49">
        <f>SUM(Y11:Y14)</f>
        <v>3193.62</v>
      </c>
      <c r="Z10" s="50">
        <f>SUM(Z11:Z14)</f>
        <v>7389.94</v>
      </c>
      <c r="AA10" s="49">
        <f>SUM(AA11:AA14)</f>
        <v>9293.23</v>
      </c>
      <c r="AB10" s="50">
        <f>SUM(AB11:AB14)</f>
        <v>4057.1</v>
      </c>
      <c r="AC10" s="49">
        <f>SUM(AC11:AC14)</f>
        <v>0</v>
      </c>
      <c r="AD10" s="50">
        <f>SUM(AD11:AD14)</f>
        <v>3831.1</v>
      </c>
      <c r="AE10" s="49">
        <f>SUM(AE11:AE14)</f>
        <v>0</v>
      </c>
      <c r="AF10" s="82"/>
    </row>
    <row r="11" spans="1:32" s="40" customFormat="1" ht="18.75" x14ac:dyDescent="0.3">
      <c r="A11" s="46" t="s">
        <v>6</v>
      </c>
      <c r="B11" s="45">
        <f>H11+J11+L11+N11+P11+R11+T11+V11+X11+Z11+AB11+AD11</f>
        <v>0</v>
      </c>
      <c r="C11" s="45">
        <f>H11+J11+L11+N11+P11+R11+T11+V11+X11+Z11</f>
        <v>0</v>
      </c>
      <c r="D11" s="45">
        <f>E11</f>
        <v>0</v>
      </c>
      <c r="E11" s="45">
        <f>I11+K11+M11+O11+Q11+S11+U11+W11+Y11+AA11+AC11+AE11</f>
        <v>0</v>
      </c>
      <c r="F11" s="44">
        <f>IF(B11=0,0, E11/B11*100)</f>
        <v>0</v>
      </c>
      <c r="G11" s="44">
        <f>IF(C11=0,0, E11/C11*100)</f>
        <v>0</v>
      </c>
      <c r="H11" s="43">
        <v>0</v>
      </c>
      <c r="I11" s="42">
        <v>0</v>
      </c>
      <c r="J11" s="43">
        <v>0</v>
      </c>
      <c r="K11" s="42">
        <v>0</v>
      </c>
      <c r="L11" s="43">
        <v>0</v>
      </c>
      <c r="M11" s="42">
        <v>0</v>
      </c>
      <c r="N11" s="43">
        <v>0</v>
      </c>
      <c r="O11" s="42">
        <v>0</v>
      </c>
      <c r="P11" s="43">
        <v>0</v>
      </c>
      <c r="Q11" s="42">
        <v>0</v>
      </c>
      <c r="R11" s="43">
        <v>0</v>
      </c>
      <c r="S11" s="42">
        <v>0</v>
      </c>
      <c r="T11" s="43">
        <v>0</v>
      </c>
      <c r="U11" s="42">
        <v>0</v>
      </c>
      <c r="V11" s="43">
        <v>0</v>
      </c>
      <c r="W11" s="42">
        <v>0</v>
      </c>
      <c r="X11" s="43">
        <v>0</v>
      </c>
      <c r="Y11" s="42">
        <v>0</v>
      </c>
      <c r="Z11" s="43">
        <v>0</v>
      </c>
      <c r="AA11" s="42">
        <v>0</v>
      </c>
      <c r="AB11" s="43">
        <v>0</v>
      </c>
      <c r="AC11" s="42">
        <v>0</v>
      </c>
      <c r="AD11" s="43">
        <v>0</v>
      </c>
      <c r="AE11" s="42">
        <v>0</v>
      </c>
      <c r="AF11" s="82"/>
    </row>
    <row r="12" spans="1:32" s="40" customFormat="1" ht="18.75" x14ac:dyDescent="0.3">
      <c r="A12" s="46" t="s">
        <v>5</v>
      </c>
      <c r="B12" s="45">
        <f>H12+J12+L12+N12+P12+R12+T12+V12+X12+Z12+AB12+AD12</f>
        <v>67967.31</v>
      </c>
      <c r="C12" s="45">
        <f>H12+J12+L12+N12+P12+R12+T12+V12+X12+Z12</f>
        <v>60079.11</v>
      </c>
      <c r="D12" s="45">
        <f>C12</f>
        <v>60079.11</v>
      </c>
      <c r="E12" s="45">
        <f>I12+K12+M12+O12+Q12+S12+U12+W12+Y12+AA12+AC12+AE12</f>
        <v>53799.229999999996</v>
      </c>
      <c r="F12" s="71">
        <f>IF(B12=0,0, E12/B12*100)</f>
        <v>79.154567099977911</v>
      </c>
      <c r="G12" s="71">
        <f>IF(C12=0,0, E12/C12*100)</f>
        <v>89.547315198244434</v>
      </c>
      <c r="H12" s="43">
        <v>5140.45</v>
      </c>
      <c r="I12" s="42">
        <v>3639.26</v>
      </c>
      <c r="J12" s="43">
        <v>6857.87</v>
      </c>
      <c r="K12" s="42">
        <v>2498.04</v>
      </c>
      <c r="L12" s="43">
        <v>6233.33</v>
      </c>
      <c r="M12" s="42">
        <v>6807.82</v>
      </c>
      <c r="N12" s="43">
        <v>7530.08</v>
      </c>
      <c r="O12" s="42">
        <v>4861.1499999999996</v>
      </c>
      <c r="P12" s="43">
        <v>5750.12</v>
      </c>
      <c r="Q12" s="42">
        <v>4581.8</v>
      </c>
      <c r="R12" s="43">
        <v>7433.72</v>
      </c>
      <c r="S12" s="42">
        <v>10392.459999999999</v>
      </c>
      <c r="T12" s="43">
        <f>5492.55+20</f>
        <v>5512.55</v>
      </c>
      <c r="U12" s="42">
        <f>6071.25+20</f>
        <v>6091.25</v>
      </c>
      <c r="V12" s="43">
        <v>3985.82</v>
      </c>
      <c r="W12" s="42">
        <v>2440.6</v>
      </c>
      <c r="X12" s="43">
        <v>4245.2299999999996</v>
      </c>
      <c r="Y12" s="42">
        <v>3193.62</v>
      </c>
      <c r="Z12" s="43">
        <v>7389.94</v>
      </c>
      <c r="AA12" s="42">
        <v>9293.23</v>
      </c>
      <c r="AB12" s="43">
        <v>4057.1</v>
      </c>
      <c r="AC12" s="42">
        <v>0</v>
      </c>
      <c r="AD12" s="43">
        <v>3831.1</v>
      </c>
      <c r="AE12" s="42">
        <v>0</v>
      </c>
      <c r="AF12" s="82"/>
    </row>
    <row r="13" spans="1:32" s="40" customFormat="1" ht="18.75" x14ac:dyDescent="0.3">
      <c r="A13" s="46" t="s">
        <v>4</v>
      </c>
      <c r="B13" s="45">
        <f>H13+J13+L13+N13+P13+R13+T13+V13+X13+Z13+AB13+AD13</f>
        <v>0</v>
      </c>
      <c r="C13" s="45">
        <f>H13+J13+L13+N13+P13+R13+T13+V13+X13+Z13</f>
        <v>0</v>
      </c>
      <c r="D13" s="45">
        <f>E13</f>
        <v>0</v>
      </c>
      <c r="E13" s="45">
        <f>I13+K13+M13+O13+Q13+S13+U13+W13+Y13+AA13+AC13+AE13</f>
        <v>0</v>
      </c>
      <c r="F13" s="44">
        <f>IF(B13=0,0, E13/B13*100)</f>
        <v>0</v>
      </c>
      <c r="G13" s="44">
        <f>IF(C13=0,0, E13/C13*100)</f>
        <v>0</v>
      </c>
      <c r="H13" s="43">
        <v>0</v>
      </c>
      <c r="I13" s="42">
        <v>0</v>
      </c>
      <c r="J13" s="43">
        <v>0</v>
      </c>
      <c r="K13" s="42">
        <v>0</v>
      </c>
      <c r="L13" s="43">
        <v>0</v>
      </c>
      <c r="M13" s="42">
        <v>0</v>
      </c>
      <c r="N13" s="43">
        <v>0</v>
      </c>
      <c r="O13" s="42">
        <v>0</v>
      </c>
      <c r="P13" s="43">
        <v>0</v>
      </c>
      <c r="Q13" s="42">
        <v>0</v>
      </c>
      <c r="R13" s="43">
        <v>0</v>
      </c>
      <c r="S13" s="42">
        <v>0</v>
      </c>
      <c r="T13" s="43">
        <v>0</v>
      </c>
      <c r="U13" s="42">
        <v>0</v>
      </c>
      <c r="V13" s="43">
        <v>0</v>
      </c>
      <c r="W13" s="42">
        <v>0</v>
      </c>
      <c r="X13" s="43">
        <v>0</v>
      </c>
      <c r="Y13" s="42">
        <v>0</v>
      </c>
      <c r="Z13" s="43">
        <v>0</v>
      </c>
      <c r="AA13" s="42">
        <v>0</v>
      </c>
      <c r="AB13" s="43">
        <v>0</v>
      </c>
      <c r="AC13" s="42">
        <v>0</v>
      </c>
      <c r="AD13" s="43">
        <v>0</v>
      </c>
      <c r="AE13" s="42">
        <v>0</v>
      </c>
      <c r="AF13" s="82"/>
    </row>
    <row r="14" spans="1:32" s="40" customFormat="1" ht="67.5" customHeight="1" x14ac:dyDescent="0.3">
      <c r="A14" s="46" t="s">
        <v>3</v>
      </c>
      <c r="B14" s="45">
        <f>H14+J14+L14+N14+P14+R14+T14+V14+X14+Z14+AB14+AD14</f>
        <v>0</v>
      </c>
      <c r="C14" s="45">
        <f>H14+J14+L14+N14+P14+R14+T14+V14+X14+Z14</f>
        <v>0</v>
      </c>
      <c r="D14" s="45">
        <f>E14</f>
        <v>0</v>
      </c>
      <c r="E14" s="45">
        <f>I14+K14+M14+O14+Q14+S14+U14+W14+Y14+AA14+AC14+AE14</f>
        <v>0</v>
      </c>
      <c r="F14" s="44">
        <f>IF(B14=0,0, E14/B14*100)</f>
        <v>0</v>
      </c>
      <c r="G14" s="44">
        <f>IF(C14=0,0, E14/C14*100)</f>
        <v>0</v>
      </c>
      <c r="H14" s="43">
        <v>0</v>
      </c>
      <c r="I14" s="42">
        <v>0</v>
      </c>
      <c r="J14" s="43">
        <v>0</v>
      </c>
      <c r="K14" s="42">
        <v>0</v>
      </c>
      <c r="L14" s="43">
        <v>0</v>
      </c>
      <c r="M14" s="42">
        <v>0</v>
      </c>
      <c r="N14" s="43">
        <v>0</v>
      </c>
      <c r="O14" s="42">
        <v>0</v>
      </c>
      <c r="P14" s="43">
        <v>0</v>
      </c>
      <c r="Q14" s="42">
        <v>0</v>
      </c>
      <c r="R14" s="43">
        <v>0</v>
      </c>
      <c r="S14" s="42">
        <v>0</v>
      </c>
      <c r="T14" s="43">
        <v>0</v>
      </c>
      <c r="U14" s="42">
        <v>0</v>
      </c>
      <c r="V14" s="43">
        <v>0</v>
      </c>
      <c r="W14" s="42">
        <v>0</v>
      </c>
      <c r="X14" s="43">
        <v>0</v>
      </c>
      <c r="Y14" s="42">
        <v>0</v>
      </c>
      <c r="Z14" s="43">
        <v>0</v>
      </c>
      <c r="AA14" s="42">
        <v>0</v>
      </c>
      <c r="AB14" s="43">
        <v>0</v>
      </c>
      <c r="AC14" s="42">
        <v>0</v>
      </c>
      <c r="AD14" s="43">
        <v>0</v>
      </c>
      <c r="AE14" s="42">
        <v>0</v>
      </c>
      <c r="AF14" s="81"/>
    </row>
    <row r="15" spans="1:32" s="33" customFormat="1" ht="112.5" x14ac:dyDescent="0.3">
      <c r="A15" s="37" t="s">
        <v>40</v>
      </c>
      <c r="B15" s="35">
        <f>B16</f>
        <v>31774.6</v>
      </c>
      <c r="C15" s="35">
        <f>C16</f>
        <v>22285.010000000002</v>
      </c>
      <c r="D15" s="35">
        <f>D16</f>
        <v>22285.010000000002</v>
      </c>
      <c r="E15" s="35">
        <f>E16</f>
        <v>19558.86</v>
      </c>
      <c r="F15" s="36">
        <f>IF(B15=0,0, E15/B15*100)</f>
        <v>61.555015641424284</v>
      </c>
      <c r="G15" s="36">
        <f>IF(C15=0,0, E15/C15*100)</f>
        <v>87.766889043352464</v>
      </c>
      <c r="H15" s="35">
        <f>H16</f>
        <v>0</v>
      </c>
      <c r="I15" s="35">
        <f>I16</f>
        <v>0</v>
      </c>
      <c r="J15" s="35">
        <f>J16</f>
        <v>0</v>
      </c>
      <c r="K15" s="35">
        <f>K16</f>
        <v>0</v>
      </c>
      <c r="L15" s="35">
        <f>L16</f>
        <v>0</v>
      </c>
      <c r="M15" s="35">
        <f>M16</f>
        <v>0</v>
      </c>
      <c r="N15" s="35">
        <f>N16</f>
        <v>5850</v>
      </c>
      <c r="O15" s="35">
        <f>O16</f>
        <v>5850</v>
      </c>
      <c r="P15" s="35">
        <f>P16</f>
        <v>1248.2</v>
      </c>
      <c r="Q15" s="35">
        <f>Q16</f>
        <v>1248.2</v>
      </c>
      <c r="R15" s="35">
        <f>R16</f>
        <v>630.9</v>
      </c>
      <c r="S15" s="35">
        <f>S16</f>
        <v>630.85</v>
      </c>
      <c r="T15" s="35">
        <f>T16</f>
        <v>2613.94</v>
      </c>
      <c r="U15" s="35">
        <f>U16</f>
        <v>507.76</v>
      </c>
      <c r="V15" s="35">
        <f>V16</f>
        <v>0</v>
      </c>
      <c r="W15" s="35">
        <f>W16</f>
        <v>1255.1400000000001</v>
      </c>
      <c r="X15" s="35">
        <f>X16</f>
        <v>9348.869999999999</v>
      </c>
      <c r="Y15" s="35">
        <f>Y16</f>
        <v>7918.84</v>
      </c>
      <c r="Z15" s="35">
        <f>Z16</f>
        <v>2593.1</v>
      </c>
      <c r="AA15" s="35">
        <f>AA16</f>
        <v>0</v>
      </c>
      <c r="AB15" s="35">
        <f>AB16</f>
        <v>5057.3500000000004</v>
      </c>
      <c r="AC15" s="35">
        <f>AC16</f>
        <v>0</v>
      </c>
      <c r="AD15" s="35">
        <f>AD16</f>
        <v>4432.24</v>
      </c>
      <c r="AE15" s="35">
        <f>AE16</f>
        <v>0</v>
      </c>
      <c r="AF15" s="74"/>
    </row>
    <row r="16" spans="1:32" s="40" customFormat="1" ht="18.75" x14ac:dyDescent="0.3">
      <c r="A16" s="53" t="s">
        <v>8</v>
      </c>
      <c r="B16" s="52">
        <f>B22+B28+B34+B40+B46+B52+B58+B64+B70+B76</f>
        <v>31774.6</v>
      </c>
      <c r="C16" s="52">
        <f>C22+C28+C34+C40+C46+C52+C58+C64+C70+C76</f>
        <v>22285.010000000002</v>
      </c>
      <c r="D16" s="52">
        <f>D22+D28+D34+D40+D46+D52+D58+D64+D70+D76</f>
        <v>22285.010000000002</v>
      </c>
      <c r="E16" s="52">
        <f>E22+E28+E34+E40+E46+E52+E58+E64+E70+E76</f>
        <v>19558.86</v>
      </c>
      <c r="F16" s="51">
        <f>IF(B16=0,0, E16/B16*100)</f>
        <v>61.555015641424284</v>
      </c>
      <c r="G16" s="51">
        <f>IF(C16=0,0, E16/C16*100)</f>
        <v>87.766889043352464</v>
      </c>
      <c r="H16" s="50">
        <f>H22+H28+H34+H40+H52</f>
        <v>0</v>
      </c>
      <c r="I16" s="52">
        <f>I22+I28+I34+I40+I52</f>
        <v>0</v>
      </c>
      <c r="J16" s="50">
        <f>J22+J28+J34+J40+J52</f>
        <v>0</v>
      </c>
      <c r="K16" s="52">
        <f>K22+K28+K34+K40+K52</f>
        <v>0</v>
      </c>
      <c r="L16" s="50">
        <f>L22+L28+L34+L40+L52</f>
        <v>0</v>
      </c>
      <c r="M16" s="52">
        <f>M22+M28+M34+M40+M52</f>
        <v>0</v>
      </c>
      <c r="N16" s="50">
        <f>N22+N28+N34+N40+N52</f>
        <v>5850</v>
      </c>
      <c r="O16" s="52">
        <f>O22+O28+O34+O40+O52</f>
        <v>5850</v>
      </c>
      <c r="P16" s="50">
        <f>P22+P28+P34+P40+P52</f>
        <v>1248.2</v>
      </c>
      <c r="Q16" s="52">
        <f>Q22+Q28+Q34+Q40+Q52</f>
        <v>1248.2</v>
      </c>
      <c r="R16" s="50">
        <f>R22+R28+R34+R40+R52</f>
        <v>630.9</v>
      </c>
      <c r="S16" s="52">
        <f>S22+S28+S34+S40+S52</f>
        <v>630.85</v>
      </c>
      <c r="T16" s="50">
        <f>T22+T28+T34+T40+T52+T46+T58</f>
        <v>2613.94</v>
      </c>
      <c r="U16" s="52">
        <f>U22+U28+U34+U40+U52</f>
        <v>507.76</v>
      </c>
      <c r="V16" s="50">
        <f>V22+V28+V34+V40+V52+V58+V46+V64+V70+V76</f>
        <v>0</v>
      </c>
      <c r="W16" s="49">
        <f>W22+W28+W34+W40+W52+W46+W58</f>
        <v>1255.1400000000001</v>
      </c>
      <c r="X16" s="50">
        <f>X22+X28+X34+X40+X52+X58+X46+X64+X70+X76</f>
        <v>9348.869999999999</v>
      </c>
      <c r="Y16" s="49">
        <f>Y22+Y28+Y34+Y40+Y52+Y46+Y58</f>
        <v>7918.84</v>
      </c>
      <c r="Z16" s="50">
        <f>Z22+Z28+Z34+Z40+Z52+Z58+Z46+Z64+Z70+Z76</f>
        <v>2593.1</v>
      </c>
      <c r="AA16" s="49">
        <f>AA22+AA28+AA34+AA40+AA52+AA46+AA58</f>
        <v>0</v>
      </c>
      <c r="AB16" s="50">
        <f>AB22+AB28+AB34+AB40+AB52+AB58+AB46+AB64+AB70+AB76</f>
        <v>5057.3500000000004</v>
      </c>
      <c r="AC16" s="49">
        <f>AC22+AC28+AC34+AC40+AC52+AC46+AC58</f>
        <v>0</v>
      </c>
      <c r="AD16" s="50">
        <f>AD22+AD28+AD34+AD40+AD52+AD58+AD46+AD64+AD70+AD76</f>
        <v>4432.24</v>
      </c>
      <c r="AE16" s="49">
        <f>AE22+AE28+AE34+AE40+AE52+AE46+AE58</f>
        <v>0</v>
      </c>
      <c r="AF16" s="72"/>
    </row>
    <row r="17" spans="1:32" s="40" customFormat="1" ht="18.75" x14ac:dyDescent="0.3">
      <c r="A17" s="46" t="s">
        <v>6</v>
      </c>
      <c r="B17" s="45">
        <f>B23+B29+B35+B41+B47+B53+B59+B65+B71+B77</f>
        <v>0</v>
      </c>
      <c r="C17" s="45">
        <f>C23+C29+C35+C41+C47+C53+C59+C65+C71+C77</f>
        <v>0</v>
      </c>
      <c r="D17" s="45">
        <f>D23+D29+D35+D41+D47+D53+D59+D65+D71+D77</f>
        <v>0</v>
      </c>
      <c r="E17" s="45">
        <f>E23+E29+E35+E41+E47+E53+E59+E65+E71+E77</f>
        <v>0</v>
      </c>
      <c r="F17" s="44">
        <f>IF(B17=0,0, E17/B17*100)</f>
        <v>0</v>
      </c>
      <c r="G17" s="44">
        <f>IF(C17=0,0, E17/C17*100)</f>
        <v>0</v>
      </c>
      <c r="H17" s="43">
        <f>H23+H29+H35+H41+H53</f>
        <v>0</v>
      </c>
      <c r="I17" s="45">
        <f>I23+I29+I35+I41+I53</f>
        <v>0</v>
      </c>
      <c r="J17" s="43">
        <f>J23+J29+J35+J41+J53</f>
        <v>0</v>
      </c>
      <c r="K17" s="45">
        <f>K23+K29+K35+K41+K53</f>
        <v>0</v>
      </c>
      <c r="L17" s="43">
        <f>L23+L29+L35+L41+L53</f>
        <v>0</v>
      </c>
      <c r="M17" s="45">
        <f>M23+M29+M35+M41+M53</f>
        <v>0</v>
      </c>
      <c r="N17" s="43">
        <f>N23+N29+N35+N41+N53</f>
        <v>0</v>
      </c>
      <c r="O17" s="45">
        <f>O23+O29+O35+O41+O53</f>
        <v>0</v>
      </c>
      <c r="P17" s="43">
        <f>P23+P29+P35+P41+P53</f>
        <v>0</v>
      </c>
      <c r="Q17" s="45">
        <f>Q23+Q29+Q35+Q41+Q53</f>
        <v>0</v>
      </c>
      <c r="R17" s="43">
        <f>R23+R29+R35+R41+R53</f>
        <v>0</v>
      </c>
      <c r="S17" s="45">
        <f>S23+S29+S35+S41+S53</f>
        <v>0</v>
      </c>
      <c r="T17" s="43">
        <f>T23+T29+T35+T41+T53</f>
        <v>0</v>
      </c>
      <c r="U17" s="45">
        <f>U23+U29+U35+U41+U53</f>
        <v>0</v>
      </c>
      <c r="V17" s="43">
        <f>V23+V29+V35+V41+V53</f>
        <v>0</v>
      </c>
      <c r="W17" s="45">
        <f>W23+W29+W35+W41+W53</f>
        <v>0</v>
      </c>
      <c r="X17" s="43">
        <f>X23+X29+X35+X41+X53+X59+X47+X65+X71+X77</f>
        <v>0</v>
      </c>
      <c r="Y17" s="45">
        <f>Y23+Y29+Y35+Y41+Y53+Y59+Y65+Y71+Y77</f>
        <v>0</v>
      </c>
      <c r="Z17" s="43">
        <f>Z23+Z29+Z35+Z41+Z53+Z59+Z47+Z65+Z71+Z77</f>
        <v>0</v>
      </c>
      <c r="AA17" s="45">
        <f>AA23+AA29+AA35+AA41+AA53+AA59+AA65+AA71+AA77</f>
        <v>0</v>
      </c>
      <c r="AB17" s="43">
        <f>AB23+AB29+AB35+AB41+AB53+AB59+AB47+AB65+AB71+AB77</f>
        <v>0</v>
      </c>
      <c r="AC17" s="45">
        <f>AC23+AC29+AC35+AC41+AC53+AC59+AC65+AC71+AC77</f>
        <v>0</v>
      </c>
      <c r="AD17" s="43">
        <f>AD23+AD29+AD35+AD41+AD53+AD59+AD47+AD65+AD71+AD77</f>
        <v>0</v>
      </c>
      <c r="AE17" s="45">
        <f>AE23+AE29+AE35+AE41+AE53+AE59+AE65+AE71+AE77</f>
        <v>0</v>
      </c>
      <c r="AF17" s="72"/>
    </row>
    <row r="18" spans="1:32" s="40" customFormat="1" ht="18.75" x14ac:dyDescent="0.3">
      <c r="A18" s="46" t="s">
        <v>5</v>
      </c>
      <c r="B18" s="45">
        <f>B24+B30+B36+B42+B48+B54+B60+B66+B72+B78</f>
        <v>10774.6</v>
      </c>
      <c r="C18" s="45">
        <f>C24+C30+C36+C42+C48+C54+C60+C66+C72+C78</f>
        <v>6342.3600000000006</v>
      </c>
      <c r="D18" s="45">
        <f>D24+D30+D36+D42+D48+D54+D60+D66+D72+D78</f>
        <v>6342.3600000000006</v>
      </c>
      <c r="E18" s="45">
        <f>E24+E30+E36+E42+E48+E54+E60+E66+E72+E78</f>
        <v>3616.2100000000005</v>
      </c>
      <c r="F18" s="44">
        <f>IF(B18=0,0, E18/B18*100)</f>
        <v>33.562359623559111</v>
      </c>
      <c r="G18" s="44">
        <f>IF(C18=0,0, E18/C18*100)</f>
        <v>57.016788703258726</v>
      </c>
      <c r="H18" s="43">
        <f>H24+H30+H36+H42+H54</f>
        <v>0</v>
      </c>
      <c r="I18" s="45">
        <f>I24+I30+I36+I42+I54</f>
        <v>0</v>
      </c>
      <c r="J18" s="43">
        <f>J24+J30+J36+J42+J54</f>
        <v>0</v>
      </c>
      <c r="K18" s="45">
        <f>K24+K30+K36+K42+K54</f>
        <v>0</v>
      </c>
      <c r="L18" s="43">
        <f>L24+L30+L36+L42+L54</f>
        <v>0</v>
      </c>
      <c r="M18" s="45">
        <f>M24+M30+M36+M42+M54</f>
        <v>0</v>
      </c>
      <c r="N18" s="43">
        <f>N24+N30+N36+N42+N54</f>
        <v>0</v>
      </c>
      <c r="O18" s="45">
        <f>O24+O30+O36+O42+O54</f>
        <v>0</v>
      </c>
      <c r="P18" s="43">
        <f>P24+P30+P36+P42+P54</f>
        <v>1248.2</v>
      </c>
      <c r="Q18" s="45">
        <f>Q24+Q30+Q36+Q42+Q54</f>
        <v>1248.2</v>
      </c>
      <c r="R18" s="43">
        <f>R24+R30+R36+R42+R54</f>
        <v>630.9</v>
      </c>
      <c r="S18" s="45">
        <f>S24+S30+S36+S42+S54</f>
        <v>630.85</v>
      </c>
      <c r="T18" s="43">
        <f>T24+T30+T36+T42+T54+T48+T60</f>
        <v>1358.8000000000002</v>
      </c>
      <c r="U18" s="42">
        <f>U24+U30+U36+U42+U54+U48+U60</f>
        <v>1155.83</v>
      </c>
      <c r="V18" s="43">
        <f>V24+V30+V36+V42+V54+V48+V60</f>
        <v>0</v>
      </c>
      <c r="W18" s="42">
        <f>W24+W30+W36+W42+W54+W48+W60</f>
        <v>0</v>
      </c>
      <c r="X18" s="43">
        <f>X24+X30+X36+X42+X54+X60+X48+X66+X72+X78</f>
        <v>511.36</v>
      </c>
      <c r="Y18" s="42">
        <f>Y24+Y30+Y36+Y42+Y54+Y48+Y60</f>
        <v>581.33000000000004</v>
      </c>
      <c r="Z18" s="43">
        <f>Z24+Z30+Z36+Z42+Z54+Z60+Z48+Z66+Z72+Z78</f>
        <v>2593.1</v>
      </c>
      <c r="AA18" s="42">
        <f>AA24+AA30+AA36+AA42+AA54+AA48+AA60</f>
        <v>0</v>
      </c>
      <c r="AB18" s="43">
        <f>AB24+AB30+AB36+AB42+AB54+AB60+AB48+AB66+AB72+AB78</f>
        <v>0</v>
      </c>
      <c r="AC18" s="42">
        <f>AC24+AC30+AC36+AC42+AC54+AC48+AC60</f>
        <v>0</v>
      </c>
      <c r="AD18" s="43">
        <f>AD24+AD30+AD36+AD42+AD54+AD60+AD48+AD66+AD72+AD78</f>
        <v>4432.24</v>
      </c>
      <c r="AE18" s="42">
        <f>AE24+AE30+AE36+AE42+AE54+AE48+AE60</f>
        <v>0</v>
      </c>
      <c r="AF18" s="72"/>
    </row>
    <row r="19" spans="1:32" s="40" customFormat="1" ht="18.75" x14ac:dyDescent="0.3">
      <c r="A19" s="46" t="s">
        <v>4</v>
      </c>
      <c r="B19" s="45">
        <f>B25+B31+B37+B43+B49+B55+B61+B67+B73+B79</f>
        <v>0</v>
      </c>
      <c r="C19" s="45">
        <f>C25+C31+C37+C43+C49+C55+C61+C67+C73+C79</f>
        <v>0</v>
      </c>
      <c r="D19" s="45">
        <f>D25+D31+D37+D43+D49+D55+D61+D67+D73+D79</f>
        <v>0</v>
      </c>
      <c r="E19" s="45">
        <f>E25+E31+E37+E43+E49+E55+E61+E67+E73+E79</f>
        <v>0</v>
      </c>
      <c r="F19" s="44">
        <f>IF(B19=0,0, E19/B19*100)</f>
        <v>0</v>
      </c>
      <c r="G19" s="44">
        <f>IF(C19=0,0, E19/C19*100)</f>
        <v>0</v>
      </c>
      <c r="H19" s="43">
        <f>H25+H31+H37+H43+H55</f>
        <v>0</v>
      </c>
      <c r="I19" s="45">
        <f>I25+I31+I37+I43+I55</f>
        <v>0</v>
      </c>
      <c r="J19" s="43">
        <f>J25+J31+J37+J43+J55</f>
        <v>0</v>
      </c>
      <c r="K19" s="45">
        <f>K25+K31+K37+K43+K55</f>
        <v>0</v>
      </c>
      <c r="L19" s="43">
        <f>L25+L31+L37+L43+L55</f>
        <v>0</v>
      </c>
      <c r="M19" s="45">
        <f>M25+M31+M37+M43+M55</f>
        <v>0</v>
      </c>
      <c r="N19" s="43">
        <f>N25+N31+N37+N43+N55</f>
        <v>0</v>
      </c>
      <c r="O19" s="45">
        <f>O25+O31+O37+O43+O55</f>
        <v>0</v>
      </c>
      <c r="P19" s="43">
        <f>P25+P31+P37+P43+P55</f>
        <v>0</v>
      </c>
      <c r="Q19" s="45">
        <f>Q25+Q31+Q37+Q43+Q55</f>
        <v>0</v>
      </c>
      <c r="R19" s="43">
        <f>R25+R31+R37+R43+R55</f>
        <v>0</v>
      </c>
      <c r="S19" s="45">
        <f>S25+S31+S37+S43+S55</f>
        <v>0</v>
      </c>
      <c r="T19" s="43">
        <f>T25+T31+T37+T43+T55</f>
        <v>0</v>
      </c>
      <c r="U19" s="45">
        <f>U25+U31+U37+U43+U55</f>
        <v>0</v>
      </c>
      <c r="V19" s="43">
        <f>V25+V31+V37+V43+V55</f>
        <v>0</v>
      </c>
      <c r="W19" s="45">
        <f>W25+W31+W37+W43+W55</f>
        <v>0</v>
      </c>
      <c r="X19" s="43">
        <f>X25+X31+X37+X43+X55+X61+X49+X67+X73+X79</f>
        <v>0</v>
      </c>
      <c r="Y19" s="45">
        <f>Y25+Y31+Y37+Y43+Y55+Y61+Y67+Y73+Y79</f>
        <v>0</v>
      </c>
      <c r="Z19" s="43">
        <f>Z25+Z31+Z37+Z43+Z55+Z61+Z49+Z67+Z73+Z79</f>
        <v>0</v>
      </c>
      <c r="AA19" s="45">
        <f>AA25+AA31+AA37+AA43+AA55+AA61+AA67+AA73+AA79</f>
        <v>0</v>
      </c>
      <c r="AB19" s="43">
        <f>AB25+AB31+AB37+AB43+AB55+AB61+AB49+AB67+AB73+AB79</f>
        <v>0</v>
      </c>
      <c r="AC19" s="45">
        <f>AC25+AC31+AC37+AC43+AC55+AC61+AC67+AC73+AC79</f>
        <v>0</v>
      </c>
      <c r="AD19" s="43">
        <f>AD25+AD31+AD37+AD43+AD55+AD61+AD49+AD67+AD73+AD79</f>
        <v>0</v>
      </c>
      <c r="AE19" s="45">
        <f>AE25+AE31+AE37+AE43+AE55+AE61+AE67+AE73+AE79</f>
        <v>0</v>
      </c>
      <c r="AF19" s="72"/>
    </row>
    <row r="20" spans="1:32" s="40" customFormat="1" ht="18.75" x14ac:dyDescent="0.3">
      <c r="A20" s="46" t="s">
        <v>3</v>
      </c>
      <c r="B20" s="45">
        <f>B26+B32+B38+B44+B50+B56+B62+B68+B74+B80</f>
        <v>21000</v>
      </c>
      <c r="C20" s="45">
        <f>C26+C32+C38+C44+C50+C56+C62+C68+C74+C80</f>
        <v>15942.650000000001</v>
      </c>
      <c r="D20" s="45">
        <f>D26+D32+D38+D44+D50+D56+D62+D68+D74+D80</f>
        <v>15942.650000000001</v>
      </c>
      <c r="E20" s="45">
        <f>E26+E32+E38+E44+E50+E56+E62+E68+E74+E80</f>
        <v>15942.650000000001</v>
      </c>
      <c r="F20" s="44">
        <f>IF(B20=0,0, E20/B20*100)</f>
        <v>75.917380952380967</v>
      </c>
      <c r="G20" s="44">
        <f>IF(C20=0,0, E20/C20*100)</f>
        <v>100</v>
      </c>
      <c r="H20" s="43">
        <f>H26+H32+H38+H44+H56</f>
        <v>0</v>
      </c>
      <c r="I20" s="45">
        <f>I26+I32+I38+I44+I56</f>
        <v>0</v>
      </c>
      <c r="J20" s="43">
        <f>J26+J32+J38+J44+J56</f>
        <v>0</v>
      </c>
      <c r="K20" s="45">
        <f>K26+K32+K38+K44+K56</f>
        <v>0</v>
      </c>
      <c r="L20" s="43">
        <f>L26+L32+L38+L44+L56</f>
        <v>0</v>
      </c>
      <c r="M20" s="45">
        <f>M26+M32+M38+M44+M56</f>
        <v>0</v>
      </c>
      <c r="N20" s="43">
        <f>N26+N32+N38+N44+N56</f>
        <v>5850</v>
      </c>
      <c r="O20" s="45">
        <f>O26+O32+O38+O44+O56</f>
        <v>5850</v>
      </c>
      <c r="P20" s="43">
        <f>P26+P32+P38+P44+P56</f>
        <v>0</v>
      </c>
      <c r="Q20" s="45">
        <f>Q26+Q32+Q38+Q44+Q56</f>
        <v>0</v>
      </c>
      <c r="R20" s="43">
        <f>R26+R32+R38+R44+R56</f>
        <v>0</v>
      </c>
      <c r="S20" s="45">
        <f>S26+S32+S38+S44+S56</f>
        <v>0</v>
      </c>
      <c r="T20" s="43">
        <f>T26+T32+T38+T44+T56</f>
        <v>1255.1400000000001</v>
      </c>
      <c r="U20" s="45">
        <f>U26+U32+U38+U44+U56</f>
        <v>0</v>
      </c>
      <c r="V20" s="43">
        <f>V26+V32+V38+V44+V56</f>
        <v>0</v>
      </c>
      <c r="W20" s="45">
        <f>W26+W32+W38+W44+W56+W62+W68+W74+W80</f>
        <v>1255.1400000000001</v>
      </c>
      <c r="X20" s="43">
        <f>X26+X32+X38+X44+X56+X62+X50+X68+X74+X80</f>
        <v>8837.51</v>
      </c>
      <c r="Y20" s="45">
        <f>Y26+Y32+Y38+Y44+Y56+Y62+Y68+Y74+Y80</f>
        <v>8837.51</v>
      </c>
      <c r="Z20" s="43">
        <f>Z26+Z32+Z38+Z44+Z56+Z62+Z50+Z68+Z74+Z80</f>
        <v>0</v>
      </c>
      <c r="AA20" s="45">
        <f>AA26+AA32+AA38+AA44+AA56+AA62+AA68+AA74+AA80</f>
        <v>0</v>
      </c>
      <c r="AB20" s="43">
        <f>AB26+AB32+AB38+AB44+AB56+AB62+AB50+AB68+AB74+AB80</f>
        <v>5057.3500000000004</v>
      </c>
      <c r="AC20" s="45">
        <f>AC26+AC32+AC38+AC44+AC56+AC62+AC68+AC74+AC80</f>
        <v>0</v>
      </c>
      <c r="AD20" s="43">
        <f>AD26+AD32+AD38+AD44+AD56+AD62+AD50+AD68+AD74+AD80</f>
        <v>0</v>
      </c>
      <c r="AE20" s="45">
        <f>AE26+AE32+AE38+AE44+AE56+AE62+AE68+AE74+AE80</f>
        <v>0</v>
      </c>
      <c r="AF20" s="72"/>
    </row>
    <row r="21" spans="1:32" s="10" customFormat="1" ht="190.5" customHeight="1" x14ac:dyDescent="0.2">
      <c r="A21" s="55" t="s">
        <v>39</v>
      </c>
      <c r="B21" s="49">
        <f>B22</f>
        <v>4713.7</v>
      </c>
      <c r="C21" s="49">
        <f>C22</f>
        <v>1927.6</v>
      </c>
      <c r="D21" s="49">
        <f>D22</f>
        <v>1927.6</v>
      </c>
      <c r="E21" s="49">
        <f>E22</f>
        <v>1918.4300000000003</v>
      </c>
      <c r="F21" s="51">
        <f>IF(B21=0,0, E21/B21*100)</f>
        <v>40.699026242654398</v>
      </c>
      <c r="G21" s="51">
        <f>IF(C21=0,0, E21/C21*100)</f>
        <v>99.524278896036549</v>
      </c>
      <c r="H21" s="50">
        <f>H22</f>
        <v>0</v>
      </c>
      <c r="I21" s="49">
        <f>I22</f>
        <v>0</v>
      </c>
      <c r="J21" s="50">
        <f>J22</f>
        <v>0</v>
      </c>
      <c r="K21" s="49">
        <f>K22</f>
        <v>0</v>
      </c>
      <c r="L21" s="50">
        <f>L22</f>
        <v>0</v>
      </c>
      <c r="M21" s="49">
        <f>M22</f>
        <v>0</v>
      </c>
      <c r="N21" s="50">
        <f>N22</f>
        <v>0</v>
      </c>
      <c r="O21" s="49">
        <f>O22</f>
        <v>0</v>
      </c>
      <c r="P21" s="50">
        <f>P22</f>
        <v>1248.2</v>
      </c>
      <c r="Q21" s="49">
        <f>Q22</f>
        <v>1248.2</v>
      </c>
      <c r="R21" s="50">
        <f>R22</f>
        <v>630.9</v>
      </c>
      <c r="S21" s="49">
        <f>S22</f>
        <v>630.85</v>
      </c>
      <c r="T21" s="50">
        <f>T22</f>
        <v>0</v>
      </c>
      <c r="U21" s="49">
        <f>U22</f>
        <v>0</v>
      </c>
      <c r="V21" s="50">
        <f>V22</f>
        <v>0</v>
      </c>
      <c r="W21" s="49">
        <f>W22</f>
        <v>0</v>
      </c>
      <c r="X21" s="50">
        <f>X22</f>
        <v>48.5</v>
      </c>
      <c r="Y21" s="49">
        <f>Y22</f>
        <v>39.380000000000003</v>
      </c>
      <c r="Z21" s="50">
        <f>Z22</f>
        <v>0</v>
      </c>
      <c r="AA21" s="49">
        <f>AA22</f>
        <v>0</v>
      </c>
      <c r="AB21" s="50">
        <f>AB22</f>
        <v>0</v>
      </c>
      <c r="AC21" s="49">
        <f>AC22</f>
        <v>0</v>
      </c>
      <c r="AD21" s="50">
        <f>AD22</f>
        <v>2786.1</v>
      </c>
      <c r="AE21" s="49">
        <f>AE22</f>
        <v>0</v>
      </c>
      <c r="AF21" s="80" t="s">
        <v>38</v>
      </c>
    </row>
    <row r="22" spans="1:32" s="40" customFormat="1" ht="18.75" x14ac:dyDescent="0.3">
      <c r="A22" s="53" t="s">
        <v>8</v>
      </c>
      <c r="B22" s="52">
        <f>SUM(B23:B26)</f>
        <v>4713.7</v>
      </c>
      <c r="C22" s="52">
        <f>SUM(C23:C26)</f>
        <v>1927.6</v>
      </c>
      <c r="D22" s="52">
        <f>SUM(D23:D26)</f>
        <v>1927.6</v>
      </c>
      <c r="E22" s="49">
        <f>SUM(E23:E26)</f>
        <v>1918.4300000000003</v>
      </c>
      <c r="F22" s="51">
        <f>IF(B22=0,0, E22/B22*100)</f>
        <v>40.699026242654398</v>
      </c>
      <c r="G22" s="51">
        <f>IF(C22=0,0, E22/C22*100)</f>
        <v>99.524278896036549</v>
      </c>
      <c r="H22" s="50">
        <f>SUM(H23:H26)</f>
        <v>0</v>
      </c>
      <c r="I22" s="49">
        <f>SUM(I23:I26)</f>
        <v>0</v>
      </c>
      <c r="J22" s="50">
        <f>SUM(J23:J26)</f>
        <v>0</v>
      </c>
      <c r="K22" s="49">
        <f>SUM(K23:K26)</f>
        <v>0</v>
      </c>
      <c r="L22" s="50">
        <f>SUM(L23:L26)</f>
        <v>0</v>
      </c>
      <c r="M22" s="49">
        <f>SUM(M23:M26)</f>
        <v>0</v>
      </c>
      <c r="N22" s="50">
        <f>SUM(N23:N26)</f>
        <v>0</v>
      </c>
      <c r="O22" s="49">
        <f>SUM(O23:O26)</f>
        <v>0</v>
      </c>
      <c r="P22" s="50">
        <f>SUM(P23:P26)</f>
        <v>1248.2</v>
      </c>
      <c r="Q22" s="49">
        <f>SUM(Q23:Q26)</f>
        <v>1248.2</v>
      </c>
      <c r="R22" s="50">
        <f>SUM(R23:R26)</f>
        <v>630.9</v>
      </c>
      <c r="S22" s="49">
        <f>SUM(S23:S26)</f>
        <v>630.85</v>
      </c>
      <c r="T22" s="50">
        <f>SUM(T23:T26)</f>
        <v>0</v>
      </c>
      <c r="U22" s="49">
        <f>SUM(U23:U26)</f>
        <v>0</v>
      </c>
      <c r="V22" s="50">
        <f>SUM(V23:V26)</f>
        <v>0</v>
      </c>
      <c r="W22" s="49">
        <f>SUM(W23:W26)</f>
        <v>0</v>
      </c>
      <c r="X22" s="50">
        <f>SUM(X23:X26)</f>
        <v>48.5</v>
      </c>
      <c r="Y22" s="49">
        <f>SUM(Y23:Y26)</f>
        <v>39.380000000000003</v>
      </c>
      <c r="Z22" s="50">
        <f>SUM(Z23:Z26)</f>
        <v>0</v>
      </c>
      <c r="AA22" s="49">
        <f>SUM(AA23:AA26)</f>
        <v>0</v>
      </c>
      <c r="AB22" s="50">
        <f>SUM(AB23:AB26)</f>
        <v>0</v>
      </c>
      <c r="AC22" s="49">
        <f>SUM(AC23:AC26)</f>
        <v>0</v>
      </c>
      <c r="AD22" s="50">
        <f>SUM(AD23:AD26)</f>
        <v>2786.1</v>
      </c>
      <c r="AE22" s="49">
        <f>SUM(AE23:AE26)</f>
        <v>0</v>
      </c>
      <c r="AF22" s="79"/>
    </row>
    <row r="23" spans="1:32" s="40" customFormat="1" ht="18.75" x14ac:dyDescent="0.3">
      <c r="A23" s="46" t="s">
        <v>6</v>
      </c>
      <c r="B23" s="45">
        <f>H23+J23+L23+N23+P23+R23+T23+V23+X23+Z23+AB23+AD23</f>
        <v>0</v>
      </c>
      <c r="C23" s="45">
        <f>H23+J23+L23+N23+P23+R23+T23+V23+X23+Z23</f>
        <v>0</v>
      </c>
      <c r="D23" s="45">
        <f>C23</f>
        <v>0</v>
      </c>
      <c r="E23" s="45">
        <f>I23+K23+M23+O23+Q23+S23+U23+W23+Y23+AA23+AC23+AE23</f>
        <v>0</v>
      </c>
      <c r="F23" s="44">
        <f>IF(B23=0,0, E23/B23*100)</f>
        <v>0</v>
      </c>
      <c r="G23" s="44">
        <f>IF(C23=0,0, E23/C23*100)</f>
        <v>0</v>
      </c>
      <c r="H23" s="43">
        <v>0</v>
      </c>
      <c r="I23" s="42">
        <v>0</v>
      </c>
      <c r="J23" s="43">
        <v>0</v>
      </c>
      <c r="K23" s="42">
        <v>0</v>
      </c>
      <c r="L23" s="43">
        <v>0</v>
      </c>
      <c r="M23" s="42">
        <v>0</v>
      </c>
      <c r="N23" s="43">
        <v>0</v>
      </c>
      <c r="O23" s="42">
        <v>0</v>
      </c>
      <c r="P23" s="43">
        <v>0</v>
      </c>
      <c r="Q23" s="42">
        <v>0</v>
      </c>
      <c r="R23" s="43">
        <v>0</v>
      </c>
      <c r="S23" s="45">
        <v>0</v>
      </c>
      <c r="T23" s="43">
        <v>0</v>
      </c>
      <c r="U23" s="45">
        <v>0</v>
      </c>
      <c r="V23" s="43">
        <v>0</v>
      </c>
      <c r="W23" s="45">
        <v>0</v>
      </c>
      <c r="X23" s="43">
        <v>0</v>
      </c>
      <c r="Y23" s="45">
        <v>0</v>
      </c>
      <c r="Z23" s="43">
        <v>0</v>
      </c>
      <c r="AA23" s="45">
        <v>0</v>
      </c>
      <c r="AB23" s="43">
        <v>0</v>
      </c>
      <c r="AC23" s="45">
        <v>0</v>
      </c>
      <c r="AD23" s="43">
        <v>0</v>
      </c>
      <c r="AE23" s="45">
        <v>0</v>
      </c>
      <c r="AF23" s="79"/>
    </row>
    <row r="24" spans="1:32" s="40" customFormat="1" ht="18.75" x14ac:dyDescent="0.3">
      <c r="A24" s="46" t="s">
        <v>5</v>
      </c>
      <c r="B24" s="45">
        <f>H24+J24+L24+N24+P24+R24+T24+V24+X24+Z24+AB24+AD24</f>
        <v>4713.7</v>
      </c>
      <c r="C24" s="45">
        <f>H24+J24+L24+N24+P24+R24+T24+V24+X24+Z24</f>
        <v>1927.6</v>
      </c>
      <c r="D24" s="45">
        <f>C24</f>
        <v>1927.6</v>
      </c>
      <c r="E24" s="45">
        <f>I24+K24+M24+O24+Q24+S24+U24+W24+Y24+AA24+AC24+AE24</f>
        <v>1918.4300000000003</v>
      </c>
      <c r="F24" s="44">
        <f>IF(B24=0,0, E24/B24*100)</f>
        <v>40.699026242654398</v>
      </c>
      <c r="G24" s="44">
        <f>IF(C24=0,0, E24/C24*100)</f>
        <v>99.524278896036549</v>
      </c>
      <c r="H24" s="43">
        <v>0</v>
      </c>
      <c r="I24" s="42">
        <v>0</v>
      </c>
      <c r="J24" s="43">
        <v>0</v>
      </c>
      <c r="K24" s="42">
        <v>0</v>
      </c>
      <c r="L24" s="43">
        <v>0</v>
      </c>
      <c r="M24" s="42">
        <v>0</v>
      </c>
      <c r="N24" s="43">
        <v>0</v>
      </c>
      <c r="O24" s="42">
        <v>0</v>
      </c>
      <c r="P24" s="43">
        <v>1248.2</v>
      </c>
      <c r="Q24" s="42">
        <v>1248.2</v>
      </c>
      <c r="R24" s="43">
        <v>630.9</v>
      </c>
      <c r="S24" s="45">
        <v>630.85</v>
      </c>
      <c r="T24" s="43">
        <v>0</v>
      </c>
      <c r="U24" s="45">
        <v>0</v>
      </c>
      <c r="V24" s="43">
        <v>0</v>
      </c>
      <c r="W24" s="45">
        <v>0</v>
      </c>
      <c r="X24" s="43">
        <v>48.5</v>
      </c>
      <c r="Y24" s="45">
        <v>39.380000000000003</v>
      </c>
      <c r="Z24" s="43">
        <v>0</v>
      </c>
      <c r="AA24" s="45">
        <v>0</v>
      </c>
      <c r="AB24" s="43">
        <v>0</v>
      </c>
      <c r="AC24" s="45">
        <v>0</v>
      </c>
      <c r="AD24" s="43">
        <v>2786.1</v>
      </c>
      <c r="AE24" s="45">
        <v>0</v>
      </c>
      <c r="AF24" s="79"/>
    </row>
    <row r="25" spans="1:32" s="40" customFormat="1" ht="18.75" x14ac:dyDescent="0.3">
      <c r="A25" s="46" t="s">
        <v>4</v>
      </c>
      <c r="B25" s="45">
        <f>H25+J25+L25+N25+P25+R25+T25+V25+X25+Z25+AB25+AD25</f>
        <v>0</v>
      </c>
      <c r="C25" s="45">
        <f>H25+J25+L25+N25+P25+R25+T25+V25+X25+Z25</f>
        <v>0</v>
      </c>
      <c r="D25" s="45">
        <f>C25</f>
        <v>0</v>
      </c>
      <c r="E25" s="45">
        <f>I25+K25+M25+O25+Q25+S25+U25+W25+Y25+AA25+AC25+AE25</f>
        <v>0</v>
      </c>
      <c r="F25" s="44">
        <f>IF(B25=0,0, E25/B25*100)</f>
        <v>0</v>
      </c>
      <c r="G25" s="44">
        <f>IF(C25=0,0, E25/C25*100)</f>
        <v>0</v>
      </c>
      <c r="H25" s="43">
        <v>0</v>
      </c>
      <c r="I25" s="42">
        <v>0</v>
      </c>
      <c r="J25" s="43">
        <v>0</v>
      </c>
      <c r="K25" s="42">
        <v>0</v>
      </c>
      <c r="L25" s="43">
        <v>0</v>
      </c>
      <c r="M25" s="42">
        <v>0</v>
      </c>
      <c r="N25" s="43">
        <v>0</v>
      </c>
      <c r="O25" s="42">
        <v>0</v>
      </c>
      <c r="P25" s="43">
        <v>0</v>
      </c>
      <c r="Q25" s="42">
        <v>0</v>
      </c>
      <c r="R25" s="43">
        <v>0</v>
      </c>
      <c r="S25" s="45">
        <v>0</v>
      </c>
      <c r="T25" s="43">
        <v>0</v>
      </c>
      <c r="U25" s="45">
        <v>0</v>
      </c>
      <c r="V25" s="43">
        <v>0</v>
      </c>
      <c r="W25" s="45">
        <v>0</v>
      </c>
      <c r="X25" s="43">
        <v>0</v>
      </c>
      <c r="Y25" s="45">
        <v>0</v>
      </c>
      <c r="Z25" s="43">
        <v>0</v>
      </c>
      <c r="AA25" s="45">
        <v>0</v>
      </c>
      <c r="AB25" s="43">
        <v>0</v>
      </c>
      <c r="AC25" s="45">
        <v>0</v>
      </c>
      <c r="AD25" s="43">
        <v>0</v>
      </c>
      <c r="AE25" s="45">
        <v>0</v>
      </c>
      <c r="AF25" s="79"/>
    </row>
    <row r="26" spans="1:32" s="40" customFormat="1" ht="18.75" x14ac:dyDescent="0.3">
      <c r="A26" s="46" t="s">
        <v>3</v>
      </c>
      <c r="B26" s="45">
        <f>H26+J26+L26+N26+P26+R26+T26+V26+X26+Z26+AB26+AD26</f>
        <v>0</v>
      </c>
      <c r="C26" s="45">
        <f>H26+J26+L26+N26+P26+R26+T26+V26+X26+Z26</f>
        <v>0</v>
      </c>
      <c r="D26" s="45">
        <f>C26</f>
        <v>0</v>
      </c>
      <c r="E26" s="45">
        <f>I26+K26+M26+O26+Q26+S26+U26+W26+Y26+AA26+AC26+AE26</f>
        <v>0</v>
      </c>
      <c r="F26" s="44">
        <f>IF(B26=0,0, E26/B26*100)</f>
        <v>0</v>
      </c>
      <c r="G26" s="44">
        <f>IF(C26=0,0, E26/C26*100)</f>
        <v>0</v>
      </c>
      <c r="H26" s="43">
        <v>0</v>
      </c>
      <c r="I26" s="42">
        <v>0</v>
      </c>
      <c r="J26" s="43">
        <v>0</v>
      </c>
      <c r="K26" s="42">
        <v>0</v>
      </c>
      <c r="L26" s="43">
        <v>0</v>
      </c>
      <c r="M26" s="42">
        <v>0</v>
      </c>
      <c r="N26" s="43">
        <v>0</v>
      </c>
      <c r="O26" s="42">
        <v>0</v>
      </c>
      <c r="P26" s="43">
        <v>0</v>
      </c>
      <c r="Q26" s="42">
        <v>0</v>
      </c>
      <c r="R26" s="43">
        <v>0</v>
      </c>
      <c r="S26" s="45">
        <v>0</v>
      </c>
      <c r="T26" s="43">
        <v>0</v>
      </c>
      <c r="U26" s="45">
        <v>0</v>
      </c>
      <c r="V26" s="43">
        <v>0</v>
      </c>
      <c r="W26" s="45">
        <v>0</v>
      </c>
      <c r="X26" s="43">
        <v>0</v>
      </c>
      <c r="Y26" s="45">
        <v>0</v>
      </c>
      <c r="Z26" s="43">
        <v>0</v>
      </c>
      <c r="AA26" s="45">
        <v>0</v>
      </c>
      <c r="AB26" s="43">
        <v>0</v>
      </c>
      <c r="AC26" s="45">
        <v>0</v>
      </c>
      <c r="AD26" s="43">
        <v>0</v>
      </c>
      <c r="AE26" s="45">
        <v>0</v>
      </c>
      <c r="AF26" s="78"/>
    </row>
    <row r="27" spans="1:32" s="10" customFormat="1" ht="72" customHeight="1" x14ac:dyDescent="0.2">
      <c r="A27" s="55" t="s">
        <v>37</v>
      </c>
      <c r="B27" s="49">
        <f>B28</f>
        <v>102.9</v>
      </c>
      <c r="C27" s="49">
        <f>C28</f>
        <v>102.9</v>
      </c>
      <c r="D27" s="49">
        <f>D28</f>
        <v>102.9</v>
      </c>
      <c r="E27" s="49">
        <f>E28</f>
        <v>79.09</v>
      </c>
      <c r="F27" s="51">
        <f>IF(B27=0,0, E27/B27*100)</f>
        <v>76.861030126336246</v>
      </c>
      <c r="G27" s="51">
        <f>IF(C27=0,0, E27/C27*100)</f>
        <v>76.861030126336246</v>
      </c>
      <c r="H27" s="50">
        <f>H28</f>
        <v>0</v>
      </c>
      <c r="I27" s="49">
        <f>I28</f>
        <v>0</v>
      </c>
      <c r="J27" s="50">
        <f>J28</f>
        <v>0</v>
      </c>
      <c r="K27" s="49">
        <f>K28</f>
        <v>0</v>
      </c>
      <c r="L27" s="50">
        <f>L28</f>
        <v>0</v>
      </c>
      <c r="M27" s="49">
        <f>M28</f>
        <v>0</v>
      </c>
      <c r="N27" s="50">
        <f>N28</f>
        <v>0</v>
      </c>
      <c r="O27" s="49">
        <f>O28</f>
        <v>0</v>
      </c>
      <c r="P27" s="50">
        <f>P28</f>
        <v>0</v>
      </c>
      <c r="Q27" s="49">
        <f>Q28</f>
        <v>0</v>
      </c>
      <c r="R27" s="50">
        <f>R28</f>
        <v>0</v>
      </c>
      <c r="S27" s="49">
        <f>S28</f>
        <v>0</v>
      </c>
      <c r="T27" s="50">
        <f>T28</f>
        <v>102.9</v>
      </c>
      <c r="U27" s="49">
        <f>U28</f>
        <v>0</v>
      </c>
      <c r="V27" s="50">
        <f>V28</f>
        <v>0</v>
      </c>
      <c r="W27" s="49">
        <f>W28</f>
        <v>0</v>
      </c>
      <c r="X27" s="50">
        <f>X28</f>
        <v>0</v>
      </c>
      <c r="Y27" s="49">
        <f>Y28</f>
        <v>79.09</v>
      </c>
      <c r="Z27" s="50">
        <f>Z28</f>
        <v>0</v>
      </c>
      <c r="AA27" s="49">
        <f>AA28</f>
        <v>0</v>
      </c>
      <c r="AB27" s="50">
        <f>AB28</f>
        <v>0</v>
      </c>
      <c r="AC27" s="49">
        <f>AC28</f>
        <v>0</v>
      </c>
      <c r="AD27" s="50">
        <f>AD28</f>
        <v>0</v>
      </c>
      <c r="AE27" s="49">
        <f>AE28</f>
        <v>0</v>
      </c>
      <c r="AF27" s="80" t="s">
        <v>36</v>
      </c>
    </row>
    <row r="28" spans="1:32" s="40" customFormat="1" ht="18.75" x14ac:dyDescent="0.3">
      <c r="A28" s="53" t="s">
        <v>8</v>
      </c>
      <c r="B28" s="52">
        <f>SUM(B29:B32)</f>
        <v>102.9</v>
      </c>
      <c r="C28" s="52">
        <f>SUM(C29:C32)</f>
        <v>102.9</v>
      </c>
      <c r="D28" s="52">
        <f>SUM(D29:D32)</f>
        <v>102.9</v>
      </c>
      <c r="E28" s="49">
        <f>SUM(E29:E32)</f>
        <v>79.09</v>
      </c>
      <c r="F28" s="51">
        <f>IF(B28=0,0, E28/B28*100)</f>
        <v>76.861030126336246</v>
      </c>
      <c r="G28" s="51">
        <f>IF(C28=0,0, E28/C28*100)</f>
        <v>76.861030126336246</v>
      </c>
      <c r="H28" s="50">
        <f>SUM(H29:H32)</f>
        <v>0</v>
      </c>
      <c r="I28" s="49">
        <f>SUM(I29:I32)</f>
        <v>0</v>
      </c>
      <c r="J28" s="50">
        <f>SUM(J29:J32)</f>
        <v>0</v>
      </c>
      <c r="K28" s="49">
        <f>SUM(K29:K32)</f>
        <v>0</v>
      </c>
      <c r="L28" s="50">
        <f>SUM(L29:L32)</f>
        <v>0</v>
      </c>
      <c r="M28" s="49">
        <f>SUM(M29:M32)</f>
        <v>0</v>
      </c>
      <c r="N28" s="50">
        <f>SUM(N29:N32)</f>
        <v>0</v>
      </c>
      <c r="O28" s="49">
        <f>SUM(O29:O32)</f>
        <v>0</v>
      </c>
      <c r="P28" s="50">
        <f>SUM(P29:P32)</f>
        <v>0</v>
      </c>
      <c r="Q28" s="49">
        <f>SUM(Q29:Q32)</f>
        <v>0</v>
      </c>
      <c r="R28" s="50">
        <f>SUM(R29:R32)</f>
        <v>0</v>
      </c>
      <c r="S28" s="49">
        <f>SUM(S29:S32)</f>
        <v>0</v>
      </c>
      <c r="T28" s="50">
        <f>SUM(T29:T32)</f>
        <v>102.9</v>
      </c>
      <c r="U28" s="49">
        <f>SUM(U29:U32)</f>
        <v>0</v>
      </c>
      <c r="V28" s="50">
        <f>SUM(V29:V32)</f>
        <v>0</v>
      </c>
      <c r="W28" s="49">
        <f>SUM(W29:W32)</f>
        <v>0</v>
      </c>
      <c r="X28" s="50">
        <f>SUM(X29:X32)</f>
        <v>0</v>
      </c>
      <c r="Y28" s="49">
        <f>SUM(Y29:Y32)</f>
        <v>79.09</v>
      </c>
      <c r="Z28" s="50">
        <f>SUM(Z29:Z32)</f>
        <v>0</v>
      </c>
      <c r="AA28" s="49">
        <f>SUM(AA29:AA32)</f>
        <v>0</v>
      </c>
      <c r="AB28" s="50">
        <f>SUM(AB29:AB32)</f>
        <v>0</v>
      </c>
      <c r="AC28" s="49">
        <f>SUM(AC29:AC32)</f>
        <v>0</v>
      </c>
      <c r="AD28" s="50">
        <f>SUM(AD29:AD32)</f>
        <v>0</v>
      </c>
      <c r="AE28" s="49">
        <f>SUM(AE29:AE32)</f>
        <v>0</v>
      </c>
      <c r="AF28" s="79"/>
    </row>
    <row r="29" spans="1:32" s="40" customFormat="1" ht="18.75" x14ac:dyDescent="0.3">
      <c r="A29" s="46" t="s">
        <v>6</v>
      </c>
      <c r="B29" s="45">
        <f>H29+J29+L29+N29+P29+R29+T29+V29+X29+Z29+AB29+AD29</f>
        <v>0</v>
      </c>
      <c r="C29" s="45">
        <f>H29+J29+L29+N29+P29+R29+T29+V29+X29+Z29</f>
        <v>0</v>
      </c>
      <c r="D29" s="45">
        <f>C29</f>
        <v>0</v>
      </c>
      <c r="E29" s="45">
        <f>I29+K29+M29+O29+Q29+S29+U29+W29+Y29+AA29+AC29+AE29</f>
        <v>0</v>
      </c>
      <c r="F29" s="44">
        <f>IF(B29=0,0, E29/B29*100)</f>
        <v>0</v>
      </c>
      <c r="G29" s="44">
        <f>IF(C29=0,0, E29/C29*100)</f>
        <v>0</v>
      </c>
      <c r="H29" s="43">
        <v>0</v>
      </c>
      <c r="I29" s="42">
        <v>0</v>
      </c>
      <c r="J29" s="43">
        <v>0</v>
      </c>
      <c r="K29" s="42">
        <v>0</v>
      </c>
      <c r="L29" s="43">
        <v>0</v>
      </c>
      <c r="M29" s="42">
        <v>0</v>
      </c>
      <c r="N29" s="43">
        <v>0</v>
      </c>
      <c r="O29" s="45">
        <v>0</v>
      </c>
      <c r="P29" s="43">
        <v>0</v>
      </c>
      <c r="Q29" s="45">
        <v>0</v>
      </c>
      <c r="R29" s="43">
        <v>0</v>
      </c>
      <c r="S29" s="45">
        <v>0</v>
      </c>
      <c r="T29" s="43">
        <v>0</v>
      </c>
      <c r="U29" s="45">
        <v>0</v>
      </c>
      <c r="V29" s="43">
        <v>0</v>
      </c>
      <c r="W29" s="45">
        <v>0</v>
      </c>
      <c r="X29" s="43">
        <v>0</v>
      </c>
      <c r="Y29" s="45">
        <v>0</v>
      </c>
      <c r="Z29" s="43">
        <v>0</v>
      </c>
      <c r="AA29" s="45">
        <v>0</v>
      </c>
      <c r="AB29" s="43">
        <v>0</v>
      </c>
      <c r="AC29" s="45">
        <v>0</v>
      </c>
      <c r="AD29" s="43">
        <v>0</v>
      </c>
      <c r="AE29" s="45">
        <v>0</v>
      </c>
      <c r="AF29" s="79"/>
    </row>
    <row r="30" spans="1:32" s="40" customFormat="1" ht="18.75" x14ac:dyDescent="0.3">
      <c r="A30" s="46" t="s">
        <v>5</v>
      </c>
      <c r="B30" s="45">
        <f>H30+J30+L30+N30+P30+R30+T30+V30+X30+Z30+AB30+AD30</f>
        <v>102.9</v>
      </c>
      <c r="C30" s="45">
        <f>H30+J30+L30+N30+P30+R30+T30+V30+X30+Z30</f>
        <v>102.9</v>
      </c>
      <c r="D30" s="45">
        <f>C30</f>
        <v>102.9</v>
      </c>
      <c r="E30" s="45">
        <f>I30+K30+M30+O30+Q30+S30+U30+W30+Y30+AA30+AC30+AE30</f>
        <v>79.09</v>
      </c>
      <c r="F30" s="44">
        <f>IF(B30=0,0, E30/B30*100)</f>
        <v>76.861030126336246</v>
      </c>
      <c r="G30" s="44">
        <f>IF(C30=0,0, E30/C30*100)</f>
        <v>76.861030126336246</v>
      </c>
      <c r="H30" s="43">
        <v>0</v>
      </c>
      <c r="I30" s="42">
        <v>0</v>
      </c>
      <c r="J30" s="43">
        <v>0</v>
      </c>
      <c r="K30" s="42">
        <v>0</v>
      </c>
      <c r="L30" s="43">
        <v>0</v>
      </c>
      <c r="M30" s="42">
        <v>0</v>
      </c>
      <c r="N30" s="43">
        <v>0</v>
      </c>
      <c r="O30" s="45">
        <v>0</v>
      </c>
      <c r="P30" s="43">
        <v>0</v>
      </c>
      <c r="Q30" s="45">
        <v>0</v>
      </c>
      <c r="R30" s="43">
        <v>0</v>
      </c>
      <c r="S30" s="45">
        <v>0</v>
      </c>
      <c r="T30" s="43">
        <v>102.9</v>
      </c>
      <c r="U30" s="45">
        <v>0</v>
      </c>
      <c r="V30" s="43">
        <v>0</v>
      </c>
      <c r="W30" s="45">
        <v>0</v>
      </c>
      <c r="X30" s="43">
        <v>0</v>
      </c>
      <c r="Y30" s="45">
        <v>79.09</v>
      </c>
      <c r="Z30" s="43">
        <v>0</v>
      </c>
      <c r="AA30" s="45">
        <v>0</v>
      </c>
      <c r="AB30" s="43">
        <v>0</v>
      </c>
      <c r="AC30" s="45">
        <v>0</v>
      </c>
      <c r="AD30" s="43">
        <v>0</v>
      </c>
      <c r="AE30" s="45">
        <v>0</v>
      </c>
      <c r="AF30" s="79"/>
    </row>
    <row r="31" spans="1:32" s="40" customFormat="1" ht="18.75" x14ac:dyDescent="0.3">
      <c r="A31" s="46" t="s">
        <v>4</v>
      </c>
      <c r="B31" s="45">
        <f>H31+J31+L31+N31+P31+R31+T31+V31+X31+Z31+AB31+AD31</f>
        <v>0</v>
      </c>
      <c r="C31" s="45">
        <f>H31+J31+L31+N31+P31+R31+T31+V31+X31+Z31</f>
        <v>0</v>
      </c>
      <c r="D31" s="45">
        <f>C31</f>
        <v>0</v>
      </c>
      <c r="E31" s="45">
        <f>I31+K31+M31+O31+Q31+S31+U31+W31+Y31+AA31+AC31+AE31</f>
        <v>0</v>
      </c>
      <c r="F31" s="44">
        <f>IF(B31=0,0, E31/B31*100)</f>
        <v>0</v>
      </c>
      <c r="G31" s="44">
        <f>IF(C31=0,0, E31/C31*100)</f>
        <v>0</v>
      </c>
      <c r="H31" s="43">
        <v>0</v>
      </c>
      <c r="I31" s="42">
        <v>0</v>
      </c>
      <c r="J31" s="43">
        <v>0</v>
      </c>
      <c r="K31" s="42">
        <v>0</v>
      </c>
      <c r="L31" s="43">
        <v>0</v>
      </c>
      <c r="M31" s="42">
        <v>0</v>
      </c>
      <c r="N31" s="43">
        <v>0</v>
      </c>
      <c r="O31" s="45">
        <v>0</v>
      </c>
      <c r="P31" s="43">
        <v>0</v>
      </c>
      <c r="Q31" s="45">
        <v>0</v>
      </c>
      <c r="R31" s="43">
        <v>0</v>
      </c>
      <c r="S31" s="45">
        <v>0</v>
      </c>
      <c r="T31" s="43">
        <v>0</v>
      </c>
      <c r="U31" s="45">
        <v>0</v>
      </c>
      <c r="V31" s="43">
        <v>0</v>
      </c>
      <c r="W31" s="45">
        <v>0</v>
      </c>
      <c r="X31" s="43">
        <v>0</v>
      </c>
      <c r="Y31" s="45">
        <v>0</v>
      </c>
      <c r="Z31" s="43">
        <v>0</v>
      </c>
      <c r="AA31" s="45">
        <v>0</v>
      </c>
      <c r="AB31" s="43">
        <v>0</v>
      </c>
      <c r="AC31" s="45">
        <v>0</v>
      </c>
      <c r="AD31" s="43">
        <v>0</v>
      </c>
      <c r="AE31" s="45">
        <v>0</v>
      </c>
      <c r="AF31" s="79"/>
    </row>
    <row r="32" spans="1:32" s="40" customFormat="1" ht="18.75" x14ac:dyDescent="0.3">
      <c r="A32" s="46" t="s">
        <v>3</v>
      </c>
      <c r="B32" s="45">
        <f>H32+J32+L32+N32+P32+R32+T32+V32+X32+Z32+AB32+AD32</f>
        <v>0</v>
      </c>
      <c r="C32" s="45">
        <f>H32+J32+L32+N32+P32+R32+T32+V32+X32+Z32</f>
        <v>0</v>
      </c>
      <c r="D32" s="45">
        <f>C32</f>
        <v>0</v>
      </c>
      <c r="E32" s="45">
        <f>I32+K32+M32+O32+Q32+S32+U32+W32+Y32+AA32+AC32+AE32</f>
        <v>0</v>
      </c>
      <c r="F32" s="44">
        <f>IF(B32=0,0, E32/B32*100)</f>
        <v>0</v>
      </c>
      <c r="G32" s="44">
        <f>IF(C32=0,0, E32/C32*100)</f>
        <v>0</v>
      </c>
      <c r="H32" s="43">
        <v>0</v>
      </c>
      <c r="I32" s="42">
        <v>0</v>
      </c>
      <c r="J32" s="43">
        <v>0</v>
      </c>
      <c r="K32" s="42">
        <v>0</v>
      </c>
      <c r="L32" s="43">
        <v>0</v>
      </c>
      <c r="M32" s="42">
        <v>0</v>
      </c>
      <c r="N32" s="43">
        <v>0</v>
      </c>
      <c r="O32" s="45">
        <v>0</v>
      </c>
      <c r="P32" s="43">
        <v>0</v>
      </c>
      <c r="Q32" s="45">
        <v>0</v>
      </c>
      <c r="R32" s="43">
        <v>0</v>
      </c>
      <c r="S32" s="45">
        <v>0</v>
      </c>
      <c r="T32" s="43">
        <v>0</v>
      </c>
      <c r="U32" s="45">
        <v>0</v>
      </c>
      <c r="V32" s="43">
        <v>0</v>
      </c>
      <c r="W32" s="45">
        <v>0</v>
      </c>
      <c r="X32" s="43">
        <v>0</v>
      </c>
      <c r="Y32" s="45">
        <v>0</v>
      </c>
      <c r="Z32" s="43">
        <v>0</v>
      </c>
      <c r="AA32" s="45">
        <v>0</v>
      </c>
      <c r="AB32" s="43">
        <v>0</v>
      </c>
      <c r="AC32" s="45">
        <v>0</v>
      </c>
      <c r="AD32" s="43">
        <v>0</v>
      </c>
      <c r="AE32" s="45">
        <v>0</v>
      </c>
      <c r="AF32" s="78"/>
    </row>
    <row r="33" spans="1:32" s="10" customFormat="1" ht="75" x14ac:dyDescent="0.2">
      <c r="A33" s="55" t="s">
        <v>35</v>
      </c>
      <c r="B33" s="49">
        <f>B34</f>
        <v>507.8</v>
      </c>
      <c r="C33" s="49">
        <f>C34</f>
        <v>507.8</v>
      </c>
      <c r="D33" s="49">
        <f>D34</f>
        <v>507.8</v>
      </c>
      <c r="E33" s="49">
        <f>E34</f>
        <v>507.76</v>
      </c>
      <c r="F33" s="51">
        <f>IF(B33=0,0, E33/B33*100)</f>
        <v>99.99212288302482</v>
      </c>
      <c r="G33" s="51">
        <f>IF(C33=0,0, E33/C33*100)</f>
        <v>99.99212288302482</v>
      </c>
      <c r="H33" s="50">
        <f>H34</f>
        <v>0</v>
      </c>
      <c r="I33" s="49">
        <f>I34</f>
        <v>0</v>
      </c>
      <c r="J33" s="50">
        <f>J34</f>
        <v>0</v>
      </c>
      <c r="K33" s="49">
        <f>K34</f>
        <v>0</v>
      </c>
      <c r="L33" s="50">
        <f>L34</f>
        <v>0</v>
      </c>
      <c r="M33" s="49">
        <f>M34</f>
        <v>0</v>
      </c>
      <c r="N33" s="50">
        <f>N34</f>
        <v>0</v>
      </c>
      <c r="O33" s="49">
        <f>O34</f>
        <v>0</v>
      </c>
      <c r="P33" s="50">
        <f>P34</f>
        <v>0</v>
      </c>
      <c r="Q33" s="49">
        <f>Q34</f>
        <v>0</v>
      </c>
      <c r="R33" s="50">
        <f>R34</f>
        <v>0</v>
      </c>
      <c r="S33" s="49">
        <f>S34</f>
        <v>0</v>
      </c>
      <c r="T33" s="50">
        <f>T34</f>
        <v>507.8</v>
      </c>
      <c r="U33" s="49">
        <f>U34</f>
        <v>507.76</v>
      </c>
      <c r="V33" s="50">
        <f>V34</f>
        <v>0</v>
      </c>
      <c r="W33" s="49">
        <f>W34</f>
        <v>0</v>
      </c>
      <c r="X33" s="50">
        <f>X34</f>
        <v>0</v>
      </c>
      <c r="Y33" s="49">
        <f>Y34</f>
        <v>0</v>
      </c>
      <c r="Z33" s="50">
        <f>Z34</f>
        <v>0</v>
      </c>
      <c r="AA33" s="49">
        <f>AA34</f>
        <v>0</v>
      </c>
      <c r="AB33" s="50">
        <f>AB34</f>
        <v>0</v>
      </c>
      <c r="AC33" s="49">
        <f>AC34</f>
        <v>0</v>
      </c>
      <c r="AD33" s="50">
        <f>AD34</f>
        <v>0</v>
      </c>
      <c r="AE33" s="49">
        <f>AE34</f>
        <v>0</v>
      </c>
      <c r="AF33" s="77" t="s">
        <v>34</v>
      </c>
    </row>
    <row r="34" spans="1:32" s="40" customFormat="1" ht="18.75" x14ac:dyDescent="0.3">
      <c r="A34" s="53" t="s">
        <v>8</v>
      </c>
      <c r="B34" s="52">
        <f>SUM(B35:B38)</f>
        <v>507.8</v>
      </c>
      <c r="C34" s="52">
        <f>SUM(C35:C38)</f>
        <v>507.8</v>
      </c>
      <c r="D34" s="52">
        <f>SUM(D35:D38)</f>
        <v>507.8</v>
      </c>
      <c r="E34" s="49">
        <f>SUM(E35:E38)</f>
        <v>507.76</v>
      </c>
      <c r="F34" s="51">
        <f>IF(B34=0,0, E34/B34*100)</f>
        <v>99.99212288302482</v>
      </c>
      <c r="G34" s="51">
        <f>IF(C34=0,0, E34/C34*100)</f>
        <v>99.99212288302482</v>
      </c>
      <c r="H34" s="50">
        <f>SUM(H35:H38)</f>
        <v>0</v>
      </c>
      <c r="I34" s="49">
        <f>SUM(I35:I38)</f>
        <v>0</v>
      </c>
      <c r="J34" s="50">
        <f>SUM(J35:J38)</f>
        <v>0</v>
      </c>
      <c r="K34" s="49">
        <f>SUM(K35:K38)</f>
        <v>0</v>
      </c>
      <c r="L34" s="50">
        <f>SUM(L35:L38)</f>
        <v>0</v>
      </c>
      <c r="M34" s="49">
        <f>SUM(M35:M38)</f>
        <v>0</v>
      </c>
      <c r="N34" s="50">
        <f>SUM(N35:N38)</f>
        <v>0</v>
      </c>
      <c r="O34" s="49">
        <f>SUM(O35:O38)</f>
        <v>0</v>
      </c>
      <c r="P34" s="50">
        <f>SUM(P35:P38)</f>
        <v>0</v>
      </c>
      <c r="Q34" s="49">
        <f>SUM(Q35:Q38)</f>
        <v>0</v>
      </c>
      <c r="R34" s="50">
        <f>SUM(R35:R38)</f>
        <v>0</v>
      </c>
      <c r="S34" s="49">
        <f>SUM(S35:S38)</f>
        <v>0</v>
      </c>
      <c r="T34" s="50">
        <f>SUM(T35:T38)</f>
        <v>507.8</v>
      </c>
      <c r="U34" s="49">
        <f>SUM(U35:U38)</f>
        <v>507.76</v>
      </c>
      <c r="V34" s="50">
        <f>SUM(V35:V38)</f>
        <v>0</v>
      </c>
      <c r="W34" s="49">
        <f>SUM(W35:W38)</f>
        <v>0</v>
      </c>
      <c r="X34" s="50">
        <f>SUM(X35:X38)</f>
        <v>0</v>
      </c>
      <c r="Y34" s="49">
        <f>SUM(Y35:Y38)</f>
        <v>0</v>
      </c>
      <c r="Z34" s="50">
        <f>SUM(Z35:Z38)</f>
        <v>0</v>
      </c>
      <c r="AA34" s="49">
        <f>SUM(AA35:AA38)</f>
        <v>0</v>
      </c>
      <c r="AB34" s="50">
        <f>SUM(AB35:AB38)</f>
        <v>0</v>
      </c>
      <c r="AC34" s="49">
        <f>SUM(AC35:AC38)</f>
        <v>0</v>
      </c>
      <c r="AD34" s="50">
        <f>SUM(AD35:AD38)</f>
        <v>0</v>
      </c>
      <c r="AE34" s="49">
        <f>SUM(AE35:AE38)</f>
        <v>0</v>
      </c>
      <c r="AF34" s="76"/>
    </row>
    <row r="35" spans="1:32" s="40" customFormat="1" ht="18.75" x14ac:dyDescent="0.3">
      <c r="A35" s="46" t="s">
        <v>6</v>
      </c>
      <c r="B35" s="45">
        <f>H35+J35+L35+N35+P35+R35+T35+V35+X35+Z35+AB35+AD35</f>
        <v>0</v>
      </c>
      <c r="C35" s="45">
        <f>H35+J35+L35+N35+P35+R35+T35+V35+X35+Z35</f>
        <v>0</v>
      </c>
      <c r="D35" s="45">
        <f>C35</f>
        <v>0</v>
      </c>
      <c r="E35" s="45">
        <f>I35+K35+M35+O35+Q35+S35+U35+W35+Y35+AA35+AC35+AE35</f>
        <v>0</v>
      </c>
      <c r="F35" s="44">
        <f>IF(B35=0,0, E35/B35*100)</f>
        <v>0</v>
      </c>
      <c r="G35" s="44">
        <f>IF(C35=0,0, E35/C35*100)</f>
        <v>0</v>
      </c>
      <c r="H35" s="43">
        <v>0</v>
      </c>
      <c r="I35" s="42">
        <v>0</v>
      </c>
      <c r="J35" s="43">
        <v>0</v>
      </c>
      <c r="K35" s="42">
        <v>0</v>
      </c>
      <c r="L35" s="43">
        <v>0</v>
      </c>
      <c r="M35" s="42">
        <v>0</v>
      </c>
      <c r="N35" s="43">
        <v>0</v>
      </c>
      <c r="O35" s="45">
        <v>0</v>
      </c>
      <c r="P35" s="43">
        <v>0</v>
      </c>
      <c r="Q35" s="45">
        <v>0</v>
      </c>
      <c r="R35" s="43">
        <v>0</v>
      </c>
      <c r="S35" s="45">
        <v>0</v>
      </c>
      <c r="T35" s="43">
        <v>0</v>
      </c>
      <c r="U35" s="45">
        <v>0</v>
      </c>
      <c r="V35" s="43">
        <v>0</v>
      </c>
      <c r="W35" s="45">
        <v>0</v>
      </c>
      <c r="X35" s="43">
        <v>0</v>
      </c>
      <c r="Y35" s="45">
        <v>0</v>
      </c>
      <c r="Z35" s="43">
        <v>0</v>
      </c>
      <c r="AA35" s="45">
        <v>0</v>
      </c>
      <c r="AB35" s="43">
        <v>0</v>
      </c>
      <c r="AC35" s="45">
        <v>0</v>
      </c>
      <c r="AD35" s="43">
        <v>0</v>
      </c>
      <c r="AE35" s="45">
        <v>0</v>
      </c>
      <c r="AF35" s="76"/>
    </row>
    <row r="36" spans="1:32" s="40" customFormat="1" ht="18.75" x14ac:dyDescent="0.3">
      <c r="A36" s="46" t="s">
        <v>5</v>
      </c>
      <c r="B36" s="45">
        <f>H36+J36+L36+N36+P36+R36+T36+V36+X36+Z36+AB36+AD36</f>
        <v>507.8</v>
      </c>
      <c r="C36" s="45">
        <f>H36+J36+L36+N36+P36+R36+T36+V36+X36+Z36</f>
        <v>507.8</v>
      </c>
      <c r="D36" s="45">
        <f>C36</f>
        <v>507.8</v>
      </c>
      <c r="E36" s="45">
        <f>I36+K36+M36+O36+Q36+S36+U36+W36+Y36+AA36+AC36+AE36</f>
        <v>507.76</v>
      </c>
      <c r="F36" s="44">
        <f>IF(B36=0,0, E36/B36*100)</f>
        <v>99.99212288302482</v>
      </c>
      <c r="G36" s="44">
        <f>IF(C36=0,0, E36/C36*100)</f>
        <v>99.99212288302482</v>
      </c>
      <c r="H36" s="43">
        <v>0</v>
      </c>
      <c r="I36" s="42">
        <v>0</v>
      </c>
      <c r="J36" s="43">
        <v>0</v>
      </c>
      <c r="K36" s="42">
        <v>0</v>
      </c>
      <c r="L36" s="43">
        <v>0</v>
      </c>
      <c r="M36" s="42">
        <v>0</v>
      </c>
      <c r="N36" s="43">
        <v>0</v>
      </c>
      <c r="O36" s="45">
        <v>0</v>
      </c>
      <c r="P36" s="43">
        <v>0</v>
      </c>
      <c r="Q36" s="45">
        <v>0</v>
      </c>
      <c r="R36" s="43">
        <v>0</v>
      </c>
      <c r="S36" s="45">
        <v>0</v>
      </c>
      <c r="T36" s="43">
        <v>507.8</v>
      </c>
      <c r="U36" s="45">
        <v>507.76</v>
      </c>
      <c r="V36" s="43">
        <v>0</v>
      </c>
      <c r="W36" s="45">
        <v>0</v>
      </c>
      <c r="X36" s="43">
        <v>0</v>
      </c>
      <c r="Y36" s="45">
        <v>0</v>
      </c>
      <c r="Z36" s="43">
        <v>0</v>
      </c>
      <c r="AA36" s="45">
        <v>0</v>
      </c>
      <c r="AB36" s="43">
        <v>0</v>
      </c>
      <c r="AC36" s="45">
        <v>0</v>
      </c>
      <c r="AD36" s="43">
        <v>0</v>
      </c>
      <c r="AE36" s="45">
        <v>0</v>
      </c>
      <c r="AF36" s="76"/>
    </row>
    <row r="37" spans="1:32" s="40" customFormat="1" ht="18.75" x14ac:dyDescent="0.3">
      <c r="A37" s="46" t="s">
        <v>4</v>
      </c>
      <c r="B37" s="45">
        <f>H37+J37+L37+N37+P37+R37+T37+V37+X37+Z37+AB37+AD37</f>
        <v>0</v>
      </c>
      <c r="C37" s="45">
        <f>H37+J37+L37+N37+P37+R37+T37+V37+X37+Z37</f>
        <v>0</v>
      </c>
      <c r="D37" s="45">
        <f>C37</f>
        <v>0</v>
      </c>
      <c r="E37" s="45">
        <f>I37+K37+M37+O37+Q37+S37+U37+W37+Y37+AA37+AC37+AE37</f>
        <v>0</v>
      </c>
      <c r="F37" s="44">
        <f>IF(B37=0,0, E37/B37*100)</f>
        <v>0</v>
      </c>
      <c r="G37" s="44">
        <f>IF(C37=0,0, E37/C37*100)</f>
        <v>0</v>
      </c>
      <c r="H37" s="43">
        <v>0</v>
      </c>
      <c r="I37" s="42">
        <v>0</v>
      </c>
      <c r="J37" s="43">
        <v>0</v>
      </c>
      <c r="K37" s="42">
        <v>0</v>
      </c>
      <c r="L37" s="43">
        <v>0</v>
      </c>
      <c r="M37" s="42">
        <v>0</v>
      </c>
      <c r="N37" s="43">
        <v>0</v>
      </c>
      <c r="O37" s="45">
        <v>0</v>
      </c>
      <c r="P37" s="43">
        <v>0</v>
      </c>
      <c r="Q37" s="45">
        <v>0</v>
      </c>
      <c r="R37" s="43">
        <v>0</v>
      </c>
      <c r="S37" s="45">
        <v>0</v>
      </c>
      <c r="T37" s="43">
        <v>0</v>
      </c>
      <c r="U37" s="45">
        <v>0</v>
      </c>
      <c r="V37" s="43">
        <v>0</v>
      </c>
      <c r="W37" s="45">
        <v>0</v>
      </c>
      <c r="X37" s="43">
        <v>0</v>
      </c>
      <c r="Y37" s="45">
        <v>0</v>
      </c>
      <c r="Z37" s="43">
        <v>0</v>
      </c>
      <c r="AA37" s="45">
        <v>0</v>
      </c>
      <c r="AB37" s="43">
        <v>0</v>
      </c>
      <c r="AC37" s="45">
        <v>0</v>
      </c>
      <c r="AD37" s="43">
        <v>0</v>
      </c>
      <c r="AE37" s="45">
        <v>0</v>
      </c>
      <c r="AF37" s="76"/>
    </row>
    <row r="38" spans="1:32" s="40" customFormat="1" ht="18.75" x14ac:dyDescent="0.3">
      <c r="A38" s="46" t="s">
        <v>3</v>
      </c>
      <c r="B38" s="45">
        <f>H38+J38+L38+N38+P38+R38+T38+V38+X38+Z38+AB38+AD38</f>
        <v>0</v>
      </c>
      <c r="C38" s="45">
        <f>H38+J38+L38+N38+P38+R38+T38+V38+X38+Z38</f>
        <v>0</v>
      </c>
      <c r="D38" s="45">
        <f>C38</f>
        <v>0</v>
      </c>
      <c r="E38" s="45">
        <f>I38+K38+M38+O38+Q38+S38+U38+W38+Y38+AA38+AC38+AE38</f>
        <v>0</v>
      </c>
      <c r="F38" s="44">
        <f>IF(B38=0,0, E38/B38*100)</f>
        <v>0</v>
      </c>
      <c r="G38" s="44">
        <f>IF(C38=0,0, E38/C38*100)</f>
        <v>0</v>
      </c>
      <c r="H38" s="43">
        <v>0</v>
      </c>
      <c r="I38" s="42">
        <v>0</v>
      </c>
      <c r="J38" s="43">
        <v>0</v>
      </c>
      <c r="K38" s="42">
        <v>0</v>
      </c>
      <c r="L38" s="43">
        <v>0</v>
      </c>
      <c r="M38" s="42">
        <v>0</v>
      </c>
      <c r="N38" s="43">
        <v>0</v>
      </c>
      <c r="O38" s="45">
        <v>0</v>
      </c>
      <c r="P38" s="43">
        <v>0</v>
      </c>
      <c r="Q38" s="45">
        <v>0</v>
      </c>
      <c r="R38" s="43">
        <v>0</v>
      </c>
      <c r="S38" s="45">
        <v>0</v>
      </c>
      <c r="T38" s="43">
        <v>0</v>
      </c>
      <c r="U38" s="45">
        <v>0</v>
      </c>
      <c r="V38" s="43">
        <v>0</v>
      </c>
      <c r="W38" s="45">
        <v>0</v>
      </c>
      <c r="X38" s="43">
        <v>0</v>
      </c>
      <c r="Y38" s="45">
        <v>0</v>
      </c>
      <c r="Z38" s="43">
        <v>0</v>
      </c>
      <c r="AA38" s="45">
        <v>0</v>
      </c>
      <c r="AB38" s="43">
        <v>0</v>
      </c>
      <c r="AC38" s="45">
        <v>0</v>
      </c>
      <c r="AD38" s="43">
        <v>0</v>
      </c>
      <c r="AE38" s="45">
        <v>0</v>
      </c>
      <c r="AF38" s="75"/>
    </row>
    <row r="39" spans="1:32" s="10" customFormat="1" ht="112.5" x14ac:dyDescent="0.2">
      <c r="A39" s="55" t="s">
        <v>33</v>
      </c>
      <c r="B39" s="49">
        <f>B40</f>
        <v>462.90000000000003</v>
      </c>
      <c r="C39" s="49">
        <f>C40</f>
        <v>462.86</v>
      </c>
      <c r="D39" s="49">
        <f>D40</f>
        <v>462.86</v>
      </c>
      <c r="E39" s="49">
        <f>E40</f>
        <v>462.86</v>
      </c>
      <c r="F39" s="51">
        <f>IF(B39=0,0, E39/B39*100)</f>
        <v>99.991358824800173</v>
      </c>
      <c r="G39" s="51">
        <f>IF(C39=0,0, E39/C39*100)</f>
        <v>100</v>
      </c>
      <c r="H39" s="50">
        <f>H40</f>
        <v>0</v>
      </c>
      <c r="I39" s="49">
        <f>I40</f>
        <v>0</v>
      </c>
      <c r="J39" s="50">
        <f>J40</f>
        <v>0</v>
      </c>
      <c r="K39" s="49">
        <f>K40</f>
        <v>0</v>
      </c>
      <c r="L39" s="50">
        <f>L40</f>
        <v>0</v>
      </c>
      <c r="M39" s="49">
        <f>M40</f>
        <v>0</v>
      </c>
      <c r="N39" s="50">
        <f>N40</f>
        <v>0</v>
      </c>
      <c r="O39" s="49">
        <f>O40</f>
        <v>0</v>
      </c>
      <c r="P39" s="50">
        <f>P40</f>
        <v>0</v>
      </c>
      <c r="Q39" s="49">
        <f>Q40</f>
        <v>0</v>
      </c>
      <c r="R39" s="50">
        <f>R40</f>
        <v>0</v>
      </c>
      <c r="S39" s="49">
        <f>S40</f>
        <v>0</v>
      </c>
      <c r="T39" s="50">
        <f>T40</f>
        <v>0</v>
      </c>
      <c r="U39" s="49">
        <f>U40</f>
        <v>0</v>
      </c>
      <c r="V39" s="50">
        <f>V40</f>
        <v>0</v>
      </c>
      <c r="W39" s="49">
        <f>W40</f>
        <v>0</v>
      </c>
      <c r="X39" s="50">
        <f>X40</f>
        <v>462.86</v>
      </c>
      <c r="Y39" s="49">
        <f>Y40</f>
        <v>462.86</v>
      </c>
      <c r="Z39" s="50">
        <f>Z40</f>
        <v>0</v>
      </c>
      <c r="AA39" s="49">
        <f>AA40</f>
        <v>0</v>
      </c>
      <c r="AB39" s="50">
        <f>AB40</f>
        <v>0</v>
      </c>
      <c r="AC39" s="49">
        <f>AC40</f>
        <v>0</v>
      </c>
      <c r="AD39" s="50">
        <f>AD40</f>
        <v>0.04</v>
      </c>
      <c r="AE39" s="49">
        <f>AE40</f>
        <v>0</v>
      </c>
      <c r="AF39" s="80" t="s">
        <v>32</v>
      </c>
    </row>
    <row r="40" spans="1:32" s="40" customFormat="1" ht="18.75" x14ac:dyDescent="0.3">
      <c r="A40" s="53" t="s">
        <v>8</v>
      </c>
      <c r="B40" s="52">
        <f>SUM(B41:B44)</f>
        <v>462.90000000000003</v>
      </c>
      <c r="C40" s="52">
        <f>SUM(C41:C44)</f>
        <v>462.86</v>
      </c>
      <c r="D40" s="52">
        <f>SUM(D41:D44)</f>
        <v>462.86</v>
      </c>
      <c r="E40" s="49">
        <f>SUM(E41:E44)</f>
        <v>462.86</v>
      </c>
      <c r="F40" s="51">
        <f>IF(B40=0,0, E40/B40*100)</f>
        <v>99.991358824800173</v>
      </c>
      <c r="G40" s="51">
        <f>IF(C40=0,0, E40/C40*100)</f>
        <v>100</v>
      </c>
      <c r="H40" s="50">
        <f>SUM(H41:H44)</f>
        <v>0</v>
      </c>
      <c r="I40" s="49">
        <f>SUM(I41:I44)</f>
        <v>0</v>
      </c>
      <c r="J40" s="50">
        <f>SUM(J41:J44)</f>
        <v>0</v>
      </c>
      <c r="K40" s="49">
        <f>SUM(K41:K44)</f>
        <v>0</v>
      </c>
      <c r="L40" s="50">
        <f>SUM(L41:L44)</f>
        <v>0</v>
      </c>
      <c r="M40" s="49">
        <f>SUM(M41:M44)</f>
        <v>0</v>
      </c>
      <c r="N40" s="50">
        <f>SUM(N41:N44)</f>
        <v>0</v>
      </c>
      <c r="O40" s="49">
        <f>SUM(O41:O44)</f>
        <v>0</v>
      </c>
      <c r="P40" s="50">
        <f>SUM(P41:P44)</f>
        <v>0</v>
      </c>
      <c r="Q40" s="49">
        <f>SUM(Q41:Q44)</f>
        <v>0</v>
      </c>
      <c r="R40" s="50">
        <f>SUM(R41:R44)</f>
        <v>0</v>
      </c>
      <c r="S40" s="49">
        <f>SUM(S41:S44)</f>
        <v>0</v>
      </c>
      <c r="T40" s="50">
        <f>SUM(T41:T44)</f>
        <v>0</v>
      </c>
      <c r="U40" s="49">
        <f>SUM(U41:U44)</f>
        <v>0</v>
      </c>
      <c r="V40" s="50">
        <f>SUM(V41:V44)</f>
        <v>0</v>
      </c>
      <c r="W40" s="49">
        <f>SUM(W41:W44)</f>
        <v>0</v>
      </c>
      <c r="X40" s="50">
        <f>SUM(X41:X44)</f>
        <v>462.86</v>
      </c>
      <c r="Y40" s="49">
        <f>SUM(Y41:Y44)</f>
        <v>462.86</v>
      </c>
      <c r="Z40" s="50">
        <f>SUM(Z41:Z44)</f>
        <v>0</v>
      </c>
      <c r="AA40" s="49">
        <f>SUM(AA41:AA44)</f>
        <v>0</v>
      </c>
      <c r="AB40" s="50">
        <f>SUM(AB41:AB44)</f>
        <v>0</v>
      </c>
      <c r="AC40" s="49">
        <f>SUM(AC41:AC44)</f>
        <v>0</v>
      </c>
      <c r="AD40" s="50">
        <f>SUM(AD41:AD44)</f>
        <v>0.04</v>
      </c>
      <c r="AE40" s="49">
        <f>SUM(AE41:AE44)</f>
        <v>0</v>
      </c>
      <c r="AF40" s="79"/>
    </row>
    <row r="41" spans="1:32" s="40" customFormat="1" ht="18.75" x14ac:dyDescent="0.3">
      <c r="A41" s="46" t="s">
        <v>6</v>
      </c>
      <c r="B41" s="45">
        <f>H41+J41+L41+N41+P41+R41+T41+V41+X41+Z41+AB41+AD41</f>
        <v>0</v>
      </c>
      <c r="C41" s="45">
        <f>H41+J41+L41+N41+P41+R41+T41+V41+X41+Z41</f>
        <v>0</v>
      </c>
      <c r="D41" s="45">
        <f>C41</f>
        <v>0</v>
      </c>
      <c r="E41" s="45">
        <f>I41+K41+M41+O41+Q41+S41+U41+W41+Y41+AA41+AC41+AE41</f>
        <v>0</v>
      </c>
      <c r="F41" s="44">
        <f>IF(B41=0,0, E41/B41*100)</f>
        <v>0</v>
      </c>
      <c r="G41" s="44">
        <f>IF(C41=0,0, E41/C41*100)</f>
        <v>0</v>
      </c>
      <c r="H41" s="43">
        <v>0</v>
      </c>
      <c r="I41" s="42">
        <v>0</v>
      </c>
      <c r="J41" s="43">
        <v>0</v>
      </c>
      <c r="K41" s="42">
        <v>0</v>
      </c>
      <c r="L41" s="43">
        <v>0</v>
      </c>
      <c r="M41" s="42">
        <v>0</v>
      </c>
      <c r="N41" s="43">
        <v>0</v>
      </c>
      <c r="O41" s="42">
        <v>0</v>
      </c>
      <c r="P41" s="43">
        <v>0</v>
      </c>
      <c r="Q41" s="42">
        <v>0</v>
      </c>
      <c r="R41" s="43">
        <v>0</v>
      </c>
      <c r="S41" s="42">
        <v>0</v>
      </c>
      <c r="T41" s="43">
        <v>0</v>
      </c>
      <c r="U41" s="42">
        <v>0</v>
      </c>
      <c r="V41" s="43">
        <v>0</v>
      </c>
      <c r="W41" s="42">
        <v>0</v>
      </c>
      <c r="X41" s="43">
        <v>0</v>
      </c>
      <c r="Y41" s="42">
        <v>0</v>
      </c>
      <c r="Z41" s="43">
        <v>0</v>
      </c>
      <c r="AA41" s="42">
        <v>0</v>
      </c>
      <c r="AB41" s="43">
        <v>0</v>
      </c>
      <c r="AC41" s="42">
        <v>0</v>
      </c>
      <c r="AD41" s="43">
        <v>0</v>
      </c>
      <c r="AE41" s="42">
        <v>0</v>
      </c>
      <c r="AF41" s="79"/>
    </row>
    <row r="42" spans="1:32" s="40" customFormat="1" ht="18.75" x14ac:dyDescent="0.3">
      <c r="A42" s="46" t="s">
        <v>5</v>
      </c>
      <c r="B42" s="45">
        <f>H42+J42+L42+N42+P42+R42+T42+V42+X42+Z42+AB42+AD42</f>
        <v>462.90000000000003</v>
      </c>
      <c r="C42" s="45">
        <f>H42+J42+L42+N42+P42+R42+T42+V42+X42+Z42</f>
        <v>462.86</v>
      </c>
      <c r="D42" s="45">
        <f>C42</f>
        <v>462.86</v>
      </c>
      <c r="E42" s="45">
        <f>I42+K42+M42+O42+Q42+S42+U42+W42+Y42+AA42+AC42+AE42</f>
        <v>462.86</v>
      </c>
      <c r="F42" s="44">
        <f>IF(B42=0,0, E42/B42*100)</f>
        <v>99.991358824800173</v>
      </c>
      <c r="G42" s="44">
        <f>IF(C42=0,0, E42/C42*100)</f>
        <v>100</v>
      </c>
      <c r="H42" s="43">
        <v>0</v>
      </c>
      <c r="I42" s="42">
        <v>0</v>
      </c>
      <c r="J42" s="43">
        <v>0</v>
      </c>
      <c r="K42" s="42">
        <v>0</v>
      </c>
      <c r="L42" s="43">
        <v>0</v>
      </c>
      <c r="M42" s="42">
        <v>0</v>
      </c>
      <c r="N42" s="43">
        <v>0</v>
      </c>
      <c r="O42" s="42">
        <v>0</v>
      </c>
      <c r="P42" s="43">
        <v>0</v>
      </c>
      <c r="Q42" s="42">
        <v>0</v>
      </c>
      <c r="R42" s="43">
        <v>0</v>
      </c>
      <c r="S42" s="42">
        <v>0</v>
      </c>
      <c r="T42" s="43">
        <v>0</v>
      </c>
      <c r="U42" s="42">
        <v>0</v>
      </c>
      <c r="V42" s="43">
        <v>0</v>
      </c>
      <c r="W42" s="42">
        <v>0</v>
      </c>
      <c r="X42" s="43">
        <v>462.86</v>
      </c>
      <c r="Y42" s="42">
        <v>462.86</v>
      </c>
      <c r="Z42" s="43">
        <v>0</v>
      </c>
      <c r="AA42" s="42">
        <v>0</v>
      </c>
      <c r="AB42" s="43">
        <v>0</v>
      </c>
      <c r="AC42" s="42">
        <v>0</v>
      </c>
      <c r="AD42" s="43">
        <v>0.04</v>
      </c>
      <c r="AE42" s="42">
        <v>0</v>
      </c>
      <c r="AF42" s="79"/>
    </row>
    <row r="43" spans="1:32" s="40" customFormat="1" ht="18.75" x14ac:dyDescent="0.3">
      <c r="A43" s="46" t="s">
        <v>4</v>
      </c>
      <c r="B43" s="45">
        <f>H43+J43+L43+N43+P43+R43+T43+V43+X43+Z43+AB43+AD43</f>
        <v>0</v>
      </c>
      <c r="C43" s="45">
        <f>H43+J43+L43+N43+P43+R43+T43+V43+X43+Z43</f>
        <v>0</v>
      </c>
      <c r="D43" s="45">
        <f>C43</f>
        <v>0</v>
      </c>
      <c r="E43" s="45">
        <f>I43+K43+M43+O43+Q43+S43+U43+W43+Y43+AA43+AC43+AE43</f>
        <v>0</v>
      </c>
      <c r="F43" s="44">
        <f>IF(B43=0,0, E43/B43*100)</f>
        <v>0</v>
      </c>
      <c r="G43" s="44">
        <f>IF(C43=0,0, E43/C43*100)</f>
        <v>0</v>
      </c>
      <c r="H43" s="43">
        <v>0</v>
      </c>
      <c r="I43" s="42">
        <v>0</v>
      </c>
      <c r="J43" s="43">
        <v>0</v>
      </c>
      <c r="K43" s="42">
        <v>0</v>
      </c>
      <c r="L43" s="43">
        <v>0</v>
      </c>
      <c r="M43" s="42">
        <v>0</v>
      </c>
      <c r="N43" s="43">
        <v>0</v>
      </c>
      <c r="O43" s="42">
        <v>0</v>
      </c>
      <c r="P43" s="43">
        <v>0</v>
      </c>
      <c r="Q43" s="42">
        <v>0</v>
      </c>
      <c r="R43" s="43">
        <v>0</v>
      </c>
      <c r="S43" s="42">
        <v>0</v>
      </c>
      <c r="T43" s="43">
        <v>0</v>
      </c>
      <c r="U43" s="42">
        <v>0</v>
      </c>
      <c r="V43" s="43">
        <v>0</v>
      </c>
      <c r="W43" s="42">
        <v>0</v>
      </c>
      <c r="X43" s="43">
        <v>0</v>
      </c>
      <c r="Y43" s="42">
        <v>0</v>
      </c>
      <c r="Z43" s="43">
        <v>0</v>
      </c>
      <c r="AA43" s="42">
        <v>0</v>
      </c>
      <c r="AB43" s="43">
        <v>0</v>
      </c>
      <c r="AC43" s="42">
        <v>0</v>
      </c>
      <c r="AD43" s="43">
        <v>0</v>
      </c>
      <c r="AE43" s="42">
        <v>0</v>
      </c>
      <c r="AF43" s="79"/>
    </row>
    <row r="44" spans="1:32" s="40" customFormat="1" ht="18.75" x14ac:dyDescent="0.3">
      <c r="A44" s="46" t="s">
        <v>3</v>
      </c>
      <c r="B44" s="45">
        <f>H44+J44+L44+N44+P44+R44+T44+V44+X44+Z44+AB44+AD44</f>
        <v>0</v>
      </c>
      <c r="C44" s="45">
        <f>H44+J44+L44+N44+P44+R44+T44+V44+X44+Z44</f>
        <v>0</v>
      </c>
      <c r="D44" s="45">
        <f>C44</f>
        <v>0</v>
      </c>
      <c r="E44" s="45">
        <f>I44+K44+M44+O44+Q44+S44+U44+W44+Y44+AA44+AC44+AE44</f>
        <v>0</v>
      </c>
      <c r="F44" s="44">
        <f>IF(B44=0,0, E44/B44*100)</f>
        <v>0</v>
      </c>
      <c r="G44" s="44">
        <f>IF(C44=0,0, E44/C44*100)</f>
        <v>0</v>
      </c>
      <c r="H44" s="43">
        <v>0</v>
      </c>
      <c r="I44" s="42">
        <v>0</v>
      </c>
      <c r="J44" s="43">
        <v>0</v>
      </c>
      <c r="K44" s="42">
        <v>0</v>
      </c>
      <c r="L44" s="43">
        <v>0</v>
      </c>
      <c r="M44" s="42">
        <v>0</v>
      </c>
      <c r="N44" s="43">
        <v>0</v>
      </c>
      <c r="O44" s="42">
        <v>0</v>
      </c>
      <c r="P44" s="43">
        <v>0</v>
      </c>
      <c r="Q44" s="42">
        <v>0</v>
      </c>
      <c r="R44" s="43">
        <v>0</v>
      </c>
      <c r="S44" s="42">
        <v>0</v>
      </c>
      <c r="T44" s="43">
        <v>0</v>
      </c>
      <c r="U44" s="42">
        <v>0</v>
      </c>
      <c r="V44" s="43">
        <v>0</v>
      </c>
      <c r="W44" s="42">
        <v>0</v>
      </c>
      <c r="X44" s="43">
        <v>0</v>
      </c>
      <c r="Y44" s="42">
        <v>0</v>
      </c>
      <c r="Z44" s="43">
        <v>0</v>
      </c>
      <c r="AA44" s="42">
        <v>0</v>
      </c>
      <c r="AB44" s="43">
        <v>0</v>
      </c>
      <c r="AC44" s="42">
        <v>0</v>
      </c>
      <c r="AD44" s="43">
        <v>0</v>
      </c>
      <c r="AE44" s="42">
        <v>0</v>
      </c>
      <c r="AF44" s="78"/>
    </row>
    <row r="45" spans="1:32" s="40" customFormat="1" ht="78" customHeight="1" x14ac:dyDescent="0.2">
      <c r="A45" s="55" t="s">
        <v>31</v>
      </c>
      <c r="B45" s="49">
        <f>B46</f>
        <v>748.1</v>
      </c>
      <c r="C45" s="49">
        <f>C46</f>
        <v>748.1</v>
      </c>
      <c r="D45" s="49">
        <f>D46</f>
        <v>748.1</v>
      </c>
      <c r="E45" s="49">
        <f>E46</f>
        <v>648.07000000000005</v>
      </c>
      <c r="F45" s="51">
        <f>IF(B45=0,0, E45/B45*100)</f>
        <v>86.628792942120043</v>
      </c>
      <c r="G45" s="51">
        <f>IF(C45=0,0, E45/C45*100)</f>
        <v>86.628792942120043</v>
      </c>
      <c r="H45" s="50">
        <f>H46</f>
        <v>0</v>
      </c>
      <c r="I45" s="49">
        <f>I46</f>
        <v>0</v>
      </c>
      <c r="J45" s="50">
        <f>J46</f>
        <v>0</v>
      </c>
      <c r="K45" s="49">
        <f>K46</f>
        <v>0</v>
      </c>
      <c r="L45" s="50">
        <f>L46</f>
        <v>0</v>
      </c>
      <c r="M45" s="49">
        <f>M46</f>
        <v>0</v>
      </c>
      <c r="N45" s="50">
        <f>N46</f>
        <v>0</v>
      </c>
      <c r="O45" s="49">
        <f>O46</f>
        <v>0</v>
      </c>
      <c r="P45" s="50">
        <f>P46</f>
        <v>0</v>
      </c>
      <c r="Q45" s="49">
        <f>Q46</f>
        <v>0</v>
      </c>
      <c r="R45" s="50">
        <f>R46</f>
        <v>0</v>
      </c>
      <c r="S45" s="49">
        <f>S46</f>
        <v>0</v>
      </c>
      <c r="T45" s="50">
        <f>T46</f>
        <v>748.1</v>
      </c>
      <c r="U45" s="49">
        <f>U46</f>
        <v>648.07000000000005</v>
      </c>
      <c r="V45" s="50">
        <f>V46</f>
        <v>0</v>
      </c>
      <c r="W45" s="49">
        <f>W46</f>
        <v>0</v>
      </c>
      <c r="X45" s="50">
        <f>X46</f>
        <v>0</v>
      </c>
      <c r="Y45" s="49">
        <f>Y46</f>
        <v>0</v>
      </c>
      <c r="Z45" s="50">
        <f>Z46</f>
        <v>0</v>
      </c>
      <c r="AA45" s="49">
        <f>AA46</f>
        <v>0</v>
      </c>
      <c r="AB45" s="50">
        <f>AB46</f>
        <v>0</v>
      </c>
      <c r="AC45" s="49">
        <f>AC46</f>
        <v>0</v>
      </c>
      <c r="AD45" s="50">
        <f>AD46</f>
        <v>0</v>
      </c>
      <c r="AE45" s="49">
        <f>AE46</f>
        <v>0</v>
      </c>
      <c r="AF45" s="77" t="s">
        <v>30</v>
      </c>
    </row>
    <row r="46" spans="1:32" s="40" customFormat="1" ht="18.75" x14ac:dyDescent="0.3">
      <c r="A46" s="53" t="s">
        <v>8</v>
      </c>
      <c r="B46" s="52">
        <f>SUM(B47:B50)</f>
        <v>748.1</v>
      </c>
      <c r="C46" s="52">
        <f>SUM(C47:C50)</f>
        <v>748.1</v>
      </c>
      <c r="D46" s="52">
        <f>SUM(D47:D50)</f>
        <v>748.1</v>
      </c>
      <c r="E46" s="49">
        <f>SUM(E47:E50)</f>
        <v>648.07000000000005</v>
      </c>
      <c r="F46" s="51">
        <f>IF(B46=0,0, E46/B46*100)</f>
        <v>86.628792942120043</v>
      </c>
      <c r="G46" s="51">
        <f>IF(C46=0,0, E46/C46*100)</f>
        <v>86.628792942120043</v>
      </c>
      <c r="H46" s="50">
        <f>SUM(H47:H50)</f>
        <v>0</v>
      </c>
      <c r="I46" s="49">
        <f>SUM(I47:I50)</f>
        <v>0</v>
      </c>
      <c r="J46" s="50">
        <f>SUM(J47:J50)</f>
        <v>0</v>
      </c>
      <c r="K46" s="49">
        <f>SUM(K47:K50)</f>
        <v>0</v>
      </c>
      <c r="L46" s="50">
        <f>SUM(L47:L50)</f>
        <v>0</v>
      </c>
      <c r="M46" s="49">
        <f>SUM(M47:M50)</f>
        <v>0</v>
      </c>
      <c r="N46" s="50">
        <f>SUM(N47:N50)</f>
        <v>0</v>
      </c>
      <c r="O46" s="49">
        <f>SUM(O47:O50)</f>
        <v>0</v>
      </c>
      <c r="P46" s="50">
        <f>SUM(P47:P50)</f>
        <v>0</v>
      </c>
      <c r="Q46" s="49">
        <f>SUM(Q47:Q50)</f>
        <v>0</v>
      </c>
      <c r="R46" s="50">
        <f>SUM(R47:R50)</f>
        <v>0</v>
      </c>
      <c r="S46" s="49">
        <f>SUM(S47:S50)</f>
        <v>0</v>
      </c>
      <c r="T46" s="50">
        <f>SUM(T47:T50)</f>
        <v>748.1</v>
      </c>
      <c r="U46" s="49">
        <f>SUM(U47:U50)</f>
        <v>648.07000000000005</v>
      </c>
      <c r="V46" s="50">
        <f>SUM(V47:V50)</f>
        <v>0</v>
      </c>
      <c r="W46" s="49">
        <f>SUM(W47:W50)</f>
        <v>0</v>
      </c>
      <c r="X46" s="50">
        <f>SUM(X47:X50)</f>
        <v>0</v>
      </c>
      <c r="Y46" s="49">
        <f>SUM(Y47:Y50)</f>
        <v>0</v>
      </c>
      <c r="Z46" s="50">
        <f>SUM(Z47:Z50)</f>
        <v>0</v>
      </c>
      <c r="AA46" s="49">
        <f>SUM(AA47:AA50)</f>
        <v>0</v>
      </c>
      <c r="AB46" s="50">
        <f>SUM(AB47:AB50)</f>
        <v>0</v>
      </c>
      <c r="AC46" s="49">
        <f>SUM(AC47:AC50)</f>
        <v>0</v>
      </c>
      <c r="AD46" s="50">
        <f>SUM(AD47:AD50)</f>
        <v>0</v>
      </c>
      <c r="AE46" s="49">
        <f>SUM(AE47:AE50)</f>
        <v>0</v>
      </c>
      <c r="AF46" s="76"/>
    </row>
    <row r="47" spans="1:32" s="40" customFormat="1" ht="18.75" x14ac:dyDescent="0.3">
      <c r="A47" s="46" t="s">
        <v>6</v>
      </c>
      <c r="B47" s="45">
        <f>H47+J47+L47+N47+P47+R47+T47+V47+X47+Z47+AB47+AD47</f>
        <v>0</v>
      </c>
      <c r="C47" s="45">
        <f>H47+J47+L47+N47+P47+R47+T47+V47+X47+Z47</f>
        <v>0</v>
      </c>
      <c r="D47" s="45">
        <f>C47</f>
        <v>0</v>
      </c>
      <c r="E47" s="45">
        <f>I47+K47+M47+O47+Q47+S47+U47+W47+Y47+AA47+AC47+AE47</f>
        <v>0</v>
      </c>
      <c r="F47" s="44">
        <f>IF(B47=0,0, E47/B47*100)</f>
        <v>0</v>
      </c>
      <c r="G47" s="44">
        <f>IF(C47=0,0, E47/C47*100)</f>
        <v>0</v>
      </c>
      <c r="H47" s="43">
        <v>0</v>
      </c>
      <c r="I47" s="42">
        <v>0</v>
      </c>
      <c r="J47" s="43">
        <v>0</v>
      </c>
      <c r="K47" s="42">
        <v>0</v>
      </c>
      <c r="L47" s="43">
        <v>0</v>
      </c>
      <c r="M47" s="42">
        <v>0</v>
      </c>
      <c r="N47" s="43">
        <v>0</v>
      </c>
      <c r="O47" s="42">
        <v>0</v>
      </c>
      <c r="P47" s="43">
        <v>0</v>
      </c>
      <c r="Q47" s="42">
        <v>0</v>
      </c>
      <c r="R47" s="43">
        <v>0</v>
      </c>
      <c r="S47" s="42">
        <v>0</v>
      </c>
      <c r="T47" s="43">
        <v>0</v>
      </c>
      <c r="U47" s="42">
        <v>0</v>
      </c>
      <c r="V47" s="43">
        <v>0</v>
      </c>
      <c r="W47" s="42">
        <v>0</v>
      </c>
      <c r="X47" s="43">
        <v>0</v>
      </c>
      <c r="Y47" s="42">
        <v>0</v>
      </c>
      <c r="Z47" s="43">
        <v>0</v>
      </c>
      <c r="AA47" s="42">
        <v>0</v>
      </c>
      <c r="AB47" s="43">
        <v>0</v>
      </c>
      <c r="AC47" s="42">
        <v>0</v>
      </c>
      <c r="AD47" s="43">
        <v>0</v>
      </c>
      <c r="AE47" s="42">
        <v>0</v>
      </c>
      <c r="AF47" s="76"/>
    </row>
    <row r="48" spans="1:32" s="40" customFormat="1" ht="18.75" x14ac:dyDescent="0.3">
      <c r="A48" s="46" t="s">
        <v>5</v>
      </c>
      <c r="B48" s="45">
        <f>H48+J48+L48+N48+P48+R48+T48+V48+X48+Z48+AB48+AD48</f>
        <v>748.1</v>
      </c>
      <c r="C48" s="45">
        <f>H48+J48+L48+N48+P48+R48+T48+V48+X48+Z48</f>
        <v>748.1</v>
      </c>
      <c r="D48" s="45">
        <f>C48</f>
        <v>748.1</v>
      </c>
      <c r="E48" s="45">
        <f>I48+K48+M48+O48+Q48+S48+U48+W48+Y48+AA48+AC48+AE48</f>
        <v>648.07000000000005</v>
      </c>
      <c r="F48" s="44">
        <f>IF(B48=0,0, E48/B48*100)</f>
        <v>86.628792942120043</v>
      </c>
      <c r="G48" s="44">
        <f>IF(C48=0,0, E48/C48*100)</f>
        <v>86.628792942120043</v>
      </c>
      <c r="H48" s="43">
        <v>0</v>
      </c>
      <c r="I48" s="42">
        <v>0</v>
      </c>
      <c r="J48" s="43">
        <v>0</v>
      </c>
      <c r="K48" s="42">
        <v>0</v>
      </c>
      <c r="L48" s="43">
        <v>0</v>
      </c>
      <c r="M48" s="42">
        <v>0</v>
      </c>
      <c r="N48" s="43">
        <v>0</v>
      </c>
      <c r="O48" s="42">
        <v>0</v>
      </c>
      <c r="P48" s="43">
        <v>0</v>
      </c>
      <c r="Q48" s="42">
        <v>0</v>
      </c>
      <c r="R48" s="43">
        <v>0</v>
      </c>
      <c r="S48" s="42">
        <v>0</v>
      </c>
      <c r="T48" s="43">
        <v>748.1</v>
      </c>
      <c r="U48" s="42">
        <v>648.07000000000005</v>
      </c>
      <c r="V48" s="43">
        <v>0</v>
      </c>
      <c r="W48" s="42">
        <v>0</v>
      </c>
      <c r="X48" s="43">
        <v>0</v>
      </c>
      <c r="Y48" s="42">
        <v>0</v>
      </c>
      <c r="Z48" s="43">
        <v>0</v>
      </c>
      <c r="AA48" s="42">
        <v>0</v>
      </c>
      <c r="AB48" s="43">
        <v>0</v>
      </c>
      <c r="AC48" s="42">
        <v>0</v>
      </c>
      <c r="AD48" s="43">
        <v>0</v>
      </c>
      <c r="AE48" s="42">
        <v>0</v>
      </c>
      <c r="AF48" s="76"/>
    </row>
    <row r="49" spans="1:32" s="40" customFormat="1" ht="18.75" x14ac:dyDescent="0.3">
      <c r="A49" s="46" t="s">
        <v>4</v>
      </c>
      <c r="B49" s="45">
        <f>H49+J49+L49+N49+P49+R49+T49+V49+X49+Z49+AB49+AD49</f>
        <v>0</v>
      </c>
      <c r="C49" s="45">
        <f>H49+J49+L49+N49+P49+R49+T49+V49+X49+Z49</f>
        <v>0</v>
      </c>
      <c r="D49" s="45">
        <f>C49</f>
        <v>0</v>
      </c>
      <c r="E49" s="45">
        <f>I49+K49+M49+O49+Q49+S49+U49+W49+Y49+AA49+AC49+AE49</f>
        <v>0</v>
      </c>
      <c r="F49" s="44">
        <f>IF(B49=0,0, E49/B49*100)</f>
        <v>0</v>
      </c>
      <c r="G49" s="44">
        <f>IF(C49=0,0, E49/C49*100)</f>
        <v>0</v>
      </c>
      <c r="H49" s="43">
        <v>0</v>
      </c>
      <c r="I49" s="42">
        <v>0</v>
      </c>
      <c r="J49" s="43">
        <v>0</v>
      </c>
      <c r="K49" s="42">
        <v>0</v>
      </c>
      <c r="L49" s="43">
        <v>0</v>
      </c>
      <c r="M49" s="42">
        <v>0</v>
      </c>
      <c r="N49" s="43">
        <v>0</v>
      </c>
      <c r="O49" s="42">
        <v>0</v>
      </c>
      <c r="P49" s="43">
        <v>0</v>
      </c>
      <c r="Q49" s="42">
        <v>0</v>
      </c>
      <c r="R49" s="43">
        <v>0</v>
      </c>
      <c r="S49" s="42">
        <v>0</v>
      </c>
      <c r="T49" s="43">
        <v>0</v>
      </c>
      <c r="U49" s="42">
        <v>0</v>
      </c>
      <c r="V49" s="43">
        <v>0</v>
      </c>
      <c r="W49" s="42">
        <v>0</v>
      </c>
      <c r="X49" s="43">
        <v>0</v>
      </c>
      <c r="Y49" s="42">
        <v>0</v>
      </c>
      <c r="Z49" s="43">
        <v>0</v>
      </c>
      <c r="AA49" s="42">
        <v>0</v>
      </c>
      <c r="AB49" s="43">
        <v>0</v>
      </c>
      <c r="AC49" s="42">
        <v>0</v>
      </c>
      <c r="AD49" s="43">
        <v>0</v>
      </c>
      <c r="AE49" s="42">
        <v>0</v>
      </c>
      <c r="AF49" s="76"/>
    </row>
    <row r="50" spans="1:32" s="40" customFormat="1" ht="18.75" x14ac:dyDescent="0.3">
      <c r="A50" s="46" t="s">
        <v>3</v>
      </c>
      <c r="B50" s="45">
        <f>H50+J50+L50+N50+P50+R50+T50+V50+X50+Z50+AB50+AD50</f>
        <v>0</v>
      </c>
      <c r="C50" s="45">
        <f>H50+J50+L50+N50+P50+R50+T50+V50+X50+Z50</f>
        <v>0</v>
      </c>
      <c r="D50" s="45">
        <f>C50</f>
        <v>0</v>
      </c>
      <c r="E50" s="45">
        <f>I50+K50+M50+O50+Q50+S50+U50+W50+Y50+AA50+AC50+AE50</f>
        <v>0</v>
      </c>
      <c r="F50" s="44">
        <f>IF(B50=0,0, E50/B50*100)</f>
        <v>0</v>
      </c>
      <c r="G50" s="44">
        <f>IF(C50=0,0, E50/C50*100)</f>
        <v>0</v>
      </c>
      <c r="H50" s="43">
        <v>0</v>
      </c>
      <c r="I50" s="42">
        <v>0</v>
      </c>
      <c r="J50" s="43">
        <v>0</v>
      </c>
      <c r="K50" s="42">
        <v>0</v>
      </c>
      <c r="L50" s="43">
        <v>0</v>
      </c>
      <c r="M50" s="42">
        <v>0</v>
      </c>
      <c r="N50" s="43">
        <v>0</v>
      </c>
      <c r="O50" s="42">
        <v>0</v>
      </c>
      <c r="P50" s="43">
        <v>0</v>
      </c>
      <c r="Q50" s="42">
        <v>0</v>
      </c>
      <c r="R50" s="43">
        <v>0</v>
      </c>
      <c r="S50" s="42">
        <v>0</v>
      </c>
      <c r="T50" s="43">
        <v>0</v>
      </c>
      <c r="U50" s="42">
        <v>0</v>
      </c>
      <c r="V50" s="43">
        <v>0</v>
      </c>
      <c r="W50" s="42">
        <v>0</v>
      </c>
      <c r="X50" s="43">
        <v>0</v>
      </c>
      <c r="Y50" s="42">
        <v>0</v>
      </c>
      <c r="Z50" s="43">
        <v>0</v>
      </c>
      <c r="AA50" s="42">
        <v>0</v>
      </c>
      <c r="AB50" s="43">
        <v>0</v>
      </c>
      <c r="AC50" s="42">
        <v>0</v>
      </c>
      <c r="AD50" s="43">
        <v>0</v>
      </c>
      <c r="AE50" s="42">
        <v>0</v>
      </c>
      <c r="AF50" s="75"/>
    </row>
    <row r="51" spans="1:32" s="40" customFormat="1" ht="78" customHeight="1" x14ac:dyDescent="0.2">
      <c r="A51" s="55" t="s">
        <v>29</v>
      </c>
      <c r="B51" s="49">
        <f>B52</f>
        <v>19500</v>
      </c>
      <c r="C51" s="49">
        <f>C52</f>
        <v>14442.650000000001</v>
      </c>
      <c r="D51" s="49">
        <f>D52</f>
        <v>14442.650000000001</v>
      </c>
      <c r="E51" s="49">
        <f>E52</f>
        <v>14442.650000000001</v>
      </c>
      <c r="F51" s="51">
        <f>IF(B51=0,0, E51/B51*100)</f>
        <v>74.064871794871806</v>
      </c>
      <c r="G51" s="51">
        <f>IF(C51=0,0, E51/C51*100)</f>
        <v>100</v>
      </c>
      <c r="H51" s="50">
        <f>H52</f>
        <v>0</v>
      </c>
      <c r="I51" s="49">
        <f>I52</f>
        <v>0</v>
      </c>
      <c r="J51" s="50">
        <f>J52</f>
        <v>0</v>
      </c>
      <c r="K51" s="49">
        <f>K52</f>
        <v>0</v>
      </c>
      <c r="L51" s="50">
        <f>L52</f>
        <v>0</v>
      </c>
      <c r="M51" s="49">
        <f>M52</f>
        <v>0</v>
      </c>
      <c r="N51" s="50">
        <f>N52</f>
        <v>5850</v>
      </c>
      <c r="O51" s="49">
        <f>O52</f>
        <v>5850</v>
      </c>
      <c r="P51" s="50">
        <f>P52</f>
        <v>0</v>
      </c>
      <c r="Q51" s="49">
        <f>Q52</f>
        <v>0</v>
      </c>
      <c r="R51" s="50">
        <f>R52</f>
        <v>0</v>
      </c>
      <c r="S51" s="49">
        <f>S52</f>
        <v>0</v>
      </c>
      <c r="T51" s="50">
        <f>T52</f>
        <v>1255.1400000000001</v>
      </c>
      <c r="U51" s="49">
        <f>U52</f>
        <v>0</v>
      </c>
      <c r="V51" s="50">
        <f>V52</f>
        <v>0</v>
      </c>
      <c r="W51" s="49">
        <f>W52</f>
        <v>1255.1400000000001</v>
      </c>
      <c r="X51" s="50">
        <f>X52</f>
        <v>7337.51</v>
      </c>
      <c r="Y51" s="49">
        <f>Y52</f>
        <v>7337.51</v>
      </c>
      <c r="Z51" s="50">
        <f>Z52</f>
        <v>0</v>
      </c>
      <c r="AA51" s="49">
        <f>AA52</f>
        <v>0</v>
      </c>
      <c r="AB51" s="50">
        <f>AB52</f>
        <v>5057.3500000000004</v>
      </c>
      <c r="AC51" s="49">
        <f>AC52</f>
        <v>0</v>
      </c>
      <c r="AD51" s="50">
        <f>AD52</f>
        <v>0</v>
      </c>
      <c r="AE51" s="49">
        <f>AE52</f>
        <v>0</v>
      </c>
      <c r="AF51" s="80" t="s">
        <v>28</v>
      </c>
    </row>
    <row r="52" spans="1:32" s="40" customFormat="1" ht="18.75" x14ac:dyDescent="0.3">
      <c r="A52" s="53" t="s">
        <v>8</v>
      </c>
      <c r="B52" s="52">
        <f>SUM(B53:B56)</f>
        <v>19500</v>
      </c>
      <c r="C52" s="52">
        <f>SUM(C53:C56)</f>
        <v>14442.650000000001</v>
      </c>
      <c r="D52" s="52">
        <f>SUM(D53:D56)</f>
        <v>14442.650000000001</v>
      </c>
      <c r="E52" s="49">
        <f>SUM(E53:E56)</f>
        <v>14442.650000000001</v>
      </c>
      <c r="F52" s="51">
        <f>IF(B52=0,0, E52/B52*100)</f>
        <v>74.064871794871806</v>
      </c>
      <c r="G52" s="51">
        <f>IF(C52=0,0, E52/C52*100)</f>
        <v>100</v>
      </c>
      <c r="H52" s="50">
        <f>SUM(H53:H56)</f>
        <v>0</v>
      </c>
      <c r="I52" s="49">
        <f>SUM(I53:I56)</f>
        <v>0</v>
      </c>
      <c r="J52" s="50">
        <f>SUM(J53:J56)</f>
        <v>0</v>
      </c>
      <c r="K52" s="49">
        <f>SUM(K53:K56)</f>
        <v>0</v>
      </c>
      <c r="L52" s="50">
        <f>SUM(L53:L56)</f>
        <v>0</v>
      </c>
      <c r="M52" s="49">
        <f>SUM(M53:M56)</f>
        <v>0</v>
      </c>
      <c r="N52" s="50">
        <f>SUM(N53:N56)</f>
        <v>5850</v>
      </c>
      <c r="O52" s="49">
        <f>SUM(O53:O56)</f>
        <v>5850</v>
      </c>
      <c r="P52" s="50">
        <f>SUM(P53:P56)</f>
        <v>0</v>
      </c>
      <c r="Q52" s="49">
        <f>SUM(Q53:Q56)</f>
        <v>0</v>
      </c>
      <c r="R52" s="50">
        <f>SUM(R53:R56)</f>
        <v>0</v>
      </c>
      <c r="S52" s="49">
        <f>SUM(S53:S56)</f>
        <v>0</v>
      </c>
      <c r="T52" s="50">
        <f>SUM(T53:T56)</f>
        <v>1255.1400000000001</v>
      </c>
      <c r="U52" s="49">
        <f>SUM(U53:U56)</f>
        <v>0</v>
      </c>
      <c r="V52" s="50">
        <f>SUM(V53:V56)</f>
        <v>0</v>
      </c>
      <c r="W52" s="49">
        <f>SUM(W53:W56)</f>
        <v>1255.1400000000001</v>
      </c>
      <c r="X52" s="50">
        <f>SUM(X53:X56)</f>
        <v>7337.51</v>
      </c>
      <c r="Y52" s="49">
        <f>SUM(Y53:Y56)</f>
        <v>7337.51</v>
      </c>
      <c r="Z52" s="50">
        <f>SUM(Z53:Z56)</f>
        <v>0</v>
      </c>
      <c r="AA52" s="49">
        <f>SUM(AA53:AA56)</f>
        <v>0</v>
      </c>
      <c r="AB52" s="50">
        <f>SUM(AB53:AB56)</f>
        <v>5057.3500000000004</v>
      </c>
      <c r="AC52" s="49">
        <f>SUM(AC53:AC56)</f>
        <v>0</v>
      </c>
      <c r="AD52" s="50">
        <f>SUM(AD53:AD56)</f>
        <v>0</v>
      </c>
      <c r="AE52" s="49">
        <f>SUM(AE53:AE56)</f>
        <v>0</v>
      </c>
      <c r="AF52" s="79"/>
    </row>
    <row r="53" spans="1:32" s="40" customFormat="1" ht="18.75" x14ac:dyDescent="0.3">
      <c r="A53" s="46" t="s">
        <v>6</v>
      </c>
      <c r="B53" s="45">
        <f>H53+J53+L53+N53+P53+R53+T53+V53+X53+Z53+AB53+AD53</f>
        <v>0</v>
      </c>
      <c r="C53" s="45">
        <f>H53+J53+L53+N53+P53+R53+T53+V53+X53+Z53</f>
        <v>0</v>
      </c>
      <c r="D53" s="45">
        <f>C53</f>
        <v>0</v>
      </c>
      <c r="E53" s="45">
        <f>I53+K53+M53+O53+Q53+S53+U53+W53+Y53+AA53+AC53+AE53</f>
        <v>0</v>
      </c>
      <c r="F53" s="44">
        <f>IF(B53=0,0, E53/B53*100)</f>
        <v>0</v>
      </c>
      <c r="G53" s="44">
        <f>IF(C53=0,0, E53/C53*100)</f>
        <v>0</v>
      </c>
      <c r="H53" s="43">
        <v>0</v>
      </c>
      <c r="I53" s="42">
        <v>0</v>
      </c>
      <c r="J53" s="43">
        <v>0</v>
      </c>
      <c r="K53" s="42">
        <v>0</v>
      </c>
      <c r="L53" s="43">
        <v>0</v>
      </c>
      <c r="M53" s="42">
        <v>0</v>
      </c>
      <c r="N53" s="43">
        <v>0</v>
      </c>
      <c r="O53" s="42">
        <v>0</v>
      </c>
      <c r="P53" s="43">
        <v>0</v>
      </c>
      <c r="Q53" s="42">
        <v>0</v>
      </c>
      <c r="R53" s="43">
        <v>0</v>
      </c>
      <c r="S53" s="42">
        <v>0</v>
      </c>
      <c r="T53" s="43">
        <v>0</v>
      </c>
      <c r="U53" s="42">
        <v>0</v>
      </c>
      <c r="V53" s="43">
        <v>0</v>
      </c>
      <c r="W53" s="42">
        <v>0</v>
      </c>
      <c r="X53" s="43">
        <v>0</v>
      </c>
      <c r="Y53" s="42">
        <v>0</v>
      </c>
      <c r="Z53" s="43">
        <v>0</v>
      </c>
      <c r="AA53" s="42">
        <v>0</v>
      </c>
      <c r="AB53" s="43">
        <v>0</v>
      </c>
      <c r="AC53" s="42">
        <v>0</v>
      </c>
      <c r="AD53" s="43">
        <v>0</v>
      </c>
      <c r="AE53" s="42">
        <v>0</v>
      </c>
      <c r="AF53" s="79"/>
    </row>
    <row r="54" spans="1:32" s="40" customFormat="1" ht="18.75" x14ac:dyDescent="0.3">
      <c r="A54" s="46" t="s">
        <v>5</v>
      </c>
      <c r="B54" s="45">
        <v>0</v>
      </c>
      <c r="C54" s="45">
        <f>H54+J54+L54+N54+P54+R54+T54+V54+X54+Z54</f>
        <v>0</v>
      </c>
      <c r="D54" s="45">
        <f>C54</f>
        <v>0</v>
      </c>
      <c r="E54" s="45">
        <f>I54+K54+M54+O54+Q54+S54+U54+W54+Y54+AA54+AC54+AE54</f>
        <v>0</v>
      </c>
      <c r="F54" s="44">
        <f>IF(B54=0,0, E54/B54*100)</f>
        <v>0</v>
      </c>
      <c r="G54" s="44">
        <f>IF(C54=0,0, E54/C54*100)</f>
        <v>0</v>
      </c>
      <c r="H54" s="43">
        <v>0</v>
      </c>
      <c r="I54" s="42">
        <v>0</v>
      </c>
      <c r="J54" s="43">
        <v>0</v>
      </c>
      <c r="K54" s="42">
        <v>0</v>
      </c>
      <c r="L54" s="43">
        <v>0</v>
      </c>
      <c r="M54" s="42">
        <v>0</v>
      </c>
      <c r="N54" s="43">
        <v>0</v>
      </c>
      <c r="O54" s="42">
        <v>0</v>
      </c>
      <c r="P54" s="43">
        <v>0</v>
      </c>
      <c r="Q54" s="42">
        <v>0</v>
      </c>
      <c r="R54" s="43">
        <v>0</v>
      </c>
      <c r="S54" s="42">
        <v>0</v>
      </c>
      <c r="T54" s="43">
        <v>0</v>
      </c>
      <c r="U54" s="42">
        <v>0</v>
      </c>
      <c r="V54" s="43">
        <v>0</v>
      </c>
      <c r="W54" s="42">
        <v>0</v>
      </c>
      <c r="X54" s="43">
        <v>0</v>
      </c>
      <c r="Y54" s="42">
        <v>0</v>
      </c>
      <c r="Z54" s="43">
        <v>0</v>
      </c>
      <c r="AA54" s="42">
        <v>0</v>
      </c>
      <c r="AB54" s="43">
        <v>0</v>
      </c>
      <c r="AC54" s="42">
        <v>0</v>
      </c>
      <c r="AD54" s="43">
        <v>0</v>
      </c>
      <c r="AE54" s="42">
        <v>0</v>
      </c>
      <c r="AF54" s="79"/>
    </row>
    <row r="55" spans="1:32" s="40" customFormat="1" ht="18.75" x14ac:dyDescent="0.3">
      <c r="A55" s="46" t="s">
        <v>4</v>
      </c>
      <c r="B55" s="45">
        <f>H55+J55+L55+N55+P55+R55+T55+V55+X55+Z55+AB55+AD55</f>
        <v>0</v>
      </c>
      <c r="C55" s="45">
        <f>H55+J55+L55+N55+P55+R55+T55+V55+X55+Z55</f>
        <v>0</v>
      </c>
      <c r="D55" s="45">
        <f>C55</f>
        <v>0</v>
      </c>
      <c r="E55" s="45">
        <f>I55+K55+M55+O55+Q55+S55+U55+W55+Y55+AA55+AC55+AE55</f>
        <v>0</v>
      </c>
      <c r="F55" s="44">
        <f>IF(B55=0,0, E55/B55*100)</f>
        <v>0</v>
      </c>
      <c r="G55" s="44">
        <f>IF(C55=0,0, E55/C55*100)</f>
        <v>0</v>
      </c>
      <c r="H55" s="43">
        <v>0</v>
      </c>
      <c r="I55" s="42">
        <v>0</v>
      </c>
      <c r="J55" s="43">
        <v>0</v>
      </c>
      <c r="K55" s="42">
        <v>0</v>
      </c>
      <c r="L55" s="43">
        <v>0</v>
      </c>
      <c r="M55" s="42">
        <v>0</v>
      </c>
      <c r="N55" s="43">
        <v>0</v>
      </c>
      <c r="O55" s="42">
        <v>0</v>
      </c>
      <c r="P55" s="43">
        <v>0</v>
      </c>
      <c r="Q55" s="42">
        <v>0</v>
      </c>
      <c r="R55" s="43">
        <v>0</v>
      </c>
      <c r="S55" s="42">
        <v>0</v>
      </c>
      <c r="T55" s="43">
        <v>0</v>
      </c>
      <c r="U55" s="42">
        <v>0</v>
      </c>
      <c r="V55" s="43">
        <v>0</v>
      </c>
      <c r="W55" s="42">
        <v>0</v>
      </c>
      <c r="X55" s="43">
        <v>0</v>
      </c>
      <c r="Y55" s="42">
        <v>0</v>
      </c>
      <c r="Z55" s="43">
        <v>0</v>
      </c>
      <c r="AA55" s="42">
        <v>0</v>
      </c>
      <c r="AB55" s="43">
        <v>0</v>
      </c>
      <c r="AC55" s="42">
        <v>0</v>
      </c>
      <c r="AD55" s="43">
        <v>0</v>
      </c>
      <c r="AE55" s="42">
        <v>0</v>
      </c>
      <c r="AF55" s="79"/>
    </row>
    <row r="56" spans="1:32" s="40" customFormat="1" ht="18.75" x14ac:dyDescent="0.3">
      <c r="A56" s="46" t="s">
        <v>3</v>
      </c>
      <c r="B56" s="45">
        <f>H56+J56+L56+N56+P56+R56+T56+V56+X56+Z56+AB56+AD56</f>
        <v>19500</v>
      </c>
      <c r="C56" s="45">
        <f>H56+J56+L56+N56+P56+R56+T56+V56+X56+Z56</f>
        <v>14442.650000000001</v>
      </c>
      <c r="D56" s="45">
        <f>C56</f>
        <v>14442.650000000001</v>
      </c>
      <c r="E56" s="45">
        <f>I56+K56+M56+O56+Q56+S56+U56+W56+Y56+AA56+AC56+AE56</f>
        <v>14442.650000000001</v>
      </c>
      <c r="F56" s="44">
        <f>IF(B56=0,0, E56/B56*100)</f>
        <v>74.064871794871806</v>
      </c>
      <c r="G56" s="44">
        <f>IF(C56=0,0, E56/C56*100)</f>
        <v>100</v>
      </c>
      <c r="H56" s="43">
        <v>0</v>
      </c>
      <c r="I56" s="42">
        <v>0</v>
      </c>
      <c r="J56" s="43">
        <v>0</v>
      </c>
      <c r="K56" s="42">
        <v>0</v>
      </c>
      <c r="L56" s="43">
        <v>0</v>
      </c>
      <c r="M56" s="42">
        <v>0</v>
      </c>
      <c r="N56" s="43">
        <v>5850</v>
      </c>
      <c r="O56" s="42">
        <v>5850</v>
      </c>
      <c r="P56" s="43">
        <v>0</v>
      </c>
      <c r="Q56" s="42">
        <v>0</v>
      </c>
      <c r="R56" s="43">
        <v>0</v>
      </c>
      <c r="S56" s="42">
        <v>0</v>
      </c>
      <c r="T56" s="43">
        <v>1255.1400000000001</v>
      </c>
      <c r="U56" s="42">
        <v>0</v>
      </c>
      <c r="V56" s="43">
        <v>0</v>
      </c>
      <c r="W56" s="42">
        <v>1255.1400000000001</v>
      </c>
      <c r="X56" s="43">
        <v>7337.51</v>
      </c>
      <c r="Y56" s="42">
        <v>7337.51</v>
      </c>
      <c r="Z56" s="43">
        <v>0</v>
      </c>
      <c r="AA56" s="42">
        <v>0</v>
      </c>
      <c r="AB56" s="43">
        <v>5057.3500000000004</v>
      </c>
      <c r="AC56" s="42">
        <v>0</v>
      </c>
      <c r="AD56" s="43">
        <v>0</v>
      </c>
      <c r="AE56" s="42">
        <v>0</v>
      </c>
      <c r="AF56" s="78"/>
    </row>
    <row r="57" spans="1:32" s="40" customFormat="1" ht="79.5" customHeight="1" x14ac:dyDescent="0.3">
      <c r="A57" s="46" t="s">
        <v>27</v>
      </c>
      <c r="B57" s="49">
        <f>B58</f>
        <v>2593.1</v>
      </c>
      <c r="C57" s="49">
        <f>C58</f>
        <v>2593.1</v>
      </c>
      <c r="D57" s="49">
        <f>D58</f>
        <v>2593.1</v>
      </c>
      <c r="E57" s="49">
        <f>E58</f>
        <v>0</v>
      </c>
      <c r="F57" s="51">
        <f>IF(B57=0,0, E57/B57*100)</f>
        <v>0</v>
      </c>
      <c r="G57" s="51">
        <f>IF(C57=0,0, E57/C57*100)</f>
        <v>0</v>
      </c>
      <c r="H57" s="50">
        <f>H58</f>
        <v>0</v>
      </c>
      <c r="I57" s="49">
        <f>I58</f>
        <v>0</v>
      </c>
      <c r="J57" s="50">
        <f>J58</f>
        <v>0</v>
      </c>
      <c r="K57" s="49">
        <f>K58</f>
        <v>0</v>
      </c>
      <c r="L57" s="50">
        <f>L58</f>
        <v>0</v>
      </c>
      <c r="M57" s="49">
        <f>M58</f>
        <v>0</v>
      </c>
      <c r="N57" s="50">
        <f>N58</f>
        <v>0</v>
      </c>
      <c r="O57" s="49">
        <f>O58</f>
        <v>0</v>
      </c>
      <c r="P57" s="50">
        <f>P58</f>
        <v>0</v>
      </c>
      <c r="Q57" s="49">
        <f>Q58</f>
        <v>0</v>
      </c>
      <c r="R57" s="50">
        <f>R58</f>
        <v>0</v>
      </c>
      <c r="S57" s="49">
        <f>S58</f>
        <v>0</v>
      </c>
      <c r="T57" s="50">
        <f>T58</f>
        <v>0</v>
      </c>
      <c r="U57" s="49">
        <f>U58</f>
        <v>0</v>
      </c>
      <c r="V57" s="50">
        <f>V58</f>
        <v>0</v>
      </c>
      <c r="W57" s="49">
        <f>W58</f>
        <v>0</v>
      </c>
      <c r="X57" s="50">
        <f>X58</f>
        <v>0</v>
      </c>
      <c r="Y57" s="49">
        <f>Y58</f>
        <v>0</v>
      </c>
      <c r="Z57" s="50">
        <f>Z58</f>
        <v>2593.1</v>
      </c>
      <c r="AA57" s="49">
        <f>AA58</f>
        <v>0</v>
      </c>
      <c r="AB57" s="50">
        <f>AB58</f>
        <v>0</v>
      </c>
      <c r="AC57" s="49">
        <f>AC58</f>
        <v>0</v>
      </c>
      <c r="AD57" s="50">
        <f>AD58</f>
        <v>0</v>
      </c>
      <c r="AE57" s="49">
        <f>AE58</f>
        <v>0</v>
      </c>
      <c r="AF57" s="77" t="s">
        <v>26</v>
      </c>
    </row>
    <row r="58" spans="1:32" s="40" customFormat="1" ht="18.75" x14ac:dyDescent="0.3">
      <c r="A58" s="53" t="s">
        <v>8</v>
      </c>
      <c r="B58" s="52">
        <f>SUM(B59:B62)</f>
        <v>2593.1</v>
      </c>
      <c r="C58" s="52">
        <f>SUM(C59:C62)</f>
        <v>2593.1</v>
      </c>
      <c r="D58" s="52">
        <f>SUM(D59:D62)</f>
        <v>2593.1</v>
      </c>
      <c r="E58" s="49">
        <f>SUM(E59:E62)</f>
        <v>0</v>
      </c>
      <c r="F58" s="51">
        <f>IF(B58=0,0, E58/B58*100)</f>
        <v>0</v>
      </c>
      <c r="G58" s="51">
        <f>IF(C58=0,0, E58/C58*100)</f>
        <v>0</v>
      </c>
      <c r="H58" s="50">
        <f>SUM(H59:H62)</f>
        <v>0</v>
      </c>
      <c r="I58" s="49">
        <f>SUM(I59:I62)</f>
        <v>0</v>
      </c>
      <c r="J58" s="50">
        <f>SUM(J59:J62)</f>
        <v>0</v>
      </c>
      <c r="K58" s="49">
        <f>SUM(K59:K62)</f>
        <v>0</v>
      </c>
      <c r="L58" s="50">
        <f>SUM(L59:L62)</f>
        <v>0</v>
      </c>
      <c r="M58" s="49">
        <f>SUM(M59:M62)</f>
        <v>0</v>
      </c>
      <c r="N58" s="50">
        <f>SUM(N59:N62)</f>
        <v>0</v>
      </c>
      <c r="O58" s="49">
        <f>SUM(O59:O62)</f>
        <v>0</v>
      </c>
      <c r="P58" s="50">
        <f>SUM(P59:P62)</f>
        <v>0</v>
      </c>
      <c r="Q58" s="49">
        <f>SUM(Q59:Q62)</f>
        <v>0</v>
      </c>
      <c r="R58" s="50">
        <f>SUM(R59:R62)</f>
        <v>0</v>
      </c>
      <c r="S58" s="49">
        <f>SUM(S59:S62)</f>
        <v>0</v>
      </c>
      <c r="T58" s="50">
        <f>SUM(T59:T62)</f>
        <v>0</v>
      </c>
      <c r="U58" s="49">
        <f>SUM(U59:U62)</f>
        <v>0</v>
      </c>
      <c r="V58" s="50">
        <f>SUM(V59:V62)</f>
        <v>0</v>
      </c>
      <c r="W58" s="49">
        <f>SUM(W59:W62)</f>
        <v>0</v>
      </c>
      <c r="X58" s="50">
        <f>SUM(X59:X62)</f>
        <v>0</v>
      </c>
      <c r="Y58" s="49">
        <f>SUM(Y59:Y62)</f>
        <v>0</v>
      </c>
      <c r="Z58" s="50">
        <f>SUM(Z59:Z62)</f>
        <v>2593.1</v>
      </c>
      <c r="AA58" s="49">
        <f>SUM(AA59:AA62)</f>
        <v>0</v>
      </c>
      <c r="AB58" s="50">
        <f>SUM(AB59:AB62)</f>
        <v>0</v>
      </c>
      <c r="AC58" s="49">
        <f>SUM(AC59:AC62)</f>
        <v>0</v>
      </c>
      <c r="AD58" s="50">
        <f>SUM(AD59:AD62)</f>
        <v>0</v>
      </c>
      <c r="AE58" s="49">
        <f>SUM(AE59:AE62)</f>
        <v>0</v>
      </c>
      <c r="AF58" s="76"/>
    </row>
    <row r="59" spans="1:32" s="40" customFormat="1" ht="18.75" x14ac:dyDescent="0.3">
      <c r="A59" s="46" t="s">
        <v>6</v>
      </c>
      <c r="B59" s="45">
        <f>H59+J59+L59+N59+P59+R59+T59+V59+X59+Z59+AB59+AD59</f>
        <v>0</v>
      </c>
      <c r="C59" s="45">
        <f>H59+J59+L59+N59+P59+R59+T59+V59+X59+Z59</f>
        <v>0</v>
      </c>
      <c r="D59" s="45">
        <f>E59</f>
        <v>0</v>
      </c>
      <c r="E59" s="45">
        <f>I59+K59+M59+O59+Q59+S59+U59+W59+Y59+AA59+AC59+AE59</f>
        <v>0</v>
      </c>
      <c r="F59" s="44">
        <f>IF(B59=0,0, E59/B59*100)</f>
        <v>0</v>
      </c>
      <c r="G59" s="44">
        <f>IF(C59=0,0, E59/C59*100)</f>
        <v>0</v>
      </c>
      <c r="H59" s="43">
        <v>0</v>
      </c>
      <c r="I59" s="42">
        <v>0</v>
      </c>
      <c r="J59" s="43">
        <v>0</v>
      </c>
      <c r="K59" s="42">
        <v>0</v>
      </c>
      <c r="L59" s="43">
        <v>0</v>
      </c>
      <c r="M59" s="42">
        <v>0</v>
      </c>
      <c r="N59" s="43">
        <v>0</v>
      </c>
      <c r="O59" s="42">
        <v>0</v>
      </c>
      <c r="P59" s="43">
        <v>0</v>
      </c>
      <c r="Q59" s="42">
        <v>0</v>
      </c>
      <c r="R59" s="43">
        <v>0</v>
      </c>
      <c r="S59" s="42">
        <v>0</v>
      </c>
      <c r="T59" s="43">
        <v>0</v>
      </c>
      <c r="U59" s="42">
        <v>0</v>
      </c>
      <c r="V59" s="43">
        <v>0</v>
      </c>
      <c r="W59" s="42">
        <v>0</v>
      </c>
      <c r="X59" s="43">
        <v>0</v>
      </c>
      <c r="Y59" s="42">
        <v>0</v>
      </c>
      <c r="Z59" s="43">
        <v>0</v>
      </c>
      <c r="AA59" s="42">
        <v>0</v>
      </c>
      <c r="AB59" s="43">
        <v>0</v>
      </c>
      <c r="AC59" s="42">
        <v>0</v>
      </c>
      <c r="AD59" s="43">
        <v>0</v>
      </c>
      <c r="AE59" s="42">
        <v>0</v>
      </c>
      <c r="AF59" s="76"/>
    </row>
    <row r="60" spans="1:32" s="40" customFormat="1" ht="18.75" x14ac:dyDescent="0.3">
      <c r="A60" s="46" t="s">
        <v>5</v>
      </c>
      <c r="B60" s="45">
        <f>H60+J60+L60+N60+P60+R60+T60+V60+X60+Z60+AB60+AD60</f>
        <v>2593.1</v>
      </c>
      <c r="C60" s="45">
        <f>H60+J60+L60+N60+P60+R60+T60+V60+X60+Z60</f>
        <v>2593.1</v>
      </c>
      <c r="D60" s="45">
        <f>C60</f>
        <v>2593.1</v>
      </c>
      <c r="E60" s="45">
        <f>I60+K60+M60+O60+Q60+S60+U60+W60+Y60+AA60+AC60+AE60</f>
        <v>0</v>
      </c>
      <c r="F60" s="44">
        <f>IF(B60=0,0, E60/B60*100)</f>
        <v>0</v>
      </c>
      <c r="G60" s="44">
        <f>IF(C60=0,0, E60/C60*100)</f>
        <v>0</v>
      </c>
      <c r="H60" s="43">
        <v>0</v>
      </c>
      <c r="I60" s="42">
        <v>0</v>
      </c>
      <c r="J60" s="43">
        <v>0</v>
      </c>
      <c r="K60" s="42">
        <v>0</v>
      </c>
      <c r="L60" s="43">
        <v>0</v>
      </c>
      <c r="M60" s="42">
        <v>0</v>
      </c>
      <c r="N60" s="43">
        <v>0</v>
      </c>
      <c r="O60" s="42">
        <v>0</v>
      </c>
      <c r="P60" s="43">
        <v>0</v>
      </c>
      <c r="Q60" s="42">
        <v>0</v>
      </c>
      <c r="R60" s="43">
        <v>0</v>
      </c>
      <c r="S60" s="42">
        <v>0</v>
      </c>
      <c r="T60" s="43">
        <v>0</v>
      </c>
      <c r="U60" s="42">
        <v>0</v>
      </c>
      <c r="V60" s="43">
        <v>0</v>
      </c>
      <c r="W60" s="42">
        <v>0</v>
      </c>
      <c r="X60" s="43">
        <v>0</v>
      </c>
      <c r="Y60" s="42">
        <v>0</v>
      </c>
      <c r="Z60" s="43">
        <v>2593.1</v>
      </c>
      <c r="AA60" s="42">
        <v>0</v>
      </c>
      <c r="AB60" s="43">
        <v>0</v>
      </c>
      <c r="AC60" s="42">
        <v>0</v>
      </c>
      <c r="AD60" s="43">
        <v>0</v>
      </c>
      <c r="AE60" s="42">
        <v>0</v>
      </c>
      <c r="AF60" s="76"/>
    </row>
    <row r="61" spans="1:32" s="40" customFormat="1" ht="18.75" x14ac:dyDescent="0.3">
      <c r="A61" s="46" t="s">
        <v>4</v>
      </c>
      <c r="B61" s="45">
        <f>H61+J61+L61+N61+P61+R61+T61+V61+X61+Z61+AB61+AD61</f>
        <v>0</v>
      </c>
      <c r="C61" s="45">
        <f>H61+J61+L61+N61+P61+R61+T61+V61+X61+Z61</f>
        <v>0</v>
      </c>
      <c r="D61" s="45">
        <f>E61</f>
        <v>0</v>
      </c>
      <c r="E61" s="45">
        <f>I61+K61+M61+O61+Q61+S61+U61+W61+Y61+AA61+AC61+AE61</f>
        <v>0</v>
      </c>
      <c r="F61" s="44">
        <f>IF(B61=0,0, E61/B61*100)</f>
        <v>0</v>
      </c>
      <c r="G61" s="44">
        <f>IF(C61=0,0, E61/C61*100)</f>
        <v>0</v>
      </c>
      <c r="H61" s="43">
        <v>0</v>
      </c>
      <c r="I61" s="42">
        <v>0</v>
      </c>
      <c r="J61" s="43">
        <v>0</v>
      </c>
      <c r="K61" s="42">
        <v>0</v>
      </c>
      <c r="L61" s="43">
        <v>0</v>
      </c>
      <c r="M61" s="42">
        <v>0</v>
      </c>
      <c r="N61" s="43">
        <v>0</v>
      </c>
      <c r="O61" s="42">
        <v>0</v>
      </c>
      <c r="P61" s="43">
        <v>0</v>
      </c>
      <c r="Q61" s="42">
        <v>0</v>
      </c>
      <c r="R61" s="43">
        <v>0</v>
      </c>
      <c r="S61" s="42">
        <v>0</v>
      </c>
      <c r="T61" s="43">
        <v>0</v>
      </c>
      <c r="U61" s="42">
        <v>0</v>
      </c>
      <c r="V61" s="43">
        <v>0</v>
      </c>
      <c r="W61" s="42">
        <v>0</v>
      </c>
      <c r="X61" s="43">
        <v>0</v>
      </c>
      <c r="Y61" s="42">
        <v>0</v>
      </c>
      <c r="Z61" s="43">
        <v>0</v>
      </c>
      <c r="AA61" s="42">
        <v>0</v>
      </c>
      <c r="AB61" s="43">
        <v>0</v>
      </c>
      <c r="AC61" s="42">
        <v>0</v>
      </c>
      <c r="AD61" s="43">
        <v>0</v>
      </c>
      <c r="AE61" s="42">
        <v>0</v>
      </c>
      <c r="AF61" s="76"/>
    </row>
    <row r="62" spans="1:32" s="40" customFormat="1" ht="18.75" x14ac:dyDescent="0.3">
      <c r="A62" s="46" t="s">
        <v>3</v>
      </c>
      <c r="B62" s="45">
        <f>H62+J62+L62+N62+P62+R62+T62+V62+X62+Z62+AB62+AD62</f>
        <v>0</v>
      </c>
      <c r="C62" s="45">
        <f>H62+J62+L62+N62+P62+R62+T62+V62+X62+Z62</f>
        <v>0</v>
      </c>
      <c r="D62" s="45">
        <f>E62</f>
        <v>0</v>
      </c>
      <c r="E62" s="45">
        <f>I62+K62+M62+O62+Q62+S62+U62+W62+Y62+AA62+AC62+AE62</f>
        <v>0</v>
      </c>
      <c r="F62" s="44">
        <f>IF(B62=0,0, E62/B62*100)</f>
        <v>0</v>
      </c>
      <c r="G62" s="44">
        <f>IF(C62=0,0, E62/C62*100)</f>
        <v>0</v>
      </c>
      <c r="H62" s="43">
        <v>0</v>
      </c>
      <c r="I62" s="42">
        <v>0</v>
      </c>
      <c r="J62" s="43">
        <v>0</v>
      </c>
      <c r="K62" s="42">
        <v>0</v>
      </c>
      <c r="L62" s="43">
        <v>0</v>
      </c>
      <c r="M62" s="42">
        <v>0</v>
      </c>
      <c r="N62" s="43">
        <v>0</v>
      </c>
      <c r="O62" s="42">
        <v>0</v>
      </c>
      <c r="P62" s="43">
        <v>0</v>
      </c>
      <c r="Q62" s="42">
        <v>0</v>
      </c>
      <c r="R62" s="43">
        <v>0</v>
      </c>
      <c r="S62" s="42">
        <v>0</v>
      </c>
      <c r="T62" s="43">
        <v>0</v>
      </c>
      <c r="U62" s="42">
        <v>0</v>
      </c>
      <c r="V62" s="43">
        <v>0</v>
      </c>
      <c r="W62" s="42">
        <v>0</v>
      </c>
      <c r="X62" s="43">
        <v>0</v>
      </c>
      <c r="Y62" s="42">
        <v>0</v>
      </c>
      <c r="Z62" s="43">
        <v>0</v>
      </c>
      <c r="AA62" s="42">
        <v>0</v>
      </c>
      <c r="AB62" s="43">
        <v>0</v>
      </c>
      <c r="AC62" s="42">
        <v>0</v>
      </c>
      <c r="AD62" s="43">
        <v>0</v>
      </c>
      <c r="AE62" s="42">
        <v>0</v>
      </c>
      <c r="AF62" s="75"/>
    </row>
    <row r="63" spans="1:32" s="40" customFormat="1" ht="75" x14ac:dyDescent="0.3">
      <c r="A63" s="46" t="s">
        <v>25</v>
      </c>
      <c r="B63" s="49">
        <f>B64</f>
        <v>1500</v>
      </c>
      <c r="C63" s="49">
        <f>C64</f>
        <v>1500</v>
      </c>
      <c r="D63" s="49">
        <f>D64</f>
        <v>1500</v>
      </c>
      <c r="E63" s="49">
        <f>E64</f>
        <v>1500</v>
      </c>
      <c r="F63" s="51">
        <f>IF(B63=0,0, E63/B63*100)</f>
        <v>100</v>
      </c>
      <c r="G63" s="51">
        <f>IF(C63=0,0, E63/C63*100)</f>
        <v>100</v>
      </c>
      <c r="H63" s="50">
        <f>H64</f>
        <v>0</v>
      </c>
      <c r="I63" s="49">
        <f>I64</f>
        <v>0</v>
      </c>
      <c r="J63" s="50">
        <f>J64</f>
        <v>0</v>
      </c>
      <c r="K63" s="49">
        <f>K64</f>
        <v>0</v>
      </c>
      <c r="L63" s="50">
        <f>L64</f>
        <v>0</v>
      </c>
      <c r="M63" s="49">
        <f>M64</f>
        <v>0</v>
      </c>
      <c r="N63" s="50">
        <f>N64</f>
        <v>0</v>
      </c>
      <c r="O63" s="49">
        <f>O64</f>
        <v>0</v>
      </c>
      <c r="P63" s="50">
        <f>P64</f>
        <v>0</v>
      </c>
      <c r="Q63" s="49">
        <f>Q64</f>
        <v>0</v>
      </c>
      <c r="R63" s="50">
        <f>R64</f>
        <v>0</v>
      </c>
      <c r="S63" s="49">
        <f>S64</f>
        <v>0</v>
      </c>
      <c r="T63" s="50">
        <f>T64</f>
        <v>0</v>
      </c>
      <c r="U63" s="49">
        <f>U64</f>
        <v>0</v>
      </c>
      <c r="V63" s="50">
        <f>V64</f>
        <v>0</v>
      </c>
      <c r="W63" s="49">
        <f>W64</f>
        <v>0</v>
      </c>
      <c r="X63" s="50">
        <f>X64</f>
        <v>1500</v>
      </c>
      <c r="Y63" s="49">
        <f>Y64</f>
        <v>1500</v>
      </c>
      <c r="Z63" s="50">
        <f>Z64</f>
        <v>0</v>
      </c>
      <c r="AA63" s="49">
        <f>AA64</f>
        <v>0</v>
      </c>
      <c r="AB63" s="50">
        <f>AB64</f>
        <v>0</v>
      </c>
      <c r="AC63" s="49">
        <f>AC64</f>
        <v>0</v>
      </c>
      <c r="AD63" s="50">
        <f>AD64</f>
        <v>0</v>
      </c>
      <c r="AE63" s="49">
        <f>AE64</f>
        <v>0</v>
      </c>
      <c r="AF63" s="77" t="s">
        <v>24</v>
      </c>
    </row>
    <row r="64" spans="1:32" s="40" customFormat="1" ht="18.75" x14ac:dyDescent="0.3">
      <c r="A64" s="53" t="s">
        <v>8</v>
      </c>
      <c r="B64" s="52">
        <f>SUM(B65:B68)</f>
        <v>1500</v>
      </c>
      <c r="C64" s="52">
        <f>SUM(C65:C68)</f>
        <v>1500</v>
      </c>
      <c r="D64" s="52">
        <f>SUM(D65:D68)</f>
        <v>1500</v>
      </c>
      <c r="E64" s="49">
        <f>SUM(E65:E68)</f>
        <v>1500</v>
      </c>
      <c r="F64" s="51">
        <f>IF(B64=0,0, E64/B64*100)</f>
        <v>100</v>
      </c>
      <c r="G64" s="51">
        <f>IF(C64=0,0, E64/C64*100)</f>
        <v>100</v>
      </c>
      <c r="H64" s="50">
        <f>SUM(H65:H68)</f>
        <v>0</v>
      </c>
      <c r="I64" s="49">
        <f>SUM(I65:I68)</f>
        <v>0</v>
      </c>
      <c r="J64" s="50">
        <f>SUM(J65:J68)</f>
        <v>0</v>
      </c>
      <c r="K64" s="49">
        <f>SUM(K65:K68)</f>
        <v>0</v>
      </c>
      <c r="L64" s="50">
        <f>SUM(L65:L68)</f>
        <v>0</v>
      </c>
      <c r="M64" s="49">
        <f>SUM(M65:M68)</f>
        <v>0</v>
      </c>
      <c r="N64" s="50">
        <f>SUM(N65:N68)</f>
        <v>0</v>
      </c>
      <c r="O64" s="49">
        <f>SUM(O65:O68)</f>
        <v>0</v>
      </c>
      <c r="P64" s="50">
        <f>SUM(P65:P68)</f>
        <v>0</v>
      </c>
      <c r="Q64" s="49">
        <f>SUM(Q65:Q68)</f>
        <v>0</v>
      </c>
      <c r="R64" s="50">
        <f>SUM(R65:R68)</f>
        <v>0</v>
      </c>
      <c r="S64" s="49">
        <f>SUM(S65:S68)</f>
        <v>0</v>
      </c>
      <c r="T64" s="50">
        <f>SUM(T65:T68)</f>
        <v>0</v>
      </c>
      <c r="U64" s="49">
        <f>SUM(U65:U68)</f>
        <v>0</v>
      </c>
      <c r="V64" s="50">
        <f>SUM(V65:V68)</f>
        <v>0</v>
      </c>
      <c r="W64" s="49">
        <f>SUM(W65:W68)</f>
        <v>0</v>
      </c>
      <c r="X64" s="50">
        <f>SUM(X65:X68)</f>
        <v>1500</v>
      </c>
      <c r="Y64" s="49">
        <f>SUM(Y65:Y68)</f>
        <v>1500</v>
      </c>
      <c r="Z64" s="50">
        <f>SUM(Z65:Z68)</f>
        <v>0</v>
      </c>
      <c r="AA64" s="49">
        <f>SUM(AA65:AA68)</f>
        <v>0</v>
      </c>
      <c r="AB64" s="50">
        <f>SUM(AB65:AB68)</f>
        <v>0</v>
      </c>
      <c r="AC64" s="49">
        <f>SUM(AC65:AC68)</f>
        <v>0</v>
      </c>
      <c r="AD64" s="50">
        <f>SUM(AD65:AD68)</f>
        <v>0</v>
      </c>
      <c r="AE64" s="49">
        <f>SUM(AE65:AE68)</f>
        <v>0</v>
      </c>
      <c r="AF64" s="76"/>
    </row>
    <row r="65" spans="1:32" s="40" customFormat="1" ht="18.75" x14ac:dyDescent="0.3">
      <c r="A65" s="46" t="s">
        <v>6</v>
      </c>
      <c r="B65" s="45">
        <f>H65+J65+L65+N65+P65+R65+T65+V65+X65+Z65+AB65+AD65</f>
        <v>0</v>
      </c>
      <c r="C65" s="45">
        <f>H65+J65+L65+N65+P65+R65+T65+V65+X65+Z65</f>
        <v>0</v>
      </c>
      <c r="D65" s="45">
        <f>E65</f>
        <v>0</v>
      </c>
      <c r="E65" s="45">
        <f>I65+K65+M65+O65+Q65+S65+U65+W65+Y65+AA65+AC65+AE65</f>
        <v>0</v>
      </c>
      <c r="F65" s="44">
        <f>IF(B65=0,0, E65/B65*100)</f>
        <v>0</v>
      </c>
      <c r="G65" s="44">
        <f>IF(C65=0,0, E65/C65*100)</f>
        <v>0</v>
      </c>
      <c r="H65" s="43">
        <v>0</v>
      </c>
      <c r="I65" s="42">
        <v>0</v>
      </c>
      <c r="J65" s="43">
        <v>0</v>
      </c>
      <c r="K65" s="42">
        <v>0</v>
      </c>
      <c r="L65" s="43">
        <v>0</v>
      </c>
      <c r="M65" s="42">
        <v>0</v>
      </c>
      <c r="N65" s="43">
        <v>0</v>
      </c>
      <c r="O65" s="42">
        <v>0</v>
      </c>
      <c r="P65" s="43">
        <v>0</v>
      </c>
      <c r="Q65" s="42">
        <v>0</v>
      </c>
      <c r="R65" s="43">
        <v>0</v>
      </c>
      <c r="S65" s="42">
        <v>0</v>
      </c>
      <c r="T65" s="43">
        <v>0</v>
      </c>
      <c r="U65" s="42">
        <v>0</v>
      </c>
      <c r="V65" s="43">
        <v>0</v>
      </c>
      <c r="W65" s="42">
        <v>0</v>
      </c>
      <c r="X65" s="43">
        <v>0</v>
      </c>
      <c r="Y65" s="42">
        <v>0</v>
      </c>
      <c r="Z65" s="43">
        <v>0</v>
      </c>
      <c r="AA65" s="42">
        <v>0</v>
      </c>
      <c r="AB65" s="43">
        <v>0</v>
      </c>
      <c r="AC65" s="42">
        <v>0</v>
      </c>
      <c r="AD65" s="43">
        <v>0</v>
      </c>
      <c r="AE65" s="42">
        <v>0</v>
      </c>
      <c r="AF65" s="76"/>
    </row>
    <row r="66" spans="1:32" s="40" customFormat="1" ht="18.75" x14ac:dyDescent="0.3">
      <c r="A66" s="46" t="s">
        <v>5</v>
      </c>
      <c r="B66" s="45">
        <f>H66+J66+L66+N66+P66+R66+T66+V66+X66+Z66+AB66+AD66</f>
        <v>0</v>
      </c>
      <c r="C66" s="45">
        <f>H66+J66+L66+N66+P66+R66+T66+V66+X66+Z66</f>
        <v>0</v>
      </c>
      <c r="D66" s="45">
        <f>C66</f>
        <v>0</v>
      </c>
      <c r="E66" s="45">
        <f>I66+K66+M66+O66+Q66+S66+U66+W66+Y66+AA66+AC66+AE66</f>
        <v>0</v>
      </c>
      <c r="F66" s="44">
        <f>IF(B66=0,0, E66/B66*100)</f>
        <v>0</v>
      </c>
      <c r="G66" s="44">
        <f>IF(C66=0,0, E66/C66*100)</f>
        <v>0</v>
      </c>
      <c r="H66" s="43">
        <v>0</v>
      </c>
      <c r="I66" s="42">
        <v>0</v>
      </c>
      <c r="J66" s="43">
        <v>0</v>
      </c>
      <c r="K66" s="42">
        <v>0</v>
      </c>
      <c r="L66" s="43">
        <v>0</v>
      </c>
      <c r="M66" s="42">
        <v>0</v>
      </c>
      <c r="N66" s="43">
        <v>0</v>
      </c>
      <c r="O66" s="42">
        <v>0</v>
      </c>
      <c r="P66" s="43">
        <v>0</v>
      </c>
      <c r="Q66" s="42">
        <v>0</v>
      </c>
      <c r="R66" s="43">
        <v>0</v>
      </c>
      <c r="S66" s="42">
        <v>0</v>
      </c>
      <c r="T66" s="43">
        <v>0</v>
      </c>
      <c r="U66" s="42">
        <v>0</v>
      </c>
      <c r="V66" s="43">
        <v>0</v>
      </c>
      <c r="W66" s="42">
        <v>0</v>
      </c>
      <c r="X66" s="43">
        <v>0</v>
      </c>
      <c r="Y66" s="42">
        <v>0</v>
      </c>
      <c r="Z66" s="43">
        <v>0</v>
      </c>
      <c r="AA66" s="42">
        <v>0</v>
      </c>
      <c r="AB66" s="43">
        <v>0</v>
      </c>
      <c r="AC66" s="42">
        <v>0</v>
      </c>
      <c r="AD66" s="43">
        <v>0</v>
      </c>
      <c r="AE66" s="42">
        <v>0</v>
      </c>
      <c r="AF66" s="76"/>
    </row>
    <row r="67" spans="1:32" s="40" customFormat="1" ht="18.75" x14ac:dyDescent="0.3">
      <c r="A67" s="46" t="s">
        <v>4</v>
      </c>
      <c r="B67" s="45">
        <f>H67+J67+L67+N67+P67+R67+T67+V67+X67+Z67+AB67+AD67</f>
        <v>0</v>
      </c>
      <c r="C67" s="45">
        <f>H67+J67+L67+N67+P67+R67+T67+V67+X67+Z67</f>
        <v>0</v>
      </c>
      <c r="D67" s="45">
        <f>E67</f>
        <v>0</v>
      </c>
      <c r="E67" s="45">
        <f>I67+K67+M67+O67+Q67+S67+U67+W67+Y67+AA67+AC67+AE67</f>
        <v>0</v>
      </c>
      <c r="F67" s="44">
        <f>IF(B67=0,0, E67/B67*100)</f>
        <v>0</v>
      </c>
      <c r="G67" s="44">
        <f>IF(C67=0,0, E67/C67*100)</f>
        <v>0</v>
      </c>
      <c r="H67" s="43">
        <v>0</v>
      </c>
      <c r="I67" s="42">
        <v>0</v>
      </c>
      <c r="J67" s="43">
        <v>0</v>
      </c>
      <c r="K67" s="42">
        <v>0</v>
      </c>
      <c r="L67" s="43">
        <v>0</v>
      </c>
      <c r="M67" s="42">
        <v>0</v>
      </c>
      <c r="N67" s="43">
        <v>0</v>
      </c>
      <c r="O67" s="42">
        <v>0</v>
      </c>
      <c r="P67" s="43">
        <v>0</v>
      </c>
      <c r="Q67" s="42">
        <v>0</v>
      </c>
      <c r="R67" s="43">
        <v>0</v>
      </c>
      <c r="S67" s="42">
        <v>0</v>
      </c>
      <c r="T67" s="43">
        <v>0</v>
      </c>
      <c r="U67" s="42">
        <v>0</v>
      </c>
      <c r="V67" s="43">
        <v>0</v>
      </c>
      <c r="W67" s="42">
        <v>0</v>
      </c>
      <c r="X67" s="43">
        <v>0</v>
      </c>
      <c r="Y67" s="42">
        <v>0</v>
      </c>
      <c r="Z67" s="43">
        <v>0</v>
      </c>
      <c r="AA67" s="42">
        <v>0</v>
      </c>
      <c r="AB67" s="43">
        <v>0</v>
      </c>
      <c r="AC67" s="42">
        <v>0</v>
      </c>
      <c r="AD67" s="43">
        <v>0</v>
      </c>
      <c r="AE67" s="42">
        <v>0</v>
      </c>
      <c r="AF67" s="76"/>
    </row>
    <row r="68" spans="1:32" s="40" customFormat="1" ht="18.75" x14ac:dyDescent="0.3">
      <c r="A68" s="46" t="s">
        <v>3</v>
      </c>
      <c r="B68" s="45">
        <f>H68+J68+L68+N68+P68+R68+T68+V68+X68+Z68+AB68+AD68</f>
        <v>1500</v>
      </c>
      <c r="C68" s="45">
        <f>H68+J68+L68+N68+P68+R68+T68+V68+X68+Z68</f>
        <v>1500</v>
      </c>
      <c r="D68" s="45">
        <f>E68</f>
        <v>1500</v>
      </c>
      <c r="E68" s="45">
        <f>I68+K68+M68+O68+Q68+S68+U68+W68+Y68+AA68+AC68+AE68</f>
        <v>1500</v>
      </c>
      <c r="F68" s="44">
        <f>IF(B68=0,0, E68/B68*100)</f>
        <v>100</v>
      </c>
      <c r="G68" s="44">
        <f>IF(C68=0,0, E68/C68*100)</f>
        <v>100</v>
      </c>
      <c r="H68" s="43">
        <v>0</v>
      </c>
      <c r="I68" s="42">
        <v>0</v>
      </c>
      <c r="J68" s="43">
        <v>0</v>
      </c>
      <c r="K68" s="42">
        <v>0</v>
      </c>
      <c r="L68" s="43">
        <v>0</v>
      </c>
      <c r="M68" s="42">
        <v>0</v>
      </c>
      <c r="N68" s="43">
        <v>0</v>
      </c>
      <c r="O68" s="42">
        <v>0</v>
      </c>
      <c r="P68" s="43">
        <v>0</v>
      </c>
      <c r="Q68" s="42">
        <v>0</v>
      </c>
      <c r="R68" s="43">
        <v>0</v>
      </c>
      <c r="S68" s="42">
        <v>0</v>
      </c>
      <c r="T68" s="43">
        <v>0</v>
      </c>
      <c r="U68" s="42">
        <v>0</v>
      </c>
      <c r="V68" s="43">
        <v>0</v>
      </c>
      <c r="W68" s="42">
        <v>0</v>
      </c>
      <c r="X68" s="43">
        <v>1500</v>
      </c>
      <c r="Y68" s="42">
        <v>1500</v>
      </c>
      <c r="Z68" s="43">
        <v>0</v>
      </c>
      <c r="AA68" s="42">
        <v>0</v>
      </c>
      <c r="AB68" s="43">
        <v>0</v>
      </c>
      <c r="AC68" s="42">
        <v>0</v>
      </c>
      <c r="AD68" s="43">
        <v>0</v>
      </c>
      <c r="AE68" s="42">
        <v>0</v>
      </c>
      <c r="AF68" s="75"/>
    </row>
    <row r="69" spans="1:32" s="40" customFormat="1" ht="112.5" x14ac:dyDescent="0.3">
      <c r="A69" s="46" t="s">
        <v>23</v>
      </c>
      <c r="B69" s="49">
        <f>B70</f>
        <v>293</v>
      </c>
      <c r="C69" s="49">
        <f>C70</f>
        <v>0</v>
      </c>
      <c r="D69" s="49">
        <f>D70</f>
        <v>0</v>
      </c>
      <c r="E69" s="49">
        <f>E70</f>
        <v>0</v>
      </c>
      <c r="F69" s="51">
        <f>IF(B69=0,0, E69/B69*100)</f>
        <v>0</v>
      </c>
      <c r="G69" s="51">
        <f>IF(C69=0,0, E69/C69*100)</f>
        <v>0</v>
      </c>
      <c r="H69" s="50">
        <f>H70</f>
        <v>0</v>
      </c>
      <c r="I69" s="49">
        <f>I70</f>
        <v>0</v>
      </c>
      <c r="J69" s="50">
        <f>J70</f>
        <v>0</v>
      </c>
      <c r="K69" s="49">
        <f>K70</f>
        <v>0</v>
      </c>
      <c r="L69" s="50">
        <f>L70</f>
        <v>0</v>
      </c>
      <c r="M69" s="49">
        <f>M70</f>
        <v>0</v>
      </c>
      <c r="N69" s="50">
        <f>N70</f>
        <v>0</v>
      </c>
      <c r="O69" s="49">
        <f>O70</f>
        <v>0</v>
      </c>
      <c r="P69" s="50">
        <f>P70</f>
        <v>0</v>
      </c>
      <c r="Q69" s="49">
        <f>Q70</f>
        <v>0</v>
      </c>
      <c r="R69" s="50">
        <f>R70</f>
        <v>0</v>
      </c>
      <c r="S69" s="49">
        <f>S70</f>
        <v>0</v>
      </c>
      <c r="T69" s="50">
        <f>T70</f>
        <v>0</v>
      </c>
      <c r="U69" s="49">
        <f>U70</f>
        <v>0</v>
      </c>
      <c r="V69" s="50">
        <f>V70</f>
        <v>0</v>
      </c>
      <c r="W69" s="49">
        <f>W70</f>
        <v>0</v>
      </c>
      <c r="X69" s="50">
        <f>X70</f>
        <v>0</v>
      </c>
      <c r="Y69" s="49">
        <f>Y70</f>
        <v>0</v>
      </c>
      <c r="Z69" s="50">
        <f>Z70</f>
        <v>0</v>
      </c>
      <c r="AA69" s="49">
        <f>AA70</f>
        <v>0</v>
      </c>
      <c r="AB69" s="50">
        <f>AB70</f>
        <v>0</v>
      </c>
      <c r="AC69" s="49">
        <f>AC70</f>
        <v>0</v>
      </c>
      <c r="AD69" s="50">
        <f>AD70</f>
        <v>293</v>
      </c>
      <c r="AE69" s="49">
        <f>AE70</f>
        <v>0</v>
      </c>
      <c r="AF69" s="77" t="s">
        <v>22</v>
      </c>
    </row>
    <row r="70" spans="1:32" s="40" customFormat="1" ht="18.75" x14ac:dyDescent="0.3">
      <c r="A70" s="53" t="s">
        <v>8</v>
      </c>
      <c r="B70" s="52">
        <f>SUM(B71:B74)</f>
        <v>293</v>
      </c>
      <c r="C70" s="52">
        <f>SUM(C71:C74)</f>
        <v>0</v>
      </c>
      <c r="D70" s="52">
        <f>SUM(D71:D74)</f>
        <v>0</v>
      </c>
      <c r="E70" s="49">
        <f>SUM(E71:E74)</f>
        <v>0</v>
      </c>
      <c r="F70" s="51">
        <f>IF(B70=0,0, E70/B70*100)</f>
        <v>0</v>
      </c>
      <c r="G70" s="51">
        <f>IF(C70=0,0, E70/C70*100)</f>
        <v>0</v>
      </c>
      <c r="H70" s="50">
        <f>SUM(H71:H74)</f>
        <v>0</v>
      </c>
      <c r="I70" s="49">
        <f>SUM(I71:I74)</f>
        <v>0</v>
      </c>
      <c r="J70" s="50">
        <f>SUM(J71:J74)</f>
        <v>0</v>
      </c>
      <c r="K70" s="49">
        <f>SUM(K71:K74)</f>
        <v>0</v>
      </c>
      <c r="L70" s="50">
        <f>SUM(L71:L74)</f>
        <v>0</v>
      </c>
      <c r="M70" s="49">
        <f>SUM(M71:M74)</f>
        <v>0</v>
      </c>
      <c r="N70" s="50">
        <f>SUM(N71:N74)</f>
        <v>0</v>
      </c>
      <c r="O70" s="49">
        <f>SUM(O71:O74)</f>
        <v>0</v>
      </c>
      <c r="P70" s="50">
        <f>SUM(P71:P74)</f>
        <v>0</v>
      </c>
      <c r="Q70" s="49">
        <f>SUM(Q71:Q74)</f>
        <v>0</v>
      </c>
      <c r="R70" s="50">
        <f>SUM(R71:R74)</f>
        <v>0</v>
      </c>
      <c r="S70" s="49">
        <f>SUM(S71:S74)</f>
        <v>0</v>
      </c>
      <c r="T70" s="50">
        <f>SUM(T71:T74)</f>
        <v>0</v>
      </c>
      <c r="U70" s="49">
        <f>SUM(U71:U74)</f>
        <v>0</v>
      </c>
      <c r="V70" s="50">
        <f>SUM(V71:V74)</f>
        <v>0</v>
      </c>
      <c r="W70" s="49">
        <f>SUM(W71:W74)</f>
        <v>0</v>
      </c>
      <c r="X70" s="50">
        <f>SUM(X71:X74)</f>
        <v>0</v>
      </c>
      <c r="Y70" s="49">
        <f>SUM(Y71:Y74)</f>
        <v>0</v>
      </c>
      <c r="Z70" s="50">
        <f>SUM(Z71:Z74)</f>
        <v>0</v>
      </c>
      <c r="AA70" s="49">
        <f>SUM(AA71:AA74)</f>
        <v>0</v>
      </c>
      <c r="AB70" s="50">
        <f>SUM(AB71:AB74)</f>
        <v>0</v>
      </c>
      <c r="AC70" s="49">
        <f>SUM(AC71:AC74)</f>
        <v>0</v>
      </c>
      <c r="AD70" s="50">
        <f>SUM(AD71:AD74)</f>
        <v>293</v>
      </c>
      <c r="AE70" s="49">
        <f>SUM(AE71:AE74)</f>
        <v>0</v>
      </c>
      <c r="AF70" s="76"/>
    </row>
    <row r="71" spans="1:32" s="40" customFormat="1" ht="18.75" x14ac:dyDescent="0.3">
      <c r="A71" s="46" t="s">
        <v>6</v>
      </c>
      <c r="B71" s="45">
        <f>H71+J71+L71+N71+P71+R71+T71+V71+X71+Z71+AB71+AD71</f>
        <v>0</v>
      </c>
      <c r="C71" s="45">
        <f>H71+J71+L71+N71+P71+R71+T71+V71+X71+Z71</f>
        <v>0</v>
      </c>
      <c r="D71" s="45">
        <f>E71</f>
        <v>0</v>
      </c>
      <c r="E71" s="45">
        <f>I71+K71+M71+O71+Q71+S71+U71+W71+Y71+AA71+AC71+AE71</f>
        <v>0</v>
      </c>
      <c r="F71" s="44">
        <f>IF(B71=0,0, E71/B71*100)</f>
        <v>0</v>
      </c>
      <c r="G71" s="44">
        <f>IF(C71=0,0, E71/C71*100)</f>
        <v>0</v>
      </c>
      <c r="H71" s="43">
        <v>0</v>
      </c>
      <c r="I71" s="42">
        <v>0</v>
      </c>
      <c r="J71" s="43">
        <v>0</v>
      </c>
      <c r="K71" s="42">
        <v>0</v>
      </c>
      <c r="L71" s="43">
        <v>0</v>
      </c>
      <c r="M71" s="42">
        <v>0</v>
      </c>
      <c r="N71" s="43">
        <v>0</v>
      </c>
      <c r="O71" s="42">
        <v>0</v>
      </c>
      <c r="P71" s="43">
        <v>0</v>
      </c>
      <c r="Q71" s="42">
        <v>0</v>
      </c>
      <c r="R71" s="43">
        <v>0</v>
      </c>
      <c r="S71" s="42">
        <v>0</v>
      </c>
      <c r="T71" s="43">
        <v>0</v>
      </c>
      <c r="U71" s="42">
        <v>0</v>
      </c>
      <c r="V71" s="43">
        <v>0</v>
      </c>
      <c r="W71" s="42">
        <v>0</v>
      </c>
      <c r="X71" s="43">
        <v>0</v>
      </c>
      <c r="Y71" s="42">
        <v>0</v>
      </c>
      <c r="Z71" s="43">
        <v>0</v>
      </c>
      <c r="AA71" s="42">
        <v>0</v>
      </c>
      <c r="AB71" s="43">
        <v>0</v>
      </c>
      <c r="AC71" s="42">
        <v>0</v>
      </c>
      <c r="AD71" s="43">
        <v>0</v>
      </c>
      <c r="AE71" s="42">
        <v>0</v>
      </c>
      <c r="AF71" s="76"/>
    </row>
    <row r="72" spans="1:32" s="40" customFormat="1" ht="18.75" x14ac:dyDescent="0.3">
      <c r="A72" s="46" t="s">
        <v>5</v>
      </c>
      <c r="B72" s="45">
        <f>H72+J72+L72+N72+P72+R72+T72+V72+X72+Z72+AB72+AD72</f>
        <v>293</v>
      </c>
      <c r="C72" s="45">
        <f>H72+J72+L72+N72+P72+R72+T72+V72+X72+Z72</f>
        <v>0</v>
      </c>
      <c r="D72" s="45">
        <f>C72</f>
        <v>0</v>
      </c>
      <c r="E72" s="45">
        <f>I72+K72+M72+O72+Q72+S72+U72+W72+Y72+AA72+AC72+AE72</f>
        <v>0</v>
      </c>
      <c r="F72" s="44">
        <f>IF(B72=0,0, E72/B72*100)</f>
        <v>0</v>
      </c>
      <c r="G72" s="44">
        <f>IF(C72=0,0, E72/C72*100)</f>
        <v>0</v>
      </c>
      <c r="H72" s="43">
        <v>0</v>
      </c>
      <c r="I72" s="42">
        <v>0</v>
      </c>
      <c r="J72" s="43">
        <v>0</v>
      </c>
      <c r="K72" s="42">
        <v>0</v>
      </c>
      <c r="L72" s="43">
        <v>0</v>
      </c>
      <c r="M72" s="42">
        <v>0</v>
      </c>
      <c r="N72" s="43">
        <v>0</v>
      </c>
      <c r="O72" s="42">
        <v>0</v>
      </c>
      <c r="P72" s="43">
        <v>0</v>
      </c>
      <c r="Q72" s="42">
        <v>0</v>
      </c>
      <c r="R72" s="43">
        <v>0</v>
      </c>
      <c r="S72" s="42">
        <v>0</v>
      </c>
      <c r="T72" s="43">
        <v>0</v>
      </c>
      <c r="U72" s="42">
        <v>0</v>
      </c>
      <c r="V72" s="43">
        <v>0</v>
      </c>
      <c r="W72" s="42">
        <v>0</v>
      </c>
      <c r="X72" s="43">
        <v>0</v>
      </c>
      <c r="Y72" s="42">
        <v>0</v>
      </c>
      <c r="Z72" s="43">
        <v>0</v>
      </c>
      <c r="AA72" s="42">
        <v>0</v>
      </c>
      <c r="AB72" s="43">
        <v>0</v>
      </c>
      <c r="AC72" s="42">
        <v>0</v>
      </c>
      <c r="AD72" s="43">
        <v>293</v>
      </c>
      <c r="AE72" s="42">
        <v>0</v>
      </c>
      <c r="AF72" s="76"/>
    </row>
    <row r="73" spans="1:32" s="40" customFormat="1" ht="18.75" x14ac:dyDescent="0.3">
      <c r="A73" s="46" t="s">
        <v>4</v>
      </c>
      <c r="B73" s="45">
        <f>H73+J73+L73+N73+P73+R73+T73+V73+X73+Z73+AB73+AD73</f>
        <v>0</v>
      </c>
      <c r="C73" s="45">
        <f>H73+J73+L73+N73+P73+R73+T73+V73+X73+Z73</f>
        <v>0</v>
      </c>
      <c r="D73" s="45">
        <f>E73</f>
        <v>0</v>
      </c>
      <c r="E73" s="45">
        <f>I73+K73+M73+O73+Q73+S73+U73+W73+Y73+AA73+AC73+AE73</f>
        <v>0</v>
      </c>
      <c r="F73" s="44">
        <f>IF(B73=0,0, E73/B73*100)</f>
        <v>0</v>
      </c>
      <c r="G73" s="44">
        <f>IF(C73=0,0, E73/C73*100)</f>
        <v>0</v>
      </c>
      <c r="H73" s="43">
        <v>0</v>
      </c>
      <c r="I73" s="42">
        <v>0</v>
      </c>
      <c r="J73" s="43">
        <v>0</v>
      </c>
      <c r="K73" s="42">
        <v>0</v>
      </c>
      <c r="L73" s="43">
        <v>0</v>
      </c>
      <c r="M73" s="42">
        <v>0</v>
      </c>
      <c r="N73" s="43">
        <v>0</v>
      </c>
      <c r="O73" s="42">
        <v>0</v>
      </c>
      <c r="P73" s="43">
        <v>0</v>
      </c>
      <c r="Q73" s="42">
        <v>0</v>
      </c>
      <c r="R73" s="43">
        <v>0</v>
      </c>
      <c r="S73" s="42">
        <v>0</v>
      </c>
      <c r="T73" s="43">
        <v>0</v>
      </c>
      <c r="U73" s="42">
        <v>0</v>
      </c>
      <c r="V73" s="43">
        <v>0</v>
      </c>
      <c r="W73" s="42">
        <v>0</v>
      </c>
      <c r="X73" s="43">
        <v>0</v>
      </c>
      <c r="Y73" s="42">
        <v>0</v>
      </c>
      <c r="Z73" s="43">
        <v>0</v>
      </c>
      <c r="AA73" s="42">
        <v>0</v>
      </c>
      <c r="AB73" s="43">
        <v>0</v>
      </c>
      <c r="AC73" s="42">
        <v>0</v>
      </c>
      <c r="AD73" s="43">
        <v>0</v>
      </c>
      <c r="AE73" s="42">
        <v>0</v>
      </c>
      <c r="AF73" s="76"/>
    </row>
    <row r="74" spans="1:32" s="40" customFormat="1" ht="18.75" x14ac:dyDescent="0.3">
      <c r="A74" s="46" t="s">
        <v>3</v>
      </c>
      <c r="B74" s="45">
        <f>H74+J74+L74+N74+P74+R74+T74+V74+X74+Z74+AB74+AD74</f>
        <v>0</v>
      </c>
      <c r="C74" s="45">
        <f>H74+J74+L74+N74+P74+R74+T74+V74+X74+Z74</f>
        <v>0</v>
      </c>
      <c r="D74" s="45">
        <f>E74</f>
        <v>0</v>
      </c>
      <c r="E74" s="45">
        <f>I74+K74+M74+O74+Q74+S74+U74+W74+Y74+AA74+AC74+AE74</f>
        <v>0</v>
      </c>
      <c r="F74" s="44">
        <f>IF(B74=0,0, E74/B74*100)</f>
        <v>0</v>
      </c>
      <c r="G74" s="44">
        <f>IF(C74=0,0, E74/C74*100)</f>
        <v>0</v>
      </c>
      <c r="H74" s="43">
        <v>0</v>
      </c>
      <c r="I74" s="42">
        <v>0</v>
      </c>
      <c r="J74" s="43">
        <v>0</v>
      </c>
      <c r="K74" s="42">
        <v>0</v>
      </c>
      <c r="L74" s="43">
        <v>0</v>
      </c>
      <c r="M74" s="42">
        <v>0</v>
      </c>
      <c r="N74" s="43">
        <v>0</v>
      </c>
      <c r="O74" s="42">
        <v>0</v>
      </c>
      <c r="P74" s="43">
        <v>0</v>
      </c>
      <c r="Q74" s="42">
        <v>0</v>
      </c>
      <c r="R74" s="43">
        <v>0</v>
      </c>
      <c r="S74" s="42">
        <v>0</v>
      </c>
      <c r="T74" s="43">
        <v>0</v>
      </c>
      <c r="U74" s="42">
        <v>0</v>
      </c>
      <c r="V74" s="43">
        <v>0</v>
      </c>
      <c r="W74" s="42">
        <v>0</v>
      </c>
      <c r="X74" s="43">
        <v>0</v>
      </c>
      <c r="Y74" s="42">
        <v>0</v>
      </c>
      <c r="Z74" s="43">
        <v>0</v>
      </c>
      <c r="AA74" s="42">
        <v>0</v>
      </c>
      <c r="AB74" s="43">
        <v>0</v>
      </c>
      <c r="AC74" s="42">
        <v>0</v>
      </c>
      <c r="AD74" s="43">
        <v>0</v>
      </c>
      <c r="AE74" s="42">
        <v>0</v>
      </c>
      <c r="AF74" s="75"/>
    </row>
    <row r="75" spans="1:32" s="40" customFormat="1" ht="150" x14ac:dyDescent="0.3">
      <c r="A75" s="46" t="s">
        <v>21</v>
      </c>
      <c r="B75" s="49">
        <f>B76</f>
        <v>1353.1</v>
      </c>
      <c r="C75" s="49">
        <f>C76</f>
        <v>0</v>
      </c>
      <c r="D75" s="49">
        <f>D76</f>
        <v>0</v>
      </c>
      <c r="E75" s="49">
        <f>E76</f>
        <v>0</v>
      </c>
      <c r="F75" s="51">
        <f>IF(B75=0,0, E75/B75*100)</f>
        <v>0</v>
      </c>
      <c r="G75" s="51">
        <f>IF(C75=0,0, E75/C75*100)</f>
        <v>0</v>
      </c>
      <c r="H75" s="50">
        <f>H76</f>
        <v>0</v>
      </c>
      <c r="I75" s="49">
        <f>I76</f>
        <v>0</v>
      </c>
      <c r="J75" s="50">
        <f>J76</f>
        <v>0</v>
      </c>
      <c r="K75" s="49">
        <f>K76</f>
        <v>0</v>
      </c>
      <c r="L75" s="50">
        <f>L76</f>
        <v>0</v>
      </c>
      <c r="M75" s="49">
        <f>M76</f>
        <v>0</v>
      </c>
      <c r="N75" s="50">
        <f>N76</f>
        <v>0</v>
      </c>
      <c r="O75" s="49">
        <f>O76</f>
        <v>0</v>
      </c>
      <c r="P75" s="50">
        <f>P76</f>
        <v>0</v>
      </c>
      <c r="Q75" s="49">
        <f>Q76</f>
        <v>0</v>
      </c>
      <c r="R75" s="50">
        <f>R76</f>
        <v>0</v>
      </c>
      <c r="S75" s="49">
        <f>S76</f>
        <v>0</v>
      </c>
      <c r="T75" s="50">
        <f>T76</f>
        <v>0</v>
      </c>
      <c r="U75" s="49">
        <f>U76</f>
        <v>0</v>
      </c>
      <c r="V75" s="50">
        <f>V76</f>
        <v>0</v>
      </c>
      <c r="W75" s="49">
        <f>W76</f>
        <v>0</v>
      </c>
      <c r="X75" s="50">
        <f>X76</f>
        <v>0</v>
      </c>
      <c r="Y75" s="49">
        <f>Y76</f>
        <v>0</v>
      </c>
      <c r="Z75" s="50">
        <f>Z76</f>
        <v>0</v>
      </c>
      <c r="AA75" s="49">
        <f>AA76</f>
        <v>0</v>
      </c>
      <c r="AB75" s="50">
        <f>AB76</f>
        <v>0</v>
      </c>
      <c r="AC75" s="49">
        <f>AC76</f>
        <v>0</v>
      </c>
      <c r="AD75" s="50">
        <f>AD76</f>
        <v>1353.1</v>
      </c>
      <c r="AE75" s="49">
        <f>AE76</f>
        <v>0</v>
      </c>
      <c r="AF75" s="77" t="s">
        <v>20</v>
      </c>
    </row>
    <row r="76" spans="1:32" s="40" customFormat="1" ht="18.75" x14ac:dyDescent="0.3">
      <c r="A76" s="53" t="s">
        <v>8</v>
      </c>
      <c r="B76" s="52">
        <f>SUM(B77:B80)</f>
        <v>1353.1</v>
      </c>
      <c r="C76" s="52">
        <f>SUM(C77:C80)</f>
        <v>0</v>
      </c>
      <c r="D76" s="52">
        <f>SUM(D77:D80)</f>
        <v>0</v>
      </c>
      <c r="E76" s="49">
        <f>SUM(E77:E80)</f>
        <v>0</v>
      </c>
      <c r="F76" s="51">
        <f>IF(B76=0,0, E76/B76*100)</f>
        <v>0</v>
      </c>
      <c r="G76" s="51">
        <f>IF(C76=0,0, E76/C76*100)</f>
        <v>0</v>
      </c>
      <c r="H76" s="50">
        <f>SUM(H77:H80)</f>
        <v>0</v>
      </c>
      <c r="I76" s="49">
        <f>SUM(I77:I80)</f>
        <v>0</v>
      </c>
      <c r="J76" s="50">
        <f>SUM(J77:J80)</f>
        <v>0</v>
      </c>
      <c r="K76" s="49">
        <f>SUM(K77:K80)</f>
        <v>0</v>
      </c>
      <c r="L76" s="50">
        <f>SUM(L77:L80)</f>
        <v>0</v>
      </c>
      <c r="M76" s="49">
        <f>SUM(M77:M80)</f>
        <v>0</v>
      </c>
      <c r="N76" s="50">
        <f>SUM(N77:N80)</f>
        <v>0</v>
      </c>
      <c r="O76" s="49">
        <f>SUM(O77:O80)</f>
        <v>0</v>
      </c>
      <c r="P76" s="50">
        <f>SUM(P77:P80)</f>
        <v>0</v>
      </c>
      <c r="Q76" s="49">
        <f>SUM(Q77:Q80)</f>
        <v>0</v>
      </c>
      <c r="R76" s="50">
        <f>SUM(R77:R80)</f>
        <v>0</v>
      </c>
      <c r="S76" s="49">
        <f>SUM(S77:S80)</f>
        <v>0</v>
      </c>
      <c r="T76" s="50">
        <f>SUM(T77:T80)</f>
        <v>0</v>
      </c>
      <c r="U76" s="49">
        <f>SUM(U77:U80)</f>
        <v>0</v>
      </c>
      <c r="V76" s="50">
        <f>SUM(V77:V80)</f>
        <v>0</v>
      </c>
      <c r="W76" s="49">
        <f>SUM(W77:W80)</f>
        <v>0</v>
      </c>
      <c r="X76" s="50">
        <f>SUM(X77:X80)</f>
        <v>0</v>
      </c>
      <c r="Y76" s="49">
        <f>SUM(Y77:Y80)</f>
        <v>0</v>
      </c>
      <c r="Z76" s="50">
        <f>SUM(Z77:Z80)</f>
        <v>0</v>
      </c>
      <c r="AA76" s="49">
        <f>SUM(AA77:AA80)</f>
        <v>0</v>
      </c>
      <c r="AB76" s="50">
        <f>SUM(AB77:AB80)</f>
        <v>0</v>
      </c>
      <c r="AC76" s="49">
        <f>SUM(AC77:AC80)</f>
        <v>0</v>
      </c>
      <c r="AD76" s="50">
        <f>SUM(AD77:AD80)</f>
        <v>1353.1</v>
      </c>
      <c r="AE76" s="49">
        <f>SUM(AE77:AE80)</f>
        <v>0</v>
      </c>
      <c r="AF76" s="76"/>
    </row>
    <row r="77" spans="1:32" s="40" customFormat="1" ht="18.75" x14ac:dyDescent="0.3">
      <c r="A77" s="46" t="s">
        <v>6</v>
      </c>
      <c r="B77" s="45">
        <f>H77+J77+L77+N77+P77+R77+T77+V77+X77+Z77+AB77+AD77</f>
        <v>0</v>
      </c>
      <c r="C77" s="45">
        <f>H77+J77+L77+N77+P77+R77+T77+V77+X77+Z77</f>
        <v>0</v>
      </c>
      <c r="D77" s="45">
        <f>E77</f>
        <v>0</v>
      </c>
      <c r="E77" s="45">
        <f>I77+K77+M77+O77+Q77+S77+U77+W77+Y77+AA77+AC77+AE77</f>
        <v>0</v>
      </c>
      <c r="F77" s="44">
        <f>IF(B77=0,0, E77/B77*100)</f>
        <v>0</v>
      </c>
      <c r="G77" s="44">
        <f>IF(C77=0,0, E77/C77*100)</f>
        <v>0</v>
      </c>
      <c r="H77" s="43">
        <v>0</v>
      </c>
      <c r="I77" s="42">
        <v>0</v>
      </c>
      <c r="J77" s="43">
        <v>0</v>
      </c>
      <c r="K77" s="42">
        <v>0</v>
      </c>
      <c r="L77" s="43">
        <v>0</v>
      </c>
      <c r="M77" s="42">
        <v>0</v>
      </c>
      <c r="N77" s="43">
        <v>0</v>
      </c>
      <c r="O77" s="42">
        <v>0</v>
      </c>
      <c r="P77" s="43">
        <v>0</v>
      </c>
      <c r="Q77" s="42">
        <v>0</v>
      </c>
      <c r="R77" s="43">
        <v>0</v>
      </c>
      <c r="S77" s="42">
        <v>0</v>
      </c>
      <c r="T77" s="43">
        <v>0</v>
      </c>
      <c r="U77" s="42">
        <v>0</v>
      </c>
      <c r="V77" s="43">
        <v>0</v>
      </c>
      <c r="W77" s="42">
        <v>0</v>
      </c>
      <c r="X77" s="43">
        <v>0</v>
      </c>
      <c r="Y77" s="42">
        <v>0</v>
      </c>
      <c r="Z77" s="43">
        <v>0</v>
      </c>
      <c r="AA77" s="42">
        <v>0</v>
      </c>
      <c r="AB77" s="43">
        <v>0</v>
      </c>
      <c r="AC77" s="42">
        <v>0</v>
      </c>
      <c r="AD77" s="43">
        <v>0</v>
      </c>
      <c r="AE77" s="42">
        <v>0</v>
      </c>
      <c r="AF77" s="76"/>
    </row>
    <row r="78" spans="1:32" s="40" customFormat="1" ht="18.75" x14ac:dyDescent="0.3">
      <c r="A78" s="46" t="s">
        <v>5</v>
      </c>
      <c r="B78" s="45">
        <f>H78+J78+L78+N78+P78+R78+T78+V78+X78+Z78+AB78+AD78</f>
        <v>1353.1</v>
      </c>
      <c r="C78" s="45">
        <f>H78+J78+L78+N78+P78+R78+T78+V78+X78+Z78</f>
        <v>0</v>
      </c>
      <c r="D78" s="45">
        <f>C78</f>
        <v>0</v>
      </c>
      <c r="E78" s="45">
        <f>I78+K78+M78+O78+Q78+S78+U78+W78+Y78+AA78+AC78+AE78</f>
        <v>0</v>
      </c>
      <c r="F78" s="44">
        <f>IF(B78=0,0, E78/B78*100)</f>
        <v>0</v>
      </c>
      <c r="G78" s="44">
        <f>IF(C78=0,0, E78/C78*100)</f>
        <v>0</v>
      </c>
      <c r="H78" s="43">
        <v>0</v>
      </c>
      <c r="I78" s="42">
        <v>0</v>
      </c>
      <c r="J78" s="43">
        <v>0</v>
      </c>
      <c r="K78" s="42">
        <v>0</v>
      </c>
      <c r="L78" s="43">
        <v>0</v>
      </c>
      <c r="M78" s="42">
        <v>0</v>
      </c>
      <c r="N78" s="43">
        <v>0</v>
      </c>
      <c r="O78" s="42">
        <v>0</v>
      </c>
      <c r="P78" s="43">
        <v>0</v>
      </c>
      <c r="Q78" s="42">
        <v>0</v>
      </c>
      <c r="R78" s="43">
        <v>0</v>
      </c>
      <c r="S78" s="42">
        <v>0</v>
      </c>
      <c r="T78" s="43">
        <v>0</v>
      </c>
      <c r="U78" s="42">
        <v>0</v>
      </c>
      <c r="V78" s="43">
        <v>0</v>
      </c>
      <c r="W78" s="42">
        <v>0</v>
      </c>
      <c r="X78" s="43">
        <v>0</v>
      </c>
      <c r="Y78" s="42">
        <v>0</v>
      </c>
      <c r="Z78" s="43">
        <v>0</v>
      </c>
      <c r="AA78" s="42">
        <v>0</v>
      </c>
      <c r="AB78" s="43">
        <v>0</v>
      </c>
      <c r="AC78" s="42">
        <v>0</v>
      </c>
      <c r="AD78" s="43">
        <v>1353.1</v>
      </c>
      <c r="AE78" s="42">
        <v>0</v>
      </c>
      <c r="AF78" s="76"/>
    </row>
    <row r="79" spans="1:32" s="40" customFormat="1" ht="18.75" x14ac:dyDescent="0.3">
      <c r="A79" s="46" t="s">
        <v>4</v>
      </c>
      <c r="B79" s="45">
        <f>H79+J79+L79+N79+P79+R79+T79+V79+X79+Z79+AB79+AD79</f>
        <v>0</v>
      </c>
      <c r="C79" s="45">
        <f>H79+J79+L79+N79+P79+R79+T79+V79+X79+Z79</f>
        <v>0</v>
      </c>
      <c r="D79" s="45">
        <f>E79</f>
        <v>0</v>
      </c>
      <c r="E79" s="45">
        <f>I79+K79+M79+O79+Q79+S79+U79+W79+Y79+AA79+AC79+AE79</f>
        <v>0</v>
      </c>
      <c r="F79" s="44">
        <f>IF(B79=0,0, E79/B79*100)</f>
        <v>0</v>
      </c>
      <c r="G79" s="44">
        <f>IF(C79=0,0, E79/C79*100)</f>
        <v>0</v>
      </c>
      <c r="H79" s="43">
        <v>0</v>
      </c>
      <c r="I79" s="42">
        <v>0</v>
      </c>
      <c r="J79" s="43">
        <v>0</v>
      </c>
      <c r="K79" s="42">
        <v>0</v>
      </c>
      <c r="L79" s="43">
        <v>0</v>
      </c>
      <c r="M79" s="42">
        <v>0</v>
      </c>
      <c r="N79" s="43">
        <v>0</v>
      </c>
      <c r="O79" s="42">
        <v>0</v>
      </c>
      <c r="P79" s="43">
        <v>0</v>
      </c>
      <c r="Q79" s="42">
        <v>0</v>
      </c>
      <c r="R79" s="43">
        <v>0</v>
      </c>
      <c r="S79" s="42">
        <v>0</v>
      </c>
      <c r="T79" s="43">
        <v>0</v>
      </c>
      <c r="U79" s="42">
        <v>0</v>
      </c>
      <c r="V79" s="43">
        <v>0</v>
      </c>
      <c r="W79" s="42">
        <v>0</v>
      </c>
      <c r="X79" s="43">
        <v>0</v>
      </c>
      <c r="Y79" s="42">
        <v>0</v>
      </c>
      <c r="Z79" s="43">
        <v>0</v>
      </c>
      <c r="AA79" s="42">
        <v>0</v>
      </c>
      <c r="AB79" s="43">
        <v>0</v>
      </c>
      <c r="AC79" s="42">
        <v>0</v>
      </c>
      <c r="AD79" s="43">
        <v>0</v>
      </c>
      <c r="AE79" s="42">
        <v>0</v>
      </c>
      <c r="AF79" s="76"/>
    </row>
    <row r="80" spans="1:32" s="40" customFormat="1" ht="18.75" x14ac:dyDescent="0.3">
      <c r="A80" s="46" t="s">
        <v>3</v>
      </c>
      <c r="B80" s="45">
        <f>H80+J80+L80+N80+P80+R80+T80+V80+X80+Z80+AB80+AD80</f>
        <v>0</v>
      </c>
      <c r="C80" s="45">
        <f>H80+J80+L80+N80+P80+R80+T80+V80+X80+Z80</f>
        <v>0</v>
      </c>
      <c r="D80" s="45">
        <f>E80</f>
        <v>0</v>
      </c>
      <c r="E80" s="45">
        <f>I80+K80+M80+O80+Q80+S80+U80+W80+Y80+AA80+AC80+AE80</f>
        <v>0</v>
      </c>
      <c r="F80" s="44">
        <f>IF(B80=0,0, E80/B80*100)</f>
        <v>0</v>
      </c>
      <c r="G80" s="44">
        <f>IF(C80=0,0, E80/C80*100)</f>
        <v>0</v>
      </c>
      <c r="H80" s="43">
        <v>0</v>
      </c>
      <c r="I80" s="42">
        <v>0</v>
      </c>
      <c r="J80" s="43">
        <v>0</v>
      </c>
      <c r="K80" s="42">
        <v>0</v>
      </c>
      <c r="L80" s="43">
        <v>0</v>
      </c>
      <c r="M80" s="42">
        <v>0</v>
      </c>
      <c r="N80" s="43">
        <v>0</v>
      </c>
      <c r="O80" s="42">
        <v>0</v>
      </c>
      <c r="P80" s="43">
        <v>0</v>
      </c>
      <c r="Q80" s="42">
        <v>0</v>
      </c>
      <c r="R80" s="43">
        <v>0</v>
      </c>
      <c r="S80" s="42">
        <v>0</v>
      </c>
      <c r="T80" s="43">
        <v>0</v>
      </c>
      <c r="U80" s="42">
        <v>0</v>
      </c>
      <c r="V80" s="43">
        <v>0</v>
      </c>
      <c r="W80" s="42">
        <v>0</v>
      </c>
      <c r="X80" s="43">
        <v>0</v>
      </c>
      <c r="Y80" s="42">
        <v>0</v>
      </c>
      <c r="Z80" s="43">
        <v>0</v>
      </c>
      <c r="AA80" s="42">
        <v>0</v>
      </c>
      <c r="AB80" s="43">
        <v>0</v>
      </c>
      <c r="AC80" s="42">
        <v>0</v>
      </c>
      <c r="AD80" s="43">
        <v>0</v>
      </c>
      <c r="AE80" s="42">
        <v>0</v>
      </c>
      <c r="AF80" s="75"/>
    </row>
    <row r="81" spans="1:32" s="33" customFormat="1" ht="93.75" x14ac:dyDescent="0.3">
      <c r="A81" s="37" t="s">
        <v>19</v>
      </c>
      <c r="B81" s="35">
        <f>B82</f>
        <v>250125.33799999996</v>
      </c>
      <c r="C81" s="35">
        <f>C82</f>
        <v>215655.40599999996</v>
      </c>
      <c r="D81" s="35">
        <f>D82</f>
        <v>215655.40599999996</v>
      </c>
      <c r="E81" s="35">
        <f>E82</f>
        <v>195956.89499999996</v>
      </c>
      <c r="F81" s="36">
        <f>IF(B81=0,0, E81/B81*100)</f>
        <v>78.343480339444866</v>
      </c>
      <c r="G81" s="36">
        <f>IF(C81=0,0, E81/C81*100)</f>
        <v>90.865746718169447</v>
      </c>
      <c r="H81" s="35">
        <f>H82</f>
        <v>30116.888000000003</v>
      </c>
      <c r="I81" s="35">
        <f>I82</f>
        <v>24370.317999999996</v>
      </c>
      <c r="J81" s="35">
        <f>J82</f>
        <v>21901.686000000002</v>
      </c>
      <c r="K81" s="35">
        <f>K82</f>
        <v>20905.135999999999</v>
      </c>
      <c r="L81" s="35">
        <f>L82</f>
        <v>15564.289999999999</v>
      </c>
      <c r="M81" s="35">
        <f>M82</f>
        <v>13921.115</v>
      </c>
      <c r="N81" s="35">
        <f>N82</f>
        <v>26139.65</v>
      </c>
      <c r="O81" s="35">
        <f>O82</f>
        <v>24104.591999999997</v>
      </c>
      <c r="P81" s="35">
        <f>P82</f>
        <v>19937.240000000002</v>
      </c>
      <c r="Q81" s="35">
        <f>Q82</f>
        <v>16674.545000000002</v>
      </c>
      <c r="R81" s="35">
        <f>R82</f>
        <v>20243.955999999998</v>
      </c>
      <c r="S81" s="35">
        <f>S82</f>
        <v>16623.650000000001</v>
      </c>
      <c r="T81" s="35">
        <f>T82</f>
        <v>26904.867999999999</v>
      </c>
      <c r="U81" s="35">
        <f>U82</f>
        <v>27590.635999999995</v>
      </c>
      <c r="V81" s="35">
        <f>V82</f>
        <v>14938.943000000001</v>
      </c>
      <c r="W81" s="35">
        <f>W82</f>
        <v>13479.453</v>
      </c>
      <c r="X81" s="35">
        <f>X82</f>
        <v>13807.302</v>
      </c>
      <c r="Y81" s="35">
        <f>Y82</f>
        <v>10724.75</v>
      </c>
      <c r="Z81" s="35">
        <f>Z82</f>
        <v>20870.003000000001</v>
      </c>
      <c r="AA81" s="35">
        <f>AA82</f>
        <v>21535.209999999995</v>
      </c>
      <c r="AB81" s="35">
        <f>AB82</f>
        <v>13062.477999999999</v>
      </c>
      <c r="AC81" s="35">
        <f>AC82</f>
        <v>0</v>
      </c>
      <c r="AD81" s="35">
        <f>AD82</f>
        <v>21407.453999999998</v>
      </c>
      <c r="AE81" s="35">
        <f>AE82</f>
        <v>0</v>
      </c>
      <c r="AF81" s="74"/>
    </row>
    <row r="82" spans="1:32" s="40" customFormat="1" ht="18.75" x14ac:dyDescent="0.3">
      <c r="A82" s="53" t="s">
        <v>8</v>
      </c>
      <c r="B82" s="52">
        <f>B88+B100+B112+B118+B106</f>
        <v>250125.33799999996</v>
      </c>
      <c r="C82" s="52">
        <f>C88+C100+C112+C118+C106</f>
        <v>215655.40599999996</v>
      </c>
      <c r="D82" s="52">
        <f>D88+D100+D112+D118+D106</f>
        <v>215655.40599999996</v>
      </c>
      <c r="E82" s="52">
        <f>E88+E100+E112+E118+E106</f>
        <v>195956.89499999996</v>
      </c>
      <c r="F82" s="51">
        <f>IF(B82=0,0, E82/B82*100)</f>
        <v>78.343480339444866</v>
      </c>
      <c r="G82" s="51">
        <f>IF(C82=0,0, E82/C82*100)</f>
        <v>90.865746718169447</v>
      </c>
      <c r="H82" s="50">
        <f>H88+H100+H112+H118</f>
        <v>30116.888000000003</v>
      </c>
      <c r="I82" s="52">
        <f>I88+I100+I112+I118</f>
        <v>24370.317999999996</v>
      </c>
      <c r="J82" s="50">
        <f>J88+J100+J112+J118</f>
        <v>21901.686000000002</v>
      </c>
      <c r="K82" s="52">
        <f>K88+K100+K112+K118</f>
        <v>20905.135999999999</v>
      </c>
      <c r="L82" s="50">
        <f>L88+L100+L112+L118</f>
        <v>15564.289999999999</v>
      </c>
      <c r="M82" s="52">
        <f>M88+M100+M112+M118</f>
        <v>13921.115</v>
      </c>
      <c r="N82" s="50">
        <f>N88+N100+N112+N118+N108</f>
        <v>26139.65</v>
      </c>
      <c r="O82" s="52">
        <f>O88+O100+O112+O118</f>
        <v>24104.591999999997</v>
      </c>
      <c r="P82" s="50">
        <f>P88+P100+P112+P118+P106</f>
        <v>19937.240000000002</v>
      </c>
      <c r="Q82" s="52">
        <f>Q88+Q100+Q112+Q118</f>
        <v>16674.545000000002</v>
      </c>
      <c r="R82" s="50">
        <f>R88+R100+R112+R118+R106</f>
        <v>20243.955999999998</v>
      </c>
      <c r="S82" s="52">
        <f>S88+S100+S112+S118</f>
        <v>16623.650000000001</v>
      </c>
      <c r="T82" s="50">
        <f>T88+T100+T112+T118+T106</f>
        <v>26904.867999999999</v>
      </c>
      <c r="U82" s="52">
        <f>U88+U100+U112+U118</f>
        <v>27590.635999999995</v>
      </c>
      <c r="V82" s="50">
        <f>V88+V100+V112+V118+V106</f>
        <v>14938.943000000001</v>
      </c>
      <c r="W82" s="52">
        <f>W88+W100+W112+W118</f>
        <v>13479.453</v>
      </c>
      <c r="X82" s="50">
        <f>X88+X100+X112+X118+X106</f>
        <v>13807.302</v>
      </c>
      <c r="Y82" s="52">
        <f>Y88+Y100+Y112+Y118</f>
        <v>10724.75</v>
      </c>
      <c r="Z82" s="50">
        <f>Z88+Z100+Z112+Z118+Z106</f>
        <v>20870.003000000001</v>
      </c>
      <c r="AA82" s="52">
        <f>AA88+AA100+AA112+AA118</f>
        <v>21535.209999999995</v>
      </c>
      <c r="AB82" s="50">
        <f>AB88+AB100+AB112+AB118+AB106</f>
        <v>13062.477999999999</v>
      </c>
      <c r="AC82" s="52">
        <f>AC88+AC100+AC112+AC118</f>
        <v>0</v>
      </c>
      <c r="AD82" s="50">
        <f>AD88+AD100+AD112+AD118+AD106</f>
        <v>21407.453999999998</v>
      </c>
      <c r="AE82" s="52">
        <f>AE88+AE100+AE112+AE118</f>
        <v>0</v>
      </c>
      <c r="AF82" s="72"/>
    </row>
    <row r="83" spans="1:32" s="40" customFormat="1" ht="18.75" x14ac:dyDescent="0.3">
      <c r="A83" s="46" t="s">
        <v>6</v>
      </c>
      <c r="B83" s="45">
        <f>H83+J83+L83+N83+P83+R83+T83+V83+X83+Z83+AB83+AD83</f>
        <v>0</v>
      </c>
      <c r="C83" s="45">
        <f>C89+C101+C113+C119</f>
        <v>0</v>
      </c>
      <c r="D83" s="42">
        <f>D89+D101+D113+D119</f>
        <v>0</v>
      </c>
      <c r="E83" s="45">
        <f>E89+E101+E113+E119</f>
        <v>0</v>
      </c>
      <c r="F83" s="44">
        <f>IF(B83=0,0, E83/B83*100)</f>
        <v>0</v>
      </c>
      <c r="G83" s="44">
        <f>IF(C83=0,0, E83/C83*100)</f>
        <v>0</v>
      </c>
      <c r="H83" s="43">
        <f>H89+H101+H113+H119</f>
        <v>0</v>
      </c>
      <c r="I83" s="45">
        <f>I89+I101+I113+I119</f>
        <v>0</v>
      </c>
      <c r="J83" s="43">
        <f>J89+J101+J113+J119</f>
        <v>0</v>
      </c>
      <c r="K83" s="45">
        <f>K89+K101+K113+K119</f>
        <v>0</v>
      </c>
      <c r="L83" s="43">
        <f>L89+L101+L113+L119</f>
        <v>0</v>
      </c>
      <c r="M83" s="45">
        <f>M89+M101+M113+M119</f>
        <v>0</v>
      </c>
      <c r="N83" s="43">
        <f>N89+N101+N113+N119</f>
        <v>0</v>
      </c>
      <c r="O83" s="45">
        <f>O89+O101+O113+O119</f>
        <v>0</v>
      </c>
      <c r="P83" s="43">
        <f>P89+P101+P113+P119</f>
        <v>0</v>
      </c>
      <c r="Q83" s="45">
        <f>Q89+Q101+Q113+Q119</f>
        <v>0</v>
      </c>
      <c r="R83" s="43">
        <f>R89+R101+R113+R119</f>
        <v>0</v>
      </c>
      <c r="S83" s="45">
        <f>S89+S101+S113+S119</f>
        <v>0</v>
      </c>
      <c r="T83" s="43">
        <f>T89+T101+T113+T119</f>
        <v>0</v>
      </c>
      <c r="U83" s="45">
        <f>U89+U101+U113+U119</f>
        <v>0</v>
      </c>
      <c r="V83" s="43">
        <f>V89+V101+V113+V119</f>
        <v>0</v>
      </c>
      <c r="W83" s="45">
        <f>W89+W101+W113+W119</f>
        <v>0</v>
      </c>
      <c r="X83" s="43">
        <f>X89+X101+X113+X119</f>
        <v>0</v>
      </c>
      <c r="Y83" s="45">
        <f>Y89+Y101+Y113+Y119</f>
        <v>0</v>
      </c>
      <c r="Z83" s="43">
        <f>Z89+Z101+Z113+Z119</f>
        <v>0</v>
      </c>
      <c r="AA83" s="45">
        <f>AA89+AA101+AA113+AA119</f>
        <v>0</v>
      </c>
      <c r="AB83" s="43">
        <f>AB89+AB101+AB113+AB119</f>
        <v>0</v>
      </c>
      <c r="AC83" s="45">
        <f>AC89+AC101+AC113+AC119</f>
        <v>0</v>
      </c>
      <c r="AD83" s="43">
        <f>AD89+AD101+AD113+AD119</f>
        <v>0</v>
      </c>
      <c r="AE83" s="45">
        <f>AE89+AE101+AE113+AE119</f>
        <v>0</v>
      </c>
      <c r="AF83" s="72"/>
    </row>
    <row r="84" spans="1:32" s="40" customFormat="1" ht="18.75" x14ac:dyDescent="0.3">
      <c r="A84" s="46" t="s">
        <v>5</v>
      </c>
      <c r="B84" s="45">
        <f>H84+J84+L84+N84+P84+R84+T84+V84+X84+Z84+AB84+AD84</f>
        <v>250125.33799999999</v>
      </c>
      <c r="C84" s="45">
        <f>C90+C102+C114+C120+C108</f>
        <v>215655.40599999996</v>
      </c>
      <c r="D84" s="45">
        <f>D90+D102+D114+D120+D108</f>
        <v>215655.40599999996</v>
      </c>
      <c r="E84" s="45">
        <f>E90+E102+E114+E120+E108</f>
        <v>195956.89499999996</v>
      </c>
      <c r="F84" s="44">
        <f>IF(B84=0,0, E84/B84*100)</f>
        <v>78.343480339444852</v>
      </c>
      <c r="G84" s="44">
        <f>IF(C84=0,0, E84/C84*100)</f>
        <v>90.865746718169447</v>
      </c>
      <c r="H84" s="43">
        <f>H90+H102+H114+H120+H108</f>
        <v>35119.748</v>
      </c>
      <c r="I84" s="45">
        <f>I90+I102+I114+I120+I108</f>
        <v>29373.087999999996</v>
      </c>
      <c r="J84" s="43">
        <f>J90+J102+J114+J120+J108</f>
        <v>22015.546000000002</v>
      </c>
      <c r="K84" s="45">
        <f>K90+K102+K114+K120+K108</f>
        <v>21018.995999999999</v>
      </c>
      <c r="L84" s="43">
        <f>L90+L102+L114+L120+L108</f>
        <v>15678.15</v>
      </c>
      <c r="M84" s="45">
        <f>M90+M102+M114+M120+M108</f>
        <v>14034.975</v>
      </c>
      <c r="N84" s="43">
        <f>N90+N102+N114+N120+N108</f>
        <v>26139.65</v>
      </c>
      <c r="O84" s="45">
        <f>O90+O102+O114+O120+O108</f>
        <v>24218.441999999995</v>
      </c>
      <c r="P84" s="43">
        <f>P90+P102+P114+P120+P108</f>
        <v>19937.240000000002</v>
      </c>
      <c r="Q84" s="45">
        <f>Q90+Q102+Q114+Q120+Q108</f>
        <v>16788.405000000002</v>
      </c>
      <c r="R84" s="43">
        <f>R90+R102+R114+R120+R108</f>
        <v>20243.955999999998</v>
      </c>
      <c r="S84" s="45">
        <f>S90+S102+S114+S120+S108</f>
        <v>16737.510000000002</v>
      </c>
      <c r="T84" s="43">
        <f>T90+T102+T114+T120+T108</f>
        <v>26904.867999999999</v>
      </c>
      <c r="U84" s="45">
        <f>U90+U102+U114+U120+U108</f>
        <v>27704.495999999996</v>
      </c>
      <c r="V84" s="43">
        <f>V90+V102+V114+V120+V108</f>
        <v>14938.943000000001</v>
      </c>
      <c r="W84" s="45">
        <f>W90+W102+W114+W120+W108</f>
        <v>13593.303</v>
      </c>
      <c r="X84" s="43">
        <f>X90+X102+X114+X120+X108</f>
        <v>13807.302</v>
      </c>
      <c r="Y84" s="45">
        <f>Y90+Y102+Y114+Y120+Y108</f>
        <v>10838.61</v>
      </c>
      <c r="Z84" s="43">
        <f>Z90+Z102+Z114+Z120+Z108</f>
        <v>20870.003000000001</v>
      </c>
      <c r="AA84" s="45">
        <f>AA90+AA102+AA114+AA120+AA108</f>
        <v>21649.069999999996</v>
      </c>
      <c r="AB84" s="43">
        <f>AB90+AB102+AB114+AB120+AB108</f>
        <v>13062.477999999999</v>
      </c>
      <c r="AC84" s="45">
        <f>AC90+AC102+AC114+AC120+AC108</f>
        <v>0</v>
      </c>
      <c r="AD84" s="43">
        <f>AD90+AD102+AD114+AD120+AD108</f>
        <v>21407.453999999998</v>
      </c>
      <c r="AE84" s="45">
        <f>AE90+AE102+AE114+AE120+AE108</f>
        <v>0</v>
      </c>
      <c r="AF84" s="72"/>
    </row>
    <row r="85" spans="1:32" s="40" customFormat="1" ht="18.75" x14ac:dyDescent="0.3">
      <c r="A85" s="46" t="s">
        <v>4</v>
      </c>
      <c r="B85" s="45">
        <f>H85+J85+L85+N85+P85+R85+T85+V85+X85+Z85+AB85+AD85</f>
        <v>0</v>
      </c>
      <c r="C85" s="45">
        <f>C91+C103+C115+C121</f>
        <v>0</v>
      </c>
      <c r="D85" s="45">
        <f>D91+D103+D115+D121</f>
        <v>0</v>
      </c>
      <c r="E85" s="45">
        <f>E91+E103+E115+E121</f>
        <v>0</v>
      </c>
      <c r="F85" s="44">
        <f>IF(B85=0,0, E85/B85*100)</f>
        <v>0</v>
      </c>
      <c r="G85" s="44">
        <f>IF(C85=0,0, E85/C85*100)</f>
        <v>0</v>
      </c>
      <c r="H85" s="43">
        <f>H91+H103+H115+H121</f>
        <v>0</v>
      </c>
      <c r="I85" s="45">
        <f>I91+I103+I115+I121</f>
        <v>0</v>
      </c>
      <c r="J85" s="43">
        <f>J91+J103+J115+J121</f>
        <v>0</v>
      </c>
      <c r="K85" s="45">
        <f>K91+K103+K115+K121</f>
        <v>0</v>
      </c>
      <c r="L85" s="43">
        <f>L91+L103+L115+L121</f>
        <v>0</v>
      </c>
      <c r="M85" s="45">
        <f>M91+M103+M115+M121</f>
        <v>0</v>
      </c>
      <c r="N85" s="43">
        <f>N91+N103+N115+N121</f>
        <v>0</v>
      </c>
      <c r="O85" s="45">
        <f>O91+O103+O115+O121</f>
        <v>0</v>
      </c>
      <c r="P85" s="43">
        <f>P91+P103+P115+P121</f>
        <v>0</v>
      </c>
      <c r="Q85" s="45">
        <f>Q91+Q103+Q115+Q121</f>
        <v>0</v>
      </c>
      <c r="R85" s="43">
        <f>R91+R103+R115+R121</f>
        <v>0</v>
      </c>
      <c r="S85" s="45">
        <f>S91+S103+S115+S121</f>
        <v>0</v>
      </c>
      <c r="T85" s="43">
        <f>T91+T103+T115+T121</f>
        <v>0</v>
      </c>
      <c r="U85" s="45">
        <f>U91+U103+U115+U121</f>
        <v>0</v>
      </c>
      <c r="V85" s="43">
        <f>V91+V103+V115+V121</f>
        <v>0</v>
      </c>
      <c r="W85" s="45">
        <f>W91+W103+W115+W121</f>
        <v>0</v>
      </c>
      <c r="X85" s="43">
        <f>X91+X103+X115+X121</f>
        <v>0</v>
      </c>
      <c r="Y85" s="45">
        <f>Y91+Y103+Y115+Y121</f>
        <v>0</v>
      </c>
      <c r="Z85" s="43">
        <f>Z91+Z103+Z115+Z121</f>
        <v>0</v>
      </c>
      <c r="AA85" s="45">
        <f>AA91+AA103+AA115+AA121</f>
        <v>0</v>
      </c>
      <c r="AB85" s="43">
        <f>AB91+AB103+AB115+AB121</f>
        <v>0</v>
      </c>
      <c r="AC85" s="45">
        <f>AC91+AC103+AC115+AC121</f>
        <v>0</v>
      </c>
      <c r="AD85" s="43">
        <f>AD91+AD103+AD115+AD121</f>
        <v>0</v>
      </c>
      <c r="AE85" s="45">
        <f>AE91+AE103+AE115+AE121</f>
        <v>0</v>
      </c>
      <c r="AF85" s="72"/>
    </row>
    <row r="86" spans="1:32" s="40" customFormat="1" ht="18.75" x14ac:dyDescent="0.3">
      <c r="A86" s="46" t="s">
        <v>3</v>
      </c>
      <c r="B86" s="45">
        <f>H86+J86+L86+N86+P86+R86+T86+V86+X86+Z86+AB86+AD86</f>
        <v>0</v>
      </c>
      <c r="C86" s="45">
        <f>C92+C104+C116+C122</f>
        <v>0</v>
      </c>
      <c r="D86" s="45">
        <f>D92+D104+D116+D122</f>
        <v>0</v>
      </c>
      <c r="E86" s="45">
        <f>E92+E104+E116+E122</f>
        <v>0</v>
      </c>
      <c r="F86" s="44">
        <f>IF(B86=0,0, E86/B86*100)</f>
        <v>0</v>
      </c>
      <c r="G86" s="44">
        <f>IF(C86=0,0, E86/C86*100)</f>
        <v>0</v>
      </c>
      <c r="H86" s="43">
        <f>H92+H104+H116+H122</f>
        <v>0</v>
      </c>
      <c r="I86" s="45">
        <f>I92+I104+I116+I122</f>
        <v>0</v>
      </c>
      <c r="J86" s="43">
        <f>J92+J104+J116+J122</f>
        <v>0</v>
      </c>
      <c r="K86" s="45">
        <f>K92+K104+K116+K122</f>
        <v>0</v>
      </c>
      <c r="L86" s="43">
        <f>L92+L104+L116+L122</f>
        <v>0</v>
      </c>
      <c r="M86" s="45">
        <f>M92+M104+M116+M122</f>
        <v>0</v>
      </c>
      <c r="N86" s="43">
        <f>N92+N104+N116+N122</f>
        <v>0</v>
      </c>
      <c r="O86" s="45">
        <f>O92+O104+O116+O122</f>
        <v>0</v>
      </c>
      <c r="P86" s="43">
        <f>P92+P104+P116+P122</f>
        <v>0</v>
      </c>
      <c r="Q86" s="45">
        <f>Q92+Q104+Q116+Q122</f>
        <v>0</v>
      </c>
      <c r="R86" s="43">
        <f>R92+R104+R116+R122</f>
        <v>0</v>
      </c>
      <c r="S86" s="45">
        <f>S92+S104+S116+S122</f>
        <v>0</v>
      </c>
      <c r="T86" s="43">
        <f>T92+T104+T116+T122</f>
        <v>0</v>
      </c>
      <c r="U86" s="45">
        <f>U92+U104+U116+U122</f>
        <v>0</v>
      </c>
      <c r="V86" s="43">
        <f>V92+V104+V116+V122</f>
        <v>0</v>
      </c>
      <c r="W86" s="45">
        <f>W92+W104+W116+W122</f>
        <v>0</v>
      </c>
      <c r="X86" s="43">
        <f>X92+X104+X116+X122</f>
        <v>0</v>
      </c>
      <c r="Y86" s="45">
        <f>Y92+Y104+Y116+Y122</f>
        <v>0</v>
      </c>
      <c r="Z86" s="43">
        <f>Z92+Z104+Z116+Z122</f>
        <v>0</v>
      </c>
      <c r="AA86" s="45">
        <f>AA92+AA104+AA116+AA122</f>
        <v>0</v>
      </c>
      <c r="AB86" s="43">
        <f>AB92+AB104+AB116+AB122</f>
        <v>0</v>
      </c>
      <c r="AC86" s="45">
        <f>AC92+AC104+AC116+AC122</f>
        <v>0</v>
      </c>
      <c r="AD86" s="43">
        <f>AD92+AD104+AD116+AD122</f>
        <v>0</v>
      </c>
      <c r="AE86" s="45">
        <f>AE92+AE104+AE116+AE122</f>
        <v>0</v>
      </c>
      <c r="AF86" s="72"/>
    </row>
    <row r="87" spans="1:32" s="10" customFormat="1" ht="75" x14ac:dyDescent="0.3">
      <c r="A87" s="48" t="s">
        <v>18</v>
      </c>
      <c r="B87" s="49">
        <f>B88</f>
        <v>30865.14</v>
      </c>
      <c r="C87" s="49">
        <f>C88</f>
        <v>26235.02</v>
      </c>
      <c r="D87" s="49">
        <f>D88</f>
        <v>26235.02</v>
      </c>
      <c r="E87" s="49">
        <f>E88</f>
        <v>24990.809999999998</v>
      </c>
      <c r="F87" s="51">
        <f>IF(B87=0,0, E87/B87*100)</f>
        <v>80.967751968725878</v>
      </c>
      <c r="G87" s="51">
        <f>IF(C87=0,0, E87/C87*100)</f>
        <v>95.257445963448845</v>
      </c>
      <c r="H87" s="50">
        <f>H88</f>
        <v>5833.6</v>
      </c>
      <c r="I87" s="49">
        <f>I88</f>
        <v>4977.16</v>
      </c>
      <c r="J87" s="50">
        <f>J88</f>
        <v>3084.1</v>
      </c>
      <c r="K87" s="49">
        <f>K88</f>
        <v>3848.94</v>
      </c>
      <c r="L87" s="50">
        <f>L88</f>
        <v>2407.75</v>
      </c>
      <c r="M87" s="49">
        <f>M88</f>
        <v>1628.98</v>
      </c>
      <c r="N87" s="50">
        <f>N88</f>
        <v>2616.64</v>
      </c>
      <c r="O87" s="49">
        <f>O88</f>
        <v>2991.48</v>
      </c>
      <c r="P87" s="50">
        <f>P88</f>
        <v>2285.8000000000002</v>
      </c>
      <c r="Q87" s="49">
        <f>Q88</f>
        <v>1937.47</v>
      </c>
      <c r="R87" s="50">
        <f>R88</f>
        <v>2155.3000000000002</v>
      </c>
      <c r="S87" s="49">
        <f>S88</f>
        <v>1657.84</v>
      </c>
      <c r="T87" s="50">
        <f>T88</f>
        <v>2892.9</v>
      </c>
      <c r="U87" s="49">
        <f>U88</f>
        <v>2911.07</v>
      </c>
      <c r="V87" s="50">
        <f>V88</f>
        <v>1617.9</v>
      </c>
      <c r="W87" s="49">
        <f>W88</f>
        <v>1737.85</v>
      </c>
      <c r="X87" s="50">
        <f>X88</f>
        <v>1148.8900000000001</v>
      </c>
      <c r="Y87" s="49">
        <f>Y88</f>
        <v>996.5</v>
      </c>
      <c r="Z87" s="50">
        <f>Z88</f>
        <v>2192.14</v>
      </c>
      <c r="AA87" s="49">
        <f>AA88</f>
        <v>2303.52</v>
      </c>
      <c r="AB87" s="50">
        <f>AB88</f>
        <v>1128.6400000000001</v>
      </c>
      <c r="AC87" s="49">
        <f>AC88</f>
        <v>0</v>
      </c>
      <c r="AD87" s="50">
        <f>AD88</f>
        <v>3501.48</v>
      </c>
      <c r="AE87" s="49">
        <f>AE88</f>
        <v>0</v>
      </c>
      <c r="AF87" s="73" t="s">
        <v>17</v>
      </c>
    </row>
    <row r="88" spans="1:32" s="40" customFormat="1" ht="18.75" x14ac:dyDescent="0.3">
      <c r="A88" s="53" t="s">
        <v>8</v>
      </c>
      <c r="B88" s="52">
        <f>SUM(B89:B92)</f>
        <v>30865.14</v>
      </c>
      <c r="C88" s="52">
        <f>SUM(C89:C92)</f>
        <v>26235.02</v>
      </c>
      <c r="D88" s="52">
        <f>SUM(D89:D92)</f>
        <v>26235.02</v>
      </c>
      <c r="E88" s="49">
        <f>SUM(E89:E92)</f>
        <v>24990.809999999998</v>
      </c>
      <c r="F88" s="51">
        <f>IF(B88=0,0, E88/B88*100)</f>
        <v>80.967751968725878</v>
      </c>
      <c r="G88" s="51">
        <f>IF(C88=0,0, E88/C88*100)</f>
        <v>95.257445963448845</v>
      </c>
      <c r="H88" s="50">
        <f>SUM(H89:H92)</f>
        <v>5833.6</v>
      </c>
      <c r="I88" s="49">
        <f>SUM(I89:I92)</f>
        <v>4977.16</v>
      </c>
      <c r="J88" s="50">
        <f>SUM(J89:J92)</f>
        <v>3084.1</v>
      </c>
      <c r="K88" s="49">
        <f>SUM(K89:K92)</f>
        <v>3848.94</v>
      </c>
      <c r="L88" s="50">
        <f>SUM(L89:L92)</f>
        <v>2407.75</v>
      </c>
      <c r="M88" s="49">
        <f>SUM(M89:M92)</f>
        <v>1628.98</v>
      </c>
      <c r="N88" s="50">
        <f>SUM(N89:N92)</f>
        <v>2616.64</v>
      </c>
      <c r="O88" s="49">
        <f>SUM(O89:O92)</f>
        <v>2991.48</v>
      </c>
      <c r="P88" s="50">
        <f>SUM(P89:P92)</f>
        <v>2285.8000000000002</v>
      </c>
      <c r="Q88" s="49">
        <f>SUM(Q89:Q92)</f>
        <v>1937.47</v>
      </c>
      <c r="R88" s="50">
        <f>SUM(R89:R92)</f>
        <v>2155.3000000000002</v>
      </c>
      <c r="S88" s="49">
        <f>SUM(S89:S92)</f>
        <v>1657.84</v>
      </c>
      <c r="T88" s="50">
        <f>SUM(T89:T92)</f>
        <v>2892.9</v>
      </c>
      <c r="U88" s="49">
        <f>SUM(U89:U92)</f>
        <v>2911.07</v>
      </c>
      <c r="V88" s="50">
        <f>SUM(V89:V92)</f>
        <v>1617.9</v>
      </c>
      <c r="W88" s="49">
        <f>SUM(W89:W92)</f>
        <v>1737.85</v>
      </c>
      <c r="X88" s="50">
        <f>SUM(X89:X92)</f>
        <v>1148.8900000000001</v>
      </c>
      <c r="Y88" s="49">
        <f>SUM(Y89:Y92)</f>
        <v>996.5</v>
      </c>
      <c r="Z88" s="50">
        <f>SUM(Z89:Z92)</f>
        <v>2192.14</v>
      </c>
      <c r="AA88" s="49">
        <f>SUM(AA89:AA92)</f>
        <v>2303.52</v>
      </c>
      <c r="AB88" s="50">
        <f>SUM(AB89:AB92)</f>
        <v>1128.6400000000001</v>
      </c>
      <c r="AC88" s="49">
        <f>SUM(AC89:AC92)</f>
        <v>0</v>
      </c>
      <c r="AD88" s="50">
        <f>SUM(AD89:AD92)</f>
        <v>3501.48</v>
      </c>
      <c r="AE88" s="49">
        <f>SUM(AE89:AE92)</f>
        <v>0</v>
      </c>
      <c r="AF88" s="72"/>
    </row>
    <row r="89" spans="1:32" s="40" customFormat="1" ht="18.75" x14ac:dyDescent="0.3">
      <c r="A89" s="46" t="s">
        <v>6</v>
      </c>
      <c r="B89" s="45">
        <f>H89+J89+L89+N89+P89+R89+T89+V89+X89+Z89+AB89+AD89</f>
        <v>0</v>
      </c>
      <c r="C89" s="45">
        <f>H89+J89+L89+N89+P89+R89+T89+V89+X89+Z89</f>
        <v>0</v>
      </c>
      <c r="D89" s="45">
        <f>E89</f>
        <v>0</v>
      </c>
      <c r="E89" s="45">
        <f>I89+K89+M89+O89+Q89+S89+U89+W89+Y89+AA89+AC89+AE89</f>
        <v>0</v>
      </c>
      <c r="F89" s="44">
        <f>IF(B89=0,0, E89/B89*100)</f>
        <v>0</v>
      </c>
      <c r="G89" s="44">
        <f>IF(C89=0,0, E89/C89*100)</f>
        <v>0</v>
      </c>
      <c r="H89" s="43">
        <v>0</v>
      </c>
      <c r="I89" s="42">
        <v>0</v>
      </c>
      <c r="J89" s="43">
        <v>0</v>
      </c>
      <c r="K89" s="42">
        <v>0</v>
      </c>
      <c r="L89" s="43">
        <v>0</v>
      </c>
      <c r="M89" s="42">
        <v>0</v>
      </c>
      <c r="N89" s="43">
        <v>0</v>
      </c>
      <c r="O89" s="42">
        <v>0</v>
      </c>
      <c r="P89" s="43">
        <v>0</v>
      </c>
      <c r="Q89" s="42">
        <v>0</v>
      </c>
      <c r="R89" s="43">
        <v>0</v>
      </c>
      <c r="S89" s="42">
        <v>0</v>
      </c>
      <c r="T89" s="43">
        <v>0</v>
      </c>
      <c r="U89" s="42">
        <v>0</v>
      </c>
      <c r="V89" s="43">
        <v>0</v>
      </c>
      <c r="W89" s="42">
        <v>0</v>
      </c>
      <c r="X89" s="43">
        <v>0</v>
      </c>
      <c r="Y89" s="42">
        <v>0</v>
      </c>
      <c r="Z89" s="43">
        <v>0</v>
      </c>
      <c r="AA89" s="42">
        <v>0</v>
      </c>
      <c r="AB89" s="43">
        <v>0</v>
      </c>
      <c r="AC89" s="42">
        <v>0</v>
      </c>
      <c r="AD89" s="43">
        <v>0</v>
      </c>
      <c r="AE89" s="42">
        <v>0</v>
      </c>
      <c r="AF89" s="70"/>
    </row>
    <row r="90" spans="1:32" s="40" customFormat="1" ht="18.75" x14ac:dyDescent="0.3">
      <c r="A90" s="46" t="s">
        <v>5</v>
      </c>
      <c r="B90" s="45">
        <f>H90+J90+L90+N90+P90+R90+T90+V90+X90+Z90+AB90+AD90</f>
        <v>30865.14</v>
      </c>
      <c r="C90" s="45">
        <f>H90+J90+L90+N90+P90+R90+T90+V90+X90+Z90</f>
        <v>26235.02</v>
      </c>
      <c r="D90" s="45">
        <f>C90</f>
        <v>26235.02</v>
      </c>
      <c r="E90" s="45">
        <f>I90+K90+M90+O90+Q90+S90+U90+W90+Y90+AA90+AC90+AE90</f>
        <v>24990.809999999998</v>
      </c>
      <c r="F90" s="71">
        <f>IF(B90=0,0, E90/B90*100)</f>
        <v>80.967751968725878</v>
      </c>
      <c r="G90" s="71">
        <f>IF(C90=0,0, E90/C90*100)</f>
        <v>95.257445963448845</v>
      </c>
      <c r="H90" s="43">
        <v>5833.6</v>
      </c>
      <c r="I90" s="42">
        <v>4977.16</v>
      </c>
      <c r="J90" s="43">
        <v>3084.1</v>
      </c>
      <c r="K90" s="42">
        <v>3848.94</v>
      </c>
      <c r="L90" s="43">
        <v>2407.75</v>
      </c>
      <c r="M90" s="42">
        <v>1628.98</v>
      </c>
      <c r="N90" s="43">
        <v>2616.64</v>
      </c>
      <c r="O90" s="42">
        <v>2991.48</v>
      </c>
      <c r="P90" s="43">
        <v>2285.8000000000002</v>
      </c>
      <c r="Q90" s="42">
        <v>1937.47</v>
      </c>
      <c r="R90" s="43">
        <v>2155.3000000000002</v>
      </c>
      <c r="S90" s="42">
        <v>1657.84</v>
      </c>
      <c r="T90" s="43">
        <v>2892.9</v>
      </c>
      <c r="U90" s="42">
        <v>2911.07</v>
      </c>
      <c r="V90" s="43">
        <v>1617.9</v>
      </c>
      <c r="W90" s="42">
        <v>1737.85</v>
      </c>
      <c r="X90" s="43">
        <v>1148.8900000000001</v>
      </c>
      <c r="Y90" s="42">
        <v>996.5</v>
      </c>
      <c r="Z90" s="43">
        <v>2192.14</v>
      </c>
      <c r="AA90" s="42">
        <v>2303.52</v>
      </c>
      <c r="AB90" s="43">
        <v>1128.6400000000001</v>
      </c>
      <c r="AC90" s="42">
        <v>0</v>
      </c>
      <c r="AD90" s="43">
        <v>3501.48</v>
      </c>
      <c r="AE90" s="42">
        <v>0</v>
      </c>
      <c r="AF90" s="70"/>
    </row>
    <row r="91" spans="1:32" s="40" customFormat="1" ht="18.75" x14ac:dyDescent="0.3">
      <c r="A91" s="46" t="s">
        <v>4</v>
      </c>
      <c r="B91" s="45">
        <f>H91+J91+L91+N91+P91+R91+T91+V91+X91+Z91+AB91+AD91</f>
        <v>0</v>
      </c>
      <c r="C91" s="45">
        <f>H91+J91+L91+N91+P91+R91+T91+V91+X91+Z91</f>
        <v>0</v>
      </c>
      <c r="D91" s="45">
        <f>E91</f>
        <v>0</v>
      </c>
      <c r="E91" s="45">
        <f>I91+K91+M91+O91+Q91+S91+U91+W91+Y91+AA91+AC91+AE91</f>
        <v>0</v>
      </c>
      <c r="F91" s="44">
        <f>IF(B91=0,0, E91/B91*100)</f>
        <v>0</v>
      </c>
      <c r="G91" s="44">
        <f>IF(C91=0,0, E91/C91*100)</f>
        <v>0</v>
      </c>
      <c r="H91" s="43">
        <v>0</v>
      </c>
      <c r="I91" s="42">
        <v>0</v>
      </c>
      <c r="J91" s="43">
        <v>0</v>
      </c>
      <c r="K91" s="42">
        <v>0</v>
      </c>
      <c r="L91" s="43">
        <v>0</v>
      </c>
      <c r="M91" s="42">
        <v>0</v>
      </c>
      <c r="N91" s="43">
        <v>0</v>
      </c>
      <c r="O91" s="42">
        <v>0</v>
      </c>
      <c r="P91" s="43">
        <v>0</v>
      </c>
      <c r="Q91" s="42">
        <v>0</v>
      </c>
      <c r="R91" s="43">
        <v>0</v>
      </c>
      <c r="S91" s="42">
        <v>0</v>
      </c>
      <c r="T91" s="43">
        <v>0</v>
      </c>
      <c r="U91" s="42">
        <v>0</v>
      </c>
      <c r="V91" s="43">
        <v>0</v>
      </c>
      <c r="W91" s="42">
        <v>0</v>
      </c>
      <c r="X91" s="43">
        <v>0</v>
      </c>
      <c r="Y91" s="42">
        <v>0</v>
      </c>
      <c r="Z91" s="43">
        <v>0</v>
      </c>
      <c r="AA91" s="42">
        <v>0</v>
      </c>
      <c r="AB91" s="43">
        <v>0</v>
      </c>
      <c r="AC91" s="42">
        <v>0</v>
      </c>
      <c r="AD91" s="43">
        <v>0</v>
      </c>
      <c r="AE91" s="42">
        <v>0</v>
      </c>
      <c r="AF91" s="70"/>
    </row>
    <row r="92" spans="1:32" s="40" customFormat="1" ht="18.75" x14ac:dyDescent="0.3">
      <c r="A92" s="46" t="s">
        <v>3</v>
      </c>
      <c r="B92" s="45">
        <f>H92+J92+L92+N92+P92+R92+T92+V92+X92+Z92+AB92+AD92</f>
        <v>0</v>
      </c>
      <c r="C92" s="45">
        <f>H92+J92+L92+N92+P92+R92+T92+V92+X92+Z92</f>
        <v>0</v>
      </c>
      <c r="D92" s="45">
        <f>E92</f>
        <v>0</v>
      </c>
      <c r="E92" s="45">
        <f>I92+K92+M92+O92+Q92+S92+U92+W92+Y92+AA92+AC92+AE92</f>
        <v>0</v>
      </c>
      <c r="F92" s="44">
        <f>IF(B92=0,0, E92/B92*100)</f>
        <v>0</v>
      </c>
      <c r="G92" s="44">
        <f>IF(C92=0,0, E92/C92*100)</f>
        <v>0</v>
      </c>
      <c r="H92" s="43">
        <v>0</v>
      </c>
      <c r="I92" s="42">
        <v>0</v>
      </c>
      <c r="J92" s="43">
        <v>0</v>
      </c>
      <c r="K92" s="42">
        <v>0</v>
      </c>
      <c r="L92" s="43">
        <v>0</v>
      </c>
      <c r="M92" s="42">
        <v>0</v>
      </c>
      <c r="N92" s="43">
        <v>0</v>
      </c>
      <c r="O92" s="42">
        <v>0</v>
      </c>
      <c r="P92" s="43">
        <v>0</v>
      </c>
      <c r="Q92" s="42">
        <v>0</v>
      </c>
      <c r="R92" s="43">
        <v>0</v>
      </c>
      <c r="S92" s="42">
        <v>0</v>
      </c>
      <c r="T92" s="43">
        <v>0</v>
      </c>
      <c r="U92" s="42">
        <v>0</v>
      </c>
      <c r="V92" s="43">
        <v>0</v>
      </c>
      <c r="W92" s="42">
        <v>0</v>
      </c>
      <c r="X92" s="43">
        <v>0</v>
      </c>
      <c r="Y92" s="42">
        <v>0</v>
      </c>
      <c r="Z92" s="43">
        <v>0</v>
      </c>
      <c r="AA92" s="42">
        <v>0</v>
      </c>
      <c r="AB92" s="43">
        <v>0</v>
      </c>
      <c r="AC92" s="42">
        <v>0</v>
      </c>
      <c r="AD92" s="43">
        <v>0</v>
      </c>
      <c r="AE92" s="42">
        <v>0</v>
      </c>
      <c r="AF92" s="70"/>
    </row>
    <row r="93" spans="1:32" s="66" customFormat="1" ht="112.5" x14ac:dyDescent="0.3">
      <c r="A93" s="69" t="s">
        <v>16</v>
      </c>
      <c r="B93" s="68">
        <f>B94</f>
        <v>74002.8</v>
      </c>
      <c r="C93" s="68">
        <f>C94</f>
        <v>63637.709999999992</v>
      </c>
      <c r="D93" s="68">
        <f>D94</f>
        <v>63637.709999999992</v>
      </c>
      <c r="E93" s="68">
        <f>E94</f>
        <v>54537.2</v>
      </c>
      <c r="F93" s="68">
        <f>F94</f>
        <v>73.696130416686927</v>
      </c>
      <c r="G93" s="68">
        <f>G94</f>
        <v>85.699501129126119</v>
      </c>
      <c r="H93" s="68">
        <f>H94</f>
        <v>8690.2799999999988</v>
      </c>
      <c r="I93" s="68">
        <f>I94</f>
        <v>7464.17</v>
      </c>
      <c r="J93" s="68">
        <f>J94</f>
        <v>6926.37</v>
      </c>
      <c r="K93" s="68">
        <f>K94</f>
        <v>5408.67</v>
      </c>
      <c r="L93" s="68">
        <f>L94</f>
        <v>5167.5199999999995</v>
      </c>
      <c r="M93" s="68">
        <f>M94</f>
        <v>4123.26</v>
      </c>
      <c r="N93" s="68">
        <f>N94</f>
        <v>8427.26</v>
      </c>
      <c r="O93" s="68">
        <f>O94</f>
        <v>5895.29</v>
      </c>
      <c r="P93" s="68">
        <f>P94</f>
        <v>7089.58</v>
      </c>
      <c r="Q93" s="68">
        <f>Q94</f>
        <v>7161.29</v>
      </c>
      <c r="R93" s="68">
        <f>R94</f>
        <v>6580.8499999999995</v>
      </c>
      <c r="S93" s="68">
        <f>S94</f>
        <v>6074.15</v>
      </c>
      <c r="T93" s="68">
        <f>T94</f>
        <v>7463.0199999999995</v>
      </c>
      <c r="U93" s="68">
        <f>U94</f>
        <v>6118.5999999999995</v>
      </c>
      <c r="V93" s="68">
        <f>V94</f>
        <v>4417.7700000000004</v>
      </c>
      <c r="W93" s="68">
        <f>W94</f>
        <v>3460.0499999999997</v>
      </c>
      <c r="X93" s="68">
        <f>X94</f>
        <v>4042.97</v>
      </c>
      <c r="Y93" s="68">
        <f>Y94</f>
        <v>3451</v>
      </c>
      <c r="Z93" s="68">
        <f>Z94</f>
        <v>4832.09</v>
      </c>
      <c r="AA93" s="68">
        <f>AA94</f>
        <v>5380.7199999999993</v>
      </c>
      <c r="AB93" s="68">
        <f>AB94</f>
        <v>4779.5499999999993</v>
      </c>
      <c r="AC93" s="68">
        <f>AC94</f>
        <v>0</v>
      </c>
      <c r="AD93" s="68">
        <f>AD94</f>
        <v>5585.54</v>
      </c>
      <c r="AE93" s="68">
        <f>AE94</f>
        <v>0</v>
      </c>
      <c r="AF93" s="67"/>
    </row>
    <row r="94" spans="1:32" s="40" customFormat="1" ht="18.75" x14ac:dyDescent="0.3">
      <c r="A94" s="53" t="s">
        <v>8</v>
      </c>
      <c r="B94" s="52">
        <f>SUM(B95:B98)</f>
        <v>74002.8</v>
      </c>
      <c r="C94" s="52">
        <f>SUM(C95:C98)</f>
        <v>63637.709999999992</v>
      </c>
      <c r="D94" s="52">
        <f>SUM(D95:D98)</f>
        <v>63637.709999999992</v>
      </c>
      <c r="E94" s="49">
        <f>SUM(E95:E98)</f>
        <v>54537.2</v>
      </c>
      <c r="F94" s="51">
        <f>IF(B94=0,0, E94/B94*100)</f>
        <v>73.696130416686927</v>
      </c>
      <c r="G94" s="51">
        <f>IF(C94=0,0, E94/C94*100)</f>
        <v>85.699501129126119</v>
      </c>
      <c r="H94" s="50">
        <f>SUM(H95:H98)</f>
        <v>8690.2799999999988</v>
      </c>
      <c r="I94" s="49">
        <f>SUM(I95:I98)</f>
        <v>7464.17</v>
      </c>
      <c r="J94" s="50">
        <f>SUM(J95:J98)</f>
        <v>6926.37</v>
      </c>
      <c r="K94" s="49">
        <f>SUM(K95:K98)</f>
        <v>5408.67</v>
      </c>
      <c r="L94" s="50">
        <f>SUM(L95:L98)</f>
        <v>5167.5199999999995</v>
      </c>
      <c r="M94" s="49">
        <f>SUM(M95:M98)</f>
        <v>4123.26</v>
      </c>
      <c r="N94" s="50">
        <f>SUM(N95:N98)</f>
        <v>8427.26</v>
      </c>
      <c r="O94" s="49">
        <f>SUM(O95:O98)</f>
        <v>5895.29</v>
      </c>
      <c r="P94" s="50">
        <f>SUM(P95:P98)</f>
        <v>7089.58</v>
      </c>
      <c r="Q94" s="49">
        <f>SUM(Q95:Q98)</f>
        <v>7161.29</v>
      </c>
      <c r="R94" s="50">
        <f>SUM(R95:R98)</f>
        <v>6580.8499999999995</v>
      </c>
      <c r="S94" s="49">
        <f>SUM(S95:S98)</f>
        <v>6074.15</v>
      </c>
      <c r="T94" s="50">
        <f>SUM(T95:T98)</f>
        <v>7463.0199999999995</v>
      </c>
      <c r="U94" s="49">
        <f>SUM(U95:U98)</f>
        <v>6118.5999999999995</v>
      </c>
      <c r="V94" s="50">
        <f>SUM(V95:V98)</f>
        <v>4417.7700000000004</v>
      </c>
      <c r="W94" s="49">
        <f>SUM(W95:W98)</f>
        <v>3460.0499999999997</v>
      </c>
      <c r="X94" s="50">
        <f>SUM(X95:X98)</f>
        <v>4042.97</v>
      </c>
      <c r="Y94" s="49">
        <f>SUM(Y95:Y98)</f>
        <v>3451</v>
      </c>
      <c r="Z94" s="50">
        <f>SUM(Z95:Z98)</f>
        <v>4832.09</v>
      </c>
      <c r="AA94" s="49">
        <f>SUM(AA95:AA98)</f>
        <v>5380.7199999999993</v>
      </c>
      <c r="AB94" s="50">
        <f>SUM(AB95:AB98)</f>
        <v>4779.5499999999993</v>
      </c>
      <c r="AC94" s="49">
        <f>SUM(AC95:AC98)</f>
        <v>0</v>
      </c>
      <c r="AD94" s="50">
        <f>SUM(AD95:AD98)</f>
        <v>5585.54</v>
      </c>
      <c r="AE94" s="49">
        <f>SUM(AE95:AE98)</f>
        <v>0</v>
      </c>
      <c r="AF94" s="65" t="s">
        <v>15</v>
      </c>
    </row>
    <row r="95" spans="1:32" s="40" customFormat="1" ht="18.75" x14ac:dyDescent="0.3">
      <c r="A95" s="46" t="s">
        <v>6</v>
      </c>
      <c r="B95" s="45">
        <f>B101+B107</f>
        <v>0</v>
      </c>
      <c r="C95" s="45">
        <f>C101+C107</f>
        <v>0</v>
      </c>
      <c r="D95" s="42">
        <f>D101+D107</f>
        <v>0</v>
      </c>
      <c r="E95" s="42">
        <f>E101+E107</f>
        <v>0</v>
      </c>
      <c r="F95" s="44">
        <f>IF(B95=0,0, E95/B95*100)</f>
        <v>0</v>
      </c>
      <c r="G95" s="44">
        <f>IF(C95=0,0, E95/C95*100)</f>
        <v>0</v>
      </c>
      <c r="H95" s="64">
        <f>H101+H107</f>
        <v>0</v>
      </c>
      <c r="I95" s="63">
        <f>I101+I107</f>
        <v>0</v>
      </c>
      <c r="J95" s="64">
        <f>J101+J107</f>
        <v>0</v>
      </c>
      <c r="K95" s="63">
        <f>K101+K107</f>
        <v>0</v>
      </c>
      <c r="L95" s="64">
        <f>L101+L107</f>
        <v>0</v>
      </c>
      <c r="M95" s="63">
        <f>M101+M107</f>
        <v>0</v>
      </c>
      <c r="N95" s="64">
        <f>N101+N107</f>
        <v>0</v>
      </c>
      <c r="O95" s="63">
        <f>O101+O107</f>
        <v>0</v>
      </c>
      <c r="P95" s="64">
        <f>P101+P107</f>
        <v>0</v>
      </c>
      <c r="Q95" s="63">
        <f>Q101+Q107</f>
        <v>0</v>
      </c>
      <c r="R95" s="64">
        <f>R101+R107</f>
        <v>0</v>
      </c>
      <c r="S95" s="63">
        <f>S101+S107</f>
        <v>0</v>
      </c>
      <c r="T95" s="64">
        <f>T101+T107</f>
        <v>0</v>
      </c>
      <c r="U95" s="63">
        <f>U101+U107</f>
        <v>0</v>
      </c>
      <c r="V95" s="64">
        <f>V101+V107</f>
        <v>0</v>
      </c>
      <c r="W95" s="63">
        <f>W101+W107</f>
        <v>0</v>
      </c>
      <c r="X95" s="64">
        <f>X101+X107</f>
        <v>0</v>
      </c>
      <c r="Y95" s="63">
        <f>Y101+Y107</f>
        <v>0</v>
      </c>
      <c r="Z95" s="64">
        <f>Z101+Z107</f>
        <v>0</v>
      </c>
      <c r="AA95" s="63">
        <f>AA101+AA107</f>
        <v>0</v>
      </c>
      <c r="AB95" s="64">
        <f>AB101+AB107</f>
        <v>0</v>
      </c>
      <c r="AC95" s="63">
        <f>AC101+AC107</f>
        <v>0</v>
      </c>
      <c r="AD95" s="64">
        <f>AD101+AD107</f>
        <v>0</v>
      </c>
      <c r="AE95" s="63">
        <f>AE101+AE107</f>
        <v>0</v>
      </c>
      <c r="AF95" s="61"/>
    </row>
    <row r="96" spans="1:32" s="40" customFormat="1" ht="18.75" x14ac:dyDescent="0.3">
      <c r="A96" s="48" t="s">
        <v>5</v>
      </c>
      <c r="B96" s="45">
        <f>B102+B108</f>
        <v>74002.8</v>
      </c>
      <c r="C96" s="45">
        <f>C102+C108</f>
        <v>63637.709999999992</v>
      </c>
      <c r="D96" s="42">
        <f>D102+D108</f>
        <v>63637.709999999992</v>
      </c>
      <c r="E96" s="42">
        <f>E102+E108</f>
        <v>54537.2</v>
      </c>
      <c r="F96" s="44">
        <f>IF(B96=0,0, E96/B96*100)</f>
        <v>73.696130416686927</v>
      </c>
      <c r="G96" s="44">
        <f>IF(C96=0,0, E96/C96*100)</f>
        <v>85.699501129126119</v>
      </c>
      <c r="H96" s="64">
        <f>H102+H108</f>
        <v>8690.2799999999988</v>
      </c>
      <c r="I96" s="63">
        <f>I102+I108</f>
        <v>7464.17</v>
      </c>
      <c r="J96" s="64">
        <f>J102+J108</f>
        <v>6926.37</v>
      </c>
      <c r="K96" s="63">
        <f>K102+K108</f>
        <v>5408.67</v>
      </c>
      <c r="L96" s="64">
        <f>L102+L108</f>
        <v>5167.5199999999995</v>
      </c>
      <c r="M96" s="63">
        <f>M102+M108</f>
        <v>4123.26</v>
      </c>
      <c r="N96" s="64">
        <f>N102+N108</f>
        <v>8427.26</v>
      </c>
      <c r="O96" s="63">
        <f>O102+O108</f>
        <v>5895.29</v>
      </c>
      <c r="P96" s="64">
        <f>P102+P108</f>
        <v>7089.58</v>
      </c>
      <c r="Q96" s="63">
        <f>Q102+Q108</f>
        <v>7161.29</v>
      </c>
      <c r="R96" s="64">
        <f>R102+R108</f>
        <v>6580.8499999999995</v>
      </c>
      <c r="S96" s="63">
        <f>S102+S108</f>
        <v>6074.15</v>
      </c>
      <c r="T96" s="64">
        <f>T102+T108</f>
        <v>7463.0199999999995</v>
      </c>
      <c r="U96" s="63">
        <f>U102+U108</f>
        <v>6118.5999999999995</v>
      </c>
      <c r="V96" s="64">
        <f>V102+V108</f>
        <v>4417.7700000000004</v>
      </c>
      <c r="W96" s="63">
        <f>W102+W108</f>
        <v>3460.0499999999997</v>
      </c>
      <c r="X96" s="64">
        <f>X102+X108</f>
        <v>4042.97</v>
      </c>
      <c r="Y96" s="63">
        <f>Y102+Y108</f>
        <v>3451</v>
      </c>
      <c r="Z96" s="64">
        <f>Z102+Z108</f>
        <v>4832.09</v>
      </c>
      <c r="AA96" s="63">
        <f>AA102+AA108</f>
        <v>5380.7199999999993</v>
      </c>
      <c r="AB96" s="64">
        <f>AB102+AB108</f>
        <v>4779.5499999999993</v>
      </c>
      <c r="AC96" s="63">
        <f>AC102+AC108</f>
        <v>0</v>
      </c>
      <c r="AD96" s="64">
        <f>AD102+AD108</f>
        <v>5585.54</v>
      </c>
      <c r="AE96" s="63">
        <f>AE102+AE108</f>
        <v>0</v>
      </c>
      <c r="AF96" s="61"/>
    </row>
    <row r="97" spans="1:36" s="40" customFormat="1" ht="18.75" x14ac:dyDescent="0.3">
      <c r="A97" s="46" t="s">
        <v>4</v>
      </c>
      <c r="B97" s="45">
        <f>B103+B109</f>
        <v>0</v>
      </c>
      <c r="C97" s="45">
        <f>C103+C109</f>
        <v>0</v>
      </c>
      <c r="D97" s="42">
        <f>D103+D109</f>
        <v>0</v>
      </c>
      <c r="E97" s="42">
        <f>E103+E109</f>
        <v>0</v>
      </c>
      <c r="F97" s="44">
        <f>IF(B97=0,0, E97/B97*100)</f>
        <v>0</v>
      </c>
      <c r="G97" s="44">
        <f>IF(C97=0,0, E97/C97*100)</f>
        <v>0</v>
      </c>
      <c r="H97" s="64">
        <f>H103+H109</f>
        <v>0</v>
      </c>
      <c r="I97" s="63">
        <f>I103+I109</f>
        <v>0</v>
      </c>
      <c r="J97" s="64">
        <f>J103+J109</f>
        <v>0</v>
      </c>
      <c r="K97" s="63">
        <f>K103+K109</f>
        <v>0</v>
      </c>
      <c r="L97" s="64">
        <f>L103+L109</f>
        <v>0</v>
      </c>
      <c r="M97" s="63">
        <f>M103+M109</f>
        <v>0</v>
      </c>
      <c r="N97" s="64">
        <f>N103+N109</f>
        <v>0</v>
      </c>
      <c r="O97" s="63">
        <f>O103+O109</f>
        <v>0</v>
      </c>
      <c r="P97" s="64">
        <f>P103+P109</f>
        <v>0</v>
      </c>
      <c r="Q97" s="63">
        <f>Q103+Q109</f>
        <v>0</v>
      </c>
      <c r="R97" s="64">
        <f>R103+R109</f>
        <v>0</v>
      </c>
      <c r="S97" s="63">
        <f>S103+S109</f>
        <v>0</v>
      </c>
      <c r="T97" s="64">
        <f>T103+T109</f>
        <v>0</v>
      </c>
      <c r="U97" s="63">
        <f>U103+U109</f>
        <v>0</v>
      </c>
      <c r="V97" s="64">
        <f>V103+V109</f>
        <v>0</v>
      </c>
      <c r="W97" s="63">
        <f>W103+W109</f>
        <v>0</v>
      </c>
      <c r="X97" s="64">
        <f>X103+X109</f>
        <v>0</v>
      </c>
      <c r="Y97" s="63">
        <f>Y103+Y109</f>
        <v>0</v>
      </c>
      <c r="Z97" s="64">
        <f>Z103+Z109</f>
        <v>0</v>
      </c>
      <c r="AA97" s="63">
        <f>AA103+AA109</f>
        <v>0</v>
      </c>
      <c r="AB97" s="64">
        <f>AB103+AB109</f>
        <v>0</v>
      </c>
      <c r="AC97" s="63">
        <f>AC103+AC109</f>
        <v>0</v>
      </c>
      <c r="AD97" s="64">
        <f>AD103+AD109</f>
        <v>0</v>
      </c>
      <c r="AE97" s="63">
        <f>AE103+AE109</f>
        <v>0</v>
      </c>
      <c r="AF97" s="61"/>
      <c r="AH97" s="59"/>
    </row>
    <row r="98" spans="1:36" s="40" customFormat="1" ht="18.75" x14ac:dyDescent="0.3">
      <c r="A98" s="46" t="s">
        <v>3</v>
      </c>
      <c r="B98" s="45">
        <f>B104+B110</f>
        <v>0</v>
      </c>
      <c r="C98" s="45">
        <f>C104+C110</f>
        <v>0</v>
      </c>
      <c r="D98" s="42">
        <f>D104+D110</f>
        <v>0</v>
      </c>
      <c r="E98" s="42">
        <f>E104+E110</f>
        <v>0</v>
      </c>
      <c r="F98" s="44">
        <f>IF(B98=0,0, E98/B98*100)</f>
        <v>0</v>
      </c>
      <c r="G98" s="44">
        <f>IF(C98=0,0, E98/C98*100)</f>
        <v>0</v>
      </c>
      <c r="H98" s="64">
        <f>H104+H110</f>
        <v>0</v>
      </c>
      <c r="I98" s="63">
        <f>I104+I110</f>
        <v>0</v>
      </c>
      <c r="J98" s="64">
        <f>J104+J110</f>
        <v>0</v>
      </c>
      <c r="K98" s="63">
        <f>K104+K110</f>
        <v>0</v>
      </c>
      <c r="L98" s="64">
        <f>L104+L110</f>
        <v>0</v>
      </c>
      <c r="M98" s="63">
        <f>M104+M110</f>
        <v>0</v>
      </c>
      <c r="N98" s="64">
        <f>N104+N110</f>
        <v>0</v>
      </c>
      <c r="O98" s="63">
        <f>O104+O110</f>
        <v>0</v>
      </c>
      <c r="P98" s="64">
        <f>P104+P110</f>
        <v>0</v>
      </c>
      <c r="Q98" s="63">
        <f>Q104+Q110</f>
        <v>0</v>
      </c>
      <c r="R98" s="64">
        <f>R104+R110</f>
        <v>0</v>
      </c>
      <c r="S98" s="63">
        <f>S104+S110</f>
        <v>0</v>
      </c>
      <c r="T98" s="64">
        <f>T104+T110</f>
        <v>0</v>
      </c>
      <c r="U98" s="63">
        <f>U104+U110</f>
        <v>0</v>
      </c>
      <c r="V98" s="64">
        <f>V104+V110</f>
        <v>0</v>
      </c>
      <c r="W98" s="63">
        <f>W104+W110</f>
        <v>0</v>
      </c>
      <c r="X98" s="64">
        <f>X104+X110</f>
        <v>0</v>
      </c>
      <c r="Y98" s="63">
        <f>Y104+Y110</f>
        <v>0</v>
      </c>
      <c r="Z98" s="64">
        <f>Z104+Z110</f>
        <v>0</v>
      </c>
      <c r="AA98" s="63">
        <f>AA104+AA110</f>
        <v>0</v>
      </c>
      <c r="AB98" s="64">
        <f>AB104+AB110</f>
        <v>0</v>
      </c>
      <c r="AC98" s="63">
        <f>AC104+AC110</f>
        <v>0</v>
      </c>
      <c r="AD98" s="64">
        <f>AD104+AD110</f>
        <v>0</v>
      </c>
      <c r="AE98" s="63">
        <f>AE104+AE110</f>
        <v>0</v>
      </c>
      <c r="AF98" s="61"/>
    </row>
    <row r="99" spans="1:36" s="10" customFormat="1" ht="160.5" customHeight="1" x14ac:dyDescent="0.2">
      <c r="A99" s="55" t="s">
        <v>14</v>
      </c>
      <c r="B99" s="49">
        <f>B100</f>
        <v>67747.5</v>
      </c>
      <c r="C99" s="49">
        <f>C100</f>
        <v>57610.13</v>
      </c>
      <c r="D99" s="49">
        <f>D100</f>
        <v>57610.13</v>
      </c>
      <c r="E99" s="49">
        <f>E100</f>
        <v>48509.71</v>
      </c>
      <c r="F99" s="51">
        <f>IF(B99=0,0, E99/B99*100)</f>
        <v>71.603690173069111</v>
      </c>
      <c r="G99" s="51">
        <f>IF(C99=0,0, E99/C99*100)</f>
        <v>84.203437832895005</v>
      </c>
      <c r="H99" s="50">
        <f>H100</f>
        <v>3687.42</v>
      </c>
      <c r="I99" s="49">
        <f>I100</f>
        <v>2461.4</v>
      </c>
      <c r="J99" s="50">
        <f>J100</f>
        <v>6812.51</v>
      </c>
      <c r="K99" s="49">
        <f>K100</f>
        <v>5294.81</v>
      </c>
      <c r="L99" s="50">
        <f>L100</f>
        <v>5053.66</v>
      </c>
      <c r="M99" s="49">
        <f>M100</f>
        <v>4009.4</v>
      </c>
      <c r="N99" s="50">
        <f>N100</f>
        <v>8313.41</v>
      </c>
      <c r="O99" s="49">
        <f>O100</f>
        <v>5781.44</v>
      </c>
      <c r="P99" s="50">
        <f>P100</f>
        <v>6975.72</v>
      </c>
      <c r="Q99" s="49">
        <f>Q100</f>
        <v>7047.43</v>
      </c>
      <c r="R99" s="50">
        <f>R100</f>
        <v>6466.99</v>
      </c>
      <c r="S99" s="49">
        <f>S100</f>
        <v>5960.29</v>
      </c>
      <c r="T99" s="50">
        <f>T100</f>
        <v>7349.16</v>
      </c>
      <c r="U99" s="49">
        <f>U100</f>
        <v>6004.74</v>
      </c>
      <c r="V99" s="50">
        <f>V100</f>
        <v>4303.92</v>
      </c>
      <c r="W99" s="49">
        <f>W100</f>
        <v>3346.2</v>
      </c>
      <c r="X99" s="50">
        <f>X100</f>
        <v>3929.1099999999997</v>
      </c>
      <c r="Y99" s="49">
        <f>Y100</f>
        <v>3337.14</v>
      </c>
      <c r="Z99" s="50">
        <f>Z100</f>
        <v>4718.2300000000005</v>
      </c>
      <c r="AA99" s="49">
        <f>AA100</f>
        <v>5266.86</v>
      </c>
      <c r="AB99" s="50">
        <f>AB100</f>
        <v>4665.6899999999996</v>
      </c>
      <c r="AC99" s="49">
        <f>AC100</f>
        <v>0</v>
      </c>
      <c r="AD99" s="50">
        <f>AD100</f>
        <v>5471.68</v>
      </c>
      <c r="AE99" s="49">
        <f>AE100</f>
        <v>0</v>
      </c>
      <c r="AF99" s="61"/>
      <c r="AJ99" s="62">
        <f>D99-C99</f>
        <v>0</v>
      </c>
    </row>
    <row r="100" spans="1:36" s="40" customFormat="1" ht="42.75" customHeight="1" x14ac:dyDescent="0.3">
      <c r="A100" s="53" t="s">
        <v>8</v>
      </c>
      <c r="B100" s="52">
        <f>SUM(B101:B104)</f>
        <v>67747.5</v>
      </c>
      <c r="C100" s="52">
        <f>SUM(C101:C104)</f>
        <v>57610.13</v>
      </c>
      <c r="D100" s="52">
        <f>SUM(D101:D104)</f>
        <v>57610.13</v>
      </c>
      <c r="E100" s="49">
        <f>SUM(E101:E104)</f>
        <v>48509.71</v>
      </c>
      <c r="F100" s="51">
        <f>IF(B100=0,0, E100/B100*100)</f>
        <v>71.603690173069111</v>
      </c>
      <c r="G100" s="51">
        <f>IF(C100=0,0, E100/C100*100)</f>
        <v>84.203437832895005</v>
      </c>
      <c r="H100" s="50">
        <f>SUM(H101:H104)</f>
        <v>3687.42</v>
      </c>
      <c r="I100" s="49">
        <f>SUM(I101:I104)</f>
        <v>2461.4</v>
      </c>
      <c r="J100" s="50">
        <f>SUM(J101:J104)</f>
        <v>6812.51</v>
      </c>
      <c r="K100" s="49">
        <f>SUM(K101:K104)</f>
        <v>5294.81</v>
      </c>
      <c r="L100" s="50">
        <f>SUM(L101:L104)</f>
        <v>5053.66</v>
      </c>
      <c r="M100" s="49">
        <f>SUM(M101:M104)</f>
        <v>4009.4</v>
      </c>
      <c r="N100" s="50">
        <f>SUM(N101:N104)</f>
        <v>8313.41</v>
      </c>
      <c r="O100" s="49">
        <f>SUM(O101:O104)</f>
        <v>5781.44</v>
      </c>
      <c r="P100" s="50">
        <f>SUM(P101:P104)</f>
        <v>6975.72</v>
      </c>
      <c r="Q100" s="49">
        <f>SUM(Q101:Q104)</f>
        <v>7047.43</v>
      </c>
      <c r="R100" s="50">
        <f>SUM(R101:R104)</f>
        <v>6466.99</v>
      </c>
      <c r="S100" s="49">
        <f>SUM(S101:S104)</f>
        <v>5960.29</v>
      </c>
      <c r="T100" s="50">
        <f>SUM(T101:T104)</f>
        <v>7349.16</v>
      </c>
      <c r="U100" s="49">
        <f>SUM(U101:U104)</f>
        <v>6004.74</v>
      </c>
      <c r="V100" s="50">
        <f>SUM(V101:V104)</f>
        <v>4303.92</v>
      </c>
      <c r="W100" s="49">
        <f>SUM(W101:W104)</f>
        <v>3346.2</v>
      </c>
      <c r="X100" s="50">
        <f>SUM(X101:X104)</f>
        <v>3929.1099999999997</v>
      </c>
      <c r="Y100" s="49">
        <f>SUM(Y101:Y104)</f>
        <v>3337.14</v>
      </c>
      <c r="Z100" s="50">
        <f>SUM(Z101:Z104)</f>
        <v>4718.2300000000005</v>
      </c>
      <c r="AA100" s="49">
        <f>SUM(AA101:AA104)</f>
        <v>5266.86</v>
      </c>
      <c r="AB100" s="50">
        <f>SUM(AB101:AB104)</f>
        <v>4665.6899999999996</v>
      </c>
      <c r="AC100" s="49">
        <f>SUM(AC101:AC104)</f>
        <v>0</v>
      </c>
      <c r="AD100" s="50">
        <f>SUM(AD101:AD104)</f>
        <v>5471.68</v>
      </c>
      <c r="AE100" s="49">
        <f>SUM(AE101:AE104)</f>
        <v>0</v>
      </c>
      <c r="AF100" s="61"/>
    </row>
    <row r="101" spans="1:36" s="40" customFormat="1" ht="18.75" x14ac:dyDescent="0.3">
      <c r="A101" s="46" t="s">
        <v>6</v>
      </c>
      <c r="B101" s="45">
        <f>H101+J101+L101+N101+P101+R101+T101+V101+X101+Z101+AB101+AD101</f>
        <v>0</v>
      </c>
      <c r="C101" s="45">
        <f>H101+J101+L101+N101+P101+R101+T101+V101+X101+Z101</f>
        <v>0</v>
      </c>
      <c r="D101" s="45">
        <f>E101</f>
        <v>0</v>
      </c>
      <c r="E101" s="45">
        <f>I101+K101+M101+O101+Q101+S101+U101+W101+Y101+AA101+AC101+AE101</f>
        <v>0</v>
      </c>
      <c r="F101" s="44">
        <f>IF(B101=0,0, E101/B101*100)</f>
        <v>0</v>
      </c>
      <c r="G101" s="44">
        <f>IF(C101=0,0, E101/C101*100)</f>
        <v>0</v>
      </c>
      <c r="H101" s="43">
        <v>0</v>
      </c>
      <c r="I101" s="42">
        <v>0</v>
      </c>
      <c r="J101" s="43">
        <v>0</v>
      </c>
      <c r="K101" s="42">
        <v>0</v>
      </c>
      <c r="L101" s="43">
        <v>0</v>
      </c>
      <c r="M101" s="42">
        <v>0</v>
      </c>
      <c r="N101" s="43">
        <v>0</v>
      </c>
      <c r="O101" s="42">
        <v>0</v>
      </c>
      <c r="P101" s="43">
        <v>0</v>
      </c>
      <c r="Q101" s="42">
        <v>0</v>
      </c>
      <c r="R101" s="43">
        <v>0</v>
      </c>
      <c r="S101" s="42">
        <v>0</v>
      </c>
      <c r="T101" s="43">
        <v>0</v>
      </c>
      <c r="U101" s="42">
        <v>0</v>
      </c>
      <c r="V101" s="43">
        <v>0</v>
      </c>
      <c r="W101" s="42">
        <v>0</v>
      </c>
      <c r="X101" s="43">
        <v>0</v>
      </c>
      <c r="Y101" s="42">
        <v>0</v>
      </c>
      <c r="Z101" s="43">
        <v>0</v>
      </c>
      <c r="AA101" s="42">
        <v>0</v>
      </c>
      <c r="AB101" s="43">
        <v>0</v>
      </c>
      <c r="AC101" s="42">
        <v>0</v>
      </c>
      <c r="AD101" s="43">
        <v>0</v>
      </c>
      <c r="AE101" s="42">
        <v>0</v>
      </c>
      <c r="AF101" s="61"/>
    </row>
    <row r="102" spans="1:36" s="10" customFormat="1" ht="18.75" x14ac:dyDescent="0.3">
      <c r="A102" s="48" t="s">
        <v>5</v>
      </c>
      <c r="B102" s="45">
        <f>H102+J102+L102+N102+P102+R102+T102+V102+X102+Z102+AB102+AD102</f>
        <v>67747.5</v>
      </c>
      <c r="C102" s="45">
        <f>H102+J102+L102+N102+P102+R102+T102+V102+X102+Z102</f>
        <v>57610.13</v>
      </c>
      <c r="D102" s="45">
        <f>C102</f>
        <v>57610.13</v>
      </c>
      <c r="E102" s="45">
        <f>I102+K102+M102+O102+Q102+S102+U102+W102+Y102+AA102+AC102+AE102</f>
        <v>48509.71</v>
      </c>
      <c r="F102" s="44">
        <f>IF(B102=0,0, E102/B102*100)</f>
        <v>71.603690173069111</v>
      </c>
      <c r="G102" s="44">
        <f>IF(C102=0,0, E102/C102*100)</f>
        <v>84.203437832895005</v>
      </c>
      <c r="H102" s="43">
        <v>3687.42</v>
      </c>
      <c r="I102" s="42">
        <v>2461.4</v>
      </c>
      <c r="J102" s="43">
        <v>6812.51</v>
      </c>
      <c r="K102" s="42">
        <v>5294.81</v>
      </c>
      <c r="L102" s="43">
        <v>5053.66</v>
      </c>
      <c r="M102" s="42">
        <v>4009.4</v>
      </c>
      <c r="N102" s="43">
        <v>8313.41</v>
      </c>
      <c r="O102" s="42">
        <v>5781.44</v>
      </c>
      <c r="P102" s="43">
        <v>6975.72</v>
      </c>
      <c r="Q102" s="42">
        <v>7047.43</v>
      </c>
      <c r="R102" s="43">
        <v>6466.99</v>
      </c>
      <c r="S102" s="42">
        <v>5960.29</v>
      </c>
      <c r="T102" s="43">
        <v>7349.16</v>
      </c>
      <c r="U102" s="42">
        <v>6004.74</v>
      </c>
      <c r="V102" s="43">
        <v>4303.92</v>
      </c>
      <c r="W102" s="42">
        <v>3346.2</v>
      </c>
      <c r="X102" s="43">
        <v>3929.1099999999997</v>
      </c>
      <c r="Y102" s="42">
        <v>3337.14</v>
      </c>
      <c r="Z102" s="43">
        <v>4718.2300000000005</v>
      </c>
      <c r="AA102" s="42">
        <v>5266.86</v>
      </c>
      <c r="AB102" s="43">
        <v>4665.6899999999996</v>
      </c>
      <c r="AC102" s="42"/>
      <c r="AD102" s="43">
        <v>5471.68</v>
      </c>
      <c r="AE102" s="42"/>
      <c r="AF102" s="61"/>
    </row>
    <row r="103" spans="1:36" s="40" customFormat="1" ht="18.75" x14ac:dyDescent="0.3">
      <c r="A103" s="46" t="s">
        <v>4</v>
      </c>
      <c r="B103" s="45">
        <f>H103+J103+L103+N103+P103+R103+T103+V103+X103+Z103+AB103+AD103</f>
        <v>0</v>
      </c>
      <c r="C103" s="45">
        <f>H103+J103+L103+N103+P103+R103+T103+V103+X103+Z103</f>
        <v>0</v>
      </c>
      <c r="D103" s="45">
        <f>E103</f>
        <v>0</v>
      </c>
      <c r="E103" s="45">
        <f>I103+K103+M103+O103+Q103+S103+U103+W103+Y103+AA103+AC103+AE103</f>
        <v>0</v>
      </c>
      <c r="F103" s="44">
        <f>IF(B103=0,0, E103/B103*100)</f>
        <v>0</v>
      </c>
      <c r="G103" s="44">
        <f>IF(C103=0,0, E103/C103*100)</f>
        <v>0</v>
      </c>
      <c r="H103" s="43">
        <v>0</v>
      </c>
      <c r="I103" s="42">
        <v>0</v>
      </c>
      <c r="J103" s="43">
        <v>0</v>
      </c>
      <c r="K103" s="42">
        <v>0</v>
      </c>
      <c r="L103" s="43">
        <v>0</v>
      </c>
      <c r="M103" s="42">
        <v>0</v>
      </c>
      <c r="N103" s="43">
        <v>0</v>
      </c>
      <c r="O103" s="42">
        <v>0</v>
      </c>
      <c r="P103" s="43">
        <v>0</v>
      </c>
      <c r="Q103" s="42">
        <v>0</v>
      </c>
      <c r="R103" s="43">
        <v>0</v>
      </c>
      <c r="S103" s="42">
        <v>0</v>
      </c>
      <c r="T103" s="43">
        <v>0</v>
      </c>
      <c r="U103" s="42">
        <v>0</v>
      </c>
      <c r="V103" s="43">
        <v>0</v>
      </c>
      <c r="W103" s="42">
        <v>0</v>
      </c>
      <c r="X103" s="43">
        <v>0</v>
      </c>
      <c r="Y103" s="42">
        <v>0</v>
      </c>
      <c r="Z103" s="43">
        <v>0</v>
      </c>
      <c r="AA103" s="42">
        <v>0</v>
      </c>
      <c r="AB103" s="43">
        <v>0</v>
      </c>
      <c r="AC103" s="42">
        <v>0</v>
      </c>
      <c r="AD103" s="43">
        <v>0</v>
      </c>
      <c r="AE103" s="42">
        <v>0</v>
      </c>
      <c r="AF103" s="61"/>
    </row>
    <row r="104" spans="1:36" s="40" customFormat="1" ht="18.75" customHeight="1" x14ac:dyDescent="0.3">
      <c r="A104" s="46" t="s">
        <v>3</v>
      </c>
      <c r="B104" s="45">
        <f>H104+J104+L104+N104+P104+R104+T104+V104+X104+Z104+AB104+AD104</f>
        <v>0</v>
      </c>
      <c r="C104" s="45">
        <f>H104+J104+L104+N104+P104+R104+T104+V104+X104+Z104</f>
        <v>0</v>
      </c>
      <c r="D104" s="45">
        <f>E104</f>
        <v>0</v>
      </c>
      <c r="E104" s="45">
        <f>I104+K104+M104+O104+Q104+S104+U104+W104+Y104+AA104+AC104+AE104</f>
        <v>0</v>
      </c>
      <c r="F104" s="44">
        <f>IF(B104=0,0, E104/B104*100)</f>
        <v>0</v>
      </c>
      <c r="G104" s="44">
        <f>IF(C104=0,0, E104/C104*100)</f>
        <v>0</v>
      </c>
      <c r="H104" s="43">
        <v>0</v>
      </c>
      <c r="I104" s="42">
        <v>0</v>
      </c>
      <c r="J104" s="43">
        <v>0</v>
      </c>
      <c r="K104" s="42">
        <v>0</v>
      </c>
      <c r="L104" s="43">
        <v>0</v>
      </c>
      <c r="M104" s="42">
        <v>0</v>
      </c>
      <c r="N104" s="43">
        <v>0</v>
      </c>
      <c r="O104" s="42">
        <v>0</v>
      </c>
      <c r="P104" s="43">
        <v>0</v>
      </c>
      <c r="Q104" s="42">
        <v>0</v>
      </c>
      <c r="R104" s="43">
        <v>0</v>
      </c>
      <c r="S104" s="42">
        <v>0</v>
      </c>
      <c r="T104" s="43">
        <v>0</v>
      </c>
      <c r="U104" s="42">
        <v>0</v>
      </c>
      <c r="V104" s="43">
        <v>0</v>
      </c>
      <c r="W104" s="42">
        <v>0</v>
      </c>
      <c r="X104" s="43">
        <v>0</v>
      </c>
      <c r="Y104" s="42">
        <v>0</v>
      </c>
      <c r="Z104" s="43">
        <v>0</v>
      </c>
      <c r="AA104" s="42">
        <v>0</v>
      </c>
      <c r="AB104" s="43">
        <v>0</v>
      </c>
      <c r="AC104" s="42">
        <v>0</v>
      </c>
      <c r="AD104" s="43">
        <v>0</v>
      </c>
      <c r="AE104" s="42">
        <v>0</v>
      </c>
      <c r="AF104" s="61"/>
    </row>
    <row r="105" spans="1:36" s="40" customFormat="1" ht="288.75" customHeight="1" x14ac:dyDescent="0.2">
      <c r="A105" s="55" t="s">
        <v>13</v>
      </c>
      <c r="B105" s="49">
        <f>B106</f>
        <v>6255.2999999999975</v>
      </c>
      <c r="C105" s="49">
        <f>C106</f>
        <v>6027.5799999999981</v>
      </c>
      <c r="D105" s="49">
        <f>D106</f>
        <v>6027.5799999999981</v>
      </c>
      <c r="E105" s="49">
        <f>E106</f>
        <v>6027.4899999999989</v>
      </c>
      <c r="F105" s="51">
        <f>IF(B105=0,0, E105/B105*100)</f>
        <v>96.358128307195528</v>
      </c>
      <c r="G105" s="51">
        <f>IF(C105=0,0, E105/C105*100)</f>
        <v>99.998506863451013</v>
      </c>
      <c r="H105" s="50">
        <f>H106</f>
        <v>5002.8599999999997</v>
      </c>
      <c r="I105" s="49">
        <f>I106</f>
        <v>5002.7700000000004</v>
      </c>
      <c r="J105" s="50">
        <f>J106</f>
        <v>113.86</v>
      </c>
      <c r="K105" s="49">
        <f>K106</f>
        <v>113.86</v>
      </c>
      <c r="L105" s="50">
        <f>L106</f>
        <v>113.86</v>
      </c>
      <c r="M105" s="49">
        <f>M106</f>
        <v>113.86</v>
      </c>
      <c r="N105" s="50">
        <f>N106</f>
        <v>113.85</v>
      </c>
      <c r="O105" s="49">
        <f>O106</f>
        <v>113.85</v>
      </c>
      <c r="P105" s="50">
        <f>P106</f>
        <v>113.86</v>
      </c>
      <c r="Q105" s="49">
        <f>Q106</f>
        <v>113.86</v>
      </c>
      <c r="R105" s="50">
        <f>R106</f>
        <v>113.86</v>
      </c>
      <c r="S105" s="49">
        <f>S106</f>
        <v>113.86</v>
      </c>
      <c r="T105" s="50">
        <f>T106</f>
        <v>113.86</v>
      </c>
      <c r="U105" s="49">
        <f>U106</f>
        <v>113.86</v>
      </c>
      <c r="V105" s="50">
        <f>V106</f>
        <v>113.85</v>
      </c>
      <c r="W105" s="49">
        <f>W106</f>
        <v>113.85</v>
      </c>
      <c r="X105" s="50">
        <f>X106</f>
        <v>113.86</v>
      </c>
      <c r="Y105" s="49">
        <f>Y106</f>
        <v>113.86</v>
      </c>
      <c r="Z105" s="50">
        <f>Z106</f>
        <v>113.86</v>
      </c>
      <c r="AA105" s="49">
        <f>AA106</f>
        <v>113.86</v>
      </c>
      <c r="AB105" s="50">
        <f>AB106</f>
        <v>113.86</v>
      </c>
      <c r="AC105" s="49">
        <f>AC106</f>
        <v>0</v>
      </c>
      <c r="AD105" s="50">
        <f>AD106</f>
        <v>113.86</v>
      </c>
      <c r="AE105" s="49">
        <f>AE106</f>
        <v>0</v>
      </c>
      <c r="AF105" s="61"/>
    </row>
    <row r="106" spans="1:36" s="40" customFormat="1" ht="31.5" customHeight="1" x14ac:dyDescent="0.3">
      <c r="A106" s="53" t="s">
        <v>8</v>
      </c>
      <c r="B106" s="52">
        <f>SUM(B107:B110)</f>
        <v>6255.2999999999975</v>
      </c>
      <c r="C106" s="52">
        <f>SUM(C107:C110)</f>
        <v>6027.5799999999981</v>
      </c>
      <c r="D106" s="52">
        <f>SUM(D107:D110)</f>
        <v>6027.5799999999981</v>
      </c>
      <c r="E106" s="49">
        <f>SUM(E107:E110)</f>
        <v>6027.4899999999989</v>
      </c>
      <c r="F106" s="51">
        <f>IF(B106=0,0, E106/B106*100)</f>
        <v>96.358128307195528</v>
      </c>
      <c r="G106" s="51">
        <f>IF(C106=0,0, E106/C106*100)</f>
        <v>99.998506863451013</v>
      </c>
      <c r="H106" s="50">
        <f>SUM(H107:H110)</f>
        <v>5002.8599999999997</v>
      </c>
      <c r="I106" s="49">
        <f>SUM(I107:I110)</f>
        <v>5002.7700000000004</v>
      </c>
      <c r="J106" s="50">
        <f>SUM(J107:J110)</f>
        <v>113.86</v>
      </c>
      <c r="K106" s="49">
        <f>SUM(K107:K110)</f>
        <v>113.86</v>
      </c>
      <c r="L106" s="50">
        <f>SUM(L107:L110)</f>
        <v>113.86</v>
      </c>
      <c r="M106" s="49">
        <f>SUM(M107:M110)</f>
        <v>113.86</v>
      </c>
      <c r="N106" s="50">
        <f>SUM(N107:N110)</f>
        <v>113.85</v>
      </c>
      <c r="O106" s="49">
        <f>SUM(O107:O110)</f>
        <v>113.85</v>
      </c>
      <c r="P106" s="50">
        <f>SUM(P107:P110)</f>
        <v>113.86</v>
      </c>
      <c r="Q106" s="49">
        <f>SUM(Q107:Q110)</f>
        <v>113.86</v>
      </c>
      <c r="R106" s="50">
        <f>SUM(R107:R110)</f>
        <v>113.86</v>
      </c>
      <c r="S106" s="49">
        <f>SUM(S107:S110)</f>
        <v>113.86</v>
      </c>
      <c r="T106" s="50">
        <f>SUM(T107:T110)</f>
        <v>113.86</v>
      </c>
      <c r="U106" s="49">
        <f>SUM(U107:U110)</f>
        <v>113.86</v>
      </c>
      <c r="V106" s="50">
        <f>SUM(V107:V110)</f>
        <v>113.85</v>
      </c>
      <c r="W106" s="49">
        <f>SUM(W107:W110)</f>
        <v>113.85</v>
      </c>
      <c r="X106" s="50">
        <f>SUM(X107:X110)</f>
        <v>113.86</v>
      </c>
      <c r="Y106" s="49">
        <f>SUM(Y107:Y110)</f>
        <v>113.86</v>
      </c>
      <c r="Z106" s="50">
        <f>SUM(Z107:Z110)</f>
        <v>113.86</v>
      </c>
      <c r="AA106" s="49">
        <f>SUM(AA107:AA110)</f>
        <v>113.86</v>
      </c>
      <c r="AB106" s="50">
        <f>SUM(AB107:AB110)</f>
        <v>113.86</v>
      </c>
      <c r="AC106" s="49">
        <f>SUM(AC107:AC110)</f>
        <v>0</v>
      </c>
      <c r="AD106" s="50">
        <f>SUM(AD107:AD110)</f>
        <v>113.86</v>
      </c>
      <c r="AE106" s="49">
        <f>SUM(AE107:AE110)</f>
        <v>0</v>
      </c>
      <c r="AF106" s="61"/>
    </row>
    <row r="107" spans="1:36" s="40" customFormat="1" ht="24" customHeight="1" x14ac:dyDescent="0.3">
      <c r="A107" s="46" t="s">
        <v>6</v>
      </c>
      <c r="B107" s="45">
        <f>H107+J107+L107+N107+P107+R107+T107+V107+X107+Z107+AB107+AD107</f>
        <v>0</v>
      </c>
      <c r="C107" s="45">
        <f>H107+J107+L107+N107+P107+R107+T107+V107+X107+Z107</f>
        <v>0</v>
      </c>
      <c r="D107" s="45">
        <f>E107</f>
        <v>0</v>
      </c>
      <c r="E107" s="45">
        <f>I107+K107+M107+O107+Q107+S107+U107+W107+Y107+AA107+AC107+AE107</f>
        <v>0</v>
      </c>
      <c r="F107" s="44">
        <f>IF(B107=0,0, E107/B107*100)</f>
        <v>0</v>
      </c>
      <c r="G107" s="44">
        <f>IF(C107=0,0, E107/C107*100)</f>
        <v>0</v>
      </c>
      <c r="H107" s="43">
        <v>0</v>
      </c>
      <c r="I107" s="42">
        <v>0</v>
      </c>
      <c r="J107" s="43">
        <v>0</v>
      </c>
      <c r="K107" s="42">
        <v>0</v>
      </c>
      <c r="L107" s="43">
        <v>0</v>
      </c>
      <c r="M107" s="42">
        <v>0</v>
      </c>
      <c r="N107" s="43">
        <v>0</v>
      </c>
      <c r="O107" s="42">
        <v>0</v>
      </c>
      <c r="P107" s="43">
        <v>0</v>
      </c>
      <c r="Q107" s="42">
        <v>0</v>
      </c>
      <c r="R107" s="43">
        <v>0</v>
      </c>
      <c r="S107" s="42">
        <v>0</v>
      </c>
      <c r="T107" s="43">
        <v>0</v>
      </c>
      <c r="U107" s="42">
        <v>0</v>
      </c>
      <c r="V107" s="43">
        <v>0</v>
      </c>
      <c r="W107" s="42">
        <v>0</v>
      </c>
      <c r="X107" s="43">
        <v>0</v>
      </c>
      <c r="Y107" s="42">
        <v>0</v>
      </c>
      <c r="Z107" s="43">
        <v>0</v>
      </c>
      <c r="AA107" s="42">
        <v>0</v>
      </c>
      <c r="AB107" s="43">
        <v>0</v>
      </c>
      <c r="AC107" s="42">
        <v>0</v>
      </c>
      <c r="AD107" s="43">
        <v>0</v>
      </c>
      <c r="AE107" s="42">
        <v>0</v>
      </c>
      <c r="AF107" s="61"/>
    </row>
    <row r="108" spans="1:36" s="40" customFormat="1" ht="21.75" customHeight="1" x14ac:dyDescent="0.3">
      <c r="A108" s="48" t="s">
        <v>5</v>
      </c>
      <c r="B108" s="45">
        <f>H108+J108+L108+N108+P108+R108+T108+V108+X108+Z108+AB108+AD108</f>
        <v>6255.2999999999975</v>
      </c>
      <c r="C108" s="45">
        <f>H108+J108+L108+N108+P108+R108+T108+V108+X108+Z108</f>
        <v>6027.5799999999981</v>
      </c>
      <c r="D108" s="45">
        <f>C108</f>
        <v>6027.5799999999981</v>
      </c>
      <c r="E108" s="45">
        <f>I108+K108+M108+O108+Q108+S108+U108+W108+Y108+AA108+AC108+AE108</f>
        <v>6027.4899999999989</v>
      </c>
      <c r="F108" s="44">
        <f>IF(B108=0,0, E108/B108*100)</f>
        <v>96.358128307195528</v>
      </c>
      <c r="G108" s="44">
        <f>IF(C108=0,0, E108/C108*100)</f>
        <v>99.998506863451013</v>
      </c>
      <c r="H108" s="43">
        <v>5002.8599999999997</v>
      </c>
      <c r="I108" s="42">
        <v>5002.7700000000004</v>
      </c>
      <c r="J108" s="43">
        <v>113.86</v>
      </c>
      <c r="K108" s="42">
        <v>113.86</v>
      </c>
      <c r="L108" s="43">
        <v>113.86</v>
      </c>
      <c r="M108" s="42">
        <v>113.86</v>
      </c>
      <c r="N108" s="43">
        <v>113.85</v>
      </c>
      <c r="O108" s="42">
        <v>113.85</v>
      </c>
      <c r="P108" s="43">
        <v>113.86</v>
      </c>
      <c r="Q108" s="42">
        <v>113.86</v>
      </c>
      <c r="R108" s="43">
        <v>113.86</v>
      </c>
      <c r="S108" s="42">
        <v>113.86</v>
      </c>
      <c r="T108" s="43">
        <v>113.86</v>
      </c>
      <c r="U108" s="42">
        <v>113.86</v>
      </c>
      <c r="V108" s="43">
        <v>113.85</v>
      </c>
      <c r="W108" s="42">
        <v>113.85</v>
      </c>
      <c r="X108" s="43">
        <v>113.86</v>
      </c>
      <c r="Y108" s="42">
        <v>113.86</v>
      </c>
      <c r="Z108" s="43">
        <v>113.86</v>
      </c>
      <c r="AA108" s="42">
        <v>113.86</v>
      </c>
      <c r="AB108" s="43">
        <v>113.86</v>
      </c>
      <c r="AC108" s="42"/>
      <c r="AD108" s="43">
        <v>113.86</v>
      </c>
      <c r="AE108" s="42"/>
      <c r="AF108" s="61"/>
    </row>
    <row r="109" spans="1:36" s="40" customFormat="1" ht="21" customHeight="1" x14ac:dyDescent="0.3">
      <c r="A109" s="46" t="s">
        <v>4</v>
      </c>
      <c r="B109" s="45">
        <f>H109+J109+L109+N109+P109+R109+T109+V109+X109+Z109+AB109+AD109</f>
        <v>0</v>
      </c>
      <c r="C109" s="45">
        <f>H109+J109+L109+N109+P109+R109+T109+V109+X109+Z109</f>
        <v>0</v>
      </c>
      <c r="D109" s="45">
        <f>E109</f>
        <v>0</v>
      </c>
      <c r="E109" s="45">
        <f>I109+K109+M109+O109+Q109+S109+U109+W109+Y109+AA109+AC109+AE109</f>
        <v>0</v>
      </c>
      <c r="F109" s="44">
        <f>IF(B109=0,0, E109/B109*100)</f>
        <v>0</v>
      </c>
      <c r="G109" s="44">
        <f>IF(C109=0,0, E109/C109*100)</f>
        <v>0</v>
      </c>
      <c r="H109" s="43">
        <v>0</v>
      </c>
      <c r="I109" s="42">
        <v>0</v>
      </c>
      <c r="J109" s="43">
        <v>0</v>
      </c>
      <c r="K109" s="42">
        <v>0</v>
      </c>
      <c r="L109" s="43">
        <v>0</v>
      </c>
      <c r="M109" s="42">
        <v>0</v>
      </c>
      <c r="N109" s="43">
        <v>0</v>
      </c>
      <c r="O109" s="42">
        <v>0</v>
      </c>
      <c r="P109" s="43">
        <v>0</v>
      </c>
      <c r="Q109" s="42">
        <v>0</v>
      </c>
      <c r="R109" s="43">
        <v>0</v>
      </c>
      <c r="S109" s="42">
        <v>0</v>
      </c>
      <c r="T109" s="43">
        <v>0</v>
      </c>
      <c r="U109" s="42">
        <v>0</v>
      </c>
      <c r="V109" s="43">
        <v>0</v>
      </c>
      <c r="W109" s="42">
        <v>0</v>
      </c>
      <c r="X109" s="43">
        <v>0</v>
      </c>
      <c r="Y109" s="42">
        <v>0</v>
      </c>
      <c r="Z109" s="43">
        <v>0</v>
      </c>
      <c r="AA109" s="42">
        <v>0</v>
      </c>
      <c r="AB109" s="43">
        <v>0</v>
      </c>
      <c r="AC109" s="42">
        <v>0</v>
      </c>
      <c r="AD109" s="43">
        <v>0</v>
      </c>
      <c r="AE109" s="42">
        <v>0</v>
      </c>
      <c r="AF109" s="61"/>
    </row>
    <row r="110" spans="1:36" s="40" customFormat="1" ht="77.25" customHeight="1" x14ac:dyDescent="0.3">
      <c r="A110" s="46" t="s">
        <v>3</v>
      </c>
      <c r="B110" s="45">
        <f>H110+J110+L110+N110+P110+R110+T110+V110+X110+Z110+AB110+AD110</f>
        <v>0</v>
      </c>
      <c r="C110" s="45">
        <f>H110+J110+L110+N110+P110+R110+T110+V110+X110+Z110</f>
        <v>0</v>
      </c>
      <c r="D110" s="45">
        <f>E110</f>
        <v>0</v>
      </c>
      <c r="E110" s="45">
        <f>I110+K110+M110+O110+Q110+S110+U110+W110+Y110+AA110+AC110+AE110</f>
        <v>0</v>
      </c>
      <c r="F110" s="44">
        <f>IF(B110=0,0, E110/B110*100)</f>
        <v>0</v>
      </c>
      <c r="G110" s="44">
        <f>IF(C110=0,0, E110/C110*100)</f>
        <v>0</v>
      </c>
      <c r="H110" s="43">
        <v>0</v>
      </c>
      <c r="I110" s="42">
        <v>0</v>
      </c>
      <c r="J110" s="43">
        <v>0</v>
      </c>
      <c r="K110" s="42">
        <v>0</v>
      </c>
      <c r="L110" s="43">
        <v>0</v>
      </c>
      <c r="M110" s="42">
        <v>0</v>
      </c>
      <c r="N110" s="43">
        <v>0</v>
      </c>
      <c r="O110" s="42">
        <v>0</v>
      </c>
      <c r="P110" s="43">
        <v>0</v>
      </c>
      <c r="Q110" s="42">
        <v>0</v>
      </c>
      <c r="R110" s="43">
        <v>0</v>
      </c>
      <c r="S110" s="42">
        <v>0</v>
      </c>
      <c r="T110" s="43">
        <v>0</v>
      </c>
      <c r="U110" s="42">
        <v>0</v>
      </c>
      <c r="V110" s="43">
        <v>0</v>
      </c>
      <c r="W110" s="42">
        <v>0</v>
      </c>
      <c r="X110" s="43">
        <v>0</v>
      </c>
      <c r="Y110" s="42">
        <v>0</v>
      </c>
      <c r="Z110" s="43">
        <v>0</v>
      </c>
      <c r="AA110" s="42">
        <v>0</v>
      </c>
      <c r="AB110" s="43">
        <v>0</v>
      </c>
      <c r="AC110" s="42">
        <v>0</v>
      </c>
      <c r="AD110" s="43">
        <v>0</v>
      </c>
      <c r="AE110" s="42">
        <v>0</v>
      </c>
      <c r="AF110" s="60"/>
      <c r="AH110" s="59"/>
    </row>
    <row r="111" spans="1:36" s="10" customFormat="1" ht="218.25" customHeight="1" x14ac:dyDescent="0.2">
      <c r="A111" s="55" t="s">
        <v>12</v>
      </c>
      <c r="B111" s="49">
        <f>B112</f>
        <v>127393.79999999997</v>
      </c>
      <c r="C111" s="49">
        <f>C112</f>
        <v>111319.94999999998</v>
      </c>
      <c r="D111" s="49">
        <f>D112</f>
        <v>111319.94999999998</v>
      </c>
      <c r="E111" s="49">
        <f>E112</f>
        <v>103077.05999999998</v>
      </c>
      <c r="F111" s="51">
        <f>IF(B111=0,0, E111/B111*100)</f>
        <v>80.912148000923125</v>
      </c>
      <c r="G111" s="51">
        <f>IF(C111=0,0, E111/C111*100)</f>
        <v>92.595316472923315</v>
      </c>
      <c r="H111" s="50">
        <f>H112</f>
        <v>19868.88</v>
      </c>
      <c r="I111" s="49">
        <f>I112</f>
        <v>16491.96</v>
      </c>
      <c r="J111" s="50">
        <f>J112</f>
        <v>10420.08</v>
      </c>
      <c r="K111" s="49">
        <f>K112</f>
        <v>10426.1</v>
      </c>
      <c r="L111" s="50">
        <f>L112</f>
        <v>6579.39</v>
      </c>
      <c r="M111" s="49">
        <f>M112</f>
        <v>7064.22</v>
      </c>
      <c r="N111" s="50">
        <f>N112</f>
        <v>13590.6</v>
      </c>
      <c r="O111" s="49">
        <f>O112</f>
        <v>13929.18</v>
      </c>
      <c r="P111" s="50">
        <f>P112</f>
        <v>8807.4500000000007</v>
      </c>
      <c r="Q111" s="49">
        <f>Q112</f>
        <v>5987.64</v>
      </c>
      <c r="R111" s="50">
        <f>R112</f>
        <v>10045.879999999999</v>
      </c>
      <c r="S111" s="49">
        <f>S112</f>
        <v>7188.97</v>
      </c>
      <c r="T111" s="50">
        <f>T112</f>
        <v>14940.68</v>
      </c>
      <c r="U111" s="49">
        <f>U112</f>
        <v>17033.599999999999</v>
      </c>
      <c r="V111" s="50">
        <f>V112</f>
        <v>7461.01</v>
      </c>
      <c r="W111" s="49">
        <f>W112</f>
        <v>7037.57</v>
      </c>
      <c r="X111" s="50">
        <f>X112</f>
        <v>7205.78</v>
      </c>
      <c r="Y111" s="49">
        <f>Y112</f>
        <v>5142.18</v>
      </c>
      <c r="Z111" s="50">
        <f>Z112</f>
        <v>12400.2</v>
      </c>
      <c r="AA111" s="49">
        <f>AA112</f>
        <v>12775.64</v>
      </c>
      <c r="AB111" s="50">
        <f>AB112</f>
        <v>5761.2</v>
      </c>
      <c r="AC111" s="49">
        <f>AC112</f>
        <v>0</v>
      </c>
      <c r="AD111" s="50">
        <f>AD112</f>
        <v>10312.65</v>
      </c>
      <c r="AE111" s="49">
        <f>AE112</f>
        <v>0</v>
      </c>
      <c r="AF111" s="54" t="s">
        <v>11</v>
      </c>
    </row>
    <row r="112" spans="1:36" s="40" customFormat="1" ht="18.75" x14ac:dyDescent="0.3">
      <c r="A112" s="53" t="s">
        <v>8</v>
      </c>
      <c r="B112" s="52">
        <f>SUM(B113:B116)</f>
        <v>127393.79999999997</v>
      </c>
      <c r="C112" s="52">
        <f>SUM(C113:C116)</f>
        <v>111319.94999999998</v>
      </c>
      <c r="D112" s="52">
        <f>SUM(D113:D116)</f>
        <v>111319.94999999998</v>
      </c>
      <c r="E112" s="49">
        <f>SUM(E113:E116)</f>
        <v>103077.05999999998</v>
      </c>
      <c r="F112" s="51">
        <f>IF(B112=0,0, E112/B112*100)</f>
        <v>80.912148000923125</v>
      </c>
      <c r="G112" s="51">
        <f>IF(C112=0,0, E112/C112*100)</f>
        <v>92.595316472923315</v>
      </c>
      <c r="H112" s="50">
        <f>SUM(H113:H116)</f>
        <v>19868.88</v>
      </c>
      <c r="I112" s="49">
        <f>SUM(I113:I116)</f>
        <v>16491.96</v>
      </c>
      <c r="J112" s="50">
        <f>SUM(J113:J116)</f>
        <v>10420.08</v>
      </c>
      <c r="K112" s="49">
        <f>SUM(K113:K116)</f>
        <v>10426.1</v>
      </c>
      <c r="L112" s="50">
        <f>SUM(L113:L116)</f>
        <v>6579.39</v>
      </c>
      <c r="M112" s="49">
        <f>SUM(M113:M116)</f>
        <v>7064.22</v>
      </c>
      <c r="N112" s="50">
        <f>SUM(N113:N116)</f>
        <v>13590.6</v>
      </c>
      <c r="O112" s="49">
        <f>SUM(O113:O116)</f>
        <v>13929.18</v>
      </c>
      <c r="P112" s="50">
        <f>SUM(P113:P116)</f>
        <v>8807.4500000000007</v>
      </c>
      <c r="Q112" s="49">
        <f>SUM(Q113:Q116)</f>
        <v>5987.64</v>
      </c>
      <c r="R112" s="50">
        <f>SUM(R113:R116)</f>
        <v>10045.879999999999</v>
      </c>
      <c r="S112" s="49">
        <f>SUM(S113:S116)</f>
        <v>7188.97</v>
      </c>
      <c r="T112" s="50">
        <f>SUM(T113:T116)</f>
        <v>14940.68</v>
      </c>
      <c r="U112" s="49">
        <f>SUM(U113:U116)</f>
        <v>17033.599999999999</v>
      </c>
      <c r="V112" s="50">
        <f>SUM(V113:V116)</f>
        <v>7461.01</v>
      </c>
      <c r="W112" s="49">
        <f>SUM(W113:W116)</f>
        <v>7037.57</v>
      </c>
      <c r="X112" s="50">
        <f>SUM(X113:X116)</f>
        <v>7205.78</v>
      </c>
      <c r="Y112" s="49">
        <f>SUM(Y113:Y116)</f>
        <v>5142.18</v>
      </c>
      <c r="Z112" s="50">
        <f>SUM(Z113:Z116)</f>
        <v>12400.2</v>
      </c>
      <c r="AA112" s="49">
        <f>SUM(AA113:AA116)</f>
        <v>12775.64</v>
      </c>
      <c r="AB112" s="50">
        <f>SUM(AB113:AB116)</f>
        <v>5761.2</v>
      </c>
      <c r="AC112" s="49">
        <f>SUM(AC113:AC116)</f>
        <v>0</v>
      </c>
      <c r="AD112" s="50">
        <f>SUM(AD113:AD116)</f>
        <v>10312.65</v>
      </c>
      <c r="AE112" s="49">
        <f>SUM(AE113:AE116)</f>
        <v>0</v>
      </c>
      <c r="AF112" s="47"/>
    </row>
    <row r="113" spans="1:35" s="40" customFormat="1" ht="18.75" x14ac:dyDescent="0.3">
      <c r="A113" s="46" t="s">
        <v>6</v>
      </c>
      <c r="B113" s="45">
        <f>H113+J113+L113+N113+P113+R113+T113+V113+X113+Z113+AB113+AD113</f>
        <v>0</v>
      </c>
      <c r="C113" s="45">
        <f>H113+J113+L113+N113+P113+R113+T113+V113+X113+Z113</f>
        <v>0</v>
      </c>
      <c r="D113" s="45">
        <f>E113</f>
        <v>0</v>
      </c>
      <c r="E113" s="45">
        <f>I113+K113+M113+O113+Q113+S113+U113+W113+Y113+AA113+AC113+AE113</f>
        <v>0</v>
      </c>
      <c r="F113" s="44">
        <f>IF(B113=0,0, E113/B113*100)</f>
        <v>0</v>
      </c>
      <c r="G113" s="44">
        <f>IF(C113=0,0, E113/C113*100)</f>
        <v>0</v>
      </c>
      <c r="H113" s="43">
        <v>0</v>
      </c>
      <c r="I113" s="42">
        <v>0</v>
      </c>
      <c r="J113" s="43">
        <v>0</v>
      </c>
      <c r="K113" s="42">
        <v>0</v>
      </c>
      <c r="L113" s="43">
        <v>0</v>
      </c>
      <c r="M113" s="42">
        <v>0</v>
      </c>
      <c r="N113" s="43">
        <v>0</v>
      </c>
      <c r="O113" s="42">
        <v>0</v>
      </c>
      <c r="P113" s="43">
        <v>0</v>
      </c>
      <c r="Q113" s="42">
        <v>0</v>
      </c>
      <c r="R113" s="43">
        <v>0</v>
      </c>
      <c r="S113" s="42">
        <v>0</v>
      </c>
      <c r="T113" s="43">
        <v>0</v>
      </c>
      <c r="U113" s="42">
        <v>0</v>
      </c>
      <c r="V113" s="43">
        <v>0</v>
      </c>
      <c r="W113" s="42">
        <v>0</v>
      </c>
      <c r="X113" s="43">
        <v>0</v>
      </c>
      <c r="Y113" s="42">
        <v>0</v>
      </c>
      <c r="Z113" s="43">
        <v>0</v>
      </c>
      <c r="AA113" s="42">
        <v>0</v>
      </c>
      <c r="AB113" s="43">
        <v>0</v>
      </c>
      <c r="AC113" s="42">
        <v>0</v>
      </c>
      <c r="AD113" s="43">
        <v>0</v>
      </c>
      <c r="AE113" s="42">
        <v>0</v>
      </c>
      <c r="AF113" s="47"/>
    </row>
    <row r="114" spans="1:35" s="40" customFormat="1" ht="18.75" x14ac:dyDescent="0.3">
      <c r="A114" s="46" t="s">
        <v>5</v>
      </c>
      <c r="B114" s="45">
        <f>H114+J114+L114+N114+P114+R114+T114+V114+X114+Z114+AB114+AD114</f>
        <v>127393.79999999997</v>
      </c>
      <c r="C114" s="45">
        <f>H114+J114+L114+N114+P114+R114+T114+V114+X114+Z114</f>
        <v>111319.94999999998</v>
      </c>
      <c r="D114" s="45">
        <f>C114</f>
        <v>111319.94999999998</v>
      </c>
      <c r="E114" s="45">
        <f>I114+K114+M114+O114+Q114+S114+U114+W114+Y114+AA114+AC114+AE114</f>
        <v>103077.05999999998</v>
      </c>
      <c r="F114" s="44">
        <f>IF(B114=0,0, E114/B114*100)</f>
        <v>80.912148000923125</v>
      </c>
      <c r="G114" s="44">
        <f>IF(C114=0,0, E114/C114*100)</f>
        <v>92.595316472923315</v>
      </c>
      <c r="H114" s="57">
        <v>19868.88</v>
      </c>
      <c r="I114" s="58">
        <v>16491.96</v>
      </c>
      <c r="J114" s="57">
        <v>10420.08</v>
      </c>
      <c r="K114" s="58">
        <v>10426.1</v>
      </c>
      <c r="L114" s="57">
        <v>6579.39</v>
      </c>
      <c r="M114" s="58">
        <v>7064.22</v>
      </c>
      <c r="N114" s="57">
        <v>13590.6</v>
      </c>
      <c r="O114" s="58">
        <v>13929.18</v>
      </c>
      <c r="P114" s="57">
        <v>8807.4500000000007</v>
      </c>
      <c r="Q114" s="58">
        <v>5987.64</v>
      </c>
      <c r="R114" s="57">
        <v>10045.879999999999</v>
      </c>
      <c r="S114" s="58">
        <v>7188.97</v>
      </c>
      <c r="T114" s="57">
        <v>14940.68</v>
      </c>
      <c r="U114" s="56">
        <v>17033.599999999999</v>
      </c>
      <c r="V114" s="57">
        <v>7461.01</v>
      </c>
      <c r="W114" s="58">
        <v>7037.57</v>
      </c>
      <c r="X114" s="57">
        <v>7205.78</v>
      </c>
      <c r="Y114" s="58">
        <v>5142.18</v>
      </c>
      <c r="Z114" s="57">
        <v>12400.2</v>
      </c>
      <c r="AA114" s="56">
        <v>12775.64</v>
      </c>
      <c r="AB114" s="57">
        <v>5761.2</v>
      </c>
      <c r="AC114" s="56"/>
      <c r="AD114" s="57">
        <v>10312.65</v>
      </c>
      <c r="AE114" s="56"/>
      <c r="AF114" s="47"/>
    </row>
    <row r="115" spans="1:35" s="40" customFormat="1" ht="18.75" x14ac:dyDescent="0.3">
      <c r="A115" s="46" t="s">
        <v>4</v>
      </c>
      <c r="B115" s="45">
        <f>H115+J115+L115+N115+P115+R115+T115+V115+X115+Z115+AB115+AD115</f>
        <v>0</v>
      </c>
      <c r="C115" s="45">
        <f>H115+J115+L115+N115+P115+R115+T115+V115+X115+Z115</f>
        <v>0</v>
      </c>
      <c r="D115" s="45">
        <f>E115</f>
        <v>0</v>
      </c>
      <c r="E115" s="45">
        <f>I115+K115+M115+O115+Q115+S115+U115+W115+Y115+AA115+AC115+AE115</f>
        <v>0</v>
      </c>
      <c r="F115" s="44">
        <f>IF(B115=0,0, E115/B115*100)</f>
        <v>0</v>
      </c>
      <c r="G115" s="44">
        <f>IF(C115=0,0, E115/C115*100)</f>
        <v>0</v>
      </c>
      <c r="H115" s="43"/>
      <c r="I115" s="42"/>
      <c r="J115" s="43"/>
      <c r="K115" s="42"/>
      <c r="L115" s="43"/>
      <c r="M115" s="42"/>
      <c r="N115" s="43"/>
      <c r="O115" s="42"/>
      <c r="P115" s="43"/>
      <c r="Q115" s="42"/>
      <c r="R115" s="43"/>
      <c r="S115" s="42"/>
      <c r="T115" s="43"/>
      <c r="U115" s="42"/>
      <c r="V115" s="43"/>
      <c r="W115" s="42"/>
      <c r="X115" s="43"/>
      <c r="Y115" s="42"/>
      <c r="Z115" s="43"/>
      <c r="AA115" s="42"/>
      <c r="AB115" s="43"/>
      <c r="AC115" s="42"/>
      <c r="AD115" s="43"/>
      <c r="AE115" s="42"/>
      <c r="AF115" s="47"/>
    </row>
    <row r="116" spans="1:35" s="40" customFormat="1" ht="155.25" customHeight="1" x14ac:dyDescent="0.3">
      <c r="A116" s="46" t="s">
        <v>3</v>
      </c>
      <c r="B116" s="45">
        <f>H116+J116+L116+N116+P116+R116+T116+V116+X116+Z116+AB116+AD116</f>
        <v>0</v>
      </c>
      <c r="C116" s="45">
        <f>H116+J116+L116+N116+P116+R116+T116+V116+X116+Z116</f>
        <v>0</v>
      </c>
      <c r="D116" s="45">
        <f>E116</f>
        <v>0</v>
      </c>
      <c r="E116" s="45">
        <f>I116+K116+M116+O116+Q116+S116+U116+W116+Y116+AA116+AC116+AE116</f>
        <v>0</v>
      </c>
      <c r="F116" s="44">
        <f>IF(B116=0,0, E116/B116*100)</f>
        <v>0</v>
      </c>
      <c r="G116" s="44">
        <f>IF(C116=0,0, E116/C116*100)</f>
        <v>0</v>
      </c>
      <c r="H116" s="43">
        <v>0</v>
      </c>
      <c r="I116" s="42">
        <v>0</v>
      </c>
      <c r="J116" s="43">
        <v>0</v>
      </c>
      <c r="K116" s="42">
        <v>0</v>
      </c>
      <c r="L116" s="43">
        <v>0</v>
      </c>
      <c r="M116" s="42">
        <v>0</v>
      </c>
      <c r="N116" s="43">
        <v>0</v>
      </c>
      <c r="O116" s="42">
        <v>0</v>
      </c>
      <c r="P116" s="43">
        <v>0</v>
      </c>
      <c r="Q116" s="42">
        <v>0</v>
      </c>
      <c r="R116" s="43">
        <v>0</v>
      </c>
      <c r="S116" s="42">
        <v>0</v>
      </c>
      <c r="T116" s="43">
        <v>0</v>
      </c>
      <c r="U116" s="42">
        <v>0</v>
      </c>
      <c r="V116" s="43">
        <v>0</v>
      </c>
      <c r="W116" s="42">
        <v>0</v>
      </c>
      <c r="X116" s="43">
        <v>0</v>
      </c>
      <c r="Y116" s="42">
        <v>0</v>
      </c>
      <c r="Z116" s="43">
        <v>0</v>
      </c>
      <c r="AA116" s="42">
        <v>0</v>
      </c>
      <c r="AB116" s="43">
        <v>0</v>
      </c>
      <c r="AC116" s="42">
        <v>0</v>
      </c>
      <c r="AD116" s="43">
        <v>0</v>
      </c>
      <c r="AE116" s="42">
        <v>0</v>
      </c>
      <c r="AF116" s="41"/>
    </row>
    <row r="117" spans="1:35" s="10" customFormat="1" ht="112.5" x14ac:dyDescent="0.2">
      <c r="A117" s="55" t="s">
        <v>10</v>
      </c>
      <c r="B117" s="49">
        <f>B118</f>
        <v>17863.597999999998</v>
      </c>
      <c r="C117" s="49">
        <f>C118</f>
        <v>14462.725999999999</v>
      </c>
      <c r="D117" s="49">
        <f>D118</f>
        <v>14462.725999999999</v>
      </c>
      <c r="E117" s="49">
        <f>E118</f>
        <v>13351.825000000003</v>
      </c>
      <c r="F117" s="51">
        <f>IF(B117=0,0, E117/B117*100)</f>
        <v>74.7432012296739</v>
      </c>
      <c r="G117" s="51">
        <f>IF(C117=0,0, E117/C117*100)</f>
        <v>92.318868517594836</v>
      </c>
      <c r="H117" s="50">
        <f>H118</f>
        <v>726.98800000000006</v>
      </c>
      <c r="I117" s="49">
        <f>I118</f>
        <v>439.798</v>
      </c>
      <c r="J117" s="50">
        <f>J118</f>
        <v>1584.9960000000001</v>
      </c>
      <c r="K117" s="49">
        <f>K118</f>
        <v>1335.2860000000001</v>
      </c>
      <c r="L117" s="50">
        <f>L118</f>
        <v>1523.49</v>
      </c>
      <c r="M117" s="49">
        <f>M118</f>
        <v>1218.5150000000001</v>
      </c>
      <c r="N117" s="50">
        <f>N118</f>
        <v>1505.15</v>
      </c>
      <c r="O117" s="49">
        <f>O118</f>
        <v>1402.492</v>
      </c>
      <c r="P117" s="50">
        <f>P118</f>
        <v>1754.41</v>
      </c>
      <c r="Q117" s="49">
        <f>Q118</f>
        <v>1702.0050000000001</v>
      </c>
      <c r="R117" s="50">
        <f>R118</f>
        <v>1461.9259999999999</v>
      </c>
      <c r="S117" s="49">
        <f>S118</f>
        <v>1816.55</v>
      </c>
      <c r="T117" s="50">
        <f>T118</f>
        <v>1608.268</v>
      </c>
      <c r="U117" s="49">
        <f>U118</f>
        <v>1641.2260000000001</v>
      </c>
      <c r="V117" s="50">
        <f>V118</f>
        <v>1442.2629999999999</v>
      </c>
      <c r="W117" s="49">
        <f>W118</f>
        <v>1357.8330000000001</v>
      </c>
      <c r="X117" s="50">
        <f>X118</f>
        <v>1409.662</v>
      </c>
      <c r="Y117" s="49">
        <f>Y118</f>
        <v>1248.93</v>
      </c>
      <c r="Z117" s="50">
        <f>Z118</f>
        <v>1445.5730000000001</v>
      </c>
      <c r="AA117" s="49">
        <f>AA118</f>
        <v>1189.19</v>
      </c>
      <c r="AB117" s="50">
        <f>AB118</f>
        <v>1393.088</v>
      </c>
      <c r="AC117" s="49">
        <f>AC118</f>
        <v>0</v>
      </c>
      <c r="AD117" s="50">
        <f>AD118</f>
        <v>2007.7840000000001</v>
      </c>
      <c r="AE117" s="49">
        <f>AE118</f>
        <v>0</v>
      </c>
      <c r="AF117" s="54" t="s">
        <v>9</v>
      </c>
    </row>
    <row r="118" spans="1:35" s="40" customFormat="1" ht="18.75" x14ac:dyDescent="0.3">
      <c r="A118" s="53" t="s">
        <v>8</v>
      </c>
      <c r="B118" s="52">
        <f>SUM(B119:B122)</f>
        <v>17863.597999999998</v>
      </c>
      <c r="C118" s="52">
        <f>SUM(C119:C122)</f>
        <v>14462.725999999999</v>
      </c>
      <c r="D118" s="52">
        <f>SUM(D119:D122)</f>
        <v>14462.725999999999</v>
      </c>
      <c r="E118" s="49">
        <f>SUM(E119:E122)</f>
        <v>13351.825000000003</v>
      </c>
      <c r="F118" s="51">
        <f>IF(B118=0,0, E118/B118*100)</f>
        <v>74.7432012296739</v>
      </c>
      <c r="G118" s="51">
        <f>IF(C118=0,0, E118/C118*100)</f>
        <v>92.318868517594836</v>
      </c>
      <c r="H118" s="50">
        <f>SUM(H119:H122)</f>
        <v>726.98800000000006</v>
      </c>
      <c r="I118" s="49">
        <f>SUM(I119:I122)</f>
        <v>439.798</v>
      </c>
      <c r="J118" s="50">
        <f>SUM(J119:J122)</f>
        <v>1584.9960000000001</v>
      </c>
      <c r="K118" s="49">
        <f>SUM(K119:K122)</f>
        <v>1335.2860000000001</v>
      </c>
      <c r="L118" s="50">
        <f>SUM(L119:L122)</f>
        <v>1523.49</v>
      </c>
      <c r="M118" s="49">
        <f>SUM(M119:M122)</f>
        <v>1218.5150000000001</v>
      </c>
      <c r="N118" s="50">
        <f>SUM(N119:N122)</f>
        <v>1505.15</v>
      </c>
      <c r="O118" s="49">
        <f>SUM(O119:O122)</f>
        <v>1402.492</v>
      </c>
      <c r="P118" s="50">
        <f>SUM(P119:P122)</f>
        <v>1754.41</v>
      </c>
      <c r="Q118" s="49">
        <f>SUM(Q119:Q122)</f>
        <v>1702.0050000000001</v>
      </c>
      <c r="R118" s="50">
        <f>SUM(R119:R122)</f>
        <v>1461.9259999999999</v>
      </c>
      <c r="S118" s="49">
        <f>SUM(S119:S122)</f>
        <v>1816.55</v>
      </c>
      <c r="T118" s="50">
        <f>SUM(T119:T122)</f>
        <v>1608.268</v>
      </c>
      <c r="U118" s="49">
        <f>SUM(U119:U122)</f>
        <v>1641.2260000000001</v>
      </c>
      <c r="V118" s="50">
        <f>SUM(V119:V122)</f>
        <v>1442.2629999999999</v>
      </c>
      <c r="W118" s="49">
        <f>SUM(W119:W122)</f>
        <v>1357.8330000000001</v>
      </c>
      <c r="X118" s="50">
        <f>SUM(X119:X122)</f>
        <v>1409.662</v>
      </c>
      <c r="Y118" s="49">
        <f>SUM(Y119:Y122)</f>
        <v>1248.93</v>
      </c>
      <c r="Z118" s="50">
        <f>SUM(Z119:Z122)</f>
        <v>1445.5730000000001</v>
      </c>
      <c r="AA118" s="49">
        <f>SUM(AA119:AA122)</f>
        <v>1189.19</v>
      </c>
      <c r="AB118" s="50">
        <f>SUM(AB119:AB122)</f>
        <v>1393.088</v>
      </c>
      <c r="AC118" s="49">
        <f>SUM(AC119:AC122)</f>
        <v>0</v>
      </c>
      <c r="AD118" s="50">
        <f>SUM(AD119:AD122)</f>
        <v>2007.7840000000001</v>
      </c>
      <c r="AE118" s="49">
        <f>SUM(AE119:AE122)</f>
        <v>0</v>
      </c>
      <c r="AF118" s="47"/>
    </row>
    <row r="119" spans="1:35" s="40" customFormat="1" ht="18.75" x14ac:dyDescent="0.3">
      <c r="A119" s="46" t="s">
        <v>6</v>
      </c>
      <c r="B119" s="45">
        <f>H119+J119+L119+N119+P119+R119+T119+V119+X119+Z119+AB119+AD119</f>
        <v>0</v>
      </c>
      <c r="C119" s="45">
        <f>H119+J119+L119+N119+P119+R119+T119+V119+X119+Z119</f>
        <v>0</v>
      </c>
      <c r="D119" s="45">
        <f>E119</f>
        <v>0</v>
      </c>
      <c r="E119" s="45">
        <f>I119+K119+M119+O119+Q119+S119+U119+W119+Y119+AA119+AC119+AE119</f>
        <v>0</v>
      </c>
      <c r="F119" s="44">
        <f>IF(B119=0,0, E119/B119*100)</f>
        <v>0</v>
      </c>
      <c r="G119" s="44">
        <f>IF(C119=0,0, E119/C119*100)</f>
        <v>0</v>
      </c>
      <c r="H119" s="43">
        <v>0</v>
      </c>
      <c r="I119" s="42">
        <v>0</v>
      </c>
      <c r="J119" s="43">
        <v>0</v>
      </c>
      <c r="K119" s="42">
        <v>0</v>
      </c>
      <c r="L119" s="43">
        <v>0</v>
      </c>
      <c r="M119" s="42">
        <v>0</v>
      </c>
      <c r="N119" s="43">
        <v>0</v>
      </c>
      <c r="O119" s="42">
        <v>0</v>
      </c>
      <c r="P119" s="43">
        <v>0</v>
      </c>
      <c r="Q119" s="42">
        <v>0</v>
      </c>
      <c r="R119" s="43">
        <v>0</v>
      </c>
      <c r="S119" s="42">
        <v>0</v>
      </c>
      <c r="T119" s="43">
        <v>0</v>
      </c>
      <c r="U119" s="42">
        <v>0</v>
      </c>
      <c r="V119" s="43">
        <v>0</v>
      </c>
      <c r="W119" s="42">
        <v>0</v>
      </c>
      <c r="X119" s="43">
        <v>0</v>
      </c>
      <c r="Y119" s="42">
        <v>0</v>
      </c>
      <c r="Z119" s="43">
        <v>0</v>
      </c>
      <c r="AA119" s="42">
        <v>0</v>
      </c>
      <c r="AB119" s="43">
        <v>0</v>
      </c>
      <c r="AC119" s="42">
        <v>0</v>
      </c>
      <c r="AD119" s="43">
        <v>0</v>
      </c>
      <c r="AE119" s="42">
        <v>0</v>
      </c>
      <c r="AF119" s="47"/>
    </row>
    <row r="120" spans="1:35" s="10" customFormat="1" ht="18.75" x14ac:dyDescent="0.3">
      <c r="A120" s="48" t="s">
        <v>5</v>
      </c>
      <c r="B120" s="42">
        <f>H120+J120+L120+N120+P120+R120+T120+V120+X120+Z120+AB120+AD120</f>
        <v>17863.597999999998</v>
      </c>
      <c r="C120" s="45">
        <f>H120+J120+L120+N120+P120+R120+T120+V120+X120+Z120</f>
        <v>14462.725999999999</v>
      </c>
      <c r="D120" s="45">
        <f>C120</f>
        <v>14462.725999999999</v>
      </c>
      <c r="E120" s="45">
        <f>I120+K120+M120+O120+Q120+S120+U120+W120+Y120+AA120+AC120+AE120</f>
        <v>13351.825000000003</v>
      </c>
      <c r="F120" s="44">
        <f>IF(B120=0,0, E120/B120*100)</f>
        <v>74.7432012296739</v>
      </c>
      <c r="G120" s="44">
        <f>IF(C120=0,0, E120/C120*100)</f>
        <v>92.318868517594836</v>
      </c>
      <c r="H120" s="43">
        <v>726.98800000000006</v>
      </c>
      <c r="I120" s="42">
        <v>439.798</v>
      </c>
      <c r="J120" s="43">
        <v>1584.9960000000001</v>
      </c>
      <c r="K120" s="42">
        <v>1335.2860000000001</v>
      </c>
      <c r="L120" s="43">
        <v>1523.49</v>
      </c>
      <c r="M120" s="42">
        <v>1218.5150000000001</v>
      </c>
      <c r="N120" s="43">
        <v>1505.15</v>
      </c>
      <c r="O120" s="42">
        <v>1402.492</v>
      </c>
      <c r="P120" s="43">
        <v>1754.41</v>
      </c>
      <c r="Q120" s="42">
        <v>1702.0050000000001</v>
      </c>
      <c r="R120" s="43">
        <v>1461.9259999999999</v>
      </c>
      <c r="S120" s="42">
        <v>1816.55</v>
      </c>
      <c r="T120" s="43">
        <v>1608.268</v>
      </c>
      <c r="U120" s="42">
        <v>1641.2260000000001</v>
      </c>
      <c r="V120" s="43">
        <v>1442.2629999999999</v>
      </c>
      <c r="W120" s="42">
        <v>1357.8330000000001</v>
      </c>
      <c r="X120" s="43">
        <v>1409.662</v>
      </c>
      <c r="Y120" s="42">
        <v>1248.93</v>
      </c>
      <c r="Z120" s="43">
        <v>1445.5730000000001</v>
      </c>
      <c r="AA120" s="42">
        <v>1189.19</v>
      </c>
      <c r="AB120" s="43">
        <v>1393.088</v>
      </c>
      <c r="AC120" s="42">
        <v>0</v>
      </c>
      <c r="AD120" s="43">
        <v>2007.7840000000001</v>
      </c>
      <c r="AE120" s="42">
        <v>0</v>
      </c>
      <c r="AF120" s="47"/>
    </row>
    <row r="121" spans="1:35" s="40" customFormat="1" ht="18.75" x14ac:dyDescent="0.3">
      <c r="A121" s="46" t="s">
        <v>4</v>
      </c>
      <c r="B121" s="45">
        <f>H121+J121+L121+N121+P121+R121+T121+V121+X121+Z121+AB121+AD121</f>
        <v>0</v>
      </c>
      <c r="C121" s="45">
        <f>H121+J121+L121+N121+P121+R121+T121+V121+X121+Z121</f>
        <v>0</v>
      </c>
      <c r="D121" s="45">
        <f>E121</f>
        <v>0</v>
      </c>
      <c r="E121" s="45">
        <f>I121+K121+M121+O121+Q121+S121+U121+W121+Y121+AA121+AC121+AE121</f>
        <v>0</v>
      </c>
      <c r="F121" s="44">
        <f>IF(B121=0,0, E121/B121*100)</f>
        <v>0</v>
      </c>
      <c r="G121" s="44">
        <f>IF(C121=0,0, E121/C121*100)</f>
        <v>0</v>
      </c>
      <c r="H121" s="43">
        <v>0</v>
      </c>
      <c r="I121" s="42">
        <v>0</v>
      </c>
      <c r="J121" s="43">
        <v>0</v>
      </c>
      <c r="K121" s="42">
        <v>0</v>
      </c>
      <c r="L121" s="43">
        <v>0</v>
      </c>
      <c r="M121" s="42">
        <v>0</v>
      </c>
      <c r="N121" s="43">
        <v>0</v>
      </c>
      <c r="O121" s="42">
        <v>0</v>
      </c>
      <c r="P121" s="43">
        <v>0</v>
      </c>
      <c r="Q121" s="42">
        <v>0</v>
      </c>
      <c r="R121" s="43">
        <v>0</v>
      </c>
      <c r="S121" s="42">
        <v>0</v>
      </c>
      <c r="T121" s="43">
        <v>0</v>
      </c>
      <c r="U121" s="42">
        <v>0</v>
      </c>
      <c r="V121" s="43">
        <v>0</v>
      </c>
      <c r="W121" s="42">
        <v>0</v>
      </c>
      <c r="X121" s="43">
        <v>0</v>
      </c>
      <c r="Y121" s="42">
        <v>0</v>
      </c>
      <c r="Z121" s="43">
        <v>0</v>
      </c>
      <c r="AA121" s="42">
        <v>0</v>
      </c>
      <c r="AB121" s="43">
        <v>0</v>
      </c>
      <c r="AC121" s="42">
        <v>0</v>
      </c>
      <c r="AD121" s="43">
        <v>0</v>
      </c>
      <c r="AE121" s="42">
        <v>0</v>
      </c>
      <c r="AF121" s="47"/>
    </row>
    <row r="122" spans="1:35" s="40" customFormat="1" ht="18.75" x14ac:dyDescent="0.3">
      <c r="A122" s="46" t="s">
        <v>3</v>
      </c>
      <c r="B122" s="45">
        <f>H122+J122+L122+N122+P122+R122+T122+V122+X122+Z122+AB122+AD122</f>
        <v>0</v>
      </c>
      <c r="C122" s="45">
        <f>H122+J122+L122+N122+P122+R122+T122+V122+X122+Z122</f>
        <v>0</v>
      </c>
      <c r="D122" s="45">
        <f>E122</f>
        <v>0</v>
      </c>
      <c r="E122" s="45">
        <f>I122+K122+M122+O122+Q122+S122+U122+W122+Y122+AA122+AC122+AE122</f>
        <v>0</v>
      </c>
      <c r="F122" s="44">
        <f>IF(B122=0,0, E122/B122*100)</f>
        <v>0</v>
      </c>
      <c r="G122" s="44">
        <f>IF(C122=0,0, E122/C122*100)</f>
        <v>0</v>
      </c>
      <c r="H122" s="43">
        <v>0</v>
      </c>
      <c r="I122" s="42">
        <v>0</v>
      </c>
      <c r="J122" s="43">
        <v>0</v>
      </c>
      <c r="K122" s="42">
        <v>0</v>
      </c>
      <c r="L122" s="43">
        <v>0</v>
      </c>
      <c r="M122" s="42">
        <v>0</v>
      </c>
      <c r="N122" s="43">
        <v>0</v>
      </c>
      <c r="O122" s="42">
        <v>0</v>
      </c>
      <c r="P122" s="43">
        <v>0</v>
      </c>
      <c r="Q122" s="42">
        <v>0</v>
      </c>
      <c r="R122" s="43">
        <v>0</v>
      </c>
      <c r="S122" s="42">
        <v>0</v>
      </c>
      <c r="T122" s="43">
        <v>0</v>
      </c>
      <c r="U122" s="42">
        <v>0</v>
      </c>
      <c r="V122" s="43">
        <v>0</v>
      </c>
      <c r="W122" s="42">
        <v>0</v>
      </c>
      <c r="X122" s="43">
        <v>0</v>
      </c>
      <c r="Y122" s="42">
        <v>0</v>
      </c>
      <c r="Z122" s="43">
        <v>0</v>
      </c>
      <c r="AA122" s="42">
        <v>0</v>
      </c>
      <c r="AB122" s="43">
        <v>0</v>
      </c>
      <c r="AC122" s="42">
        <v>0</v>
      </c>
      <c r="AD122" s="43">
        <v>0</v>
      </c>
      <c r="AE122" s="42">
        <v>0</v>
      </c>
      <c r="AF122" s="41"/>
    </row>
    <row r="123" spans="1:35" s="38" customFormat="1" ht="18.75" x14ac:dyDescent="0.3">
      <c r="A123" s="39" t="s">
        <v>7</v>
      </c>
      <c r="B123" s="35">
        <f>B10+B16+B82</f>
        <v>349867.24799999996</v>
      </c>
      <c r="C123" s="35">
        <f>C10+C16+C82</f>
        <v>298019.52599999995</v>
      </c>
      <c r="D123" s="35">
        <f>D10+D16+D82</f>
        <v>298019.52599999995</v>
      </c>
      <c r="E123" s="35">
        <f>E10+E16+E82</f>
        <v>269314.98499999999</v>
      </c>
      <c r="F123" s="36">
        <f>IF(B123=0,0, E123/B123*100)</f>
        <v>76.976335035510388</v>
      </c>
      <c r="G123" s="36">
        <f>IF(C123=0,0, E123/C123*100)</f>
        <v>90.368234798145423</v>
      </c>
      <c r="H123" s="35">
        <f>H10+H16+H82</f>
        <v>35257.338000000003</v>
      </c>
      <c r="I123" s="35">
        <f>I10+I16+I82</f>
        <v>28009.577999999994</v>
      </c>
      <c r="J123" s="35">
        <f>J10+J16+J82</f>
        <v>28759.556</v>
      </c>
      <c r="K123" s="35">
        <f>K10+K16+K82</f>
        <v>23403.175999999999</v>
      </c>
      <c r="L123" s="35">
        <f>L10+L16+L82</f>
        <v>21797.62</v>
      </c>
      <c r="M123" s="35">
        <f>M10+M16+M82</f>
        <v>20728.934999999998</v>
      </c>
      <c r="N123" s="35">
        <f>N10+N16+N82</f>
        <v>39519.730000000003</v>
      </c>
      <c r="O123" s="35">
        <f>O10+O16+O82</f>
        <v>34815.741999999998</v>
      </c>
      <c r="P123" s="35">
        <f>P10+P16+P82</f>
        <v>26935.56</v>
      </c>
      <c r="Q123" s="35">
        <f>Q10+Q16+Q82</f>
        <v>22504.545000000002</v>
      </c>
      <c r="R123" s="35">
        <f>R10+R16+R82</f>
        <v>28308.575999999997</v>
      </c>
      <c r="S123" s="35">
        <f>S10+S16+S82</f>
        <v>27646.959999999999</v>
      </c>
      <c r="T123" s="35">
        <f>T10+T16+T82</f>
        <v>35031.358</v>
      </c>
      <c r="U123" s="35">
        <f>U10+U16+U82</f>
        <v>34189.645999999993</v>
      </c>
      <c r="V123" s="35">
        <f>V10+V16+V82</f>
        <v>18924.763000000003</v>
      </c>
      <c r="W123" s="35">
        <f>W10+W16+W82</f>
        <v>17175.192999999999</v>
      </c>
      <c r="X123" s="35">
        <f>X10+X16+X82</f>
        <v>27401.401999999998</v>
      </c>
      <c r="Y123" s="35">
        <f>Y10+Y16+Y82</f>
        <v>21837.21</v>
      </c>
      <c r="Z123" s="35">
        <f>Z10+Z16+Z82</f>
        <v>30853.042999999998</v>
      </c>
      <c r="AA123" s="35">
        <f>AA10+AA16+AA82</f>
        <v>30828.439999999995</v>
      </c>
      <c r="AB123" s="35">
        <f>AB10+AB16+AB82</f>
        <v>22176.928</v>
      </c>
      <c r="AC123" s="35">
        <f>AC10+AC16+AC82</f>
        <v>0</v>
      </c>
      <c r="AD123" s="35">
        <f>AD10+AD16+AD82</f>
        <v>29670.793999999998</v>
      </c>
      <c r="AE123" s="35">
        <f>AE10+AE16+AE82</f>
        <v>0</v>
      </c>
      <c r="AF123" s="34"/>
      <c r="AG123" s="17"/>
      <c r="AH123" s="17"/>
      <c r="AI123" s="17"/>
    </row>
    <row r="124" spans="1:35" s="33" customFormat="1" ht="18.75" x14ac:dyDescent="0.3">
      <c r="A124" s="37" t="s">
        <v>6</v>
      </c>
      <c r="B124" s="35">
        <f>B11+B17+B83</f>
        <v>0</v>
      </c>
      <c r="C124" s="35">
        <f>C11+C17+C83</f>
        <v>0</v>
      </c>
      <c r="D124" s="35">
        <f>D11+D17+D83</f>
        <v>0</v>
      </c>
      <c r="E124" s="35">
        <f>E11+E17+E83</f>
        <v>0</v>
      </c>
      <c r="F124" s="36">
        <f>IF(B124=0,0, E124/B124*100)</f>
        <v>0</v>
      </c>
      <c r="G124" s="36">
        <f>IF(C124=0,0, E124/C124*100)</f>
        <v>0</v>
      </c>
      <c r="H124" s="35">
        <f>H11+H17+H83</f>
        <v>0</v>
      </c>
      <c r="I124" s="35">
        <f>I11+I17+I83</f>
        <v>0</v>
      </c>
      <c r="J124" s="35">
        <f>J11+J17+J83</f>
        <v>0</v>
      </c>
      <c r="K124" s="35">
        <f>K11+K17+K83</f>
        <v>0</v>
      </c>
      <c r="L124" s="35">
        <f>L11+L17+L83</f>
        <v>0</v>
      </c>
      <c r="M124" s="35">
        <f>M11+M17+M83</f>
        <v>0</v>
      </c>
      <c r="N124" s="35">
        <f>N11+N17+N83</f>
        <v>0</v>
      </c>
      <c r="O124" s="35">
        <f>O11+O17+O83</f>
        <v>0</v>
      </c>
      <c r="P124" s="35">
        <f>P11+P17+P83</f>
        <v>0</v>
      </c>
      <c r="Q124" s="35">
        <f>Q11+Q17+Q83</f>
        <v>0</v>
      </c>
      <c r="R124" s="35">
        <f>R11+R17+R83</f>
        <v>0</v>
      </c>
      <c r="S124" s="35">
        <f>S11+S17+S83</f>
        <v>0</v>
      </c>
      <c r="T124" s="35">
        <f>T11+T17+T83</f>
        <v>0</v>
      </c>
      <c r="U124" s="35">
        <f>U11+U17+U83</f>
        <v>0</v>
      </c>
      <c r="V124" s="35">
        <f>V11+V17+V83</f>
        <v>0</v>
      </c>
      <c r="W124" s="35">
        <f>W11+W17+W83</f>
        <v>0</v>
      </c>
      <c r="X124" s="35">
        <f>X11+X17+X83</f>
        <v>0</v>
      </c>
      <c r="Y124" s="35">
        <f>Y11+Y17+Y83</f>
        <v>0</v>
      </c>
      <c r="Z124" s="35">
        <f>Z11+Z17+Z83</f>
        <v>0</v>
      </c>
      <c r="AA124" s="35">
        <f>AA11+AA17+AA83</f>
        <v>0</v>
      </c>
      <c r="AB124" s="35">
        <f>AB11+AB17+AB83</f>
        <v>0</v>
      </c>
      <c r="AC124" s="35">
        <f>AC11+AC17+AC83</f>
        <v>0</v>
      </c>
      <c r="AD124" s="35">
        <f>AD11+AD17+AD83</f>
        <v>0</v>
      </c>
      <c r="AE124" s="35">
        <f>AE11+AE17+AE83</f>
        <v>0</v>
      </c>
      <c r="AF124" s="34"/>
      <c r="AG124" s="17"/>
      <c r="AH124" s="17"/>
      <c r="AI124" s="17"/>
    </row>
    <row r="125" spans="1:35" s="33" customFormat="1" ht="18.75" x14ac:dyDescent="0.3">
      <c r="A125" s="37" t="s">
        <v>5</v>
      </c>
      <c r="B125" s="35">
        <f>B12+B18+B84</f>
        <v>328867.24800000002</v>
      </c>
      <c r="C125" s="35">
        <f>C12+C18+C84</f>
        <v>282076.87599999993</v>
      </c>
      <c r="D125" s="35">
        <f>D12+D18+D84</f>
        <v>282076.87599999993</v>
      </c>
      <c r="E125" s="35">
        <f>E12+E18+E84</f>
        <v>253372.33499999996</v>
      </c>
      <c r="F125" s="36">
        <f>IF(B125=0,0, E125/B125*100)</f>
        <v>77.043955134139694</v>
      </c>
      <c r="G125" s="36">
        <f>IF(C125=0,0, E125/C125*100)</f>
        <v>89.823858868885097</v>
      </c>
      <c r="H125" s="35">
        <f>H12+H18+H84</f>
        <v>40260.197999999997</v>
      </c>
      <c r="I125" s="35">
        <f>I12+I18+I84</f>
        <v>33012.347999999998</v>
      </c>
      <c r="J125" s="35">
        <f>J12+J18+J84</f>
        <v>28873.416000000001</v>
      </c>
      <c r="K125" s="35">
        <f>K12+K18+K84</f>
        <v>23517.036</v>
      </c>
      <c r="L125" s="35">
        <f>L12+L18+L84</f>
        <v>21911.48</v>
      </c>
      <c r="M125" s="35">
        <f>M12+M18+M84</f>
        <v>20842.794999999998</v>
      </c>
      <c r="N125" s="35">
        <f>N12+N18+N84</f>
        <v>33669.730000000003</v>
      </c>
      <c r="O125" s="35">
        <f>O12+O18+O84</f>
        <v>29079.591999999997</v>
      </c>
      <c r="P125" s="35">
        <f>P12+P18+P84</f>
        <v>26935.56</v>
      </c>
      <c r="Q125" s="35">
        <f>Q12+Q18+Q84</f>
        <v>22618.405000000002</v>
      </c>
      <c r="R125" s="35">
        <f>R12+R18+R84</f>
        <v>28308.575999999997</v>
      </c>
      <c r="S125" s="35">
        <f>S12+S18+S84</f>
        <v>27760.82</v>
      </c>
      <c r="T125" s="35">
        <f>T12+T18+T84</f>
        <v>33776.218000000001</v>
      </c>
      <c r="U125" s="35">
        <f>U12+U18+U84</f>
        <v>34951.575999999994</v>
      </c>
      <c r="V125" s="35">
        <f>V12+V18+V84</f>
        <v>18924.763000000003</v>
      </c>
      <c r="W125" s="35">
        <f>W12+W18+W84</f>
        <v>16033.903</v>
      </c>
      <c r="X125" s="35">
        <f>X12+X18+X84</f>
        <v>18563.892</v>
      </c>
      <c r="Y125" s="35">
        <f>Y12+Y18+Y84</f>
        <v>14613.560000000001</v>
      </c>
      <c r="Z125" s="35">
        <f>Z12+Z18+Z84</f>
        <v>30853.042999999998</v>
      </c>
      <c r="AA125" s="35">
        <f>AA12+AA18+AA84</f>
        <v>30942.299999999996</v>
      </c>
      <c r="AB125" s="35">
        <f>AB12+AB18+AB84</f>
        <v>17119.577999999998</v>
      </c>
      <c r="AC125" s="35">
        <f>AC12+AC18+AC84</f>
        <v>0</v>
      </c>
      <c r="AD125" s="35">
        <f>AD12+AD18+AD84</f>
        <v>29670.793999999998</v>
      </c>
      <c r="AE125" s="35">
        <f>AE12+AE18+AE84</f>
        <v>0</v>
      </c>
      <c r="AF125" s="34"/>
      <c r="AG125" s="17"/>
      <c r="AH125" s="17"/>
      <c r="AI125" s="17"/>
    </row>
    <row r="126" spans="1:35" s="33" customFormat="1" ht="18.75" x14ac:dyDescent="0.3">
      <c r="A126" s="37" t="s">
        <v>4</v>
      </c>
      <c r="B126" s="35">
        <f>B13+B19+B85</f>
        <v>0</v>
      </c>
      <c r="C126" s="35">
        <f>C13+C19+C85</f>
        <v>0</v>
      </c>
      <c r="D126" s="35">
        <f>D13+D19+D85</f>
        <v>0</v>
      </c>
      <c r="E126" s="35">
        <f>E13+E19+E85</f>
        <v>0</v>
      </c>
      <c r="F126" s="36">
        <f>IF(B126=0,0, E126/B126*100)</f>
        <v>0</v>
      </c>
      <c r="G126" s="36">
        <f>IF(C126=0,0, E126/C126*100)</f>
        <v>0</v>
      </c>
      <c r="H126" s="35">
        <f>H13+H19+H85</f>
        <v>0</v>
      </c>
      <c r="I126" s="35">
        <f>I13+I19+I85</f>
        <v>0</v>
      </c>
      <c r="J126" s="35">
        <f>J13+J19+J85</f>
        <v>0</v>
      </c>
      <c r="K126" s="35">
        <f>K13+K19+K85</f>
        <v>0</v>
      </c>
      <c r="L126" s="35">
        <f>L13+L19+L85</f>
        <v>0</v>
      </c>
      <c r="M126" s="35">
        <f>M13+M19+M85</f>
        <v>0</v>
      </c>
      <c r="N126" s="35">
        <f>N13+N19+N85</f>
        <v>0</v>
      </c>
      <c r="O126" s="35">
        <f>O13+O19+O85</f>
        <v>0</v>
      </c>
      <c r="P126" s="35">
        <f>P13+P19+P85</f>
        <v>0</v>
      </c>
      <c r="Q126" s="35">
        <f>Q13+Q19+Q85</f>
        <v>0</v>
      </c>
      <c r="R126" s="35">
        <f>R13+R19+R85</f>
        <v>0</v>
      </c>
      <c r="S126" s="35">
        <f>S13+S19+S85</f>
        <v>0</v>
      </c>
      <c r="T126" s="35">
        <f>T13+T19+T85</f>
        <v>0</v>
      </c>
      <c r="U126" s="35">
        <f>U13+U19+U85</f>
        <v>0</v>
      </c>
      <c r="V126" s="35">
        <f>V13+V19+V85</f>
        <v>0</v>
      </c>
      <c r="W126" s="35">
        <f>W13+W19+W85</f>
        <v>0</v>
      </c>
      <c r="X126" s="35">
        <f>X13+X19+X85</f>
        <v>0</v>
      </c>
      <c r="Y126" s="35">
        <f>Y13+Y19+Y85</f>
        <v>0</v>
      </c>
      <c r="Z126" s="35">
        <f>Z13+Z19+Z85</f>
        <v>0</v>
      </c>
      <c r="AA126" s="35">
        <f>AA13+AA19+AA85</f>
        <v>0</v>
      </c>
      <c r="AB126" s="35">
        <f>AB13+AB19+AB85</f>
        <v>0</v>
      </c>
      <c r="AC126" s="35">
        <f>AC13+AC19+AC85</f>
        <v>0</v>
      </c>
      <c r="AD126" s="35">
        <f>AD13+AD19+AD85</f>
        <v>0</v>
      </c>
      <c r="AE126" s="35">
        <f>AE13+AE19+AE85</f>
        <v>0</v>
      </c>
      <c r="AF126" s="34"/>
      <c r="AG126" s="17"/>
      <c r="AH126" s="17"/>
      <c r="AI126" s="17"/>
    </row>
    <row r="127" spans="1:35" s="33" customFormat="1" ht="18.75" x14ac:dyDescent="0.3">
      <c r="A127" s="37" t="s">
        <v>3</v>
      </c>
      <c r="B127" s="35">
        <f>B14+B20+B86</f>
        <v>21000</v>
      </c>
      <c r="C127" s="35">
        <f>C14+C20+C86</f>
        <v>15942.650000000001</v>
      </c>
      <c r="D127" s="35">
        <f>D14+D20+D86</f>
        <v>15942.650000000001</v>
      </c>
      <c r="E127" s="35">
        <f>E14+E20+E86</f>
        <v>15942.650000000001</v>
      </c>
      <c r="F127" s="36">
        <f>IF(B127=0,0, E127/B127*100)</f>
        <v>75.917380952380967</v>
      </c>
      <c r="G127" s="36">
        <f>IF(C127=0,0, E127/C127*100)</f>
        <v>100</v>
      </c>
      <c r="H127" s="35">
        <f>H14+H20+H86</f>
        <v>0</v>
      </c>
      <c r="I127" s="35">
        <f>I14+I20+I86</f>
        <v>0</v>
      </c>
      <c r="J127" s="35">
        <f>J14+J20+J86</f>
        <v>0</v>
      </c>
      <c r="K127" s="35">
        <f>K14+K20+K86</f>
        <v>0</v>
      </c>
      <c r="L127" s="35">
        <f>L14+L20+L86</f>
        <v>0</v>
      </c>
      <c r="M127" s="35">
        <f>M14+M20+M86</f>
        <v>0</v>
      </c>
      <c r="N127" s="35">
        <f>N14+N20+N86</f>
        <v>5850</v>
      </c>
      <c r="O127" s="35">
        <f>O14+O20+O86</f>
        <v>5850</v>
      </c>
      <c r="P127" s="35">
        <f>P14+P20+P86</f>
        <v>0</v>
      </c>
      <c r="Q127" s="35">
        <f>Q14+Q20+Q86</f>
        <v>0</v>
      </c>
      <c r="R127" s="35">
        <f>R14+R20+R86</f>
        <v>0</v>
      </c>
      <c r="S127" s="35">
        <f>S14+S20+S86</f>
        <v>0</v>
      </c>
      <c r="T127" s="35">
        <f>T14+T20+T86</f>
        <v>1255.1400000000001</v>
      </c>
      <c r="U127" s="35">
        <f>U14+U20+U86</f>
        <v>0</v>
      </c>
      <c r="V127" s="35">
        <f>V14+V20+V86</f>
        <v>0</v>
      </c>
      <c r="W127" s="35">
        <f>W14+W20+W86</f>
        <v>1255.1400000000001</v>
      </c>
      <c r="X127" s="35">
        <f>X14+X20+X86</f>
        <v>8837.51</v>
      </c>
      <c r="Y127" s="35">
        <f>Y14+Y20+Y86</f>
        <v>8837.51</v>
      </c>
      <c r="Z127" s="35">
        <f>Z14+Z20+Z86</f>
        <v>0</v>
      </c>
      <c r="AA127" s="35">
        <f>AA14+AA20+AA86</f>
        <v>0</v>
      </c>
      <c r="AB127" s="35">
        <f>AB14+AB20+AB86</f>
        <v>5057.3500000000004</v>
      </c>
      <c r="AC127" s="35">
        <f>AC14+AC20+AC86</f>
        <v>0</v>
      </c>
      <c r="AD127" s="35">
        <f>AD14+AD20+AD86</f>
        <v>0</v>
      </c>
      <c r="AE127" s="35">
        <f>AE14+AE20+AE86</f>
        <v>0</v>
      </c>
      <c r="AF127" s="34"/>
      <c r="AG127" s="17"/>
      <c r="AH127" s="17"/>
      <c r="AI127" s="17"/>
    </row>
    <row r="128" spans="1:35" s="23" customFormat="1" ht="18.75" x14ac:dyDescent="0.3">
      <c r="A128" s="32"/>
      <c r="B128" s="26"/>
      <c r="C128" s="31"/>
      <c r="D128" s="31"/>
      <c r="E128" s="31"/>
      <c r="F128" s="30"/>
      <c r="G128" s="30"/>
      <c r="H128" s="29"/>
      <c r="I128" s="26"/>
      <c r="J128" s="29"/>
      <c r="K128" s="26"/>
      <c r="L128" s="28"/>
      <c r="M128" s="26"/>
      <c r="N128" s="27"/>
      <c r="O128" s="26"/>
      <c r="P128" s="27"/>
      <c r="Q128" s="26"/>
      <c r="R128" s="27"/>
      <c r="S128" s="26"/>
      <c r="T128" s="27"/>
      <c r="U128" s="26"/>
      <c r="V128" s="27"/>
      <c r="W128" s="26"/>
      <c r="X128" s="27"/>
      <c r="Y128" s="26"/>
      <c r="Z128" s="27"/>
      <c r="AA128" s="26"/>
      <c r="AB128" s="27"/>
      <c r="AC128" s="26"/>
      <c r="AD128" s="27"/>
      <c r="AE128" s="26"/>
      <c r="AF128" s="25"/>
      <c r="AG128" s="24">
        <f>H128+J128+L128+N128+P128+R128+T128+V128+X128+Z128+AB128+AD128</f>
        <v>0</v>
      </c>
      <c r="AH128" s="24"/>
      <c r="AI128" s="24"/>
    </row>
    <row r="129" spans="1:40" s="16" customFormat="1" ht="18.75" hidden="1" x14ac:dyDescent="0.3">
      <c r="A129" s="22"/>
      <c r="B129" s="20">
        <f>B9+B87</f>
        <v>98832.45</v>
      </c>
      <c r="C129" s="20">
        <f>C9+C87</f>
        <v>86314.13</v>
      </c>
      <c r="D129" s="20">
        <f>D9+D87</f>
        <v>86314.13</v>
      </c>
      <c r="E129" s="20">
        <f>E9+E87</f>
        <v>78790.039999999994</v>
      </c>
      <c r="F129" s="21"/>
      <c r="G129" s="21"/>
      <c r="H129" s="20">
        <f>H9+H87</f>
        <v>10974.05</v>
      </c>
      <c r="I129" s="20">
        <f>I9+I87</f>
        <v>8616.42</v>
      </c>
      <c r="J129" s="20">
        <f>J9+J87</f>
        <v>9941.9699999999993</v>
      </c>
      <c r="K129" s="20">
        <f>K9+K87</f>
        <v>6346.98</v>
      </c>
      <c r="L129" s="20">
        <f>L9+L87</f>
        <v>8641.08</v>
      </c>
      <c r="M129" s="20">
        <f>M9+M87</f>
        <v>8436.7999999999993</v>
      </c>
      <c r="N129" s="20">
        <f>N9+N87</f>
        <v>10146.719999999999</v>
      </c>
      <c r="O129" s="20">
        <f>O9+O90</f>
        <v>7852.6299999999992</v>
      </c>
      <c r="P129" s="20">
        <f>P9+P90</f>
        <v>8035.92</v>
      </c>
      <c r="Q129" s="20">
        <f>Q9+Q90</f>
        <v>6519.27</v>
      </c>
      <c r="R129" s="20">
        <f>R9+R90</f>
        <v>9589.02</v>
      </c>
      <c r="S129" s="20">
        <f>S9+S90</f>
        <v>12050.3</v>
      </c>
      <c r="T129" s="20">
        <f>T9+T90</f>
        <v>8405.4500000000007</v>
      </c>
      <c r="U129" s="20">
        <f>U9+U90</f>
        <v>9002.32</v>
      </c>
      <c r="V129" s="20">
        <f>V9+V90</f>
        <v>5603.72</v>
      </c>
      <c r="W129" s="20">
        <f>W9+W90</f>
        <v>4178.45</v>
      </c>
      <c r="X129" s="20">
        <f>X9+X90</f>
        <v>5394.12</v>
      </c>
      <c r="Y129" s="20">
        <f>Y9+Y90</f>
        <v>4190.12</v>
      </c>
      <c r="Z129" s="20">
        <f>Z9+Z90</f>
        <v>9582.08</v>
      </c>
      <c r="AA129" s="20">
        <f>AA9+AA90</f>
        <v>11596.75</v>
      </c>
      <c r="AB129" s="20">
        <f>AB9+AB90</f>
        <v>5185.74</v>
      </c>
      <c r="AC129" s="20">
        <f>AC9+AC90</f>
        <v>0</v>
      </c>
      <c r="AD129" s="20">
        <f>AD9+AD90</f>
        <v>7332.58</v>
      </c>
      <c r="AE129" s="19">
        <f>AE9+AE90</f>
        <v>0</v>
      </c>
      <c r="AF129" s="18"/>
      <c r="AG129" s="17"/>
      <c r="AH129" s="17"/>
      <c r="AI129" s="17"/>
    </row>
    <row r="130" spans="1:40" s="10" customFormat="1" ht="18.75" x14ac:dyDescent="0.3">
      <c r="A130" s="15"/>
      <c r="B130" s="13"/>
      <c r="C130" s="13"/>
      <c r="D130" s="13"/>
      <c r="E130" s="13"/>
      <c r="F130" s="13"/>
      <c r="G130" s="13"/>
      <c r="H130" s="14"/>
      <c r="I130" s="13"/>
      <c r="J130" s="14"/>
      <c r="K130" s="13"/>
      <c r="L130" s="14"/>
      <c r="M130" s="13"/>
      <c r="N130" s="14"/>
      <c r="O130" s="13"/>
      <c r="P130" s="14"/>
      <c r="Q130" s="13"/>
      <c r="R130" s="14"/>
      <c r="S130" s="13"/>
      <c r="T130" s="14"/>
      <c r="U130" s="13"/>
      <c r="V130" s="14"/>
      <c r="W130" s="13"/>
      <c r="X130" s="14"/>
      <c r="Y130" s="13"/>
      <c r="Z130" s="14"/>
      <c r="AA130" s="13"/>
      <c r="AB130" s="14"/>
      <c r="AC130" s="13"/>
      <c r="AD130" s="14"/>
      <c r="AE130" s="13"/>
      <c r="AF130" s="12"/>
      <c r="AG130" s="11"/>
      <c r="AH130" s="11"/>
      <c r="AI130" s="11"/>
    </row>
    <row r="131" spans="1:40" ht="18.75" x14ac:dyDescent="0.2">
      <c r="A131" s="7" t="s">
        <v>2</v>
      </c>
      <c r="B131" s="7"/>
      <c r="C131" s="7"/>
      <c r="D131" s="7"/>
      <c r="E131" s="7"/>
      <c r="F131" s="7"/>
      <c r="G131" s="7"/>
      <c r="H131" s="7"/>
      <c r="I131" s="7"/>
      <c r="J131" s="7"/>
      <c r="K131" s="7"/>
      <c r="L131" s="7"/>
      <c r="M131" s="4"/>
      <c r="N131" s="6"/>
      <c r="O131" s="4"/>
      <c r="P131" s="3"/>
      <c r="Q131" s="4"/>
      <c r="R131" s="3"/>
      <c r="S131" s="4"/>
      <c r="T131" s="1"/>
      <c r="U131" s="4"/>
      <c r="V131" s="1"/>
      <c r="W131" s="4"/>
      <c r="X131" s="1"/>
      <c r="Y131" s="4"/>
      <c r="Z131" s="1"/>
      <c r="AA131" s="4"/>
      <c r="AB131" s="1"/>
      <c r="AC131" s="4"/>
      <c r="AD131" s="1"/>
      <c r="AE131" s="4"/>
      <c r="AF131" s="4"/>
      <c r="AG131" s="3"/>
      <c r="AH131" s="3"/>
      <c r="AI131" s="3"/>
      <c r="AJ131" s="3"/>
      <c r="AK131" s="3"/>
      <c r="AL131" s="3"/>
      <c r="AM131" s="3"/>
      <c r="AN131" s="2"/>
    </row>
    <row r="132" spans="1:40" x14ac:dyDescent="0.25">
      <c r="A132" s="8"/>
      <c r="B132" s="8"/>
      <c r="C132" s="8"/>
      <c r="D132" s="8"/>
      <c r="E132" s="8"/>
      <c r="F132" s="8"/>
      <c r="G132" s="1"/>
      <c r="H132" s="9"/>
      <c r="I132" s="9"/>
      <c r="J132" s="9"/>
      <c r="K132" s="9"/>
      <c r="L132" s="9"/>
      <c r="M132" s="9"/>
      <c r="N132" s="9"/>
      <c r="O132" s="9"/>
      <c r="P132" s="9"/>
      <c r="Q132" s="9"/>
      <c r="R132" s="9"/>
      <c r="S132" s="9"/>
      <c r="T132" s="1"/>
      <c r="U132" s="8"/>
      <c r="V132" s="1"/>
      <c r="W132" s="8"/>
      <c r="X132" s="1"/>
      <c r="Y132" s="8"/>
      <c r="Z132" s="1"/>
      <c r="AA132" s="8"/>
      <c r="AB132" s="1"/>
      <c r="AC132" s="8"/>
      <c r="AD132" s="1"/>
      <c r="AE132" s="8"/>
      <c r="AF132" s="8"/>
      <c r="AG132" s="3"/>
      <c r="AH132" s="3"/>
      <c r="AI132" s="3"/>
      <c r="AJ132" s="3"/>
      <c r="AK132" s="3"/>
      <c r="AL132" s="3"/>
      <c r="AM132" s="3"/>
      <c r="AN132" s="2"/>
    </row>
    <row r="133" spans="1:40" ht="25.5" customHeight="1" x14ac:dyDescent="0.2">
      <c r="A133" s="7"/>
      <c r="B133" s="7"/>
      <c r="C133" s="7"/>
      <c r="D133" s="7"/>
      <c r="E133" s="7"/>
      <c r="F133" s="7"/>
      <c r="G133" s="7"/>
      <c r="H133" s="7"/>
      <c r="I133" s="7"/>
      <c r="J133" s="7"/>
      <c r="K133" s="7"/>
      <c r="L133" s="7"/>
      <c r="M133" s="4"/>
      <c r="N133" s="6"/>
      <c r="O133" s="4"/>
      <c r="P133" s="3"/>
      <c r="Q133" s="4"/>
      <c r="R133" s="3"/>
      <c r="S133" s="4"/>
      <c r="T133" s="8"/>
      <c r="U133" s="4"/>
      <c r="V133" s="1"/>
      <c r="W133" s="4"/>
      <c r="X133" s="1"/>
      <c r="Y133" s="4"/>
      <c r="Z133" s="1"/>
      <c r="AA133" s="4"/>
      <c r="AB133" s="1"/>
      <c r="AC133" s="4"/>
      <c r="AD133" s="1"/>
      <c r="AE133" s="4"/>
      <c r="AF133" s="4"/>
      <c r="AG133" s="3"/>
      <c r="AH133" s="3"/>
      <c r="AI133" s="3"/>
      <c r="AJ133" s="3"/>
      <c r="AK133" s="3"/>
      <c r="AL133" s="3"/>
      <c r="AM133" s="3"/>
      <c r="AN133" s="2"/>
    </row>
    <row r="134" spans="1:40" ht="8.25" hidden="1" customHeight="1" x14ac:dyDescent="0.2">
      <c r="A134" s="4"/>
      <c r="B134" s="1"/>
      <c r="C134" s="1"/>
      <c r="D134" s="1"/>
      <c r="E134" s="1"/>
      <c r="F134" s="1"/>
      <c r="G134" s="1"/>
      <c r="H134" s="3"/>
      <c r="I134" s="1"/>
      <c r="J134" s="3"/>
      <c r="K134" s="1"/>
      <c r="L134" s="3"/>
      <c r="M134" s="1"/>
      <c r="N134" s="3"/>
      <c r="O134" s="1"/>
      <c r="P134" s="3"/>
      <c r="Q134" s="1"/>
      <c r="R134" s="3"/>
      <c r="S134" s="1"/>
      <c r="T134" s="1"/>
      <c r="U134" s="1"/>
      <c r="V134" s="1"/>
      <c r="W134" s="1"/>
      <c r="X134" s="1"/>
      <c r="Y134" s="1"/>
      <c r="Z134" s="1"/>
      <c r="AA134" s="1"/>
      <c r="AB134" s="1"/>
      <c r="AC134" s="1"/>
      <c r="AD134" s="1"/>
      <c r="AE134" s="1"/>
      <c r="AF134" s="1"/>
      <c r="AG134" s="3"/>
      <c r="AH134" s="3"/>
      <c r="AI134" s="3"/>
      <c r="AJ134" s="3"/>
      <c r="AK134" s="3"/>
      <c r="AL134" s="3"/>
      <c r="AM134" s="3"/>
      <c r="AN134" s="2"/>
    </row>
    <row r="135" spans="1:40" ht="8.25" hidden="1" customHeight="1" x14ac:dyDescent="0.2">
      <c r="A135" s="4"/>
      <c r="B135" s="1"/>
      <c r="C135" s="1"/>
      <c r="D135" s="1"/>
      <c r="E135" s="1"/>
      <c r="F135" s="1"/>
      <c r="G135" s="1"/>
      <c r="H135" s="3"/>
      <c r="I135" s="1"/>
      <c r="J135" s="3"/>
      <c r="K135" s="1"/>
      <c r="L135" s="3"/>
      <c r="M135" s="1"/>
      <c r="N135" s="3"/>
      <c r="O135" s="1"/>
      <c r="P135" s="3"/>
      <c r="Q135" s="1"/>
      <c r="R135" s="3"/>
      <c r="S135" s="1"/>
      <c r="T135" s="1"/>
      <c r="U135" s="1"/>
      <c r="V135" s="1"/>
      <c r="W135" s="1"/>
      <c r="X135" s="1"/>
      <c r="Y135" s="1"/>
      <c r="Z135" s="1"/>
      <c r="AA135" s="1"/>
      <c r="AB135" s="1"/>
      <c r="AC135" s="1"/>
      <c r="AD135" s="1"/>
      <c r="AE135" s="1"/>
      <c r="AF135" s="1"/>
      <c r="AG135" s="3"/>
      <c r="AH135" s="3"/>
      <c r="AI135" s="3"/>
      <c r="AJ135" s="3"/>
      <c r="AK135" s="3"/>
      <c r="AL135" s="3"/>
      <c r="AM135" s="3"/>
      <c r="AN135" s="2"/>
    </row>
    <row r="136" spans="1:40" ht="18.75" x14ac:dyDescent="0.2">
      <c r="A136" s="7" t="s">
        <v>1</v>
      </c>
      <c r="B136" s="7"/>
      <c r="C136" s="7"/>
      <c r="D136" s="7"/>
      <c r="E136" s="7"/>
      <c r="F136" s="7"/>
      <c r="G136" s="7"/>
      <c r="H136" s="7"/>
      <c r="I136" s="7"/>
      <c r="J136" s="7"/>
      <c r="K136" s="7"/>
      <c r="L136" s="7"/>
      <c r="M136" s="7"/>
      <c r="N136" s="7"/>
      <c r="O136" s="4"/>
      <c r="P136" s="6"/>
      <c r="Q136" s="4"/>
      <c r="R136" s="3"/>
      <c r="S136" s="4"/>
      <c r="T136" s="1"/>
      <c r="U136" s="4"/>
      <c r="V136" s="1"/>
      <c r="W136" s="4"/>
      <c r="X136" s="1"/>
      <c r="Y136" s="4"/>
      <c r="Z136" s="1"/>
      <c r="AA136" s="4"/>
      <c r="AB136" s="1"/>
      <c r="AC136" s="4"/>
      <c r="AD136" s="1"/>
      <c r="AE136" s="4"/>
      <c r="AF136" s="4"/>
      <c r="AG136" s="3"/>
      <c r="AH136" s="3"/>
      <c r="AI136" s="3"/>
      <c r="AJ136" s="3"/>
      <c r="AK136" s="3"/>
      <c r="AL136" s="3"/>
      <c r="AM136" s="3"/>
      <c r="AN136" s="2"/>
    </row>
    <row r="137" spans="1:40" ht="18.75" x14ac:dyDescent="0.2">
      <c r="A137" s="7" t="s">
        <v>0</v>
      </c>
      <c r="B137" s="7"/>
      <c r="C137" s="4"/>
      <c r="D137" s="4"/>
      <c r="E137" s="4"/>
      <c r="F137" s="4"/>
      <c r="G137" s="4"/>
      <c r="H137" s="4"/>
      <c r="I137" s="5"/>
      <c r="J137" s="4"/>
      <c r="K137" s="4"/>
      <c r="L137" s="4"/>
      <c r="M137" s="4"/>
      <c r="N137" s="4"/>
      <c r="O137" s="4"/>
      <c r="P137" s="6"/>
      <c r="Q137" s="4"/>
      <c r="R137" s="3"/>
      <c r="S137" s="4"/>
      <c r="T137" s="1"/>
      <c r="U137" s="4"/>
      <c r="V137" s="1"/>
      <c r="W137" s="4"/>
      <c r="X137" s="1"/>
      <c r="Y137" s="4"/>
      <c r="Z137" s="1"/>
      <c r="AA137" s="4"/>
      <c r="AB137" s="1"/>
      <c r="AC137" s="4"/>
      <c r="AD137" s="1"/>
      <c r="AE137" s="4"/>
      <c r="AF137" s="4"/>
      <c r="AG137" s="3"/>
      <c r="AH137" s="3"/>
      <c r="AI137" s="3"/>
      <c r="AJ137" s="3"/>
      <c r="AK137" s="3"/>
      <c r="AL137" s="3"/>
      <c r="AM137" s="3"/>
      <c r="AN137" s="2"/>
    </row>
    <row r="138" spans="1:40" ht="24.75" customHeight="1" x14ac:dyDescent="0.2">
      <c r="A138" s="4"/>
      <c r="B138" s="1"/>
      <c r="C138" s="1"/>
      <c r="D138" s="1"/>
      <c r="E138" s="1"/>
      <c r="F138" s="1"/>
      <c r="G138" s="1"/>
      <c r="I138" s="5"/>
      <c r="K138" s="1"/>
      <c r="M138" s="1"/>
      <c r="O138" s="1"/>
      <c r="Q138" s="1"/>
      <c r="S138" s="1"/>
      <c r="U138" s="1"/>
      <c r="W138" s="1"/>
      <c r="Y138" s="1"/>
      <c r="AA138" s="1"/>
      <c r="AC138" s="1"/>
      <c r="AE138" s="1"/>
      <c r="AF138" s="1"/>
    </row>
    <row r="139" spans="1:40" ht="48.75" customHeight="1" x14ac:dyDescent="0.2"/>
    <row r="140" spans="1:40" ht="18.75" x14ac:dyDescent="0.2">
      <c r="B140" s="4"/>
      <c r="C140" s="4"/>
      <c r="D140" s="4"/>
      <c r="E140" s="4"/>
      <c r="F140" s="4"/>
      <c r="G140" s="4"/>
      <c r="I140" s="4"/>
      <c r="K140" s="4"/>
      <c r="M140" s="4"/>
      <c r="O140" s="4"/>
      <c r="Q140" s="4"/>
      <c r="S140" s="4"/>
      <c r="U140" s="4"/>
      <c r="W140" s="4"/>
      <c r="Y140" s="4"/>
      <c r="AA140" s="4"/>
      <c r="AC140" s="4"/>
      <c r="AE140" s="4"/>
      <c r="AF140" s="4"/>
    </row>
  </sheetData>
  <mergeCells count="40">
    <mergeCell ref="X2:AD2"/>
    <mergeCell ref="A3:S3"/>
    <mergeCell ref="AD4:AE4"/>
    <mergeCell ref="A5:A6"/>
    <mergeCell ref="B5:B6"/>
    <mergeCell ref="C5:C6"/>
    <mergeCell ref="D5:D6"/>
    <mergeCell ref="E5:E6"/>
    <mergeCell ref="F5:G5"/>
    <mergeCell ref="H5:I5"/>
    <mergeCell ref="J5:K5"/>
    <mergeCell ref="L5:M5"/>
    <mergeCell ref="N5:O5"/>
    <mergeCell ref="P5:Q5"/>
    <mergeCell ref="R5:S5"/>
    <mergeCell ref="T5:U5"/>
    <mergeCell ref="V5:W5"/>
    <mergeCell ref="X5:Y5"/>
    <mergeCell ref="Z5:AA5"/>
    <mergeCell ref="AB5:AC5"/>
    <mergeCell ref="AD5:AE5"/>
    <mergeCell ref="AF5:AF6"/>
    <mergeCell ref="AF9:AF14"/>
    <mergeCell ref="AF21:AF26"/>
    <mergeCell ref="AF27:AF32"/>
    <mergeCell ref="AF33:AF38"/>
    <mergeCell ref="AF39:AF44"/>
    <mergeCell ref="AF45:AF50"/>
    <mergeCell ref="AF51:AF56"/>
    <mergeCell ref="AF57:AF62"/>
    <mergeCell ref="AF63:AF68"/>
    <mergeCell ref="AF69:AF74"/>
    <mergeCell ref="AF75:AF80"/>
    <mergeCell ref="AF94:AF110"/>
    <mergeCell ref="AF111:AF116"/>
    <mergeCell ref="AF117:AF122"/>
    <mergeCell ref="A131:L131"/>
    <mergeCell ref="A133:L133"/>
    <mergeCell ref="A136:N136"/>
    <mergeCell ref="A137:B137"/>
  </mergeCells>
  <pageMargins left="0.59055118110236227" right="0.39370078740157483" top="0.19685039370078741" bottom="0.19685039370078741" header="0.31496062992125984" footer="0.31496062992125984"/>
  <pageSetup paperSize="9" scale="40" orientation="landscape" r:id="rId1"/>
  <colBreaks count="1" manualBreakCount="1">
    <brk id="32" max="8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октябрь</vt:lpstr>
      <vt:lpstr>октябрь!Область_печати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Кузьменков Павел Александрович</dc:creator>
  <cp:lastModifiedBy>Кузьменков Павел Александрович</cp:lastModifiedBy>
  <cp:lastPrinted>2019-12-06T04:05:33Z</cp:lastPrinted>
  <dcterms:created xsi:type="dcterms:W3CDTF">2019-12-06T04:04:12Z</dcterms:created>
  <dcterms:modified xsi:type="dcterms:W3CDTF">2019-12-06T04:05:42Z</dcterms:modified>
</cp:coreProperties>
</file>