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титульный лист" sheetId="1" r:id="rId1"/>
    <sheet name="2017 год " sheetId="2" r:id="rId2"/>
  </sheets>
  <definedNames>
    <definedName name="_xlnm.Print_Titles" localSheetId="1">'2017 год '!$A:$A</definedName>
    <definedName name="_xlnm.Print_Area" localSheetId="1">'2017 год '!$A$1:$AF$206</definedName>
  </definedNames>
  <calcPr fullCalcOnLoad="1"/>
</workbook>
</file>

<file path=xl/comments2.xml><?xml version="1.0" encoding="utf-8"?>
<comments xmlns="http://schemas.openxmlformats.org/spreadsheetml/2006/main">
  <authors>
    <author>Гуляева Наталья Алексеевна</author>
  </authors>
  <commentList>
    <comment ref="AB187" authorId="0">
      <text>
        <r>
          <rPr>
            <b/>
            <sz val="12"/>
            <rFont val="Tahoma"/>
            <family val="2"/>
          </rPr>
          <t>Гуляева Наталья Алексеевна:</t>
        </r>
        <r>
          <rPr>
            <sz val="12"/>
            <rFont val="Tahoma"/>
            <family val="2"/>
          </rPr>
          <t xml:space="preserve">
0</t>
        </r>
      </text>
    </comment>
    <comment ref="B187" authorId="0">
      <text>
        <r>
          <rPr>
            <b/>
            <sz val="12"/>
            <rFont val="Tahoma"/>
            <family val="2"/>
          </rPr>
          <t>Гуляева Наталья Алексеевна:</t>
        </r>
        <r>
          <rPr>
            <sz val="12"/>
            <rFont val="Tahoma"/>
            <family val="2"/>
          </rPr>
          <t xml:space="preserve">
4 623,0</t>
        </r>
      </text>
    </comment>
    <comment ref="B183" authorId="0">
      <text>
        <r>
          <rPr>
            <b/>
            <sz val="12"/>
            <rFont val="Tahoma"/>
            <family val="2"/>
          </rPr>
          <t>Гуляева Наталья Алексеевна:</t>
        </r>
        <r>
          <rPr>
            <sz val="12"/>
            <rFont val="Tahoma"/>
            <family val="2"/>
          </rPr>
          <t xml:space="preserve">
 15 131,2</t>
        </r>
      </text>
    </comment>
  </commentList>
</comments>
</file>

<file path=xl/sharedStrings.xml><?xml version="1.0" encoding="utf-8"?>
<sst xmlns="http://schemas.openxmlformats.org/spreadsheetml/2006/main" count="268" uniqueCount="99">
  <si>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</si>
  <si>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</si>
  <si>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</si>
  <si>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</si>
  <si>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</si>
  <si>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</si>
  <si>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</si>
  <si>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</si>
  <si>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</si>
  <si>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</si>
  <si>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</si>
  <si>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</si>
  <si>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</si>
  <si>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</si>
  <si>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</si>
  <si>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</si>
  <si>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</si>
  <si>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</si>
  <si>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</si>
  <si>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</si>
  <si>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Подпрограмма 1. Общее образование. Дополнительное образование детей.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</si>
  <si>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</si>
  <si>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</si>
  <si>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</si>
  <si>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2.1.2.Организация и проведение государственной итоговой аттестации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</si>
  <si>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</si>
  <si>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</si>
  <si>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</si>
  <si>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</si>
  <si>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</si>
  <si>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</si>
  <si>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</si>
  <si>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</si>
  <si>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</si>
  <si>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4.2.2Создание системных механизмов сохранения и укрепления здоровья детей в образовательных организациях</t>
  </si>
  <si>
    <t>4.3.1.Развитие инфраструктуры общего и дополнительного образования</t>
  </si>
  <si>
    <t>4.3.2Оснащение материально-технической базы образовательных организаций и учреждений в соответствии с современными требованиями</t>
  </si>
  <si>
    <t>План на 2017 год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</si>
  <si>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</si>
  <si>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 Основное мероприятие "Развитие системы дополнительного образования детей." (показатели 11 )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</si>
  <si>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</si>
  <si>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 9, 10 )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</si>
  <si>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</si>
  <si>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12)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</si>
  <si>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</si>
  <si>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Подпрограмма 3.  Молодёжь города Когалыма и допризывная подготовка молодёжи.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</si>
  <si>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(показатели 13)</t>
  </si>
  <si>
    <t>3.2 Основное мероприятие "Содействие социализации, росту созидательной активности и потенциала молодежи" (показатель 14 )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</si>
  <si>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15)</t>
  </si>
  <si>
    <t>4.1 Основное мероприятие "Финансовое обеспечение полномочий управления образования" (показатели 16)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</si>
  <si>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17,18,20 )</t>
  </si>
  <si>
    <t>4.3 Основное мероприятие "Развитие материально-технической базы образовательных организаций" (показатели 19 )</t>
  </si>
  <si>
    <t xml:space="preserve">бюджет города Когалыма </t>
  </si>
  <si>
    <t>УПРАВЛЕНИЕ ОБРАЗОВАНИЯ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</si>
  <si>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</si>
  <si>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</si>
  <si>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</si>
  <si>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«Развитие образования в городе Когалыме»</t>
  </si>
  <si>
    <t>на</t>
  </si>
  <si>
    <t>г. Когалым</t>
  </si>
  <si>
    <t>2017 год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</si>
  <si>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</si>
  <si>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</si>
  <si>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</si>
  <si>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</si>
  <si>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</si>
  <si>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1.1. Основное мероприятие "Развитие системы дошкольного и общего образования" (показатели 1, 2, 3, 4, 5, 6, 7, 8 )</t>
  </si>
  <si>
    <t>бюджет города Когалыма - 104 направление</t>
  </si>
  <si>
    <t xml:space="preserve">Оплата питания обучающихся согласно фактически предоставленных счетов. Карантин 31.01.-13.02.2017 г. Январь - 5 актированных дней. </t>
  </si>
  <si>
    <t>год</t>
  </si>
  <si>
    <t>план</t>
  </si>
  <si>
    <t>касса</t>
  </si>
  <si>
    <t>отклонение</t>
  </si>
  <si>
    <t>Освоение средств МАОУ "СОШ № 5" по проведению замера полного сопротивления цепи "фаза-нуль", измерение сопротивления изоляции электропроводки. Не освоено 451,3 тыс. руб. в связи с доработкой платёжной документации .</t>
  </si>
  <si>
    <t xml:space="preserve">Освоение средств выделенных по распоряжению Правительства ТО.  </t>
  </si>
  <si>
    <t>31.05.2017 г.</t>
  </si>
  <si>
    <t>План на 31.05.2017</t>
  </si>
  <si>
    <t>Профинансировано на 31.05.2017</t>
  </si>
  <si>
    <t>Кассовый расход на  31.05.2017</t>
  </si>
  <si>
    <t>128,9 Именные премии Лукойл Западная Сибирь</t>
  </si>
  <si>
    <t>1.1.3. Финансирование МАОУ "СОШ №8" в рамках проекта "Формула успеха"</t>
  </si>
  <si>
    <t xml:space="preserve">Ежемесячное содержание МАУ "Школа искусств", МАУ "ДДТ"  2658,9 т. руб. - средства ОБ - субсидия на повышение заработной платы по указу Президента . Экономия расходов 12574,7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 </t>
  </si>
  <si>
    <t>Выезд обучающихся МАУ "ДДТ", МАУ "ДШИ" на мероприятия : "Всероссийский конкурс "Юных пианистов", конкурс пианистов "Волшебные клавиши", "Лидер 21 века", "Конкурс-фестиваль "Российский звездопад". Освоение средств 103,3 тыс. руб. финансирование участия в фестивале "Сибирская звезда"</t>
  </si>
  <si>
    <t>Ежемесячное содержание Школы Детские сады - 14 учреждений. Экономия расходов 207,7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</t>
  </si>
  <si>
    <t>Ежемесячное содержание МАУ "ММЦ г. Когалыма" Экономия расходов 834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</t>
  </si>
  <si>
    <t>полное освоение средств</t>
  </si>
  <si>
    <t>Экономия плановых ассигнований 771,30 тыс. руб. - Аппарат управления  согласно  фактически начисленной заработной платы и отпускные.</t>
  </si>
  <si>
    <t>Заключено два контракта на разработку ПСД. Выполнен первый этап работ - изыскательские работы</t>
  </si>
  <si>
    <t>Отчет о ходе реализации муниципальной программы «Развитие образования в городе Когалыме» на 31.05.2017.</t>
  </si>
  <si>
    <t>Начальник управления образования  ___________________________       С.Г. Гришина</t>
  </si>
  <si>
    <t>Ответственный за составление сетевого графика Близнюк О.С. №телефона 9-38-91</t>
  </si>
  <si>
    <t>Экономия 204,5 тыс. руб. - ведется подготовка документации для проведения эл.аукциона на приобретение материалов для авиаракетомодельного клуба "Авиатор".
 Остаток 35,38т.р. 
Ведется подготовка документации для проведения эл.аукциона на приобретение расходного материала  для орг.техники- и 3,72т.р. Заключен договор на приобретение сувенирной продукции 31,66т.р.   Оплата товара будет произведена по фактически полученному товару.</t>
  </si>
  <si>
    <t>ОТКЛОНЕНИЕ МБ 12,5</t>
  </si>
  <si>
    <r>
      <t xml:space="preserve">Выезд учащихся и сопровождающих на окружные олимпиады. Оплата расходов согласно авансовых отчётов сопровождающих. Премия побед. и приз. науч. исслед. кон-ции  шк-ов "Шаг в будущее"- 30,0 тыс. руб.  Премия для награжд. школьников конк.""Юниор"- 7,0 тыс. руб. Участе в конкурсе "Ученик года" - 5,4 тыс. руб. Экономия 7,7 тыс. руб. в связи с проведением олимпиад по некоторым предметам дистанционно.Май учебно полевые сборы. 
</t>
    </r>
    <r>
      <rPr>
        <b/>
        <sz val="14"/>
        <rFont val="Times New Roman"/>
        <family val="1"/>
      </rPr>
      <t>МБ ОТКЛОНЕНИЕ 80,9</t>
    </r>
  </si>
  <si>
    <r>
      <t xml:space="preserve">Постановление Администрации города Когалыма от 01.03.2017 №419 "Об утверждении списка победителей и призёров городского профессионального конкурса "Сердце отдаю детям в 2017 году"- освоено 65,0 тыс. руб.  Постановление "Об утверждении списка победителей и призёров муниципального профессионального конкурса "Педагог года - 2017" - освоено 65,0 тыс. руб  
</t>
    </r>
    <r>
      <rPr>
        <b/>
        <sz val="14"/>
        <rFont val="Times New Roman"/>
        <family val="1"/>
      </rPr>
      <t>МБ ОТКЛОНЕНИЕ 12,5</t>
    </r>
  </si>
  <si>
    <r>
      <t xml:space="preserve">Оплата командировочных расходов и курсы повышения квалификации сотрудников в рамках проекта "Формула успеха", предоплата за авиабилеты, оплата услуг по языковой стажировке учащихся, приобретение канцелярских и расходных материалов.
</t>
    </r>
    <r>
      <rPr>
        <b/>
        <sz val="14"/>
        <rFont val="Times New Roman"/>
        <family val="1"/>
      </rPr>
      <t>ПРИВЛЕЧЕННЫЕ СРЕДСТВА - ОТКЛОНЕНИЕ 525,0</t>
    </r>
  </si>
  <si>
    <t>Организация и проведение годовой итоговой аттестации
ОТКЛОНЕНИЕ ОБ 10,0</t>
  </si>
  <si>
    <r>
      <t xml:space="preserve">Приобретение оборудования и сценических костюмов для проведения мероприятий, посвященных юбилейным и другим памятным датам истории России, с участием молодёжи, сборы по парашютно-десантной подготовке. Экономия 141,8 тыс. руб. - отмена сборов по парашютно-десантной подготовке в связи с климатическими условиями. 48,33 тыс. руб. - экономия в связи с поздним поступлением счетов на оплату.
</t>
    </r>
    <r>
      <rPr>
        <b/>
        <sz val="14"/>
        <rFont val="Times New Roman"/>
        <family val="1"/>
      </rPr>
      <t>ОТКЛОНЕНИЕ МБ 200,1</t>
    </r>
  </si>
  <si>
    <r>
      <t xml:space="preserve">Ежемесячное содержание МБУ "МКЦ "Феникс" Экономия расходов 357,1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
</t>
    </r>
    <r>
      <rPr>
        <b/>
        <sz val="14"/>
        <rFont val="Times New Roman"/>
        <family val="1"/>
      </rPr>
      <t>ОТКЛОНЕНИЕ МБ 717,7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</si>
</sst>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_р_._-;_-@_-"/>
    <numFmt numFmtId="185" formatCode="#,##0.00\ _₽"/>
    <numFmt numFmtId="186" formatCode="_-* #,##0.0\ _₽_-;\-* #,##0.0\ _₽_-;_-* &quot;-&quot;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B050"/>
      <name val="Times New Roman"/>
      <family val="1"/>
    </font>
    <font>
      <b/>
      <i/>
      <sz val="14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justify" wrapText="1"/>
    </xf>
    <xf numFmtId="173" fontId="4" fillId="33" borderId="10" xfId="0" applyNumberFormat="1" applyFont="1" applyFill="1" applyBorder="1" applyAlignment="1" applyProtection="1">
      <alignment vertical="center" wrapText="1"/>
      <protection/>
    </xf>
    <xf numFmtId="173" fontId="5" fillId="0" borderId="10" xfId="0" applyNumberFormat="1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justify" wrapText="1"/>
    </xf>
    <xf numFmtId="183" fontId="5" fillId="0" borderId="10" xfId="60" applyNumberFormat="1" applyFont="1" applyFill="1" applyBorder="1" applyAlignment="1">
      <alignment horizontal="justify" wrapText="1"/>
    </xf>
    <xf numFmtId="183" fontId="4" fillId="0" borderId="10" xfId="60" applyNumberFormat="1" applyFont="1" applyFill="1" applyBorder="1" applyAlignment="1" applyProtection="1">
      <alignment vertical="center" wrapText="1"/>
      <protection/>
    </xf>
    <xf numFmtId="183" fontId="2" fillId="0" borderId="0" xfId="60" applyNumberFormat="1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174" fontId="3" fillId="0" borderId="0" xfId="0" applyNumberFormat="1" applyFont="1" applyFill="1" applyAlignment="1">
      <alignment horizontal="center" vertical="center" wrapText="1"/>
    </xf>
    <xf numFmtId="173" fontId="6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vertical="center" wrapText="1"/>
    </xf>
    <xf numFmtId="173" fontId="4" fillId="33" borderId="10" xfId="0" applyNumberFormat="1" applyFont="1" applyFill="1" applyBorder="1" applyAlignment="1">
      <alignment vertical="center" wrapText="1"/>
    </xf>
    <xf numFmtId="185" fontId="5" fillId="33" borderId="10" xfId="6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183" fontId="5" fillId="0" borderId="10" xfId="60" applyNumberFormat="1" applyFont="1" applyFill="1" applyBorder="1" applyAlignment="1">
      <alignment vertical="center" wrapText="1"/>
    </xf>
    <xf numFmtId="185" fontId="5" fillId="0" borderId="10" xfId="6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185" fontId="5" fillId="35" borderId="10" xfId="60" applyNumberFormat="1" applyFont="1" applyFill="1" applyBorder="1" applyAlignment="1" applyProtection="1">
      <alignment vertical="center" wrapText="1"/>
      <protection/>
    </xf>
    <xf numFmtId="185" fontId="4" fillId="33" borderId="10" xfId="6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vertical="center" wrapText="1"/>
    </xf>
    <xf numFmtId="184" fontId="5" fillId="0" borderId="1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justify" vertical="center" wrapText="1"/>
    </xf>
    <xf numFmtId="174" fontId="5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 applyProtection="1">
      <alignment horizontal="justify" vertical="center"/>
      <protection locked="0"/>
    </xf>
    <xf numFmtId="173" fontId="4" fillId="33" borderId="10" xfId="0" applyNumberFormat="1" applyFont="1" applyFill="1" applyBorder="1" applyAlignment="1" applyProtection="1">
      <alignment horizontal="justify" vertical="center" wrapText="1"/>
      <protection/>
    </xf>
    <xf numFmtId="173" fontId="4" fillId="0" borderId="10" xfId="0" applyNumberFormat="1" applyFont="1" applyFill="1" applyBorder="1" applyAlignment="1" applyProtection="1">
      <alignment horizontal="justify" vertical="center" wrapText="1"/>
      <protection/>
    </xf>
    <xf numFmtId="173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54" fillId="0" borderId="0" xfId="0" applyFont="1" applyFill="1" applyAlignment="1">
      <alignment horizontal="right" vertical="center" wrapText="1"/>
    </xf>
    <xf numFmtId="173" fontId="55" fillId="0" borderId="0" xfId="0" applyNumberFormat="1" applyFont="1" applyFill="1" applyAlignment="1">
      <alignment vertical="center" wrapText="1"/>
    </xf>
    <xf numFmtId="183" fontId="4" fillId="0" borderId="10" xfId="60" applyNumberFormat="1" applyFont="1" applyFill="1" applyBorder="1" applyAlignment="1">
      <alignment vertical="center" wrapText="1"/>
    </xf>
    <xf numFmtId="173" fontId="56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 applyProtection="1">
      <alignment horizontal="justify" vertical="center" wrapText="1"/>
      <protection/>
    </xf>
    <xf numFmtId="173" fontId="5" fillId="0" borderId="13" xfId="0" applyNumberFormat="1" applyFont="1" applyFill="1" applyBorder="1" applyAlignment="1" applyProtection="1">
      <alignment horizontal="justify" vertical="center" wrapText="1"/>
      <protection/>
    </xf>
    <xf numFmtId="173" fontId="5" fillId="0" borderId="14" xfId="0" applyNumberFormat="1" applyFont="1" applyFill="1" applyBorder="1" applyAlignment="1" applyProtection="1">
      <alignment horizontal="justify" vertical="center" wrapText="1"/>
      <protection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 applyProtection="1">
      <alignment horizontal="justify" vertical="center" wrapText="1"/>
      <protection/>
    </xf>
    <xf numFmtId="173" fontId="4" fillId="0" borderId="13" xfId="0" applyNumberFormat="1" applyFont="1" applyFill="1" applyBorder="1" applyAlignment="1" applyProtection="1">
      <alignment horizontal="justify" vertical="center" wrapText="1"/>
      <protection/>
    </xf>
    <xf numFmtId="173" fontId="4" fillId="0" borderId="14" xfId="0" applyNumberFormat="1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6384" width="9.140625" style="25" customWidth="1"/>
  </cols>
  <sheetData>
    <row r="1" spans="1:2" ht="18.75">
      <c r="A1" s="62"/>
      <c r="B1" s="62"/>
    </row>
    <row r="10" spans="1:9" s="26" customFormat="1" ht="23.25">
      <c r="A10" s="63" t="s">
        <v>53</v>
      </c>
      <c r="B10" s="63"/>
      <c r="C10" s="63"/>
      <c r="D10" s="63"/>
      <c r="E10" s="63"/>
      <c r="F10" s="63"/>
      <c r="G10" s="63"/>
      <c r="H10" s="63"/>
      <c r="I10" s="63"/>
    </row>
    <row r="11" spans="1:9" s="26" customFormat="1" ht="23.25">
      <c r="A11" s="63" t="s">
        <v>54</v>
      </c>
      <c r="B11" s="63"/>
      <c r="C11" s="63"/>
      <c r="D11" s="63"/>
      <c r="E11" s="63"/>
      <c r="F11" s="63"/>
      <c r="G11" s="63"/>
      <c r="H11" s="63"/>
      <c r="I11" s="63"/>
    </row>
    <row r="13" spans="1:9" ht="27" customHeight="1">
      <c r="A13" s="64" t="s">
        <v>55</v>
      </c>
      <c r="B13" s="64"/>
      <c r="C13" s="64"/>
      <c r="D13" s="64"/>
      <c r="E13" s="64"/>
      <c r="F13" s="64"/>
      <c r="G13" s="64"/>
      <c r="H13" s="64"/>
      <c r="I13" s="64"/>
    </row>
    <row r="14" spans="1:9" ht="27" customHeight="1">
      <c r="A14" s="64" t="s">
        <v>56</v>
      </c>
      <c r="B14" s="64"/>
      <c r="C14" s="64"/>
      <c r="D14" s="64"/>
      <c r="E14" s="64"/>
      <c r="F14" s="64"/>
      <c r="G14" s="64"/>
      <c r="H14" s="64"/>
      <c r="I14" s="64"/>
    </row>
    <row r="15" spans="1:9" ht="36" customHeight="1">
      <c r="A15" s="65" t="s">
        <v>57</v>
      </c>
      <c r="B15" s="65"/>
      <c r="C15" s="65"/>
      <c r="D15" s="65"/>
      <c r="E15" s="65"/>
      <c r="F15" s="65"/>
      <c r="G15" s="65"/>
      <c r="H15" s="65"/>
      <c r="I15" s="65"/>
    </row>
    <row r="18" spans="4:6" ht="18.75">
      <c r="D18" s="27" t="s">
        <v>58</v>
      </c>
      <c r="E18" s="27" t="s">
        <v>75</v>
      </c>
      <c r="F18" s="27"/>
    </row>
    <row r="46" spans="1:9" ht="16.5">
      <c r="A46" s="61" t="s">
        <v>59</v>
      </c>
      <c r="B46" s="61"/>
      <c r="C46" s="61"/>
      <c r="D46" s="61"/>
      <c r="E46" s="61"/>
      <c r="F46" s="61"/>
      <c r="G46" s="61"/>
      <c r="H46" s="61"/>
      <c r="I46" s="61"/>
    </row>
    <row r="47" spans="1:9" ht="16.5">
      <c r="A47" s="61" t="s">
        <v>60</v>
      </c>
      <c r="B47" s="61"/>
      <c r="C47" s="61"/>
      <c r="D47" s="61"/>
      <c r="E47" s="61"/>
      <c r="F47" s="61"/>
      <c r="G47" s="61"/>
      <c r="H47" s="61"/>
      <c r="I47" s="61"/>
    </row>
  </sheetData>
  <sheetProtection/>
  <mergeCells count="8">
    <mergeCell ref="A46:I46"/>
    <mergeCell ref="A47:I47"/>
    <mergeCell ref="A1:B1"/>
    <mergeCell ref="A10:I10"/>
    <mergeCell ref="A11:I11"/>
    <mergeCell ref="A13:I13"/>
    <mergeCell ref="A14:I14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207"/>
  <sheetViews>
    <sheetView showGridLines="0" tabSelected="1" view="pageBreakPreview" zoomScale="53" zoomScaleNormal="70" zoomScaleSheetLayoutView="53" zoomScalePageLayoutView="0" workbookViewId="0" topLeftCell="A1">
      <pane xSplit="5" ySplit="6" topLeftCell="F9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Y176" sqref="Y176"/>
    </sheetView>
  </sheetViews>
  <sheetFormatPr defaultColWidth="9.140625" defaultRowHeight="12.75"/>
  <cols>
    <col min="1" max="1" width="45.421875" style="5" customWidth="1"/>
    <col min="2" max="7" width="19.140625" style="1" customWidth="1"/>
    <col min="8" max="19" width="16.140625" style="1" customWidth="1"/>
    <col min="20" max="31" width="16.140625" style="6" customWidth="1"/>
    <col min="32" max="32" width="67.7109375" style="51" customWidth="1"/>
    <col min="33" max="33" width="9.140625" style="1" customWidth="1"/>
    <col min="34" max="34" width="16.140625" style="1" bestFit="1" customWidth="1"/>
    <col min="35" max="36" width="13.8515625" style="1" bestFit="1" customWidth="1"/>
    <col min="37" max="37" width="9.140625" style="1" customWidth="1"/>
    <col min="38" max="38" width="14.421875" style="1" customWidth="1"/>
    <col min="39" max="16384" width="9.140625" style="1" customWidth="1"/>
  </cols>
  <sheetData>
    <row r="1" ht="15" customHeight="1"/>
    <row r="2" spans="1:32" ht="29.25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1"/>
      <c r="AF2" s="5"/>
    </row>
    <row r="3" spans="1:32" ht="24" customHeight="1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1"/>
      <c r="AF3" s="5"/>
    </row>
    <row r="4" spans="1:32" s="8" customFormat="1" ht="18.75" customHeight="1">
      <c r="A4" s="78" t="s">
        <v>19</v>
      </c>
      <c r="B4" s="73" t="s">
        <v>37</v>
      </c>
      <c r="C4" s="73" t="s">
        <v>76</v>
      </c>
      <c r="D4" s="73" t="s">
        <v>77</v>
      </c>
      <c r="E4" s="73" t="s">
        <v>78</v>
      </c>
      <c r="F4" s="76" t="s">
        <v>61</v>
      </c>
      <c r="G4" s="76"/>
      <c r="H4" s="70" t="s">
        <v>0</v>
      </c>
      <c r="I4" s="71"/>
      <c r="J4" s="70" t="s">
        <v>1</v>
      </c>
      <c r="K4" s="71"/>
      <c r="L4" s="70" t="s">
        <v>2</v>
      </c>
      <c r="M4" s="71"/>
      <c r="N4" s="70" t="s">
        <v>3</v>
      </c>
      <c r="O4" s="71"/>
      <c r="P4" s="70" t="s">
        <v>4</v>
      </c>
      <c r="Q4" s="71"/>
      <c r="R4" s="70" t="s">
        <v>5</v>
      </c>
      <c r="S4" s="71"/>
      <c r="T4" s="70" t="s">
        <v>6</v>
      </c>
      <c r="U4" s="71"/>
      <c r="V4" s="70" t="s">
        <v>7</v>
      </c>
      <c r="W4" s="71"/>
      <c r="X4" s="70" t="s">
        <v>8</v>
      </c>
      <c r="Y4" s="71"/>
      <c r="Z4" s="70" t="s">
        <v>9</v>
      </c>
      <c r="AA4" s="71"/>
      <c r="AB4" s="70" t="s">
        <v>10</v>
      </c>
      <c r="AC4" s="71"/>
      <c r="AD4" s="70" t="s">
        <v>11</v>
      </c>
      <c r="AE4" s="71"/>
      <c r="AF4" s="79" t="s">
        <v>65</v>
      </c>
    </row>
    <row r="5" spans="1:32" s="10" customFormat="1" ht="54.75" customHeight="1">
      <c r="A5" s="78"/>
      <c r="B5" s="74"/>
      <c r="C5" s="74"/>
      <c r="D5" s="75"/>
      <c r="E5" s="74"/>
      <c r="F5" s="7" t="s">
        <v>62</v>
      </c>
      <c r="G5" s="7" t="s">
        <v>63</v>
      </c>
      <c r="H5" s="9" t="s">
        <v>12</v>
      </c>
      <c r="I5" s="9" t="s">
        <v>64</v>
      </c>
      <c r="J5" s="9" t="s">
        <v>12</v>
      </c>
      <c r="K5" s="9" t="s">
        <v>64</v>
      </c>
      <c r="L5" s="9" t="s">
        <v>12</v>
      </c>
      <c r="M5" s="9" t="s">
        <v>64</v>
      </c>
      <c r="N5" s="9" t="s">
        <v>12</v>
      </c>
      <c r="O5" s="9" t="s">
        <v>64</v>
      </c>
      <c r="P5" s="9" t="s">
        <v>12</v>
      </c>
      <c r="Q5" s="9" t="s">
        <v>64</v>
      </c>
      <c r="R5" s="9" t="s">
        <v>12</v>
      </c>
      <c r="S5" s="9" t="s">
        <v>64</v>
      </c>
      <c r="T5" s="9" t="s">
        <v>12</v>
      </c>
      <c r="U5" s="9" t="s">
        <v>64</v>
      </c>
      <c r="V5" s="9" t="s">
        <v>12</v>
      </c>
      <c r="W5" s="9" t="s">
        <v>64</v>
      </c>
      <c r="X5" s="9" t="s">
        <v>12</v>
      </c>
      <c r="Y5" s="9" t="s">
        <v>64</v>
      </c>
      <c r="Z5" s="9" t="s">
        <v>12</v>
      </c>
      <c r="AA5" s="9" t="s">
        <v>64</v>
      </c>
      <c r="AB5" s="9" t="s">
        <v>12</v>
      </c>
      <c r="AC5" s="9" t="s">
        <v>64</v>
      </c>
      <c r="AD5" s="9" t="s">
        <v>12</v>
      </c>
      <c r="AE5" s="9" t="s">
        <v>64</v>
      </c>
      <c r="AF5" s="80"/>
    </row>
    <row r="6" spans="1:36" s="28" customFormat="1" ht="24.75" customHeight="1">
      <c r="A6" s="11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  <c r="AD6" s="36">
        <v>30</v>
      </c>
      <c r="AE6" s="36">
        <v>31</v>
      </c>
      <c r="AF6" s="52">
        <v>31</v>
      </c>
      <c r="AH6" s="28" t="s">
        <v>69</v>
      </c>
      <c r="AI6" s="28" t="s">
        <v>70</v>
      </c>
      <c r="AJ6" s="28" t="s">
        <v>71</v>
      </c>
    </row>
    <row r="7" spans="1:32" s="12" customFormat="1" ht="18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53"/>
    </row>
    <row r="8" spans="1:36" s="23" customFormat="1" ht="66.75" customHeight="1">
      <c r="A8" s="22" t="s">
        <v>20</v>
      </c>
      <c r="B8" s="37">
        <f>H8+J8+L8+N8+P8+R8+T8+V8+X8+Z8+AB8+AD8</f>
        <v>1690097.7000000002</v>
      </c>
      <c r="C8" s="16">
        <f>C10+C57+C36</f>
        <v>821418.3999999999</v>
      </c>
      <c r="D8" s="16">
        <f>D10+D57+D36</f>
        <v>816405.07</v>
      </c>
      <c r="E8" s="16">
        <f>E10+E57+E36</f>
        <v>600555.4700000001</v>
      </c>
      <c r="F8" s="38">
        <f>E8/B8*100</f>
        <v>35.533772396708194</v>
      </c>
      <c r="G8" s="38">
        <f>E8/C8*100</f>
        <v>73.11200601301361</v>
      </c>
      <c r="H8" s="16">
        <f aca="true" t="shared" si="0" ref="H8:AE8">H10+H57+H36</f>
        <v>94675.8</v>
      </c>
      <c r="I8" s="16">
        <f t="shared" si="0"/>
        <v>34283.3</v>
      </c>
      <c r="J8" s="16">
        <f t="shared" si="0"/>
        <v>135532.2</v>
      </c>
      <c r="K8" s="16">
        <f t="shared" si="0"/>
        <v>126740.59999999999</v>
      </c>
      <c r="L8" s="16">
        <f t="shared" si="0"/>
        <v>133771.9</v>
      </c>
      <c r="M8" s="16">
        <f>M10+M57+M36</f>
        <v>127424.2</v>
      </c>
      <c r="N8" s="16">
        <f t="shared" si="0"/>
        <v>143564.9</v>
      </c>
      <c r="O8" s="16">
        <f t="shared" si="0"/>
        <v>140565.6</v>
      </c>
      <c r="P8" s="16">
        <f t="shared" si="0"/>
        <v>313873.60000000003</v>
      </c>
      <c r="Q8" s="16">
        <f t="shared" si="0"/>
        <v>171541.77</v>
      </c>
      <c r="R8" s="16">
        <f t="shared" si="0"/>
        <v>179933.69999999998</v>
      </c>
      <c r="S8" s="16">
        <f t="shared" si="0"/>
        <v>0</v>
      </c>
      <c r="T8" s="16">
        <f t="shared" si="0"/>
        <v>99445.1</v>
      </c>
      <c r="U8" s="16">
        <f t="shared" si="0"/>
        <v>0</v>
      </c>
      <c r="V8" s="16">
        <f t="shared" si="0"/>
        <v>72917.5</v>
      </c>
      <c r="W8" s="16">
        <f t="shared" si="0"/>
        <v>0</v>
      </c>
      <c r="X8" s="16">
        <f t="shared" si="0"/>
        <v>106177.2</v>
      </c>
      <c r="Y8" s="16">
        <f t="shared" si="0"/>
        <v>0</v>
      </c>
      <c r="Z8" s="16">
        <f t="shared" si="0"/>
        <v>126010.7</v>
      </c>
      <c r="AA8" s="16">
        <f t="shared" si="0"/>
        <v>0</v>
      </c>
      <c r="AB8" s="16">
        <f t="shared" si="0"/>
        <v>120639.5</v>
      </c>
      <c r="AC8" s="16">
        <f t="shared" si="0"/>
        <v>0</v>
      </c>
      <c r="AD8" s="16">
        <f t="shared" si="0"/>
        <v>163555.6</v>
      </c>
      <c r="AE8" s="16">
        <f t="shared" si="0"/>
        <v>0</v>
      </c>
      <c r="AF8" s="54"/>
      <c r="AH8" s="33">
        <f>H8+J8+L8+N8+P8+R8+T8+V8+X8+Z8+AB8+AD8</f>
        <v>1690097.7000000002</v>
      </c>
      <c r="AI8" s="33">
        <f>H8+J8+L8+N8+P8</f>
        <v>821418.4000000001</v>
      </c>
      <c r="AJ8" s="33">
        <f>I8+K8+M8+O8+Q8+S8+U8+W8+Y8+AA8+AC8+AE8</f>
        <v>600555.47</v>
      </c>
    </row>
    <row r="9" spans="1:38" s="13" customFormat="1" ht="100.5" customHeight="1">
      <c r="A9" s="4" t="s">
        <v>66</v>
      </c>
      <c r="B9" s="39"/>
      <c r="C9" s="39"/>
      <c r="D9" s="39"/>
      <c r="E9" s="39"/>
      <c r="F9" s="39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55"/>
      <c r="AH9" s="33">
        <f aca="true" t="shared" si="1" ref="AH9:AH72">H9+J9+L9+N9+P9+R9+T9+V9+X9+Z9+AB9+AD9</f>
        <v>0</v>
      </c>
      <c r="AI9" s="33">
        <f aca="true" t="shared" si="2" ref="AI9:AI72">H9+J9+L9+N9+P9</f>
        <v>0</v>
      </c>
      <c r="AJ9" s="33">
        <f aca="true" t="shared" si="3" ref="AJ9:AJ72">I9+K9+M9+O9+Q9+S9+U9+W9+Y9+AA9+AC9+AE9</f>
        <v>0</v>
      </c>
      <c r="AL9" s="13" t="s">
        <v>72</v>
      </c>
    </row>
    <row r="10" spans="1:38" s="13" customFormat="1" ht="18.75">
      <c r="A10" s="4" t="s">
        <v>17</v>
      </c>
      <c r="B10" s="59">
        <f>B16+B22+B29</f>
        <v>4766.1</v>
      </c>
      <c r="C10" s="59">
        <f>C16+C22+C29</f>
        <v>1911.1</v>
      </c>
      <c r="D10" s="59">
        <f>D16+D22+D29</f>
        <v>1825.37</v>
      </c>
      <c r="E10" s="59">
        <f>E16+E22+E29</f>
        <v>1292.67</v>
      </c>
      <c r="F10" s="41">
        <f>E10/B10*100</f>
        <v>27.122175363504752</v>
      </c>
      <c r="G10" s="41">
        <f>E10/C10*100</f>
        <v>67.64010255873582</v>
      </c>
      <c r="H10" s="2">
        <f>H11+H12+H13+H14</f>
        <v>200</v>
      </c>
      <c r="I10" s="2">
        <f aca="true" t="shared" si="4" ref="I10:AE10">I11+I12+I13+I14</f>
        <v>81.7</v>
      </c>
      <c r="J10" s="2">
        <f t="shared" si="4"/>
        <v>213</v>
      </c>
      <c r="K10" s="2">
        <f t="shared" si="4"/>
        <v>155.4</v>
      </c>
      <c r="L10" s="2">
        <f t="shared" si="4"/>
        <v>1102.2</v>
      </c>
      <c r="M10" s="2">
        <f t="shared" si="4"/>
        <v>84.8</v>
      </c>
      <c r="N10" s="2">
        <f t="shared" si="4"/>
        <v>54.5</v>
      </c>
      <c r="O10" s="2">
        <f t="shared" si="4"/>
        <v>660.5</v>
      </c>
      <c r="P10" s="2">
        <f t="shared" si="4"/>
        <v>341.4</v>
      </c>
      <c r="Q10" s="2">
        <f t="shared" si="4"/>
        <v>310.27</v>
      </c>
      <c r="R10" s="2">
        <f t="shared" si="4"/>
        <v>30</v>
      </c>
      <c r="S10" s="2">
        <f t="shared" si="4"/>
        <v>0</v>
      </c>
      <c r="T10" s="2">
        <f t="shared" si="4"/>
        <v>550</v>
      </c>
      <c r="U10" s="2">
        <f t="shared" si="4"/>
        <v>0</v>
      </c>
      <c r="V10" s="2">
        <f t="shared" si="4"/>
        <v>761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38</v>
      </c>
      <c r="AC10" s="2">
        <f t="shared" si="4"/>
        <v>0</v>
      </c>
      <c r="AD10" s="2">
        <f t="shared" si="4"/>
        <v>1476</v>
      </c>
      <c r="AE10" s="2">
        <f t="shared" si="4"/>
        <v>0</v>
      </c>
      <c r="AF10" s="55"/>
      <c r="AH10" s="33">
        <f t="shared" si="1"/>
        <v>4766.1</v>
      </c>
      <c r="AI10" s="33">
        <f t="shared" si="2"/>
        <v>1911.1</v>
      </c>
      <c r="AJ10" s="33">
        <f t="shared" si="3"/>
        <v>1292.67</v>
      </c>
      <c r="AL10" s="48">
        <f>C10-E10</f>
        <v>618.4299999999998</v>
      </c>
    </row>
    <row r="11" spans="1:38" s="13" customFormat="1" ht="18.75">
      <c r="A11" s="3" t="s">
        <v>13</v>
      </c>
      <c r="B11" s="2">
        <f>-B17+B23+B30</f>
        <v>0</v>
      </c>
      <c r="C11" s="2">
        <f>-C17+C23+C30</f>
        <v>0</v>
      </c>
      <c r="D11" s="2">
        <f>-D17+D23+D30</f>
        <v>0</v>
      </c>
      <c r="E11" s="2">
        <f>-E17+E23+E30</f>
        <v>0</v>
      </c>
      <c r="F11" s="39"/>
      <c r="G11" s="39"/>
      <c r="H11" s="2">
        <f>H17+H23+H30</f>
        <v>0</v>
      </c>
      <c r="I11" s="2">
        <f aca="true" t="shared" si="5" ref="I11:AE11">I17+I23+I30</f>
        <v>0</v>
      </c>
      <c r="J11" s="2">
        <f t="shared" si="5"/>
        <v>0</v>
      </c>
      <c r="K11" s="2">
        <f t="shared" si="5"/>
        <v>0</v>
      </c>
      <c r="L11" s="2">
        <f t="shared" si="5"/>
        <v>0</v>
      </c>
      <c r="M11" s="2">
        <f t="shared" si="5"/>
        <v>0</v>
      </c>
      <c r="N11" s="2">
        <f t="shared" si="5"/>
        <v>0</v>
      </c>
      <c r="O11" s="2">
        <f t="shared" si="5"/>
        <v>0</v>
      </c>
      <c r="P11" s="2">
        <f t="shared" si="5"/>
        <v>0</v>
      </c>
      <c r="Q11" s="2">
        <f t="shared" si="5"/>
        <v>0</v>
      </c>
      <c r="R11" s="2">
        <f t="shared" si="5"/>
        <v>0</v>
      </c>
      <c r="S11" s="2">
        <f t="shared" si="5"/>
        <v>0</v>
      </c>
      <c r="T11" s="2">
        <f t="shared" si="5"/>
        <v>0</v>
      </c>
      <c r="U11" s="2">
        <f t="shared" si="5"/>
        <v>0</v>
      </c>
      <c r="V11" s="2">
        <f t="shared" si="5"/>
        <v>0</v>
      </c>
      <c r="W11" s="2">
        <f t="shared" si="5"/>
        <v>0</v>
      </c>
      <c r="X11" s="2">
        <f t="shared" si="5"/>
        <v>0</v>
      </c>
      <c r="Y11" s="2">
        <f t="shared" si="5"/>
        <v>0</v>
      </c>
      <c r="Z11" s="2">
        <f t="shared" si="5"/>
        <v>0</v>
      </c>
      <c r="AA11" s="2">
        <f t="shared" si="5"/>
        <v>0</v>
      </c>
      <c r="AB11" s="2">
        <f t="shared" si="5"/>
        <v>0</v>
      </c>
      <c r="AC11" s="2">
        <f t="shared" si="5"/>
        <v>0</v>
      </c>
      <c r="AD11" s="2">
        <f t="shared" si="5"/>
        <v>0</v>
      </c>
      <c r="AE11" s="2">
        <f t="shared" si="5"/>
        <v>0</v>
      </c>
      <c r="AF11" s="55"/>
      <c r="AH11" s="33">
        <f t="shared" si="1"/>
        <v>0</v>
      </c>
      <c r="AI11" s="33">
        <f t="shared" si="2"/>
        <v>0</v>
      </c>
      <c r="AJ11" s="33">
        <f t="shared" si="3"/>
        <v>0</v>
      </c>
      <c r="AL11" s="48">
        <f aca="true" t="shared" si="6" ref="AL11:AL81">C11-E11</f>
        <v>0</v>
      </c>
    </row>
    <row r="12" spans="1:38" s="13" customFormat="1" ht="18.75">
      <c r="A12" s="3" t="s">
        <v>14</v>
      </c>
      <c r="B12" s="2">
        <f aca="true" t="shared" si="7" ref="B12:E14">B18+B24+B31</f>
        <v>1475</v>
      </c>
      <c r="C12" s="2">
        <f t="shared" si="7"/>
        <v>706</v>
      </c>
      <c r="D12" s="2">
        <f t="shared" si="7"/>
        <v>620.27</v>
      </c>
      <c r="E12" s="2">
        <f t="shared" si="7"/>
        <v>612.57</v>
      </c>
      <c r="F12" s="41">
        <f>E12/B12*100</f>
        <v>41.53016949152543</v>
      </c>
      <c r="G12" s="41">
        <f>E12/C12*100</f>
        <v>86.76628895184136</v>
      </c>
      <c r="H12" s="2">
        <f>H18+H24+H31</f>
        <v>200</v>
      </c>
      <c r="I12" s="2">
        <f aca="true" t="shared" si="8" ref="I12:AE12">I18+I24+I31</f>
        <v>81.7</v>
      </c>
      <c r="J12" s="2">
        <f t="shared" si="8"/>
        <v>213</v>
      </c>
      <c r="K12" s="2">
        <f t="shared" si="8"/>
        <v>155.4</v>
      </c>
      <c r="L12" s="2">
        <f t="shared" si="8"/>
        <v>26</v>
      </c>
      <c r="M12" s="2">
        <f t="shared" si="8"/>
        <v>84.8</v>
      </c>
      <c r="N12" s="2">
        <f t="shared" si="8"/>
        <v>54.5</v>
      </c>
      <c r="O12" s="2">
        <f t="shared" si="8"/>
        <v>126.1</v>
      </c>
      <c r="P12" s="2">
        <f t="shared" si="8"/>
        <v>212.5</v>
      </c>
      <c r="Q12" s="2">
        <f t="shared" si="8"/>
        <v>164.57</v>
      </c>
      <c r="R12" s="2">
        <f t="shared" si="8"/>
        <v>30</v>
      </c>
      <c r="S12" s="2">
        <f t="shared" si="8"/>
        <v>0</v>
      </c>
      <c r="T12" s="2">
        <f t="shared" si="8"/>
        <v>550</v>
      </c>
      <c r="U12" s="2">
        <f t="shared" si="8"/>
        <v>0</v>
      </c>
      <c r="V12" s="2">
        <f t="shared" si="8"/>
        <v>0</v>
      </c>
      <c r="W12" s="2">
        <f t="shared" si="8"/>
        <v>0</v>
      </c>
      <c r="X12" s="2">
        <f t="shared" si="8"/>
        <v>0</v>
      </c>
      <c r="Y12" s="2">
        <f t="shared" si="8"/>
        <v>0</v>
      </c>
      <c r="Z12" s="2">
        <f t="shared" si="8"/>
        <v>0</v>
      </c>
      <c r="AA12" s="2">
        <f t="shared" si="8"/>
        <v>0</v>
      </c>
      <c r="AB12" s="2">
        <f t="shared" si="8"/>
        <v>38</v>
      </c>
      <c r="AC12" s="2">
        <f t="shared" si="8"/>
        <v>0</v>
      </c>
      <c r="AD12" s="2">
        <f t="shared" si="8"/>
        <v>151</v>
      </c>
      <c r="AE12" s="2">
        <f t="shared" si="8"/>
        <v>0</v>
      </c>
      <c r="AF12" s="55"/>
      <c r="AH12" s="33">
        <f t="shared" si="1"/>
        <v>1475</v>
      </c>
      <c r="AI12" s="33">
        <f t="shared" si="2"/>
        <v>706</v>
      </c>
      <c r="AJ12" s="33">
        <f t="shared" si="3"/>
        <v>612.5699999999999</v>
      </c>
      <c r="AL12" s="48">
        <f t="shared" si="6"/>
        <v>93.42999999999995</v>
      </c>
    </row>
    <row r="13" spans="1:38" s="13" customFormat="1" ht="18.75">
      <c r="A13" s="3" t="s">
        <v>15</v>
      </c>
      <c r="B13" s="2">
        <f t="shared" si="7"/>
        <v>0</v>
      </c>
      <c r="C13" s="2">
        <f t="shared" si="7"/>
        <v>0</v>
      </c>
      <c r="D13" s="2">
        <f t="shared" si="7"/>
        <v>0</v>
      </c>
      <c r="E13" s="2">
        <f t="shared" si="7"/>
        <v>0</v>
      </c>
      <c r="F13" s="39"/>
      <c r="G13" s="39"/>
      <c r="H13" s="2">
        <f aca="true" t="shared" si="9" ref="H13:AE13">H19+H25+H32</f>
        <v>0</v>
      </c>
      <c r="I13" s="2">
        <f t="shared" si="9"/>
        <v>0</v>
      </c>
      <c r="J13" s="2">
        <f t="shared" si="9"/>
        <v>0</v>
      </c>
      <c r="K13" s="2">
        <f t="shared" si="9"/>
        <v>0</v>
      </c>
      <c r="L13" s="2">
        <f t="shared" si="9"/>
        <v>0</v>
      </c>
      <c r="M13" s="2">
        <f t="shared" si="9"/>
        <v>0</v>
      </c>
      <c r="N13" s="2">
        <f t="shared" si="9"/>
        <v>0</v>
      </c>
      <c r="O13" s="2">
        <f t="shared" si="9"/>
        <v>0</v>
      </c>
      <c r="P13" s="2">
        <f t="shared" si="9"/>
        <v>0</v>
      </c>
      <c r="Q13" s="2">
        <f t="shared" si="9"/>
        <v>0</v>
      </c>
      <c r="R13" s="2">
        <f t="shared" si="9"/>
        <v>0</v>
      </c>
      <c r="S13" s="2">
        <f t="shared" si="9"/>
        <v>0</v>
      </c>
      <c r="T13" s="2">
        <f t="shared" si="9"/>
        <v>0</v>
      </c>
      <c r="U13" s="2">
        <f t="shared" si="9"/>
        <v>0</v>
      </c>
      <c r="V13" s="2">
        <f t="shared" si="9"/>
        <v>0</v>
      </c>
      <c r="W13" s="2">
        <f t="shared" si="9"/>
        <v>0</v>
      </c>
      <c r="X13" s="2">
        <f t="shared" si="9"/>
        <v>0</v>
      </c>
      <c r="Y13" s="2">
        <f t="shared" si="9"/>
        <v>0</v>
      </c>
      <c r="Z13" s="2">
        <f t="shared" si="9"/>
        <v>0</v>
      </c>
      <c r="AA13" s="2">
        <f t="shared" si="9"/>
        <v>0</v>
      </c>
      <c r="AB13" s="2">
        <f t="shared" si="9"/>
        <v>0</v>
      </c>
      <c r="AC13" s="2">
        <f t="shared" si="9"/>
        <v>0</v>
      </c>
      <c r="AD13" s="2">
        <f t="shared" si="9"/>
        <v>0</v>
      </c>
      <c r="AE13" s="2">
        <f t="shared" si="9"/>
        <v>0</v>
      </c>
      <c r="AF13" s="55"/>
      <c r="AH13" s="33">
        <f t="shared" si="1"/>
        <v>0</v>
      </c>
      <c r="AI13" s="33">
        <f t="shared" si="2"/>
        <v>0</v>
      </c>
      <c r="AJ13" s="33">
        <f t="shared" si="3"/>
        <v>0</v>
      </c>
      <c r="AL13" s="48">
        <f t="shared" si="6"/>
        <v>0</v>
      </c>
    </row>
    <row r="14" spans="1:38" s="13" customFormat="1" ht="18.75">
      <c r="A14" s="3" t="s">
        <v>16</v>
      </c>
      <c r="B14" s="2">
        <f t="shared" si="7"/>
        <v>3291.1</v>
      </c>
      <c r="C14" s="2">
        <f t="shared" si="7"/>
        <v>1205.1000000000001</v>
      </c>
      <c r="D14" s="2">
        <f t="shared" si="7"/>
        <v>1205.1000000000001</v>
      </c>
      <c r="E14" s="2">
        <f t="shared" si="7"/>
        <v>680.0999999999999</v>
      </c>
      <c r="F14" s="41">
        <f>E14/B14*100</f>
        <v>20.664823311354862</v>
      </c>
      <c r="G14" s="41">
        <f>E14/C14*100</f>
        <v>56.43515060990788</v>
      </c>
      <c r="H14" s="2">
        <f aca="true" t="shared" si="10" ref="H14:AE14">H20+H26+H33</f>
        <v>0</v>
      </c>
      <c r="I14" s="2">
        <f t="shared" si="10"/>
        <v>0</v>
      </c>
      <c r="J14" s="2">
        <f t="shared" si="10"/>
        <v>0</v>
      </c>
      <c r="K14" s="2">
        <f t="shared" si="10"/>
        <v>0</v>
      </c>
      <c r="L14" s="2">
        <f t="shared" si="10"/>
        <v>1076.2</v>
      </c>
      <c r="M14" s="2">
        <f t="shared" si="10"/>
        <v>0</v>
      </c>
      <c r="N14" s="2">
        <f t="shared" si="10"/>
        <v>0</v>
      </c>
      <c r="O14" s="2">
        <f t="shared" si="10"/>
        <v>534.4</v>
      </c>
      <c r="P14" s="2">
        <f t="shared" si="10"/>
        <v>128.9</v>
      </c>
      <c r="Q14" s="2">
        <f t="shared" si="10"/>
        <v>145.70000000000002</v>
      </c>
      <c r="R14" s="2">
        <f t="shared" si="10"/>
        <v>0</v>
      </c>
      <c r="S14" s="2">
        <f t="shared" si="10"/>
        <v>0</v>
      </c>
      <c r="T14" s="2">
        <f t="shared" si="10"/>
        <v>0</v>
      </c>
      <c r="U14" s="2">
        <f t="shared" si="10"/>
        <v>0</v>
      </c>
      <c r="V14" s="2">
        <f t="shared" si="10"/>
        <v>761</v>
      </c>
      <c r="W14" s="2">
        <f t="shared" si="10"/>
        <v>0</v>
      </c>
      <c r="X14" s="2">
        <f t="shared" si="10"/>
        <v>0</v>
      </c>
      <c r="Y14" s="2">
        <f t="shared" si="10"/>
        <v>0</v>
      </c>
      <c r="Z14" s="2">
        <f t="shared" si="10"/>
        <v>0</v>
      </c>
      <c r="AA14" s="2">
        <f t="shared" si="10"/>
        <v>0</v>
      </c>
      <c r="AB14" s="2">
        <f t="shared" si="10"/>
        <v>0</v>
      </c>
      <c r="AC14" s="2">
        <f t="shared" si="10"/>
        <v>0</v>
      </c>
      <c r="AD14" s="2">
        <f t="shared" si="10"/>
        <v>1325</v>
      </c>
      <c r="AE14" s="2">
        <f t="shared" si="10"/>
        <v>0</v>
      </c>
      <c r="AF14" s="55"/>
      <c r="AH14" s="33">
        <f t="shared" si="1"/>
        <v>3291.1000000000004</v>
      </c>
      <c r="AI14" s="33">
        <f t="shared" si="2"/>
        <v>1205.1000000000001</v>
      </c>
      <c r="AJ14" s="33">
        <f t="shared" si="3"/>
        <v>680.1</v>
      </c>
      <c r="AL14" s="48">
        <f t="shared" si="6"/>
        <v>525.0000000000002</v>
      </c>
    </row>
    <row r="15" spans="1:38" s="13" customFormat="1" ht="93.75">
      <c r="A15" s="3" t="s">
        <v>21</v>
      </c>
      <c r="B15" s="39"/>
      <c r="C15" s="39"/>
      <c r="D15" s="39"/>
      <c r="E15" s="39"/>
      <c r="F15" s="39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55"/>
      <c r="AH15" s="33">
        <f t="shared" si="1"/>
        <v>0</v>
      </c>
      <c r="AI15" s="33">
        <f t="shared" si="2"/>
        <v>0</v>
      </c>
      <c r="AJ15" s="33">
        <f t="shared" si="3"/>
        <v>0</v>
      </c>
      <c r="AL15" s="48">
        <f t="shared" si="6"/>
        <v>0</v>
      </c>
    </row>
    <row r="16" spans="1:38" s="13" customFormat="1" ht="18.75">
      <c r="A16" s="4" t="s">
        <v>17</v>
      </c>
      <c r="B16" s="40">
        <f>H16+J16+L16+N16+P16+R16+T16+V16+X16+Z16+AB16+AD16</f>
        <v>873.4</v>
      </c>
      <c r="C16" s="40">
        <f>C17+C18+C19+C20</f>
        <v>692.4</v>
      </c>
      <c r="D16" s="40">
        <f>D17+D18+D19+D20</f>
        <v>619.17</v>
      </c>
      <c r="E16" s="40">
        <f>E17+E18+E19+E20</f>
        <v>611.47</v>
      </c>
      <c r="F16" s="41">
        <f>E16/B16*100</f>
        <v>70.01030455690406</v>
      </c>
      <c r="G16" s="41">
        <f>E16/C16*100</f>
        <v>88.31166955517043</v>
      </c>
      <c r="H16" s="2">
        <f aca="true" t="shared" si="11" ref="H16:AD16">H17+H18+H20+H21</f>
        <v>200</v>
      </c>
      <c r="I16" s="2">
        <f t="shared" si="11"/>
        <v>81.7</v>
      </c>
      <c r="J16" s="2">
        <f>J17+J18+J20+J21</f>
        <v>83</v>
      </c>
      <c r="K16" s="2">
        <f>K17+K18+K19+K20</f>
        <v>155.4</v>
      </c>
      <c r="L16" s="2">
        <f t="shared" si="11"/>
        <v>26</v>
      </c>
      <c r="M16" s="2"/>
      <c r="N16" s="2">
        <f t="shared" si="11"/>
        <v>54.5</v>
      </c>
      <c r="O16" s="2"/>
      <c r="P16" s="2">
        <f t="shared" si="11"/>
        <v>328.9</v>
      </c>
      <c r="Q16" s="2"/>
      <c r="R16" s="2">
        <f t="shared" si="11"/>
        <v>30</v>
      </c>
      <c r="S16" s="2"/>
      <c r="T16" s="2">
        <f t="shared" si="11"/>
        <v>0</v>
      </c>
      <c r="U16" s="2"/>
      <c r="V16" s="2">
        <f t="shared" si="11"/>
        <v>0</v>
      </c>
      <c r="W16" s="2"/>
      <c r="X16" s="2">
        <f t="shared" si="11"/>
        <v>0</v>
      </c>
      <c r="Y16" s="2"/>
      <c r="Z16" s="2">
        <f t="shared" si="11"/>
        <v>0</v>
      </c>
      <c r="AA16" s="2"/>
      <c r="AB16" s="2">
        <f t="shared" si="11"/>
        <v>0</v>
      </c>
      <c r="AC16" s="2"/>
      <c r="AD16" s="2">
        <f t="shared" si="11"/>
        <v>151</v>
      </c>
      <c r="AE16" s="2"/>
      <c r="AF16" s="55"/>
      <c r="AH16" s="33">
        <f t="shared" si="1"/>
        <v>873.4</v>
      </c>
      <c r="AI16" s="33">
        <f t="shared" si="2"/>
        <v>692.4</v>
      </c>
      <c r="AJ16" s="33">
        <f t="shared" si="3"/>
        <v>237.10000000000002</v>
      </c>
      <c r="AL16" s="48">
        <f t="shared" si="6"/>
        <v>80.92999999999995</v>
      </c>
    </row>
    <row r="17" spans="1:38" s="13" customFormat="1" ht="18.75">
      <c r="A17" s="3" t="s">
        <v>13</v>
      </c>
      <c r="B17" s="39"/>
      <c r="C17" s="39"/>
      <c r="D17" s="39"/>
      <c r="E17" s="39"/>
      <c r="F17" s="39"/>
      <c r="G17" s="3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55"/>
      <c r="AH17" s="33">
        <f t="shared" si="1"/>
        <v>0</v>
      </c>
      <c r="AI17" s="33">
        <f t="shared" si="2"/>
        <v>0</v>
      </c>
      <c r="AJ17" s="33">
        <f t="shared" si="3"/>
        <v>0</v>
      </c>
      <c r="AL17" s="48">
        <f t="shared" si="6"/>
        <v>0</v>
      </c>
    </row>
    <row r="18" spans="1:38" s="13" customFormat="1" ht="209.25" customHeight="1">
      <c r="A18" s="3" t="s">
        <v>14</v>
      </c>
      <c r="B18" s="40">
        <f>H18+J18+L18+N18+P18+R18+T18+V18+X18+Z18+AB18+AD18</f>
        <v>744.5</v>
      </c>
      <c r="C18" s="40">
        <f>H18+J18+L18+N18+P18</f>
        <v>563.5</v>
      </c>
      <c r="D18" s="40">
        <v>490.27</v>
      </c>
      <c r="E18" s="40">
        <f>I18+K18+M18+O18+Q18+S18+U18+W18+Y18+AA18+AC18+AE18</f>
        <v>482.57000000000005</v>
      </c>
      <c r="F18" s="41">
        <f>E18/B18*100</f>
        <v>64.81799865681667</v>
      </c>
      <c r="G18" s="41">
        <f>E18/C18*100</f>
        <v>85.63797692990241</v>
      </c>
      <c r="H18" s="2">
        <v>200</v>
      </c>
      <c r="I18" s="2">
        <v>81.7</v>
      </c>
      <c r="J18" s="2">
        <v>83</v>
      </c>
      <c r="K18" s="2">
        <v>155.4</v>
      </c>
      <c r="L18" s="2">
        <v>26</v>
      </c>
      <c r="M18" s="2">
        <v>19.8</v>
      </c>
      <c r="N18" s="2">
        <v>54.5</v>
      </c>
      <c r="O18" s="2">
        <v>61.1</v>
      </c>
      <c r="P18" s="2">
        <v>200</v>
      </c>
      <c r="Q18" s="2">
        <v>164.57</v>
      </c>
      <c r="R18" s="2">
        <v>30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151</v>
      </c>
      <c r="AE18" s="2"/>
      <c r="AF18" s="56" t="s">
        <v>93</v>
      </c>
      <c r="AH18" s="50">
        <f t="shared" si="1"/>
        <v>744.5</v>
      </c>
      <c r="AI18" s="33">
        <f t="shared" si="2"/>
        <v>563.5</v>
      </c>
      <c r="AJ18" s="50">
        <f t="shared" si="3"/>
        <v>482.57000000000005</v>
      </c>
      <c r="AL18" s="48">
        <f>C18-E18</f>
        <v>80.92999999999995</v>
      </c>
    </row>
    <row r="19" spans="1:38" s="13" customFormat="1" ht="18.75">
      <c r="A19" s="3" t="s">
        <v>15</v>
      </c>
      <c r="B19" s="40"/>
      <c r="C19" s="40"/>
      <c r="D19" s="40"/>
      <c r="E19" s="40"/>
      <c r="F19" s="39"/>
      <c r="G19" s="3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55"/>
      <c r="AH19" s="50">
        <f t="shared" si="1"/>
        <v>0</v>
      </c>
      <c r="AI19" s="33">
        <f t="shared" si="2"/>
        <v>0</v>
      </c>
      <c r="AJ19" s="50">
        <f t="shared" si="3"/>
        <v>0</v>
      </c>
      <c r="AL19" s="48">
        <f t="shared" si="6"/>
        <v>0</v>
      </c>
    </row>
    <row r="20" spans="1:38" s="13" customFormat="1" ht="37.5">
      <c r="A20" s="3" t="s">
        <v>16</v>
      </c>
      <c r="B20" s="40">
        <f>H20+J20+L20+N20+P20+R20+T20+V20+X20+Z20+AB20+AD20</f>
        <v>128.9</v>
      </c>
      <c r="C20" s="40">
        <f>H20+J20+L20+N20+P20</f>
        <v>128.9</v>
      </c>
      <c r="D20" s="40">
        <v>128.9</v>
      </c>
      <c r="E20" s="40">
        <f>I20+K20+M20+O20+Q20+S20+U20+W20+Y20+AA20+AC20+AE20</f>
        <v>128.9</v>
      </c>
      <c r="F20" s="41">
        <f>E20/B20*100</f>
        <v>100</v>
      </c>
      <c r="G20" s="41">
        <f>E20/C20*100</f>
        <v>100</v>
      </c>
      <c r="H20" s="2"/>
      <c r="I20" s="2"/>
      <c r="J20" s="2"/>
      <c r="K20" s="2"/>
      <c r="L20" s="2"/>
      <c r="M20" s="2"/>
      <c r="N20" s="2"/>
      <c r="O20" s="2"/>
      <c r="P20" s="2">
        <v>128.9</v>
      </c>
      <c r="Q20" s="2">
        <v>128.9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55" t="s">
        <v>79</v>
      </c>
      <c r="AH20" s="50">
        <f t="shared" si="1"/>
        <v>128.9</v>
      </c>
      <c r="AI20" s="33">
        <f t="shared" si="2"/>
        <v>128.9</v>
      </c>
      <c r="AJ20" s="50">
        <f t="shared" si="3"/>
        <v>128.9</v>
      </c>
      <c r="AL20" s="48">
        <f t="shared" si="6"/>
        <v>0</v>
      </c>
    </row>
    <row r="21" spans="1:38" s="13" customFormat="1" ht="162" customHeight="1">
      <c r="A21" s="3" t="s">
        <v>38</v>
      </c>
      <c r="B21" s="39"/>
      <c r="C21" s="39"/>
      <c r="D21" s="39"/>
      <c r="E21" s="39"/>
      <c r="F21" s="39"/>
      <c r="G21" s="3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67" t="s">
        <v>94</v>
      </c>
      <c r="AH21" s="33">
        <f t="shared" si="1"/>
        <v>0</v>
      </c>
      <c r="AI21" s="33">
        <f t="shared" si="2"/>
        <v>0</v>
      </c>
      <c r="AJ21" s="33">
        <f t="shared" si="3"/>
        <v>0</v>
      </c>
      <c r="AL21" s="48">
        <f t="shared" si="6"/>
        <v>0</v>
      </c>
    </row>
    <row r="22" spans="1:38" s="13" customFormat="1" ht="29.25" customHeight="1">
      <c r="A22" s="4" t="s">
        <v>17</v>
      </c>
      <c r="B22" s="40">
        <f>H22+J22+L22+N22+P22+R22+T22+V22+X22+Z22+AB22+AD22</f>
        <v>730.5</v>
      </c>
      <c r="C22" s="40">
        <f>C23+C24+C25+C26</f>
        <v>142.5</v>
      </c>
      <c r="D22" s="40">
        <f>D23+D24+D25+D26</f>
        <v>130</v>
      </c>
      <c r="E22" s="40">
        <f>E23+E24+E25+E26</f>
        <v>130</v>
      </c>
      <c r="F22" s="41">
        <f>E22/B22*100</f>
        <v>17.796030116358658</v>
      </c>
      <c r="G22" s="41">
        <f>E22/C22*100</f>
        <v>91.22807017543859</v>
      </c>
      <c r="H22" s="2">
        <f>H23+H24+H25+H26</f>
        <v>0</v>
      </c>
      <c r="I22" s="2">
        <f aca="true" t="shared" si="12" ref="I22:AE22">I23+I24+I25+I26</f>
        <v>0</v>
      </c>
      <c r="J22" s="2">
        <f t="shared" si="12"/>
        <v>130</v>
      </c>
      <c r="K22" s="2">
        <f t="shared" si="12"/>
        <v>0</v>
      </c>
      <c r="L22" s="2">
        <f t="shared" si="12"/>
        <v>0</v>
      </c>
      <c r="M22" s="2">
        <f t="shared" si="12"/>
        <v>65</v>
      </c>
      <c r="N22" s="2">
        <f t="shared" si="12"/>
        <v>0</v>
      </c>
      <c r="O22" s="2">
        <f t="shared" si="12"/>
        <v>65</v>
      </c>
      <c r="P22" s="2">
        <f t="shared" si="12"/>
        <v>12.5</v>
      </c>
      <c r="Q22" s="2">
        <f t="shared" si="12"/>
        <v>0</v>
      </c>
      <c r="R22" s="2">
        <f t="shared" si="12"/>
        <v>0</v>
      </c>
      <c r="S22" s="2">
        <f t="shared" si="12"/>
        <v>0</v>
      </c>
      <c r="T22" s="2">
        <f t="shared" si="12"/>
        <v>550</v>
      </c>
      <c r="U22" s="2">
        <f t="shared" si="12"/>
        <v>0</v>
      </c>
      <c r="V22" s="2">
        <f t="shared" si="12"/>
        <v>0</v>
      </c>
      <c r="W22" s="2">
        <f t="shared" si="12"/>
        <v>0</v>
      </c>
      <c r="X22" s="2">
        <f t="shared" si="12"/>
        <v>0</v>
      </c>
      <c r="Y22" s="2">
        <f t="shared" si="12"/>
        <v>0</v>
      </c>
      <c r="Z22" s="2">
        <f t="shared" si="12"/>
        <v>0</v>
      </c>
      <c r="AA22" s="2">
        <f t="shared" si="12"/>
        <v>0</v>
      </c>
      <c r="AB22" s="2">
        <f t="shared" si="12"/>
        <v>38</v>
      </c>
      <c r="AC22" s="2">
        <f t="shared" si="12"/>
        <v>0</v>
      </c>
      <c r="AD22" s="2">
        <f t="shared" si="12"/>
        <v>0</v>
      </c>
      <c r="AE22" s="2">
        <f t="shared" si="12"/>
        <v>0</v>
      </c>
      <c r="AF22" s="68"/>
      <c r="AH22" s="33">
        <f t="shared" si="1"/>
        <v>730.5</v>
      </c>
      <c r="AI22" s="33">
        <f t="shared" si="2"/>
        <v>142.5</v>
      </c>
      <c r="AJ22" s="33">
        <f t="shared" si="3"/>
        <v>130</v>
      </c>
      <c r="AL22" s="48">
        <f t="shared" si="6"/>
        <v>12.5</v>
      </c>
    </row>
    <row r="23" spans="1:38" s="13" customFormat="1" ht="46.5" customHeight="1">
      <c r="A23" s="3" t="s">
        <v>13</v>
      </c>
      <c r="B23" s="39"/>
      <c r="C23" s="39"/>
      <c r="D23" s="39"/>
      <c r="E23" s="39"/>
      <c r="F23" s="39"/>
      <c r="G23" s="3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68"/>
      <c r="AH23" s="33">
        <f t="shared" si="1"/>
        <v>0</v>
      </c>
      <c r="AI23" s="33">
        <f t="shared" si="2"/>
        <v>0</v>
      </c>
      <c r="AJ23" s="33">
        <f t="shared" si="3"/>
        <v>0</v>
      </c>
      <c r="AL23" s="48">
        <f t="shared" si="6"/>
        <v>0</v>
      </c>
    </row>
    <row r="24" spans="1:38" s="13" customFormat="1" ht="38.25" customHeight="1">
      <c r="A24" s="3" t="s">
        <v>14</v>
      </c>
      <c r="B24" s="40">
        <f>H24+J24+L24+N24+P24+R24+T24+V24+X24+Z24+AB24+AD24</f>
        <v>730.5</v>
      </c>
      <c r="C24" s="40">
        <f>H24+J24+L24+N24+P24</f>
        <v>142.5</v>
      </c>
      <c r="D24" s="40">
        <v>130</v>
      </c>
      <c r="E24" s="40">
        <f>I24+K24+M24+O24+Q24+S24+U24+W24+Y24+AA24+AC24+AE24</f>
        <v>130</v>
      </c>
      <c r="F24" s="41">
        <f>E24/B24*100</f>
        <v>17.796030116358658</v>
      </c>
      <c r="G24" s="41">
        <f>E24/C24*100</f>
        <v>91.22807017543859</v>
      </c>
      <c r="H24" s="2"/>
      <c r="I24" s="2"/>
      <c r="J24" s="2">
        <v>130</v>
      </c>
      <c r="K24" s="2"/>
      <c r="L24" s="2"/>
      <c r="M24" s="2">
        <v>65</v>
      </c>
      <c r="N24" s="2"/>
      <c r="O24" s="2">
        <v>65</v>
      </c>
      <c r="P24" s="2">
        <v>12.5</v>
      </c>
      <c r="Q24" s="2"/>
      <c r="R24" s="2"/>
      <c r="S24" s="2"/>
      <c r="T24" s="2">
        <v>550</v>
      </c>
      <c r="U24" s="2"/>
      <c r="V24" s="2"/>
      <c r="W24" s="2"/>
      <c r="X24" s="2"/>
      <c r="Y24" s="2"/>
      <c r="Z24" s="2"/>
      <c r="AA24" s="2"/>
      <c r="AB24" s="2">
        <v>38</v>
      </c>
      <c r="AC24" s="2"/>
      <c r="AD24" s="2"/>
      <c r="AE24" s="2"/>
      <c r="AF24" s="69"/>
      <c r="AH24" s="50">
        <f t="shared" si="1"/>
        <v>730.5</v>
      </c>
      <c r="AI24" s="50">
        <f t="shared" si="2"/>
        <v>142.5</v>
      </c>
      <c r="AJ24" s="50">
        <f t="shared" si="3"/>
        <v>130</v>
      </c>
      <c r="AL24" s="48">
        <f t="shared" si="6"/>
        <v>12.5</v>
      </c>
    </row>
    <row r="25" spans="1:38" s="13" customFormat="1" ht="21.75" customHeight="1">
      <c r="A25" s="3" t="s">
        <v>15</v>
      </c>
      <c r="B25" s="39"/>
      <c r="C25" s="39"/>
      <c r="D25" s="39"/>
      <c r="E25" s="39"/>
      <c r="F25" s="39"/>
      <c r="G25" s="3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56"/>
      <c r="AH25" s="33">
        <f t="shared" si="1"/>
        <v>0</v>
      </c>
      <c r="AI25" s="33">
        <f t="shared" si="2"/>
        <v>0</v>
      </c>
      <c r="AJ25" s="33">
        <f t="shared" si="3"/>
        <v>0</v>
      </c>
      <c r="AL25" s="48">
        <f t="shared" si="6"/>
        <v>0</v>
      </c>
    </row>
    <row r="26" spans="1:38" s="13" customFormat="1" ht="21.75" customHeight="1">
      <c r="A26" s="3" t="s">
        <v>16</v>
      </c>
      <c r="B26" s="39"/>
      <c r="C26" s="39"/>
      <c r="D26" s="39"/>
      <c r="E26" s="39"/>
      <c r="F26" s="39"/>
      <c r="G26" s="3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56"/>
      <c r="AH26" s="33">
        <f t="shared" si="1"/>
        <v>0</v>
      </c>
      <c r="AI26" s="33">
        <f t="shared" si="2"/>
        <v>0</v>
      </c>
      <c r="AJ26" s="33">
        <f t="shared" si="3"/>
        <v>0</v>
      </c>
      <c r="AL26" s="48">
        <f t="shared" si="6"/>
        <v>0</v>
      </c>
    </row>
    <row r="27" spans="1:38" s="13" customFormat="1" ht="29.25" customHeight="1">
      <c r="A27" s="3"/>
      <c r="B27" s="39"/>
      <c r="C27" s="39"/>
      <c r="D27" s="39"/>
      <c r="E27" s="39"/>
      <c r="F27" s="39"/>
      <c r="G27" s="3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56"/>
      <c r="AH27" s="33">
        <f t="shared" si="1"/>
        <v>0</v>
      </c>
      <c r="AI27" s="33">
        <f t="shared" si="2"/>
        <v>0</v>
      </c>
      <c r="AJ27" s="33">
        <f t="shared" si="3"/>
        <v>0</v>
      </c>
      <c r="AL27" s="48"/>
    </row>
    <row r="28" spans="1:38" s="13" customFormat="1" ht="59.25" customHeight="1">
      <c r="A28" s="3" t="s">
        <v>80</v>
      </c>
      <c r="B28" s="39"/>
      <c r="C28" s="39"/>
      <c r="D28" s="39"/>
      <c r="E28" s="39"/>
      <c r="F28" s="39"/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67" t="s">
        <v>95</v>
      </c>
      <c r="AH28" s="33">
        <f t="shared" si="1"/>
        <v>0</v>
      </c>
      <c r="AI28" s="33">
        <f t="shared" si="2"/>
        <v>0</v>
      </c>
      <c r="AJ28" s="33">
        <f t="shared" si="3"/>
        <v>0</v>
      </c>
      <c r="AL28" s="48">
        <f aca="true" t="shared" si="13" ref="AL28:AL33">C28-E28</f>
        <v>0</v>
      </c>
    </row>
    <row r="29" spans="1:38" s="13" customFormat="1" ht="23.25" customHeight="1">
      <c r="A29" s="4" t="s">
        <v>17</v>
      </c>
      <c r="B29" s="40">
        <f>H29+J29+L29+N29+P29+R29+T29+V29+X29+Z29+AB29+AD29</f>
        <v>3162.2</v>
      </c>
      <c r="C29" s="40">
        <f>C30+C31+C32+C33</f>
        <v>1076.2</v>
      </c>
      <c r="D29" s="40">
        <f>D30+D31+D32+D33</f>
        <v>1076.2</v>
      </c>
      <c r="E29" s="40">
        <f>E30+E31+E32+E33</f>
        <v>551.1999999999999</v>
      </c>
      <c r="F29" s="41">
        <f>E29/B29*100</f>
        <v>17.43090253620897</v>
      </c>
      <c r="G29" s="41">
        <f>E29/C29*100</f>
        <v>51.21724586508083</v>
      </c>
      <c r="H29" s="2">
        <f>H30+H31+H33+H41</f>
        <v>0</v>
      </c>
      <c r="I29" s="2"/>
      <c r="J29" s="2">
        <f>J30+J31+J33+J41</f>
        <v>0</v>
      </c>
      <c r="K29" s="2"/>
      <c r="L29" s="2">
        <f aca="true" t="shared" si="14" ref="L29:AE29">L30+L31+L33+L41</f>
        <v>1076.2</v>
      </c>
      <c r="M29" s="2">
        <f t="shared" si="14"/>
        <v>0</v>
      </c>
      <c r="N29" s="2">
        <f t="shared" si="14"/>
        <v>0</v>
      </c>
      <c r="O29" s="2">
        <f t="shared" si="14"/>
        <v>534.4</v>
      </c>
      <c r="P29" s="2">
        <f t="shared" si="14"/>
        <v>0</v>
      </c>
      <c r="Q29" s="2">
        <f t="shared" si="14"/>
        <v>16.8</v>
      </c>
      <c r="R29" s="2">
        <f t="shared" si="14"/>
        <v>0</v>
      </c>
      <c r="S29" s="2">
        <f t="shared" si="14"/>
        <v>0</v>
      </c>
      <c r="T29" s="2">
        <f t="shared" si="14"/>
        <v>0</v>
      </c>
      <c r="U29" s="2">
        <f t="shared" si="14"/>
        <v>0</v>
      </c>
      <c r="V29" s="2">
        <f t="shared" si="14"/>
        <v>761</v>
      </c>
      <c r="W29" s="2">
        <f t="shared" si="14"/>
        <v>0</v>
      </c>
      <c r="X29" s="2">
        <f t="shared" si="14"/>
        <v>0</v>
      </c>
      <c r="Y29" s="2">
        <f t="shared" si="14"/>
        <v>0</v>
      </c>
      <c r="Z29" s="2">
        <f t="shared" si="14"/>
        <v>0</v>
      </c>
      <c r="AA29" s="2">
        <f t="shared" si="14"/>
        <v>0</v>
      </c>
      <c r="AB29" s="2">
        <f t="shared" si="14"/>
        <v>0</v>
      </c>
      <c r="AC29" s="2">
        <f t="shared" si="14"/>
        <v>0</v>
      </c>
      <c r="AD29" s="2">
        <f t="shared" si="14"/>
        <v>1325</v>
      </c>
      <c r="AE29" s="2">
        <f t="shared" si="14"/>
        <v>0</v>
      </c>
      <c r="AF29" s="68"/>
      <c r="AH29" s="33">
        <f t="shared" si="1"/>
        <v>3162.2</v>
      </c>
      <c r="AI29" s="33">
        <f t="shared" si="2"/>
        <v>1076.2</v>
      </c>
      <c r="AJ29" s="33">
        <f t="shared" si="3"/>
        <v>551.1999999999999</v>
      </c>
      <c r="AL29" s="48">
        <f t="shared" si="13"/>
        <v>525.0000000000001</v>
      </c>
    </row>
    <row r="30" spans="1:38" s="13" customFormat="1" ht="23.25" customHeight="1">
      <c r="A30" s="3" t="s">
        <v>13</v>
      </c>
      <c r="B30" s="39"/>
      <c r="C30" s="39"/>
      <c r="D30" s="39"/>
      <c r="E30" s="39"/>
      <c r="F30" s="39"/>
      <c r="G30" s="3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68"/>
      <c r="AH30" s="33">
        <f t="shared" si="1"/>
        <v>0</v>
      </c>
      <c r="AI30" s="33">
        <f t="shared" si="2"/>
        <v>0</v>
      </c>
      <c r="AJ30" s="33">
        <f t="shared" si="3"/>
        <v>0</v>
      </c>
      <c r="AL30" s="48">
        <f t="shared" si="13"/>
        <v>0</v>
      </c>
    </row>
    <row r="31" spans="1:38" s="13" customFormat="1" ht="23.25" customHeight="1">
      <c r="A31" s="3" t="s">
        <v>14</v>
      </c>
      <c r="B31" s="40"/>
      <c r="C31" s="40"/>
      <c r="D31" s="40"/>
      <c r="E31" s="40"/>
      <c r="F31" s="41"/>
      <c r="G31" s="4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68"/>
      <c r="AH31" s="33">
        <f t="shared" si="1"/>
        <v>0</v>
      </c>
      <c r="AI31" s="33">
        <f t="shared" si="2"/>
        <v>0</v>
      </c>
      <c r="AJ31" s="33">
        <f t="shared" si="3"/>
        <v>0</v>
      </c>
      <c r="AL31" s="48">
        <f t="shared" si="13"/>
        <v>0</v>
      </c>
    </row>
    <row r="32" spans="1:38" s="13" customFormat="1" ht="23.25" customHeight="1">
      <c r="A32" s="3" t="s">
        <v>15</v>
      </c>
      <c r="B32" s="39"/>
      <c r="C32" s="39"/>
      <c r="D32" s="39"/>
      <c r="E32" s="39"/>
      <c r="F32" s="39"/>
      <c r="G32" s="3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68"/>
      <c r="AH32" s="33">
        <f t="shared" si="1"/>
        <v>0</v>
      </c>
      <c r="AI32" s="33">
        <f t="shared" si="2"/>
        <v>0</v>
      </c>
      <c r="AJ32" s="33">
        <f t="shared" si="3"/>
        <v>0</v>
      </c>
      <c r="AL32" s="48">
        <f t="shared" si="13"/>
        <v>0</v>
      </c>
    </row>
    <row r="33" spans="1:38" s="13" customFormat="1" ht="29.25" customHeight="1">
      <c r="A33" s="3" t="s">
        <v>16</v>
      </c>
      <c r="B33" s="40">
        <f>H33+J33+L33+N33+P33+R33+T33+V33+X33+Z33+AB33+AD33</f>
        <v>3162.2</v>
      </c>
      <c r="C33" s="40">
        <f>H33+J33+L33+N33+P33</f>
        <v>1076.2</v>
      </c>
      <c r="D33" s="40">
        <v>1076.2</v>
      </c>
      <c r="E33" s="40">
        <f>I33+K33+M33+O33+Q33+S33+U33+W33+Y33+AA33+AC33+AE33</f>
        <v>551.1999999999999</v>
      </c>
      <c r="F33" s="41">
        <f>E33/B33*100</f>
        <v>17.43090253620897</v>
      </c>
      <c r="G33" s="41">
        <f>E33/C33*100</f>
        <v>51.21724586508083</v>
      </c>
      <c r="H33" s="2"/>
      <c r="I33" s="2"/>
      <c r="J33" s="2"/>
      <c r="K33" s="2"/>
      <c r="L33" s="2">
        <v>1076.2</v>
      </c>
      <c r="M33" s="2"/>
      <c r="N33" s="2"/>
      <c r="O33" s="2">
        <v>534.4</v>
      </c>
      <c r="P33" s="2"/>
      <c r="Q33" s="2">
        <v>16.8</v>
      </c>
      <c r="R33" s="2"/>
      <c r="S33" s="2"/>
      <c r="T33" s="2"/>
      <c r="U33" s="2"/>
      <c r="V33" s="2">
        <v>761</v>
      </c>
      <c r="W33" s="2"/>
      <c r="X33" s="2"/>
      <c r="Y33" s="2"/>
      <c r="Z33" s="2"/>
      <c r="AA33" s="2"/>
      <c r="AB33" s="2"/>
      <c r="AC33" s="2"/>
      <c r="AD33" s="2">
        <v>1325</v>
      </c>
      <c r="AE33" s="2"/>
      <c r="AF33" s="68"/>
      <c r="AH33" s="50">
        <f t="shared" si="1"/>
        <v>3162.2</v>
      </c>
      <c r="AI33" s="50">
        <f t="shared" si="2"/>
        <v>1076.2</v>
      </c>
      <c r="AJ33" s="50">
        <f t="shared" si="3"/>
        <v>551.1999999999999</v>
      </c>
      <c r="AL33" s="48">
        <f t="shared" si="13"/>
        <v>525.0000000000001</v>
      </c>
    </row>
    <row r="34" spans="1:38" s="13" customFormat="1" ht="21" customHeight="1">
      <c r="A34" s="3"/>
      <c r="B34" s="39"/>
      <c r="C34" s="39"/>
      <c r="D34" s="39"/>
      <c r="E34" s="39"/>
      <c r="F34" s="39"/>
      <c r="G34" s="3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69"/>
      <c r="AH34" s="33">
        <f t="shared" si="1"/>
        <v>0</v>
      </c>
      <c r="AI34" s="33">
        <f t="shared" si="2"/>
        <v>0</v>
      </c>
      <c r="AJ34" s="33">
        <f t="shared" si="3"/>
        <v>0</v>
      </c>
      <c r="AL34" s="48"/>
    </row>
    <row r="35" spans="1:38" s="13" customFormat="1" ht="92.25" customHeight="1">
      <c r="A35" s="4" t="s">
        <v>39</v>
      </c>
      <c r="B35" s="39"/>
      <c r="C35" s="39"/>
      <c r="D35" s="39"/>
      <c r="E35" s="39"/>
      <c r="F35" s="39"/>
      <c r="G35" s="3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67" t="s">
        <v>81</v>
      </c>
      <c r="AH35" s="33">
        <f t="shared" si="1"/>
        <v>0</v>
      </c>
      <c r="AI35" s="33">
        <f t="shared" si="2"/>
        <v>0</v>
      </c>
      <c r="AJ35" s="33">
        <f t="shared" si="3"/>
        <v>0</v>
      </c>
      <c r="AL35" s="48">
        <f t="shared" si="6"/>
        <v>0</v>
      </c>
    </row>
    <row r="36" spans="1:38" s="13" customFormat="1" ht="18.75">
      <c r="A36" s="4" t="s">
        <v>17</v>
      </c>
      <c r="B36" s="59">
        <f aca="true" t="shared" si="15" ref="B36:E41">B43+B50</f>
        <v>88399.70000000001</v>
      </c>
      <c r="C36" s="59">
        <f t="shared" si="15"/>
        <v>43251.700000000004</v>
      </c>
      <c r="D36" s="59">
        <f t="shared" si="15"/>
        <v>43251.700000000004</v>
      </c>
      <c r="E36" s="59">
        <f t="shared" si="15"/>
        <v>30673.699999999997</v>
      </c>
      <c r="F36" s="41">
        <f>E36/B36*100</f>
        <v>34.69887341246633</v>
      </c>
      <c r="G36" s="41">
        <f>E36/C36*100</f>
        <v>70.91906214091004</v>
      </c>
      <c r="H36" s="2">
        <f>H37+H38+H40+H41</f>
        <v>3417.8</v>
      </c>
      <c r="I36" s="2">
        <f>I37+I38+I40+I41</f>
        <v>2065.9</v>
      </c>
      <c r="J36" s="2">
        <f aca="true" t="shared" si="16" ref="J36:AD36">J37+J38+J40+J41</f>
        <v>7047.6</v>
      </c>
      <c r="K36" s="2">
        <f>K37+K38+K40+K41</f>
        <v>7417.2</v>
      </c>
      <c r="L36" s="2">
        <f t="shared" si="16"/>
        <v>6522.099999999999</v>
      </c>
      <c r="M36" s="2">
        <f>M37+M38+M40+M41</f>
        <v>6535</v>
      </c>
      <c r="N36" s="2">
        <f t="shared" si="16"/>
        <v>7878</v>
      </c>
      <c r="O36" s="2">
        <f>O37+O38+O40+O41</f>
        <v>7136.7</v>
      </c>
      <c r="P36" s="2">
        <f t="shared" si="16"/>
        <v>18386.2</v>
      </c>
      <c r="Q36" s="2">
        <f>Q37+Q38+Q40+Q41</f>
        <v>7518.9</v>
      </c>
      <c r="R36" s="2">
        <f t="shared" si="16"/>
        <v>9846.3</v>
      </c>
      <c r="S36" s="2">
        <f>S37+S38+S40+S41</f>
        <v>0</v>
      </c>
      <c r="T36" s="2">
        <f t="shared" si="16"/>
        <v>5329.8</v>
      </c>
      <c r="U36" s="2">
        <f>U37+U38+U40+U41</f>
        <v>0</v>
      </c>
      <c r="V36" s="2">
        <f t="shared" si="16"/>
        <v>3852.5</v>
      </c>
      <c r="W36" s="2">
        <f>W37+W38+W40+W41</f>
        <v>0</v>
      </c>
      <c r="X36" s="2">
        <f t="shared" si="16"/>
        <v>5600.8</v>
      </c>
      <c r="Y36" s="2">
        <f>Y37+Y38+Y40+Y41</f>
        <v>0</v>
      </c>
      <c r="Z36" s="2">
        <f t="shared" si="16"/>
        <v>6917.400000000001</v>
      </c>
      <c r="AA36" s="2">
        <f>AA37+AA38+AA40+AA41</f>
        <v>0</v>
      </c>
      <c r="AB36" s="2">
        <f t="shared" si="16"/>
        <v>6490.9</v>
      </c>
      <c r="AC36" s="2">
        <f>AC37+AC38+AC40+AC41</f>
        <v>0</v>
      </c>
      <c r="AD36" s="2">
        <f t="shared" si="16"/>
        <v>7110.299999999999</v>
      </c>
      <c r="AE36" s="2">
        <f>AE37+AE38+AE40+AE41</f>
        <v>0</v>
      </c>
      <c r="AF36" s="68"/>
      <c r="AH36" s="33">
        <f t="shared" si="1"/>
        <v>88399.7</v>
      </c>
      <c r="AI36" s="33">
        <f t="shared" si="2"/>
        <v>43251.7</v>
      </c>
      <c r="AJ36" s="33">
        <f t="shared" si="3"/>
        <v>30673.699999999997</v>
      </c>
      <c r="AL36" s="48">
        <f t="shared" si="6"/>
        <v>12578.000000000007</v>
      </c>
    </row>
    <row r="37" spans="1:38" s="13" customFormat="1" ht="18.75">
      <c r="A37" s="3" t="s">
        <v>13</v>
      </c>
      <c r="B37" s="59">
        <f t="shared" si="15"/>
        <v>2658.9</v>
      </c>
      <c r="C37" s="59">
        <f t="shared" si="15"/>
        <v>1424</v>
      </c>
      <c r="D37" s="59">
        <f t="shared" si="15"/>
        <v>1424</v>
      </c>
      <c r="E37" s="59">
        <f t="shared" si="15"/>
        <v>1424</v>
      </c>
      <c r="F37" s="41">
        <f>E37/B37*100</f>
        <v>53.55598179698371</v>
      </c>
      <c r="G37" s="41">
        <f>E37/C37*100</f>
        <v>100</v>
      </c>
      <c r="H37" s="2">
        <f>H44+H51</f>
        <v>0</v>
      </c>
      <c r="I37" s="2">
        <f>I44+I51</f>
        <v>0</v>
      </c>
      <c r="J37" s="2">
        <f aca="true" t="shared" si="17" ref="J37:AD37">J44+J51</f>
        <v>281</v>
      </c>
      <c r="K37" s="2">
        <f>K44+K51</f>
        <v>281</v>
      </c>
      <c r="L37" s="2">
        <f t="shared" si="17"/>
        <v>281</v>
      </c>
      <c r="M37" s="2">
        <f>M44+M51</f>
        <v>281</v>
      </c>
      <c r="N37" s="2">
        <f t="shared" si="17"/>
        <v>281</v>
      </c>
      <c r="O37" s="2">
        <f>O44+O51</f>
        <v>281</v>
      </c>
      <c r="P37" s="2">
        <f t="shared" si="17"/>
        <v>581</v>
      </c>
      <c r="Q37" s="2">
        <f>Q44+Q51</f>
        <v>581</v>
      </c>
      <c r="R37" s="2">
        <f t="shared" si="17"/>
        <v>0</v>
      </c>
      <c r="S37" s="2">
        <f>S44+S51</f>
        <v>0</v>
      </c>
      <c r="T37" s="2">
        <f t="shared" si="17"/>
        <v>0</v>
      </c>
      <c r="U37" s="2">
        <f>U44+U51</f>
        <v>0</v>
      </c>
      <c r="V37" s="2">
        <f t="shared" si="17"/>
        <v>0</v>
      </c>
      <c r="W37" s="2">
        <f>W44+W51</f>
        <v>0</v>
      </c>
      <c r="X37" s="2">
        <f t="shared" si="17"/>
        <v>281</v>
      </c>
      <c r="Y37" s="2">
        <f>Y44+Y51</f>
        <v>0</v>
      </c>
      <c r="Z37" s="2">
        <f t="shared" si="17"/>
        <v>281</v>
      </c>
      <c r="AA37" s="2">
        <f>AA44+AA51</f>
        <v>0</v>
      </c>
      <c r="AB37" s="2">
        <f t="shared" si="17"/>
        <v>281</v>
      </c>
      <c r="AC37" s="2">
        <f>AC44+AC51</f>
        <v>0</v>
      </c>
      <c r="AD37" s="2">
        <f t="shared" si="17"/>
        <v>391.9</v>
      </c>
      <c r="AE37" s="2">
        <f>AE44+AE51</f>
        <v>0</v>
      </c>
      <c r="AF37" s="68"/>
      <c r="AH37" s="33">
        <f t="shared" si="1"/>
        <v>2658.9</v>
      </c>
      <c r="AI37" s="33">
        <f t="shared" si="2"/>
        <v>1424</v>
      </c>
      <c r="AJ37" s="33">
        <f t="shared" si="3"/>
        <v>1424</v>
      </c>
      <c r="AL37" s="48">
        <f t="shared" si="6"/>
        <v>0</v>
      </c>
    </row>
    <row r="38" spans="1:38" s="13" customFormat="1" ht="18.75">
      <c r="A38" s="3" t="s">
        <v>14</v>
      </c>
      <c r="B38" s="59">
        <f t="shared" si="15"/>
        <v>85740.8</v>
      </c>
      <c r="C38" s="59">
        <f t="shared" si="15"/>
        <v>41827.700000000004</v>
      </c>
      <c r="D38" s="59">
        <f t="shared" si="15"/>
        <v>41827.700000000004</v>
      </c>
      <c r="E38" s="59">
        <f t="shared" si="15"/>
        <v>29249.699999999997</v>
      </c>
      <c r="F38" s="41">
        <f>E38/B38*100</f>
        <v>34.114097372546084</v>
      </c>
      <c r="G38" s="41">
        <f>E38/C38*100</f>
        <v>69.92901832995835</v>
      </c>
      <c r="H38" s="2">
        <f>H45+H52</f>
        <v>3417.8</v>
      </c>
      <c r="I38" s="2">
        <f>I45+I52</f>
        <v>2065.9</v>
      </c>
      <c r="J38" s="2">
        <f aca="true" t="shared" si="18" ref="J38:AD38">J45+J52</f>
        <v>6766.6</v>
      </c>
      <c r="K38" s="2">
        <f>K45+K52</f>
        <v>7136.2</v>
      </c>
      <c r="L38" s="2">
        <f t="shared" si="18"/>
        <v>6241.099999999999</v>
      </c>
      <c r="M38" s="2">
        <f>M45+M52</f>
        <v>6254</v>
      </c>
      <c r="N38" s="2">
        <f t="shared" si="18"/>
        <v>7597</v>
      </c>
      <c r="O38" s="2">
        <f>O45+O52</f>
        <v>6855.7</v>
      </c>
      <c r="P38" s="2">
        <f t="shared" si="18"/>
        <v>17805.2</v>
      </c>
      <c r="Q38" s="2">
        <f>Q45+Q52</f>
        <v>6937.9</v>
      </c>
      <c r="R38" s="2">
        <f t="shared" si="18"/>
        <v>9846.3</v>
      </c>
      <c r="S38" s="2">
        <f>S45+S52</f>
        <v>0</v>
      </c>
      <c r="T38" s="2">
        <f t="shared" si="18"/>
        <v>5329.8</v>
      </c>
      <c r="U38" s="2">
        <f>U45+U52</f>
        <v>0</v>
      </c>
      <c r="V38" s="2">
        <f t="shared" si="18"/>
        <v>3852.5</v>
      </c>
      <c r="W38" s="2">
        <f>W45+W52</f>
        <v>0</v>
      </c>
      <c r="X38" s="2">
        <f t="shared" si="18"/>
        <v>5319.8</v>
      </c>
      <c r="Y38" s="2">
        <f>Y45+Y52</f>
        <v>0</v>
      </c>
      <c r="Z38" s="2">
        <f t="shared" si="18"/>
        <v>6636.400000000001</v>
      </c>
      <c r="AA38" s="2">
        <f>AA45+AA52</f>
        <v>0</v>
      </c>
      <c r="AB38" s="2">
        <f t="shared" si="18"/>
        <v>6209.9</v>
      </c>
      <c r="AC38" s="2">
        <f>AC45+AC52</f>
        <v>0</v>
      </c>
      <c r="AD38" s="2">
        <f t="shared" si="18"/>
        <v>6718.4</v>
      </c>
      <c r="AE38" s="2">
        <f>AE45+AE52</f>
        <v>0</v>
      </c>
      <c r="AF38" s="68"/>
      <c r="AH38" s="33">
        <f t="shared" si="1"/>
        <v>85740.79999999999</v>
      </c>
      <c r="AI38" s="33">
        <f t="shared" si="2"/>
        <v>41827.7</v>
      </c>
      <c r="AJ38" s="33">
        <f t="shared" si="3"/>
        <v>29249.699999999997</v>
      </c>
      <c r="AL38" s="48">
        <f t="shared" si="6"/>
        <v>12578.000000000007</v>
      </c>
    </row>
    <row r="39" spans="1:38" s="13" customFormat="1" ht="37.5">
      <c r="A39" s="18" t="s">
        <v>67</v>
      </c>
      <c r="B39" s="59">
        <f t="shared" si="15"/>
        <v>140</v>
      </c>
      <c r="C39" s="59">
        <f t="shared" si="15"/>
        <v>60</v>
      </c>
      <c r="D39" s="59">
        <f t="shared" si="15"/>
        <v>60</v>
      </c>
      <c r="E39" s="59">
        <f t="shared" si="15"/>
        <v>60</v>
      </c>
      <c r="F39" s="41">
        <f>E39/B39*100</f>
        <v>42.857142857142854</v>
      </c>
      <c r="G39" s="41">
        <f>E39/C39*100</f>
        <v>100</v>
      </c>
      <c r="H39" s="2">
        <f>H46</f>
        <v>0</v>
      </c>
      <c r="I39" s="2">
        <f>I46</f>
        <v>0</v>
      </c>
      <c r="J39" s="2">
        <f aca="true" t="shared" si="19" ref="J39:AD39">J46</f>
        <v>15</v>
      </c>
      <c r="K39" s="2">
        <f>K46</f>
        <v>15</v>
      </c>
      <c r="L39" s="2">
        <f t="shared" si="19"/>
        <v>15</v>
      </c>
      <c r="M39" s="2">
        <f>M46</f>
        <v>15</v>
      </c>
      <c r="N39" s="2">
        <f t="shared" si="19"/>
        <v>15</v>
      </c>
      <c r="O39" s="2">
        <f>O46</f>
        <v>15</v>
      </c>
      <c r="P39" s="2">
        <f t="shared" si="19"/>
        <v>15</v>
      </c>
      <c r="Q39" s="2">
        <f>Q46</f>
        <v>15</v>
      </c>
      <c r="R39" s="2">
        <f t="shared" si="19"/>
        <v>0</v>
      </c>
      <c r="S39" s="2">
        <f>S46</f>
        <v>0</v>
      </c>
      <c r="T39" s="2">
        <f t="shared" si="19"/>
        <v>0</v>
      </c>
      <c r="U39" s="2">
        <f>U46</f>
        <v>0</v>
      </c>
      <c r="V39" s="2">
        <f t="shared" si="19"/>
        <v>15</v>
      </c>
      <c r="W39" s="2">
        <f>W46</f>
        <v>0</v>
      </c>
      <c r="X39" s="2">
        <f t="shared" si="19"/>
        <v>15</v>
      </c>
      <c r="Y39" s="2">
        <f>Y46</f>
        <v>0</v>
      </c>
      <c r="Z39" s="2">
        <f t="shared" si="19"/>
        <v>16</v>
      </c>
      <c r="AA39" s="2">
        <f>AA46</f>
        <v>0</v>
      </c>
      <c r="AB39" s="2">
        <f t="shared" si="19"/>
        <v>16.8</v>
      </c>
      <c r="AC39" s="2">
        <f>AC46</f>
        <v>0</v>
      </c>
      <c r="AD39" s="2">
        <f t="shared" si="19"/>
        <v>17.2</v>
      </c>
      <c r="AE39" s="2">
        <f>AE46</f>
        <v>0</v>
      </c>
      <c r="AF39" s="68"/>
      <c r="AH39" s="33">
        <f t="shared" si="1"/>
        <v>140</v>
      </c>
      <c r="AI39" s="33">
        <f t="shared" si="2"/>
        <v>60</v>
      </c>
      <c r="AJ39" s="33">
        <f t="shared" si="3"/>
        <v>60</v>
      </c>
      <c r="AL39" s="48">
        <f t="shared" si="6"/>
        <v>0</v>
      </c>
    </row>
    <row r="40" spans="1:38" s="13" customFormat="1" ht="18.75">
      <c r="A40" s="3" t="s">
        <v>15</v>
      </c>
      <c r="B40" s="59">
        <f t="shared" si="15"/>
        <v>0</v>
      </c>
      <c r="C40" s="59">
        <f t="shared" si="15"/>
        <v>0</v>
      </c>
      <c r="D40" s="59">
        <f t="shared" si="15"/>
        <v>0</v>
      </c>
      <c r="E40" s="59">
        <f t="shared" si="15"/>
        <v>0</v>
      </c>
      <c r="F40" s="39"/>
      <c r="G40" s="3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68"/>
      <c r="AH40" s="33">
        <f t="shared" si="1"/>
        <v>0</v>
      </c>
      <c r="AI40" s="33">
        <f t="shared" si="2"/>
        <v>0</v>
      </c>
      <c r="AJ40" s="33">
        <f t="shared" si="3"/>
        <v>0</v>
      </c>
      <c r="AL40" s="48">
        <f t="shared" si="6"/>
        <v>0</v>
      </c>
    </row>
    <row r="41" spans="1:38" s="13" customFormat="1" ht="18.75">
      <c r="A41" s="3" t="s">
        <v>16</v>
      </c>
      <c r="B41" s="59">
        <f t="shared" si="15"/>
        <v>0</v>
      </c>
      <c r="C41" s="59">
        <f t="shared" si="15"/>
        <v>0</v>
      </c>
      <c r="D41" s="59">
        <f t="shared" si="15"/>
        <v>0</v>
      </c>
      <c r="E41" s="59">
        <f t="shared" si="15"/>
        <v>0</v>
      </c>
      <c r="F41" s="39"/>
      <c r="G41" s="3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68"/>
      <c r="AH41" s="33">
        <f t="shared" si="1"/>
        <v>0</v>
      </c>
      <c r="AI41" s="33">
        <f t="shared" si="2"/>
        <v>0</v>
      </c>
      <c r="AJ41" s="33">
        <f t="shared" si="3"/>
        <v>0</v>
      </c>
      <c r="AL41" s="48">
        <f t="shared" si="6"/>
        <v>0</v>
      </c>
    </row>
    <row r="42" spans="1:38" s="13" customFormat="1" ht="128.25" customHeight="1">
      <c r="A42" s="3" t="s">
        <v>40</v>
      </c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68"/>
      <c r="AH42" s="33">
        <f t="shared" si="1"/>
        <v>0</v>
      </c>
      <c r="AI42" s="33">
        <f t="shared" si="2"/>
        <v>0</v>
      </c>
      <c r="AJ42" s="33">
        <f t="shared" si="3"/>
        <v>0</v>
      </c>
      <c r="AL42" s="48">
        <f t="shared" si="6"/>
        <v>0</v>
      </c>
    </row>
    <row r="43" spans="1:38" s="13" customFormat="1" ht="24" customHeight="1">
      <c r="A43" s="4" t="s">
        <v>17</v>
      </c>
      <c r="B43" s="40">
        <f>H43+J43+L43+N43+P43+R43+T43+V43+X43+Z43+AB43+AD43</f>
        <v>88059.70000000001</v>
      </c>
      <c r="C43" s="40">
        <f>C44+C45+C47+C48</f>
        <v>43040.8</v>
      </c>
      <c r="D43" s="40">
        <f>D44+D45+D47+D48</f>
        <v>43040.8</v>
      </c>
      <c r="E43" s="40">
        <f>E44+E45+E47+E48</f>
        <v>30466.1</v>
      </c>
      <c r="F43" s="41">
        <f>E43/B43*100</f>
        <v>34.59709719656096</v>
      </c>
      <c r="G43" s="41">
        <f>E43/C43*100</f>
        <v>70.78423263508112</v>
      </c>
      <c r="H43" s="2">
        <f>H44+H45+H47+H48</f>
        <v>3417.8</v>
      </c>
      <c r="I43" s="2">
        <f>I44+I45+I47+I48</f>
        <v>2065.9</v>
      </c>
      <c r="J43" s="2">
        <f aca="true" t="shared" si="20" ref="J43:AD43">J44+J45+J47+J48</f>
        <v>7007.1</v>
      </c>
      <c r="K43" s="2">
        <f>K44+K45+K47+K48</f>
        <v>7389.5</v>
      </c>
      <c r="L43" s="2">
        <f t="shared" si="20"/>
        <v>6461.4</v>
      </c>
      <c r="M43" s="2">
        <f>M44+M45+M47+M48</f>
        <v>6461.5</v>
      </c>
      <c r="N43" s="2">
        <f t="shared" si="20"/>
        <v>7768.3</v>
      </c>
      <c r="O43" s="2">
        <f>O44+O45+O47+O48</f>
        <v>7130.3</v>
      </c>
      <c r="P43" s="2">
        <f t="shared" si="20"/>
        <v>18386.2</v>
      </c>
      <c r="Q43" s="2">
        <f>Q44+Q45+Q47+Q48</f>
        <v>7418.9</v>
      </c>
      <c r="R43" s="2">
        <f t="shared" si="20"/>
        <v>9846.3</v>
      </c>
      <c r="S43" s="2">
        <f>S44+S45+S47+S48</f>
        <v>0</v>
      </c>
      <c r="T43" s="2">
        <f t="shared" si="20"/>
        <v>5329.8</v>
      </c>
      <c r="U43" s="2">
        <f>U44+U45+U47+U48</f>
        <v>0</v>
      </c>
      <c r="V43" s="2">
        <f t="shared" si="20"/>
        <v>3852.5</v>
      </c>
      <c r="W43" s="2">
        <f>W44+W45+W47+W48</f>
        <v>0</v>
      </c>
      <c r="X43" s="2">
        <f t="shared" si="20"/>
        <v>5500.8</v>
      </c>
      <c r="Y43" s="2">
        <f>Y44+Y45+Y47+Y48</f>
        <v>0</v>
      </c>
      <c r="Z43" s="2">
        <f t="shared" si="20"/>
        <v>6888.3</v>
      </c>
      <c r="AA43" s="2">
        <f>AA44+AA45+AA47+AA48</f>
        <v>0</v>
      </c>
      <c r="AB43" s="2">
        <f t="shared" si="20"/>
        <v>6490.9</v>
      </c>
      <c r="AC43" s="2">
        <f>AC44+AC45+AC47+AC48</f>
        <v>0</v>
      </c>
      <c r="AD43" s="2">
        <f t="shared" si="20"/>
        <v>7110.299999999999</v>
      </c>
      <c r="AE43" s="2">
        <f>AE44+AE45+AE47+AE48</f>
        <v>0</v>
      </c>
      <c r="AF43" s="68"/>
      <c r="AH43" s="33">
        <f t="shared" si="1"/>
        <v>88059.70000000001</v>
      </c>
      <c r="AI43" s="33">
        <f t="shared" si="2"/>
        <v>43040.8</v>
      </c>
      <c r="AJ43" s="33">
        <f t="shared" si="3"/>
        <v>30466.1</v>
      </c>
      <c r="AL43" s="48">
        <f t="shared" si="6"/>
        <v>12574.700000000004</v>
      </c>
    </row>
    <row r="44" spans="1:38" s="13" customFormat="1" ht="18.75">
      <c r="A44" s="3" t="s">
        <v>13</v>
      </c>
      <c r="B44" s="40">
        <f>H44+J44+L44+N44+P44+R44+T44+V44+X44+Z44+AB44+AD44</f>
        <v>2658.9</v>
      </c>
      <c r="C44" s="40">
        <f>H44+J44+L44+N44+P44</f>
        <v>1424</v>
      </c>
      <c r="D44" s="40">
        <v>1424</v>
      </c>
      <c r="E44" s="40">
        <f>I44+K44+M44+O44+Q44+S44+U44+W44+Y44+AA44+AC44+AE44</f>
        <v>1424</v>
      </c>
      <c r="F44" s="41">
        <f>E44/B44*100</f>
        <v>53.55598179698371</v>
      </c>
      <c r="G44" s="41">
        <f>E44/C44*100</f>
        <v>100</v>
      </c>
      <c r="H44" s="2"/>
      <c r="I44" s="2"/>
      <c r="J44" s="2">
        <v>281</v>
      </c>
      <c r="K44" s="2">
        <v>281</v>
      </c>
      <c r="L44" s="2">
        <v>281</v>
      </c>
      <c r="M44" s="2">
        <v>281</v>
      </c>
      <c r="N44" s="2">
        <v>281</v>
      </c>
      <c r="O44" s="2">
        <v>281</v>
      </c>
      <c r="P44" s="2">
        <v>581</v>
      </c>
      <c r="Q44" s="2">
        <v>581</v>
      </c>
      <c r="R44" s="2"/>
      <c r="S44" s="2"/>
      <c r="T44" s="2"/>
      <c r="U44" s="2"/>
      <c r="V44" s="2"/>
      <c r="W44" s="2"/>
      <c r="X44" s="2">
        <v>281</v>
      </c>
      <c r="Y44" s="2"/>
      <c r="Z44" s="2">
        <v>281</v>
      </c>
      <c r="AA44" s="2"/>
      <c r="AB44" s="2">
        <v>281</v>
      </c>
      <c r="AC44" s="2"/>
      <c r="AD44" s="2">
        <v>391.9</v>
      </c>
      <c r="AE44" s="2"/>
      <c r="AF44" s="68"/>
      <c r="AH44" s="50">
        <f t="shared" si="1"/>
        <v>2658.9</v>
      </c>
      <c r="AI44" s="50">
        <f t="shared" si="2"/>
        <v>1424</v>
      </c>
      <c r="AJ44" s="50">
        <f t="shared" si="3"/>
        <v>1424</v>
      </c>
      <c r="AL44" s="48">
        <f t="shared" si="6"/>
        <v>0</v>
      </c>
    </row>
    <row r="45" spans="1:38" s="13" customFormat="1" ht="18.75">
      <c r="A45" s="3" t="s">
        <v>14</v>
      </c>
      <c r="B45" s="40">
        <f>H45+J45+L45+N45+P45+R45+T45+V45+X45+Z45+AB45+AD45</f>
        <v>85400.8</v>
      </c>
      <c r="C45" s="40">
        <f>H45+J45+L45+N45+P45</f>
        <v>41616.8</v>
      </c>
      <c r="D45" s="40">
        <v>41616.8</v>
      </c>
      <c r="E45" s="40">
        <f>I45+K45+M45+O45+Q45+S45+U45+W45+Y45+AA45+AC45+AE45</f>
        <v>29042.1</v>
      </c>
      <c r="F45" s="41">
        <f>E45/B45*100</f>
        <v>34.0068242920441</v>
      </c>
      <c r="G45" s="41">
        <f>E45/C45*100</f>
        <v>69.78455815920492</v>
      </c>
      <c r="H45" s="2">
        <v>3417.8</v>
      </c>
      <c r="I45" s="2">
        <v>2065.9</v>
      </c>
      <c r="J45" s="2">
        <v>6726.1</v>
      </c>
      <c r="K45" s="2">
        <v>7108.5</v>
      </c>
      <c r="L45" s="2">
        <v>6180.4</v>
      </c>
      <c r="M45" s="2">
        <v>6180.5</v>
      </c>
      <c r="N45" s="2">
        <v>7487.3</v>
      </c>
      <c r="O45" s="2">
        <v>6849.3</v>
      </c>
      <c r="P45" s="2">
        <v>17805.2</v>
      </c>
      <c r="Q45" s="2">
        <v>6837.9</v>
      </c>
      <c r="R45" s="2">
        <v>9846.3</v>
      </c>
      <c r="S45" s="2"/>
      <c r="T45" s="2">
        <v>5329.8</v>
      </c>
      <c r="U45" s="2"/>
      <c r="V45" s="2">
        <v>3852.5</v>
      </c>
      <c r="W45" s="2"/>
      <c r="X45" s="2">
        <v>5219.8</v>
      </c>
      <c r="Y45" s="2"/>
      <c r="Z45" s="2">
        <v>6607.3</v>
      </c>
      <c r="AA45" s="2"/>
      <c r="AB45" s="2">
        <v>6209.9</v>
      </c>
      <c r="AC45" s="2"/>
      <c r="AD45" s="2">
        <v>6718.4</v>
      </c>
      <c r="AE45" s="2"/>
      <c r="AF45" s="68"/>
      <c r="AH45" s="50">
        <f t="shared" si="1"/>
        <v>85400.8</v>
      </c>
      <c r="AI45" s="50">
        <f t="shared" si="2"/>
        <v>41616.8</v>
      </c>
      <c r="AJ45" s="50">
        <f t="shared" si="3"/>
        <v>29042.1</v>
      </c>
      <c r="AL45" s="48">
        <f t="shared" si="6"/>
        <v>12574.700000000004</v>
      </c>
    </row>
    <row r="46" spans="1:38" s="13" customFormat="1" ht="37.5">
      <c r="A46" s="18" t="s">
        <v>67</v>
      </c>
      <c r="B46" s="40">
        <f>H46+J46+L46+N46+P46+R46+T46+V46+X46+Z46+AB46+AD46</f>
        <v>140</v>
      </c>
      <c r="C46" s="40">
        <f>H46+J46+L46+N46+P46</f>
        <v>60</v>
      </c>
      <c r="D46" s="40">
        <v>60</v>
      </c>
      <c r="E46" s="40">
        <f>I46+K46+M46+O46+Q46+S46+U46+W46+Y46+AA46+AC46+AE46</f>
        <v>60</v>
      </c>
      <c r="F46" s="41">
        <f>E46/B46*100</f>
        <v>42.857142857142854</v>
      </c>
      <c r="G46" s="41">
        <f>E46/C46*100</f>
        <v>100</v>
      </c>
      <c r="H46" s="2"/>
      <c r="I46" s="2"/>
      <c r="J46" s="2">
        <v>15</v>
      </c>
      <c r="K46" s="2">
        <v>15</v>
      </c>
      <c r="L46" s="2">
        <v>15</v>
      </c>
      <c r="M46" s="2">
        <v>15</v>
      </c>
      <c r="N46" s="2">
        <v>15</v>
      </c>
      <c r="O46" s="2">
        <v>15</v>
      </c>
      <c r="P46" s="2">
        <v>15</v>
      </c>
      <c r="Q46" s="2">
        <v>15</v>
      </c>
      <c r="R46" s="2"/>
      <c r="S46" s="2"/>
      <c r="T46" s="2"/>
      <c r="U46" s="2"/>
      <c r="V46" s="2">
        <v>15</v>
      </c>
      <c r="W46" s="2"/>
      <c r="X46" s="2">
        <v>15</v>
      </c>
      <c r="Y46" s="2"/>
      <c r="Z46" s="2">
        <v>16</v>
      </c>
      <c r="AA46" s="2"/>
      <c r="AB46" s="2">
        <v>16.8</v>
      </c>
      <c r="AC46" s="2"/>
      <c r="AD46" s="2">
        <v>17.2</v>
      </c>
      <c r="AE46" s="2"/>
      <c r="AF46" s="69"/>
      <c r="AH46" s="33">
        <f t="shared" si="1"/>
        <v>140</v>
      </c>
      <c r="AI46" s="33">
        <f t="shared" si="2"/>
        <v>60</v>
      </c>
      <c r="AJ46" s="33">
        <f t="shared" si="3"/>
        <v>60</v>
      </c>
      <c r="AL46" s="48">
        <f t="shared" si="6"/>
        <v>0</v>
      </c>
    </row>
    <row r="47" spans="1:38" s="13" customFormat="1" ht="18.75">
      <c r="A47" s="3" t="s">
        <v>15</v>
      </c>
      <c r="B47" s="39"/>
      <c r="C47" s="40">
        <f>H47</f>
        <v>0</v>
      </c>
      <c r="D47" s="39"/>
      <c r="E47" s="39"/>
      <c r="F47" s="39"/>
      <c r="G47" s="3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55"/>
      <c r="AH47" s="33">
        <f t="shared" si="1"/>
        <v>0</v>
      </c>
      <c r="AI47" s="33">
        <f t="shared" si="2"/>
        <v>0</v>
      </c>
      <c r="AJ47" s="33">
        <f t="shared" si="3"/>
        <v>0</v>
      </c>
      <c r="AL47" s="48">
        <f t="shared" si="6"/>
        <v>0</v>
      </c>
    </row>
    <row r="48" spans="1:38" s="13" customFormat="1" ht="18.75">
      <c r="A48" s="3" t="s">
        <v>16</v>
      </c>
      <c r="B48" s="39"/>
      <c r="C48" s="40">
        <f>H48</f>
        <v>0</v>
      </c>
      <c r="D48" s="39"/>
      <c r="E48" s="39"/>
      <c r="F48" s="39"/>
      <c r="G48" s="3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55"/>
      <c r="AH48" s="33">
        <f t="shared" si="1"/>
        <v>0</v>
      </c>
      <c r="AI48" s="33">
        <f t="shared" si="2"/>
        <v>0</v>
      </c>
      <c r="AJ48" s="33">
        <f t="shared" si="3"/>
        <v>0</v>
      </c>
      <c r="AL48" s="48">
        <f t="shared" si="6"/>
        <v>0</v>
      </c>
    </row>
    <row r="49" spans="1:38" s="13" customFormat="1" ht="93.75">
      <c r="A49" s="3" t="s">
        <v>23</v>
      </c>
      <c r="B49" s="43"/>
      <c r="C49" s="43"/>
      <c r="D49" s="43"/>
      <c r="E49" s="43"/>
      <c r="F49" s="41"/>
      <c r="G49" s="4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67" t="s">
        <v>82</v>
      </c>
      <c r="AH49" s="33">
        <f t="shared" si="1"/>
        <v>0</v>
      </c>
      <c r="AI49" s="33">
        <f t="shared" si="2"/>
        <v>0</v>
      </c>
      <c r="AJ49" s="33">
        <f t="shared" si="3"/>
        <v>0</v>
      </c>
      <c r="AL49" s="48">
        <f t="shared" si="6"/>
        <v>0</v>
      </c>
    </row>
    <row r="50" spans="1:38" s="13" customFormat="1" ht="29.25" customHeight="1">
      <c r="A50" s="4" t="s">
        <v>17</v>
      </c>
      <c r="B50" s="34">
        <f>H50+J50+L50+N50+P50+R50+T50+V50+X50+Z50+AB50+AD50</f>
        <v>340</v>
      </c>
      <c r="C50" s="40">
        <f>C51+C52+C53+C54</f>
        <v>210.9</v>
      </c>
      <c r="D50" s="40">
        <f>D51+D52+D53+D54</f>
        <v>210.9</v>
      </c>
      <c r="E50" s="40">
        <f>E51+E52+E53+E54</f>
        <v>207.60000000000002</v>
      </c>
      <c r="F50" s="41">
        <f>E50/B50*100</f>
        <v>61.058823529411775</v>
      </c>
      <c r="G50" s="41">
        <f>E50/C50*100</f>
        <v>98.43527738264581</v>
      </c>
      <c r="H50" s="2">
        <f aca="true" t="shared" si="21" ref="H50:AE50">H51+H52+H53+H54</f>
        <v>0</v>
      </c>
      <c r="I50" s="2">
        <f t="shared" si="21"/>
        <v>0</v>
      </c>
      <c r="J50" s="2">
        <f t="shared" si="21"/>
        <v>40.5</v>
      </c>
      <c r="K50" s="2">
        <f t="shared" si="21"/>
        <v>27.7</v>
      </c>
      <c r="L50" s="2">
        <f t="shared" si="21"/>
        <v>60.7</v>
      </c>
      <c r="M50" s="2">
        <f t="shared" si="21"/>
        <v>73.5</v>
      </c>
      <c r="N50" s="2">
        <f t="shared" si="21"/>
        <v>109.7</v>
      </c>
      <c r="O50" s="2">
        <f t="shared" si="21"/>
        <v>6.4</v>
      </c>
      <c r="P50" s="2">
        <f t="shared" si="21"/>
        <v>0</v>
      </c>
      <c r="Q50" s="2">
        <f t="shared" si="21"/>
        <v>100</v>
      </c>
      <c r="R50" s="2">
        <f t="shared" si="21"/>
        <v>0</v>
      </c>
      <c r="S50" s="2">
        <f t="shared" si="21"/>
        <v>0</v>
      </c>
      <c r="T50" s="2">
        <f t="shared" si="21"/>
        <v>0</v>
      </c>
      <c r="U50" s="2">
        <f t="shared" si="21"/>
        <v>0</v>
      </c>
      <c r="V50" s="2">
        <f t="shared" si="21"/>
        <v>0</v>
      </c>
      <c r="W50" s="2">
        <f t="shared" si="21"/>
        <v>0</v>
      </c>
      <c r="X50" s="2">
        <f t="shared" si="21"/>
        <v>100</v>
      </c>
      <c r="Y50" s="2">
        <f t="shared" si="21"/>
        <v>0</v>
      </c>
      <c r="Z50" s="2">
        <f t="shared" si="21"/>
        <v>29.1</v>
      </c>
      <c r="AA50" s="2">
        <f t="shared" si="21"/>
        <v>0</v>
      </c>
      <c r="AB50" s="2">
        <f t="shared" si="21"/>
        <v>0</v>
      </c>
      <c r="AC50" s="2">
        <f t="shared" si="21"/>
        <v>0</v>
      </c>
      <c r="AD50" s="2">
        <f t="shared" si="21"/>
        <v>0</v>
      </c>
      <c r="AE50" s="2">
        <f t="shared" si="21"/>
        <v>0</v>
      </c>
      <c r="AF50" s="68"/>
      <c r="AH50" s="33">
        <f t="shared" si="1"/>
        <v>340</v>
      </c>
      <c r="AI50" s="33">
        <f t="shared" si="2"/>
        <v>210.9</v>
      </c>
      <c r="AJ50" s="33">
        <f t="shared" si="3"/>
        <v>207.60000000000002</v>
      </c>
      <c r="AL50" s="48">
        <f t="shared" si="6"/>
        <v>3.299999999999983</v>
      </c>
    </row>
    <row r="51" spans="1:38" s="13" customFormat="1" ht="18.75">
      <c r="A51" s="3" t="s">
        <v>13</v>
      </c>
      <c r="B51" s="39"/>
      <c r="C51" s="39"/>
      <c r="D51" s="39"/>
      <c r="E51" s="39"/>
      <c r="F51" s="39"/>
      <c r="G51" s="3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68"/>
      <c r="AH51" s="33">
        <f t="shared" si="1"/>
        <v>0</v>
      </c>
      <c r="AI51" s="33">
        <f t="shared" si="2"/>
        <v>0</v>
      </c>
      <c r="AJ51" s="33">
        <f t="shared" si="3"/>
        <v>0</v>
      </c>
      <c r="AL51" s="48">
        <f t="shared" si="6"/>
        <v>0</v>
      </c>
    </row>
    <row r="52" spans="1:38" s="13" customFormat="1" ht="26.25" customHeight="1">
      <c r="A52" s="3" t="s">
        <v>14</v>
      </c>
      <c r="B52" s="40">
        <f>H52+J52+L52+N52+P52+R52+T52+V52+X52+Z52+AB52+AD52</f>
        <v>340</v>
      </c>
      <c r="C52" s="40">
        <f>H52+J52+L52+N52+P52</f>
        <v>210.9</v>
      </c>
      <c r="D52" s="40">
        <v>210.9</v>
      </c>
      <c r="E52" s="40">
        <f>I52+K52+M52+O52+Q52+S52+U52+W52+Y52+AA52+AC52+AE52</f>
        <v>207.60000000000002</v>
      </c>
      <c r="F52" s="41">
        <f>E52/B52*100</f>
        <v>61.058823529411775</v>
      </c>
      <c r="G52" s="41">
        <f>E52/C52*100</f>
        <v>98.43527738264581</v>
      </c>
      <c r="H52" s="2"/>
      <c r="I52" s="2"/>
      <c r="J52" s="2">
        <v>40.5</v>
      </c>
      <c r="K52" s="2">
        <v>27.7</v>
      </c>
      <c r="L52" s="2">
        <v>60.7</v>
      </c>
      <c r="M52" s="2">
        <v>73.5</v>
      </c>
      <c r="N52" s="2">
        <v>109.7</v>
      </c>
      <c r="O52" s="2">
        <v>6.4</v>
      </c>
      <c r="P52" s="2"/>
      <c r="Q52" s="2">
        <v>100</v>
      </c>
      <c r="R52" s="2"/>
      <c r="S52" s="2"/>
      <c r="T52" s="2"/>
      <c r="U52" s="2"/>
      <c r="V52" s="2"/>
      <c r="W52" s="2"/>
      <c r="X52" s="2">
        <v>100</v>
      </c>
      <c r="Y52" s="2"/>
      <c r="Z52" s="2">
        <v>29.1</v>
      </c>
      <c r="AA52" s="2"/>
      <c r="AB52" s="2"/>
      <c r="AC52" s="2"/>
      <c r="AD52" s="2"/>
      <c r="AE52" s="2"/>
      <c r="AF52" s="68"/>
      <c r="AH52" s="50">
        <f t="shared" si="1"/>
        <v>340</v>
      </c>
      <c r="AI52" s="50">
        <f t="shared" si="2"/>
        <v>210.9</v>
      </c>
      <c r="AJ52" s="50">
        <f t="shared" si="3"/>
        <v>207.60000000000002</v>
      </c>
      <c r="AL52" s="48">
        <f t="shared" si="6"/>
        <v>3.299999999999983</v>
      </c>
    </row>
    <row r="53" spans="1:38" s="13" customFormat="1" ht="26.25" customHeight="1">
      <c r="A53" s="3" t="s">
        <v>15</v>
      </c>
      <c r="B53" s="39"/>
      <c r="C53" s="39"/>
      <c r="D53" s="39"/>
      <c r="E53" s="39"/>
      <c r="F53" s="39"/>
      <c r="G53" s="3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68"/>
      <c r="AH53" s="33">
        <f t="shared" si="1"/>
        <v>0</v>
      </c>
      <c r="AI53" s="33">
        <f t="shared" si="2"/>
        <v>0</v>
      </c>
      <c r="AJ53" s="33">
        <f t="shared" si="3"/>
        <v>0</v>
      </c>
      <c r="AL53" s="48">
        <f t="shared" si="6"/>
        <v>0</v>
      </c>
    </row>
    <row r="54" spans="1:38" s="13" customFormat="1" ht="27.75" customHeight="1">
      <c r="A54" s="3" t="s">
        <v>16</v>
      </c>
      <c r="B54" s="39"/>
      <c r="C54" s="39"/>
      <c r="D54" s="39"/>
      <c r="E54" s="39"/>
      <c r="F54" s="39"/>
      <c r="G54" s="3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69"/>
      <c r="AH54" s="33">
        <f t="shared" si="1"/>
        <v>0</v>
      </c>
      <c r="AI54" s="33">
        <f t="shared" si="2"/>
        <v>0</v>
      </c>
      <c r="AJ54" s="33">
        <f t="shared" si="3"/>
        <v>0</v>
      </c>
      <c r="AL54" s="48">
        <f t="shared" si="6"/>
        <v>0</v>
      </c>
    </row>
    <row r="55" spans="1:38" s="13" customFormat="1" ht="18.75">
      <c r="A55" s="3"/>
      <c r="B55" s="42"/>
      <c r="C55" s="42"/>
      <c r="D55" s="42"/>
      <c r="E55" s="42"/>
      <c r="F55" s="42"/>
      <c r="G55" s="4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55"/>
      <c r="AH55" s="33">
        <f t="shared" si="1"/>
        <v>0</v>
      </c>
      <c r="AI55" s="33">
        <f t="shared" si="2"/>
        <v>0</v>
      </c>
      <c r="AJ55" s="33">
        <f t="shared" si="3"/>
        <v>0</v>
      </c>
      <c r="AL55" s="48">
        <f t="shared" si="6"/>
        <v>0</v>
      </c>
    </row>
    <row r="56" spans="1:38" s="13" customFormat="1" ht="150">
      <c r="A56" s="4" t="s">
        <v>41</v>
      </c>
      <c r="B56" s="39"/>
      <c r="C56" s="39"/>
      <c r="D56" s="39"/>
      <c r="E56" s="39"/>
      <c r="F56" s="39"/>
      <c r="G56" s="3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67" t="s">
        <v>83</v>
      </c>
      <c r="AH56" s="33">
        <f t="shared" si="1"/>
        <v>0</v>
      </c>
      <c r="AI56" s="33">
        <f t="shared" si="2"/>
        <v>0</v>
      </c>
      <c r="AJ56" s="33">
        <f t="shared" si="3"/>
        <v>0</v>
      </c>
      <c r="AL56" s="48">
        <f t="shared" si="6"/>
        <v>0</v>
      </c>
    </row>
    <row r="57" spans="1:38" s="13" customFormat="1" ht="18.75">
      <c r="A57" s="4" t="s">
        <v>17</v>
      </c>
      <c r="B57" s="34">
        <f aca="true" t="shared" si="22" ref="B57:E61">B63</f>
        <v>1596931.9000000001</v>
      </c>
      <c r="C57" s="34">
        <f t="shared" si="22"/>
        <v>776255.6</v>
      </c>
      <c r="D57" s="34">
        <f t="shared" si="22"/>
        <v>771328</v>
      </c>
      <c r="E57" s="34">
        <f t="shared" si="22"/>
        <v>568589.1000000001</v>
      </c>
      <c r="F57" s="41">
        <f>E57/B57*100</f>
        <v>35.605093742569736</v>
      </c>
      <c r="G57" s="41">
        <f>E57/C57*100</f>
        <v>73.2476648155582</v>
      </c>
      <c r="H57" s="2">
        <f>H58+H59+H60+H61</f>
        <v>91058</v>
      </c>
      <c r="I57" s="2">
        <f>I58+I59+I60+I61</f>
        <v>32135.7</v>
      </c>
      <c r="J57" s="2">
        <f aca="true" t="shared" si="23" ref="J57:AD57">J58+J59+J60+J61</f>
        <v>128271.6</v>
      </c>
      <c r="K57" s="2">
        <f>K58+K59+K60+K61</f>
        <v>119168</v>
      </c>
      <c r="L57" s="2">
        <f t="shared" si="23"/>
        <v>126147.6</v>
      </c>
      <c r="M57" s="2">
        <f>M58+M59+M60+M61</f>
        <v>120804.4</v>
      </c>
      <c r="N57" s="2">
        <f t="shared" si="23"/>
        <v>135632.4</v>
      </c>
      <c r="O57" s="2">
        <f>O58+O59+O60+O61</f>
        <v>132768.4</v>
      </c>
      <c r="P57" s="2">
        <f t="shared" si="23"/>
        <v>295146</v>
      </c>
      <c r="Q57" s="2">
        <f>Q58+Q59+Q60+Q61</f>
        <v>163712.6</v>
      </c>
      <c r="R57" s="2">
        <f t="shared" si="23"/>
        <v>170057.4</v>
      </c>
      <c r="S57" s="2">
        <f>S58+S59+S60+S61</f>
        <v>0</v>
      </c>
      <c r="T57" s="2">
        <f t="shared" si="23"/>
        <v>93565.3</v>
      </c>
      <c r="U57" s="2">
        <f>U58+U59+U60+U61</f>
        <v>0</v>
      </c>
      <c r="V57" s="2">
        <f t="shared" si="23"/>
        <v>68304</v>
      </c>
      <c r="W57" s="2">
        <f>W58+W59+W60+W61</f>
        <v>0</v>
      </c>
      <c r="X57" s="2">
        <f t="shared" si="23"/>
        <v>100576.4</v>
      </c>
      <c r="Y57" s="2">
        <f>Y58+Y59+Y60+Y61</f>
        <v>0</v>
      </c>
      <c r="Z57" s="2">
        <f t="shared" si="23"/>
        <v>119093.3</v>
      </c>
      <c r="AA57" s="2">
        <f>AA58+AA59+AA60+AA61</f>
        <v>0</v>
      </c>
      <c r="AB57" s="2">
        <f t="shared" si="23"/>
        <v>114110.6</v>
      </c>
      <c r="AC57" s="2">
        <f>AC58+AC59+AC60+AC61</f>
        <v>0</v>
      </c>
      <c r="AD57" s="2">
        <f t="shared" si="23"/>
        <v>154969.30000000002</v>
      </c>
      <c r="AE57" s="2">
        <f>AE58+AE59+AE60+AE61</f>
        <v>0</v>
      </c>
      <c r="AF57" s="68"/>
      <c r="AH57" s="33">
        <f t="shared" si="1"/>
        <v>1596931.9000000001</v>
      </c>
      <c r="AI57" s="33">
        <f t="shared" si="2"/>
        <v>776255.6</v>
      </c>
      <c r="AJ57" s="33">
        <f t="shared" si="3"/>
        <v>568589.1</v>
      </c>
      <c r="AL57" s="48">
        <f t="shared" si="6"/>
        <v>207666.49999999988</v>
      </c>
    </row>
    <row r="58" spans="1:38" s="13" customFormat="1" ht="18.75">
      <c r="A58" s="3" t="s">
        <v>13</v>
      </c>
      <c r="B58" s="34">
        <f t="shared" si="22"/>
        <v>1349109.7</v>
      </c>
      <c r="C58" s="34">
        <f t="shared" si="22"/>
        <v>659181</v>
      </c>
      <c r="D58" s="34">
        <f t="shared" si="22"/>
        <v>654266.2</v>
      </c>
      <c r="E58" s="34">
        <f t="shared" si="22"/>
        <v>471354.80000000005</v>
      </c>
      <c r="F58" s="41">
        <f>E58/B58*100</f>
        <v>34.938211473833455</v>
      </c>
      <c r="G58" s="41">
        <f>E58/C58*100</f>
        <v>71.50612654187546</v>
      </c>
      <c r="H58" s="2">
        <f>H64</f>
        <v>67320</v>
      </c>
      <c r="I58" s="2">
        <f>I64</f>
        <v>19199</v>
      </c>
      <c r="J58" s="2">
        <f aca="true" t="shared" si="24" ref="J58:AD58">J64</f>
        <v>104997</v>
      </c>
      <c r="K58" s="2">
        <f>K64</f>
        <v>97730.8</v>
      </c>
      <c r="L58" s="2">
        <f t="shared" si="24"/>
        <v>106359</v>
      </c>
      <c r="M58" s="2">
        <f>M64</f>
        <v>99341.9</v>
      </c>
      <c r="N58" s="2">
        <f t="shared" si="24"/>
        <v>110275</v>
      </c>
      <c r="O58" s="2">
        <f>O64</f>
        <v>112186.1</v>
      </c>
      <c r="P58" s="2">
        <f t="shared" si="24"/>
        <v>270230</v>
      </c>
      <c r="Q58" s="2">
        <f>Q64</f>
        <v>142897</v>
      </c>
      <c r="R58" s="2">
        <f t="shared" si="24"/>
        <v>148293</v>
      </c>
      <c r="S58" s="2">
        <f>S64</f>
        <v>0</v>
      </c>
      <c r="T58" s="2">
        <f t="shared" si="24"/>
        <v>72123</v>
      </c>
      <c r="U58" s="2">
        <f>U64</f>
        <v>0</v>
      </c>
      <c r="V58" s="2">
        <f t="shared" si="24"/>
        <v>51398</v>
      </c>
      <c r="W58" s="2">
        <f>W64</f>
        <v>0</v>
      </c>
      <c r="X58" s="2">
        <f t="shared" si="24"/>
        <v>82570</v>
      </c>
      <c r="Y58" s="2">
        <f>Y64</f>
        <v>0</v>
      </c>
      <c r="Z58" s="2">
        <f t="shared" si="24"/>
        <v>98335</v>
      </c>
      <c r="AA58" s="2">
        <f>AA64</f>
        <v>0</v>
      </c>
      <c r="AB58" s="2">
        <f t="shared" si="24"/>
        <v>97398</v>
      </c>
      <c r="AC58" s="2">
        <f>AC64</f>
        <v>0</v>
      </c>
      <c r="AD58" s="2">
        <f t="shared" si="24"/>
        <v>139811.7</v>
      </c>
      <c r="AE58" s="2">
        <f>AE64</f>
        <v>0</v>
      </c>
      <c r="AF58" s="68"/>
      <c r="AH58" s="33">
        <f t="shared" si="1"/>
        <v>1349109.7</v>
      </c>
      <c r="AI58" s="33">
        <f t="shared" si="2"/>
        <v>659181</v>
      </c>
      <c r="AJ58" s="33">
        <f t="shared" si="3"/>
        <v>471354.80000000005</v>
      </c>
      <c r="AL58" s="48">
        <f t="shared" si="6"/>
        <v>187826.19999999995</v>
      </c>
    </row>
    <row r="59" spans="1:38" s="13" customFormat="1" ht="18.75">
      <c r="A59" s="3" t="s">
        <v>14</v>
      </c>
      <c r="B59" s="34">
        <f t="shared" si="22"/>
        <v>247822.19999999998</v>
      </c>
      <c r="C59" s="34">
        <f t="shared" si="22"/>
        <v>117074.6</v>
      </c>
      <c r="D59" s="34">
        <f t="shared" si="22"/>
        <v>117061.8</v>
      </c>
      <c r="E59" s="34">
        <f t="shared" si="22"/>
        <v>97234.29999999999</v>
      </c>
      <c r="F59" s="41">
        <f>E59/B59*100</f>
        <v>39.23550836042937</v>
      </c>
      <c r="G59" s="41">
        <f>E59/C59*100</f>
        <v>83.05328397449146</v>
      </c>
      <c r="H59" s="2">
        <f>H65</f>
        <v>23738</v>
      </c>
      <c r="I59" s="2">
        <f>I65</f>
        <v>12936.7</v>
      </c>
      <c r="J59" s="2">
        <f aca="true" t="shared" si="25" ref="J59:AD59">J65</f>
        <v>23274.6</v>
      </c>
      <c r="K59" s="2">
        <f>K65</f>
        <v>21437.2</v>
      </c>
      <c r="L59" s="2">
        <f t="shared" si="25"/>
        <v>19788.6</v>
      </c>
      <c r="M59" s="2">
        <f>M65</f>
        <v>21462.5</v>
      </c>
      <c r="N59" s="2">
        <f t="shared" si="25"/>
        <v>25357.4</v>
      </c>
      <c r="O59" s="2">
        <f>O65</f>
        <v>20582.3</v>
      </c>
      <c r="P59" s="2">
        <f t="shared" si="25"/>
        <v>24916</v>
      </c>
      <c r="Q59" s="2">
        <f>Q65</f>
        <v>20815.6</v>
      </c>
      <c r="R59" s="2">
        <f t="shared" si="25"/>
        <v>21764.4</v>
      </c>
      <c r="S59" s="2">
        <f>S65</f>
        <v>0</v>
      </c>
      <c r="T59" s="2">
        <f t="shared" si="25"/>
        <v>21442.3</v>
      </c>
      <c r="U59" s="2">
        <f>U65</f>
        <v>0</v>
      </c>
      <c r="V59" s="2">
        <f t="shared" si="25"/>
        <v>16906</v>
      </c>
      <c r="W59" s="2">
        <f>W65</f>
        <v>0</v>
      </c>
      <c r="X59" s="2">
        <f t="shared" si="25"/>
        <v>18006.4</v>
      </c>
      <c r="Y59" s="2">
        <f>Y65</f>
        <v>0</v>
      </c>
      <c r="Z59" s="2">
        <f t="shared" si="25"/>
        <v>20758.3</v>
      </c>
      <c r="AA59" s="2">
        <f>AA65</f>
        <v>0</v>
      </c>
      <c r="AB59" s="2">
        <f t="shared" si="25"/>
        <v>16712.6</v>
      </c>
      <c r="AC59" s="2">
        <f>AC65</f>
        <v>0</v>
      </c>
      <c r="AD59" s="2">
        <f t="shared" si="25"/>
        <v>15157.6</v>
      </c>
      <c r="AE59" s="2">
        <f>AE65</f>
        <v>0</v>
      </c>
      <c r="AF59" s="68"/>
      <c r="AH59" s="33">
        <f t="shared" si="1"/>
        <v>247822.19999999998</v>
      </c>
      <c r="AI59" s="33">
        <f t="shared" si="2"/>
        <v>117074.6</v>
      </c>
      <c r="AJ59" s="33">
        <f t="shared" si="3"/>
        <v>97234.29999999999</v>
      </c>
      <c r="AL59" s="48">
        <f t="shared" si="6"/>
        <v>19840.300000000017</v>
      </c>
    </row>
    <row r="60" spans="1:38" s="13" customFormat="1" ht="18.75">
      <c r="A60" s="3" t="s">
        <v>15</v>
      </c>
      <c r="B60" s="34">
        <f t="shared" si="22"/>
        <v>0</v>
      </c>
      <c r="C60" s="34">
        <f t="shared" si="22"/>
        <v>0</v>
      </c>
      <c r="D60" s="34">
        <f t="shared" si="22"/>
        <v>0</v>
      </c>
      <c r="E60" s="34">
        <f t="shared" si="22"/>
        <v>0</v>
      </c>
      <c r="F60" s="39"/>
      <c r="G60" s="3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68"/>
      <c r="AH60" s="33">
        <f t="shared" si="1"/>
        <v>0</v>
      </c>
      <c r="AI60" s="33">
        <f t="shared" si="2"/>
        <v>0</v>
      </c>
      <c r="AJ60" s="33">
        <f t="shared" si="3"/>
        <v>0</v>
      </c>
      <c r="AL60" s="48">
        <f t="shared" si="6"/>
        <v>0</v>
      </c>
    </row>
    <row r="61" spans="1:38" s="13" customFormat="1" ht="18.75">
      <c r="A61" s="3" t="s">
        <v>16</v>
      </c>
      <c r="B61" s="34">
        <f t="shared" si="22"/>
        <v>0</v>
      </c>
      <c r="C61" s="34">
        <f t="shared" si="22"/>
        <v>0</v>
      </c>
      <c r="D61" s="34">
        <f t="shared" si="22"/>
        <v>0</v>
      </c>
      <c r="E61" s="34">
        <f t="shared" si="22"/>
        <v>0</v>
      </c>
      <c r="F61" s="39"/>
      <c r="G61" s="3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68"/>
      <c r="AH61" s="33">
        <f t="shared" si="1"/>
        <v>0</v>
      </c>
      <c r="AI61" s="33">
        <f t="shared" si="2"/>
        <v>0</v>
      </c>
      <c r="AJ61" s="33">
        <f t="shared" si="3"/>
        <v>0</v>
      </c>
      <c r="AL61" s="48">
        <f t="shared" si="6"/>
        <v>0</v>
      </c>
    </row>
    <row r="62" spans="1:38" s="13" customFormat="1" ht="112.5" customHeight="1">
      <c r="A62" s="3" t="s">
        <v>42</v>
      </c>
      <c r="B62" s="43"/>
      <c r="C62" s="43"/>
      <c r="D62" s="43"/>
      <c r="E62" s="43"/>
      <c r="F62" s="43"/>
      <c r="G62" s="4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68"/>
      <c r="AH62" s="33">
        <f t="shared" si="1"/>
        <v>0</v>
      </c>
      <c r="AI62" s="33">
        <f t="shared" si="2"/>
        <v>0</v>
      </c>
      <c r="AJ62" s="33">
        <f t="shared" si="3"/>
        <v>0</v>
      </c>
      <c r="AL62" s="48">
        <f t="shared" si="6"/>
        <v>0</v>
      </c>
    </row>
    <row r="63" spans="1:38" s="13" customFormat="1" ht="18.75">
      <c r="A63" s="4" t="s">
        <v>17</v>
      </c>
      <c r="B63" s="34">
        <f>H63+J63+L63+N63+P63+R63+T63+V63+X63+Z63+AB63+AD63</f>
        <v>1596931.9000000001</v>
      </c>
      <c r="C63" s="40">
        <f>C64+C65+C66+C67</f>
        <v>776255.6</v>
      </c>
      <c r="D63" s="40">
        <f>D64+D65+D66+D67</f>
        <v>771328</v>
      </c>
      <c r="E63" s="40">
        <f>E64+E65+E66+E67</f>
        <v>568589.1000000001</v>
      </c>
      <c r="F63" s="41">
        <f>E63/B63*100</f>
        <v>35.605093742569736</v>
      </c>
      <c r="G63" s="41">
        <f>E63/C63*100</f>
        <v>73.2476648155582</v>
      </c>
      <c r="H63" s="2">
        <f aca="true" t="shared" si="26" ref="H63:AE63">H64+H65+H66+H67</f>
        <v>91058</v>
      </c>
      <c r="I63" s="2">
        <f t="shared" si="26"/>
        <v>32135.7</v>
      </c>
      <c r="J63" s="2">
        <f t="shared" si="26"/>
        <v>128271.6</v>
      </c>
      <c r="K63" s="2">
        <f t="shared" si="26"/>
        <v>119168</v>
      </c>
      <c r="L63" s="2">
        <f>L64+L65+L66+L67</f>
        <v>126147.6</v>
      </c>
      <c r="M63" s="2">
        <f t="shared" si="26"/>
        <v>120804.4</v>
      </c>
      <c r="N63" s="2">
        <f t="shared" si="26"/>
        <v>135632.4</v>
      </c>
      <c r="O63" s="2">
        <f t="shared" si="26"/>
        <v>132768.4</v>
      </c>
      <c r="P63" s="2">
        <f t="shared" si="26"/>
        <v>295146</v>
      </c>
      <c r="Q63" s="2">
        <f t="shared" si="26"/>
        <v>163712.6</v>
      </c>
      <c r="R63" s="2">
        <f t="shared" si="26"/>
        <v>170057.4</v>
      </c>
      <c r="S63" s="2">
        <f t="shared" si="26"/>
        <v>0</v>
      </c>
      <c r="T63" s="2">
        <f t="shared" si="26"/>
        <v>93565.3</v>
      </c>
      <c r="U63" s="2">
        <f t="shared" si="26"/>
        <v>0</v>
      </c>
      <c r="V63" s="2">
        <f t="shared" si="26"/>
        <v>68304</v>
      </c>
      <c r="W63" s="2">
        <f t="shared" si="26"/>
        <v>0</v>
      </c>
      <c r="X63" s="2">
        <f t="shared" si="26"/>
        <v>100576.4</v>
      </c>
      <c r="Y63" s="2">
        <f t="shared" si="26"/>
        <v>0</v>
      </c>
      <c r="Z63" s="2">
        <f t="shared" si="26"/>
        <v>119093.3</v>
      </c>
      <c r="AA63" s="2">
        <f t="shared" si="26"/>
        <v>0</v>
      </c>
      <c r="AB63" s="2">
        <f t="shared" si="26"/>
        <v>114110.6</v>
      </c>
      <c r="AC63" s="2">
        <f t="shared" si="26"/>
        <v>0</v>
      </c>
      <c r="AD63" s="2">
        <f t="shared" si="26"/>
        <v>154969.30000000002</v>
      </c>
      <c r="AE63" s="2">
        <f t="shared" si="26"/>
        <v>0</v>
      </c>
      <c r="AF63" s="68"/>
      <c r="AH63" s="50">
        <f t="shared" si="1"/>
        <v>1596931.9000000001</v>
      </c>
      <c r="AI63" s="50">
        <f t="shared" si="2"/>
        <v>776255.6</v>
      </c>
      <c r="AJ63" s="50">
        <f t="shared" si="3"/>
        <v>568589.1</v>
      </c>
      <c r="AL63" s="48">
        <f t="shared" si="6"/>
        <v>207666.49999999988</v>
      </c>
    </row>
    <row r="64" spans="1:38" s="13" customFormat="1" ht="18.75">
      <c r="A64" s="3" t="s">
        <v>13</v>
      </c>
      <c r="B64" s="40">
        <f>H64+J64+L64+N64+P64+R64+T64+V64+X64+Z64+AB64+AD64</f>
        <v>1349109.7</v>
      </c>
      <c r="C64" s="40">
        <f>H64+J64+L64+N64+P64</f>
        <v>659181</v>
      </c>
      <c r="D64" s="40">
        <v>654266.2</v>
      </c>
      <c r="E64" s="40">
        <f>I64+K64+M64+O64+Q64+S64+U64+W64+Y64+AA64+AC64+AE64</f>
        <v>471354.80000000005</v>
      </c>
      <c r="F64" s="41">
        <f>E64/B64*100</f>
        <v>34.938211473833455</v>
      </c>
      <c r="G64" s="41">
        <f>E64/C64*100</f>
        <v>71.50612654187546</v>
      </c>
      <c r="H64" s="2">
        <v>67320</v>
      </c>
      <c r="I64" s="2">
        <v>19199</v>
      </c>
      <c r="J64" s="2">
        <v>104997</v>
      </c>
      <c r="K64" s="2">
        <v>97730.8</v>
      </c>
      <c r="L64" s="2">
        <v>106359</v>
      </c>
      <c r="M64" s="2">
        <v>99341.9</v>
      </c>
      <c r="N64" s="2">
        <v>110275</v>
      </c>
      <c r="O64" s="2">
        <v>112186.1</v>
      </c>
      <c r="P64" s="2">
        <v>270230</v>
      </c>
      <c r="Q64" s="2">
        <v>142897</v>
      </c>
      <c r="R64" s="2">
        <v>148293</v>
      </c>
      <c r="S64" s="2"/>
      <c r="T64" s="2">
        <v>72123</v>
      </c>
      <c r="U64" s="2"/>
      <c r="V64" s="2">
        <v>51398</v>
      </c>
      <c r="W64" s="2"/>
      <c r="X64" s="2">
        <v>82570</v>
      </c>
      <c r="Y64" s="2"/>
      <c r="Z64" s="2">
        <v>98335</v>
      </c>
      <c r="AA64" s="2"/>
      <c r="AB64" s="2">
        <v>97398</v>
      </c>
      <c r="AC64" s="2"/>
      <c r="AD64" s="2">
        <v>139811.7</v>
      </c>
      <c r="AE64" s="2"/>
      <c r="AF64" s="68"/>
      <c r="AH64" s="50">
        <f t="shared" si="1"/>
        <v>1349109.7</v>
      </c>
      <c r="AI64" s="50">
        <f t="shared" si="2"/>
        <v>659181</v>
      </c>
      <c r="AJ64" s="50">
        <f t="shared" si="3"/>
        <v>471354.80000000005</v>
      </c>
      <c r="AL64" s="48">
        <f t="shared" si="6"/>
        <v>187826.19999999995</v>
      </c>
    </row>
    <row r="65" spans="1:38" s="13" customFormat="1" ht="18.75">
      <c r="A65" s="3" t="s">
        <v>14</v>
      </c>
      <c r="B65" s="40">
        <f>H65+J65+L65+N65+P65+R65+T65+V65+X65+Z65+AB65+AD65</f>
        <v>247822.19999999998</v>
      </c>
      <c r="C65" s="40">
        <f>H65+J65+L65+N65+P65</f>
        <v>117074.6</v>
      </c>
      <c r="D65" s="40">
        <v>117061.8</v>
      </c>
      <c r="E65" s="40">
        <f>I65+K65+M65+O65+Q65+S65+U65+W65+Y65+AA65+AC65+AE65</f>
        <v>97234.29999999999</v>
      </c>
      <c r="F65" s="41">
        <f>E65/B65*100</f>
        <v>39.23550836042937</v>
      </c>
      <c r="G65" s="41">
        <f>E65/C65*100</f>
        <v>83.05328397449146</v>
      </c>
      <c r="H65" s="2">
        <v>23738</v>
      </c>
      <c r="I65" s="2">
        <v>12936.7</v>
      </c>
      <c r="J65" s="2">
        <v>23274.6</v>
      </c>
      <c r="K65" s="2">
        <v>21437.2</v>
      </c>
      <c r="L65" s="2">
        <v>19788.6</v>
      </c>
      <c r="M65" s="2">
        <v>21462.5</v>
      </c>
      <c r="N65" s="2">
        <v>25357.4</v>
      </c>
      <c r="O65" s="2">
        <v>20582.3</v>
      </c>
      <c r="P65" s="2">
        <v>24916</v>
      </c>
      <c r="Q65" s="2">
        <v>20815.6</v>
      </c>
      <c r="R65" s="2">
        <v>21764.4</v>
      </c>
      <c r="S65" s="2"/>
      <c r="T65" s="2">
        <v>21442.3</v>
      </c>
      <c r="U65" s="2"/>
      <c r="V65" s="2">
        <v>16906</v>
      </c>
      <c r="W65" s="2"/>
      <c r="X65" s="2">
        <v>18006.4</v>
      </c>
      <c r="Y65" s="2"/>
      <c r="Z65" s="2">
        <v>20758.3</v>
      </c>
      <c r="AA65" s="2"/>
      <c r="AB65" s="2">
        <v>16712.6</v>
      </c>
      <c r="AC65" s="2"/>
      <c r="AD65" s="2">
        <v>15157.6</v>
      </c>
      <c r="AE65" s="2"/>
      <c r="AF65" s="68"/>
      <c r="AH65" s="50">
        <f t="shared" si="1"/>
        <v>247822.19999999998</v>
      </c>
      <c r="AI65" s="50">
        <f t="shared" si="2"/>
        <v>117074.6</v>
      </c>
      <c r="AJ65" s="50">
        <f t="shared" si="3"/>
        <v>97234.29999999999</v>
      </c>
      <c r="AL65" s="48">
        <f t="shared" si="6"/>
        <v>19840.300000000017</v>
      </c>
    </row>
    <row r="66" spans="1:38" s="13" customFormat="1" ht="18.75">
      <c r="A66" s="3" t="s">
        <v>15</v>
      </c>
      <c r="B66" s="39"/>
      <c r="C66" s="39"/>
      <c r="D66" s="39"/>
      <c r="E66" s="39"/>
      <c r="F66" s="39"/>
      <c r="G66" s="3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69"/>
      <c r="AH66" s="50">
        <f t="shared" si="1"/>
        <v>0</v>
      </c>
      <c r="AI66" s="50">
        <f t="shared" si="2"/>
        <v>0</v>
      </c>
      <c r="AJ66" s="50">
        <f t="shared" si="3"/>
        <v>0</v>
      </c>
      <c r="AL66" s="48">
        <f t="shared" si="6"/>
        <v>0</v>
      </c>
    </row>
    <row r="67" spans="1:38" s="13" customFormat="1" ht="18.75">
      <c r="A67" s="3" t="s">
        <v>16</v>
      </c>
      <c r="B67" s="39"/>
      <c r="C67" s="39"/>
      <c r="D67" s="39"/>
      <c r="E67" s="39"/>
      <c r="F67" s="39"/>
      <c r="G67" s="3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55"/>
      <c r="AH67" s="33">
        <f t="shared" si="1"/>
        <v>0</v>
      </c>
      <c r="AI67" s="33">
        <f t="shared" si="2"/>
        <v>0</v>
      </c>
      <c r="AJ67" s="33">
        <f t="shared" si="3"/>
        <v>0</v>
      </c>
      <c r="AL67" s="48">
        <f t="shared" si="6"/>
        <v>0</v>
      </c>
    </row>
    <row r="68" spans="1:38" s="13" customFormat="1" ht="18.75">
      <c r="A68" s="3"/>
      <c r="B68" s="42"/>
      <c r="C68" s="42"/>
      <c r="D68" s="42"/>
      <c r="E68" s="42"/>
      <c r="F68" s="42"/>
      <c r="G68" s="4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55"/>
      <c r="AH68" s="33">
        <f t="shared" si="1"/>
        <v>0</v>
      </c>
      <c r="AI68" s="33">
        <f t="shared" si="2"/>
        <v>0</v>
      </c>
      <c r="AJ68" s="33">
        <f t="shared" si="3"/>
        <v>0</v>
      </c>
      <c r="AL68" s="48">
        <f t="shared" si="6"/>
        <v>0</v>
      </c>
    </row>
    <row r="69" spans="1:38" s="13" customFormat="1" ht="93.75">
      <c r="A69" s="15" t="s">
        <v>22</v>
      </c>
      <c r="B69" s="37">
        <f>H69+J69+L69+N69+P69+R69+T69+V69+X69+Z69+AB69+AD69</f>
        <v>12301.8</v>
      </c>
      <c r="C69" s="16">
        <f>C71</f>
        <v>5307.5</v>
      </c>
      <c r="D69" s="16">
        <f>D71</f>
        <v>5307.4</v>
      </c>
      <c r="E69" s="16">
        <f>E71</f>
        <v>4463.4</v>
      </c>
      <c r="F69" s="38">
        <f>E69/B69*100</f>
        <v>36.28249524459835</v>
      </c>
      <c r="G69" s="38">
        <f>E69/C69*100</f>
        <v>84.09609043805935</v>
      </c>
      <c r="H69" s="16">
        <f>H71</f>
        <v>732.5</v>
      </c>
      <c r="I69" s="16">
        <f>I71</f>
        <v>489.3</v>
      </c>
      <c r="J69" s="16">
        <f aca="true" t="shared" si="27" ref="J69:AD69">J71</f>
        <v>1040.7</v>
      </c>
      <c r="K69" s="16">
        <f>K71</f>
        <v>914.9</v>
      </c>
      <c r="L69" s="16">
        <f t="shared" si="27"/>
        <v>978.1</v>
      </c>
      <c r="M69" s="16">
        <f>M71</f>
        <v>986.9</v>
      </c>
      <c r="N69" s="16">
        <f t="shared" si="27"/>
        <v>1004</v>
      </c>
      <c r="O69" s="16">
        <f>O71</f>
        <v>1021.1</v>
      </c>
      <c r="P69" s="16">
        <f t="shared" si="27"/>
        <v>1552.2</v>
      </c>
      <c r="Q69" s="16">
        <f>Q71</f>
        <v>1051.2</v>
      </c>
      <c r="R69" s="16">
        <f t="shared" si="27"/>
        <v>1606.7</v>
      </c>
      <c r="S69" s="16">
        <f>S71</f>
        <v>0</v>
      </c>
      <c r="T69" s="16">
        <f t="shared" si="27"/>
        <v>916.3</v>
      </c>
      <c r="U69" s="16">
        <f>U71</f>
        <v>0</v>
      </c>
      <c r="V69" s="16">
        <f t="shared" si="27"/>
        <v>622</v>
      </c>
      <c r="W69" s="16">
        <f>W71</f>
        <v>0</v>
      </c>
      <c r="X69" s="16">
        <f t="shared" si="27"/>
        <v>941.4</v>
      </c>
      <c r="Y69" s="16">
        <f>Y71</f>
        <v>0</v>
      </c>
      <c r="Z69" s="16">
        <f t="shared" si="27"/>
        <v>960.2</v>
      </c>
      <c r="AA69" s="16">
        <f>AA71</f>
        <v>0</v>
      </c>
      <c r="AB69" s="16">
        <f t="shared" si="27"/>
        <v>903.8</v>
      </c>
      <c r="AC69" s="16">
        <f>AC71</f>
        <v>0</v>
      </c>
      <c r="AD69" s="16">
        <f t="shared" si="27"/>
        <v>1043.9</v>
      </c>
      <c r="AE69" s="16">
        <f>AE71</f>
        <v>0</v>
      </c>
      <c r="AF69" s="54"/>
      <c r="AH69" s="33">
        <f t="shared" si="1"/>
        <v>12301.8</v>
      </c>
      <c r="AI69" s="33">
        <f t="shared" si="2"/>
        <v>5307.5</v>
      </c>
      <c r="AJ69" s="33">
        <f t="shared" si="3"/>
        <v>4463.4</v>
      </c>
      <c r="AL69" s="48">
        <f t="shared" si="6"/>
        <v>844.1000000000004</v>
      </c>
    </row>
    <row r="70" spans="1:38" s="13" customFormat="1" ht="187.5">
      <c r="A70" s="4" t="s">
        <v>43</v>
      </c>
      <c r="B70" s="39"/>
      <c r="C70" s="39"/>
      <c r="D70" s="39"/>
      <c r="E70" s="39"/>
      <c r="F70" s="39"/>
      <c r="G70" s="3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55"/>
      <c r="AH70" s="33">
        <f t="shared" si="1"/>
        <v>0</v>
      </c>
      <c r="AI70" s="33">
        <f t="shared" si="2"/>
        <v>0</v>
      </c>
      <c r="AJ70" s="33">
        <f t="shared" si="3"/>
        <v>0</v>
      </c>
      <c r="AL70" s="48">
        <f t="shared" si="6"/>
        <v>0</v>
      </c>
    </row>
    <row r="71" spans="1:38" s="13" customFormat="1" ht="18.75">
      <c r="A71" s="4" t="s">
        <v>17</v>
      </c>
      <c r="B71" s="34">
        <f>B77+B83</f>
        <v>12301.8</v>
      </c>
      <c r="C71" s="34">
        <f>C77+C83</f>
        <v>5307.5</v>
      </c>
      <c r="D71" s="34">
        <f>D77+D83</f>
        <v>5307.4</v>
      </c>
      <c r="E71" s="34">
        <f>E77+E83</f>
        <v>4463.4</v>
      </c>
      <c r="F71" s="41">
        <f>E71/B71*100</f>
        <v>36.28249524459835</v>
      </c>
      <c r="G71" s="41">
        <f>E71/C71*100</f>
        <v>84.09609043805935</v>
      </c>
      <c r="H71" s="2">
        <f aca="true" t="shared" si="28" ref="H71:AD71">H72+H73+H74+H75</f>
        <v>732.5</v>
      </c>
      <c r="I71" s="2">
        <f>I72+I73+I74+I75</f>
        <v>489.3</v>
      </c>
      <c r="J71" s="2">
        <f t="shared" si="28"/>
        <v>1040.7</v>
      </c>
      <c r="K71" s="2">
        <f>K72+K73+K74+K75</f>
        <v>914.9</v>
      </c>
      <c r="L71" s="2">
        <f t="shared" si="28"/>
        <v>978.1</v>
      </c>
      <c r="M71" s="2">
        <f>M72+M73+M74+M75</f>
        <v>986.9</v>
      </c>
      <c r="N71" s="2">
        <f t="shared" si="28"/>
        <v>1004</v>
      </c>
      <c r="O71" s="2">
        <f>O72+O73+O74+O75</f>
        <v>1021.1</v>
      </c>
      <c r="P71" s="2">
        <f t="shared" si="28"/>
        <v>1552.2</v>
      </c>
      <c r="Q71" s="2">
        <f>Q72+Q73+Q74+Q75</f>
        <v>1051.2</v>
      </c>
      <c r="R71" s="2">
        <f t="shared" si="28"/>
        <v>1606.7</v>
      </c>
      <c r="S71" s="2">
        <f>S72+S73+S74+S75</f>
        <v>0</v>
      </c>
      <c r="T71" s="2">
        <f t="shared" si="28"/>
        <v>916.3</v>
      </c>
      <c r="U71" s="2">
        <f>U72+U73+U74+U75</f>
        <v>0</v>
      </c>
      <c r="V71" s="2">
        <f t="shared" si="28"/>
        <v>622</v>
      </c>
      <c r="W71" s="2">
        <f>W72+W73+W74+W75</f>
        <v>0</v>
      </c>
      <c r="X71" s="2">
        <f t="shared" si="28"/>
        <v>941.4</v>
      </c>
      <c r="Y71" s="2">
        <f>Y72+Y73+Y74+Y75</f>
        <v>0</v>
      </c>
      <c r="Z71" s="2">
        <f t="shared" si="28"/>
        <v>960.2</v>
      </c>
      <c r="AA71" s="2">
        <f>AA72+AA73+AA74+AA75</f>
        <v>0</v>
      </c>
      <c r="AB71" s="2">
        <f t="shared" si="28"/>
        <v>903.8</v>
      </c>
      <c r="AC71" s="2">
        <f>AC72+AC73+AC74+AC75</f>
        <v>0</v>
      </c>
      <c r="AD71" s="2">
        <f t="shared" si="28"/>
        <v>1043.9</v>
      </c>
      <c r="AE71" s="2">
        <f>AE72+AE73+AE74+AE75</f>
        <v>0</v>
      </c>
      <c r="AF71" s="55"/>
      <c r="AH71" s="33">
        <f t="shared" si="1"/>
        <v>12301.8</v>
      </c>
      <c r="AI71" s="33">
        <f t="shared" si="2"/>
        <v>5307.5</v>
      </c>
      <c r="AJ71" s="33">
        <f t="shared" si="3"/>
        <v>4463.4</v>
      </c>
      <c r="AL71" s="48">
        <f t="shared" si="6"/>
        <v>844.1000000000004</v>
      </c>
    </row>
    <row r="72" spans="1:38" s="13" customFormat="1" ht="18.75">
      <c r="A72" s="3" t="s">
        <v>13</v>
      </c>
      <c r="B72" s="34">
        <f>B78+B84</f>
        <v>60</v>
      </c>
      <c r="C72" s="34">
        <f aca="true" t="shared" si="29" ref="B72:E75">C78+C84</f>
        <v>60</v>
      </c>
      <c r="D72" s="34">
        <f t="shared" si="29"/>
        <v>60</v>
      </c>
      <c r="E72" s="34">
        <f t="shared" si="29"/>
        <v>50</v>
      </c>
      <c r="F72" s="39"/>
      <c r="G72" s="39"/>
      <c r="H72" s="2"/>
      <c r="I72" s="2"/>
      <c r="J72" s="2"/>
      <c r="K72" s="2"/>
      <c r="L72" s="2"/>
      <c r="M72" s="2"/>
      <c r="N72" s="2"/>
      <c r="O72" s="2"/>
      <c r="P72" s="2">
        <f>P84</f>
        <v>60</v>
      </c>
      <c r="Q72" s="2">
        <f>Q84</f>
        <v>50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55"/>
      <c r="AH72" s="33">
        <f t="shared" si="1"/>
        <v>60</v>
      </c>
      <c r="AI72" s="33">
        <f t="shared" si="2"/>
        <v>60</v>
      </c>
      <c r="AJ72" s="33">
        <f t="shared" si="3"/>
        <v>50</v>
      </c>
      <c r="AL72" s="48">
        <f t="shared" si="6"/>
        <v>10</v>
      </c>
    </row>
    <row r="73" spans="1:38" s="13" customFormat="1" ht="18.75">
      <c r="A73" s="3" t="s">
        <v>14</v>
      </c>
      <c r="B73" s="34">
        <f>B79+B85</f>
        <v>12241.8</v>
      </c>
      <c r="C73" s="34">
        <f t="shared" si="29"/>
        <v>5247.5</v>
      </c>
      <c r="D73" s="34">
        <f t="shared" si="29"/>
        <v>5247.4</v>
      </c>
      <c r="E73" s="34">
        <f t="shared" si="29"/>
        <v>4413.4</v>
      </c>
      <c r="F73" s="41">
        <f>E73/B73*100</f>
        <v>36.05188779427862</v>
      </c>
      <c r="G73" s="41">
        <f>E73/C73*100</f>
        <v>84.10481181515006</v>
      </c>
      <c r="H73" s="2">
        <f>H79</f>
        <v>732.5</v>
      </c>
      <c r="I73" s="2">
        <f>I79</f>
        <v>489.3</v>
      </c>
      <c r="J73" s="2">
        <f aca="true" t="shared" si="30" ref="J73:AD73">J79</f>
        <v>1040.7</v>
      </c>
      <c r="K73" s="2">
        <f>K79</f>
        <v>914.9</v>
      </c>
      <c r="L73" s="2">
        <f t="shared" si="30"/>
        <v>978.1</v>
      </c>
      <c r="M73" s="2">
        <f>M79</f>
        <v>986.9</v>
      </c>
      <c r="N73" s="2">
        <f t="shared" si="30"/>
        <v>1004</v>
      </c>
      <c r="O73" s="2">
        <f>O79</f>
        <v>1021.1</v>
      </c>
      <c r="P73" s="2">
        <f t="shared" si="30"/>
        <v>1492.2</v>
      </c>
      <c r="Q73" s="2">
        <f>Q79</f>
        <v>1001.2</v>
      </c>
      <c r="R73" s="2">
        <f t="shared" si="30"/>
        <v>1606.7</v>
      </c>
      <c r="S73" s="2">
        <f>S79</f>
        <v>0</v>
      </c>
      <c r="T73" s="2">
        <f t="shared" si="30"/>
        <v>916.3</v>
      </c>
      <c r="U73" s="2">
        <f>U79</f>
        <v>0</v>
      </c>
      <c r="V73" s="2">
        <f t="shared" si="30"/>
        <v>622</v>
      </c>
      <c r="W73" s="2">
        <f>W79</f>
        <v>0</v>
      </c>
      <c r="X73" s="2">
        <f t="shared" si="30"/>
        <v>941.4</v>
      </c>
      <c r="Y73" s="2">
        <f>Y79</f>
        <v>0</v>
      </c>
      <c r="Z73" s="2">
        <f t="shared" si="30"/>
        <v>960.2</v>
      </c>
      <c r="AA73" s="2">
        <f>AA79</f>
        <v>0</v>
      </c>
      <c r="AB73" s="2">
        <f t="shared" si="30"/>
        <v>903.8</v>
      </c>
      <c r="AC73" s="2">
        <f>AC79</f>
        <v>0</v>
      </c>
      <c r="AD73" s="2">
        <f t="shared" si="30"/>
        <v>1043.9</v>
      </c>
      <c r="AE73" s="2">
        <f>AE79</f>
        <v>0</v>
      </c>
      <c r="AF73" s="55"/>
      <c r="AH73" s="33">
        <f aca="true" t="shared" si="31" ref="AH73:AH136">H73+J73+L73+N73+P73+R73+T73+V73+X73+Z73+AB73+AD73</f>
        <v>12241.8</v>
      </c>
      <c r="AI73" s="33">
        <f aca="true" t="shared" si="32" ref="AI73:AI136">H73+J73+L73+N73+P73</f>
        <v>5247.5</v>
      </c>
      <c r="AJ73" s="33">
        <f aca="true" t="shared" si="33" ref="AJ73:AJ136">I73+K73+M73+O73+Q73+S73+U73+W73+Y73+AA73+AC73+AE73</f>
        <v>4413.4</v>
      </c>
      <c r="AL73" s="48">
        <f t="shared" si="6"/>
        <v>834.1000000000004</v>
      </c>
    </row>
    <row r="74" spans="1:38" s="13" customFormat="1" ht="18.75">
      <c r="A74" s="3" t="s">
        <v>15</v>
      </c>
      <c r="B74" s="34">
        <f t="shared" si="29"/>
        <v>0</v>
      </c>
      <c r="C74" s="34">
        <f t="shared" si="29"/>
        <v>0</v>
      </c>
      <c r="D74" s="34">
        <f t="shared" si="29"/>
        <v>0</v>
      </c>
      <c r="E74" s="34">
        <f t="shared" si="29"/>
        <v>0</v>
      </c>
      <c r="F74" s="39"/>
      <c r="G74" s="3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55"/>
      <c r="AH74" s="33">
        <f t="shared" si="31"/>
        <v>0</v>
      </c>
      <c r="AI74" s="33">
        <f t="shared" si="32"/>
        <v>0</v>
      </c>
      <c r="AJ74" s="33">
        <f t="shared" si="33"/>
        <v>0</v>
      </c>
      <c r="AL74" s="48">
        <f t="shared" si="6"/>
        <v>0</v>
      </c>
    </row>
    <row r="75" spans="1:38" s="13" customFormat="1" ht="18.75">
      <c r="A75" s="3" t="s">
        <v>16</v>
      </c>
      <c r="B75" s="34">
        <f t="shared" si="29"/>
        <v>0</v>
      </c>
      <c r="C75" s="34">
        <f t="shared" si="29"/>
        <v>0</v>
      </c>
      <c r="D75" s="34">
        <f t="shared" si="29"/>
        <v>0</v>
      </c>
      <c r="E75" s="34">
        <f t="shared" si="29"/>
        <v>0</v>
      </c>
      <c r="F75" s="39"/>
      <c r="G75" s="3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55"/>
      <c r="AH75" s="33">
        <f t="shared" si="31"/>
        <v>0</v>
      </c>
      <c r="AI75" s="33">
        <f t="shared" si="32"/>
        <v>0</v>
      </c>
      <c r="AJ75" s="33">
        <f t="shared" si="33"/>
        <v>0</v>
      </c>
      <c r="AL75" s="48">
        <f t="shared" si="6"/>
        <v>0</v>
      </c>
    </row>
    <row r="76" spans="1:38" s="13" customFormat="1" ht="187.5">
      <c r="A76" s="3" t="s">
        <v>44</v>
      </c>
      <c r="B76" s="43"/>
      <c r="C76" s="43"/>
      <c r="D76" s="43"/>
      <c r="E76" s="43"/>
      <c r="F76" s="43"/>
      <c r="G76" s="4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67" t="s">
        <v>84</v>
      </c>
      <c r="AH76" s="33">
        <f t="shared" si="31"/>
        <v>0</v>
      </c>
      <c r="AI76" s="33">
        <f t="shared" si="32"/>
        <v>0</v>
      </c>
      <c r="AJ76" s="33">
        <f t="shared" si="33"/>
        <v>0</v>
      </c>
      <c r="AL76" s="48">
        <f t="shared" si="6"/>
        <v>0</v>
      </c>
    </row>
    <row r="77" spans="1:38" s="13" customFormat="1" ht="18.75">
      <c r="A77" s="4" t="s">
        <v>17</v>
      </c>
      <c r="B77" s="34">
        <f>H77+J77+L77+N77+P77+R77+T77+V77+X77+Z77+AB77+AD77</f>
        <v>12241.8</v>
      </c>
      <c r="C77" s="40">
        <f>C78+C79+C80+C81</f>
        <v>5247.5</v>
      </c>
      <c r="D77" s="40">
        <f>D78+D79+D80+D81</f>
        <v>5247.4</v>
      </c>
      <c r="E77" s="40">
        <f>E78+E79+E80+E81</f>
        <v>4413.4</v>
      </c>
      <c r="F77" s="41">
        <f>E77/B77*100</f>
        <v>36.05188779427862</v>
      </c>
      <c r="G77" s="41">
        <f>E77/C77*100</f>
        <v>84.10481181515006</v>
      </c>
      <c r="H77" s="2">
        <f aca="true" t="shared" si="34" ref="H77:AE77">H78+H79+H80+H81</f>
        <v>732.5</v>
      </c>
      <c r="I77" s="2">
        <f t="shared" si="34"/>
        <v>489.3</v>
      </c>
      <c r="J77" s="2">
        <f t="shared" si="34"/>
        <v>1040.7</v>
      </c>
      <c r="K77" s="2">
        <f t="shared" si="34"/>
        <v>914.9</v>
      </c>
      <c r="L77" s="2">
        <f t="shared" si="34"/>
        <v>978.1</v>
      </c>
      <c r="M77" s="2">
        <f t="shared" si="34"/>
        <v>986.9</v>
      </c>
      <c r="N77" s="2">
        <f t="shared" si="34"/>
        <v>1004</v>
      </c>
      <c r="O77" s="2">
        <f t="shared" si="34"/>
        <v>1021.1</v>
      </c>
      <c r="P77" s="2">
        <f t="shared" si="34"/>
        <v>1492.2</v>
      </c>
      <c r="Q77" s="2">
        <f t="shared" si="34"/>
        <v>1001.2</v>
      </c>
      <c r="R77" s="2">
        <f t="shared" si="34"/>
        <v>1606.7</v>
      </c>
      <c r="S77" s="2">
        <f t="shared" si="34"/>
        <v>0</v>
      </c>
      <c r="T77" s="2">
        <f t="shared" si="34"/>
        <v>916.3</v>
      </c>
      <c r="U77" s="2">
        <f t="shared" si="34"/>
        <v>0</v>
      </c>
      <c r="V77" s="2">
        <f t="shared" si="34"/>
        <v>622</v>
      </c>
      <c r="W77" s="2">
        <f t="shared" si="34"/>
        <v>0</v>
      </c>
      <c r="X77" s="2">
        <f t="shared" si="34"/>
        <v>941.4</v>
      </c>
      <c r="Y77" s="2">
        <f t="shared" si="34"/>
        <v>0</v>
      </c>
      <c r="Z77" s="2">
        <f t="shared" si="34"/>
        <v>960.2</v>
      </c>
      <c r="AA77" s="2">
        <f t="shared" si="34"/>
        <v>0</v>
      </c>
      <c r="AB77" s="2">
        <f t="shared" si="34"/>
        <v>903.8</v>
      </c>
      <c r="AC77" s="2">
        <f t="shared" si="34"/>
        <v>0</v>
      </c>
      <c r="AD77" s="2">
        <f t="shared" si="34"/>
        <v>1043.9</v>
      </c>
      <c r="AE77" s="2">
        <f t="shared" si="34"/>
        <v>0</v>
      </c>
      <c r="AF77" s="68"/>
      <c r="AH77" s="50">
        <f t="shared" si="31"/>
        <v>12241.8</v>
      </c>
      <c r="AI77" s="50">
        <f t="shared" si="32"/>
        <v>5247.5</v>
      </c>
      <c r="AJ77" s="50">
        <f t="shared" si="33"/>
        <v>4413.4</v>
      </c>
      <c r="AL77" s="48">
        <f t="shared" si="6"/>
        <v>834.1000000000004</v>
      </c>
    </row>
    <row r="78" spans="1:38" s="13" customFormat="1" ht="18.75">
      <c r="A78" s="3" t="s">
        <v>13</v>
      </c>
      <c r="B78" s="39"/>
      <c r="C78" s="40">
        <f>H78+J78+L78+N78+P78</f>
        <v>0</v>
      </c>
      <c r="D78" s="39"/>
      <c r="E78" s="39"/>
      <c r="F78" s="39"/>
      <c r="G78" s="3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68"/>
      <c r="AH78" s="50">
        <f t="shared" si="31"/>
        <v>0</v>
      </c>
      <c r="AI78" s="50">
        <f t="shared" si="32"/>
        <v>0</v>
      </c>
      <c r="AJ78" s="50">
        <f t="shared" si="33"/>
        <v>0</v>
      </c>
      <c r="AL78" s="48">
        <f t="shared" si="6"/>
        <v>0</v>
      </c>
    </row>
    <row r="79" spans="1:38" s="13" customFormat="1" ht="18.75">
      <c r="A79" s="3" t="s">
        <v>14</v>
      </c>
      <c r="B79" s="40">
        <f>H79+J79+L79+N79+P79+R79+T79+V79+X79+Z79+AB79+AD79</f>
        <v>12241.8</v>
      </c>
      <c r="C79" s="40">
        <f>H79+J79+L79+N79+P79</f>
        <v>5247.5</v>
      </c>
      <c r="D79" s="40">
        <v>5247.4</v>
      </c>
      <c r="E79" s="40">
        <f>I79+K79+M79+O79+Q79+S79+U79+W79+Y79+AA79+AC79+AE79</f>
        <v>4413.4</v>
      </c>
      <c r="F79" s="41">
        <f>E79/B79*100</f>
        <v>36.05188779427862</v>
      </c>
      <c r="G79" s="41">
        <f>E79/C79*100</f>
        <v>84.10481181515006</v>
      </c>
      <c r="H79" s="2">
        <v>732.5</v>
      </c>
      <c r="I79" s="2">
        <v>489.3</v>
      </c>
      <c r="J79" s="2">
        <v>1040.7</v>
      </c>
      <c r="K79" s="2">
        <v>914.9</v>
      </c>
      <c r="L79" s="2">
        <v>978.1</v>
      </c>
      <c r="M79" s="2">
        <v>986.9</v>
      </c>
      <c r="N79" s="2">
        <v>1004</v>
      </c>
      <c r="O79" s="2">
        <v>1021.1</v>
      </c>
      <c r="P79" s="2">
        <v>1492.2</v>
      </c>
      <c r="Q79" s="2">
        <v>1001.2</v>
      </c>
      <c r="R79" s="2">
        <v>1606.7</v>
      </c>
      <c r="S79" s="2"/>
      <c r="T79" s="2">
        <v>916.3</v>
      </c>
      <c r="U79" s="2"/>
      <c r="V79" s="2">
        <v>622</v>
      </c>
      <c r="W79" s="2"/>
      <c r="X79" s="2">
        <v>941.4</v>
      </c>
      <c r="Y79" s="2"/>
      <c r="Z79" s="2">
        <v>960.2</v>
      </c>
      <c r="AA79" s="2"/>
      <c r="AB79" s="2">
        <v>903.8</v>
      </c>
      <c r="AC79" s="2"/>
      <c r="AD79" s="2">
        <v>1043.9</v>
      </c>
      <c r="AE79" s="2"/>
      <c r="AF79" s="68"/>
      <c r="AH79" s="50">
        <f t="shared" si="31"/>
        <v>12241.8</v>
      </c>
      <c r="AI79" s="50">
        <f t="shared" si="32"/>
        <v>5247.5</v>
      </c>
      <c r="AJ79" s="50">
        <f t="shared" si="33"/>
        <v>4413.4</v>
      </c>
      <c r="AL79" s="48">
        <f t="shared" si="6"/>
        <v>834.1000000000004</v>
      </c>
    </row>
    <row r="80" spans="1:38" s="13" customFormat="1" ht="18.75">
      <c r="A80" s="3" t="s">
        <v>15</v>
      </c>
      <c r="B80" s="39"/>
      <c r="C80" s="39"/>
      <c r="D80" s="39"/>
      <c r="E80" s="39"/>
      <c r="F80" s="39"/>
      <c r="G80" s="3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69"/>
      <c r="AH80" s="50">
        <f t="shared" si="31"/>
        <v>0</v>
      </c>
      <c r="AI80" s="50">
        <f t="shared" si="32"/>
        <v>0</v>
      </c>
      <c r="AJ80" s="50">
        <f t="shared" si="33"/>
        <v>0</v>
      </c>
      <c r="AL80" s="48">
        <f t="shared" si="6"/>
        <v>0</v>
      </c>
    </row>
    <row r="81" spans="1:38" s="13" customFormat="1" ht="18.75">
      <c r="A81" s="3" t="s">
        <v>16</v>
      </c>
      <c r="B81" s="39"/>
      <c r="C81" s="39"/>
      <c r="D81" s="39"/>
      <c r="E81" s="39"/>
      <c r="F81" s="39"/>
      <c r="G81" s="3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55"/>
      <c r="AH81" s="33">
        <f t="shared" si="31"/>
        <v>0</v>
      </c>
      <c r="AI81" s="33">
        <f t="shared" si="32"/>
        <v>0</v>
      </c>
      <c r="AJ81" s="33">
        <f t="shared" si="33"/>
        <v>0</v>
      </c>
      <c r="AL81" s="48">
        <f t="shared" si="6"/>
        <v>0</v>
      </c>
    </row>
    <row r="82" spans="1:38" s="13" customFormat="1" ht="56.25">
      <c r="A82" s="3" t="s">
        <v>24</v>
      </c>
      <c r="B82" s="43"/>
      <c r="C82" s="43"/>
      <c r="D82" s="43"/>
      <c r="E82" s="43"/>
      <c r="F82" s="43"/>
      <c r="G82" s="4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55"/>
      <c r="AH82" s="33">
        <f t="shared" si="31"/>
        <v>0</v>
      </c>
      <c r="AI82" s="33">
        <f t="shared" si="32"/>
        <v>0</v>
      </c>
      <c r="AJ82" s="33">
        <f t="shared" si="33"/>
        <v>0</v>
      </c>
      <c r="AL82" s="48">
        <f aca="true" t="shared" si="35" ref="AL82:AL145">C82-E82</f>
        <v>0</v>
      </c>
    </row>
    <row r="83" spans="1:38" s="13" customFormat="1" ht="18.75">
      <c r="A83" s="4" t="s">
        <v>17</v>
      </c>
      <c r="B83" s="34">
        <f>H83+J83+L83+N83+P83+R83+T83+V83+X83+Z83+AB83+AD83</f>
        <v>60</v>
      </c>
      <c r="C83" s="40">
        <f>C84+C85+C86+C87</f>
        <v>60</v>
      </c>
      <c r="D83" s="40">
        <f>D84+D85+D86+D87</f>
        <v>60</v>
      </c>
      <c r="E83" s="40">
        <f>E84+E85+E86+E87</f>
        <v>50</v>
      </c>
      <c r="F83" s="41">
        <f>E83/B83*100</f>
        <v>83.33333333333334</v>
      </c>
      <c r="G83" s="41">
        <f>E83/C83*100</f>
        <v>83.33333333333334</v>
      </c>
      <c r="H83" s="2">
        <f aca="true" t="shared" si="36" ref="H83:AE83">H84+H85+H86+H87</f>
        <v>0</v>
      </c>
      <c r="I83" s="2">
        <f t="shared" si="36"/>
        <v>0</v>
      </c>
      <c r="J83" s="2">
        <f t="shared" si="36"/>
        <v>0</v>
      </c>
      <c r="K83" s="2">
        <f t="shared" si="36"/>
        <v>0</v>
      </c>
      <c r="L83" s="2">
        <f t="shared" si="36"/>
        <v>0</v>
      </c>
      <c r="M83" s="2">
        <f t="shared" si="36"/>
        <v>0</v>
      </c>
      <c r="N83" s="2">
        <f t="shared" si="36"/>
        <v>0</v>
      </c>
      <c r="O83" s="2">
        <f t="shared" si="36"/>
        <v>0</v>
      </c>
      <c r="P83" s="2">
        <f t="shared" si="36"/>
        <v>60</v>
      </c>
      <c r="Q83" s="2">
        <f t="shared" si="36"/>
        <v>50</v>
      </c>
      <c r="R83" s="2">
        <f t="shared" si="36"/>
        <v>0</v>
      </c>
      <c r="S83" s="2">
        <f t="shared" si="36"/>
        <v>0</v>
      </c>
      <c r="T83" s="2">
        <f t="shared" si="36"/>
        <v>0</v>
      </c>
      <c r="U83" s="2">
        <f t="shared" si="36"/>
        <v>0</v>
      </c>
      <c r="V83" s="2">
        <f t="shared" si="36"/>
        <v>0</v>
      </c>
      <c r="W83" s="2">
        <f t="shared" si="36"/>
        <v>0</v>
      </c>
      <c r="X83" s="2">
        <f t="shared" si="36"/>
        <v>0</v>
      </c>
      <c r="Y83" s="2">
        <f t="shared" si="36"/>
        <v>0</v>
      </c>
      <c r="Z83" s="2">
        <f t="shared" si="36"/>
        <v>0</v>
      </c>
      <c r="AA83" s="2">
        <f t="shared" si="36"/>
        <v>0</v>
      </c>
      <c r="AB83" s="2">
        <f t="shared" si="36"/>
        <v>0</v>
      </c>
      <c r="AC83" s="2">
        <f t="shared" si="36"/>
        <v>0</v>
      </c>
      <c r="AD83" s="2">
        <f t="shared" si="36"/>
        <v>0</v>
      </c>
      <c r="AE83" s="2">
        <f t="shared" si="36"/>
        <v>0</v>
      </c>
      <c r="AF83" s="55"/>
      <c r="AH83" s="33">
        <f t="shared" si="31"/>
        <v>60</v>
      </c>
      <c r="AI83" s="33">
        <f t="shared" si="32"/>
        <v>60</v>
      </c>
      <c r="AJ83" s="33">
        <f t="shared" si="33"/>
        <v>50</v>
      </c>
      <c r="AL83" s="48">
        <f t="shared" si="35"/>
        <v>10</v>
      </c>
    </row>
    <row r="84" spans="1:38" s="13" customFormat="1" ht="56.25">
      <c r="A84" s="3" t="s">
        <v>13</v>
      </c>
      <c r="B84" s="40">
        <f>H84+J84+L84+N84+P84+R84+T84+V84+X84+Z84+AB84+AD84</f>
        <v>60</v>
      </c>
      <c r="C84" s="40">
        <f>H84+P84</f>
        <v>60</v>
      </c>
      <c r="D84" s="39">
        <v>60</v>
      </c>
      <c r="E84" s="35">
        <f>Q84</f>
        <v>50</v>
      </c>
      <c r="F84" s="41">
        <f>E84/B84*100</f>
        <v>83.33333333333334</v>
      </c>
      <c r="G84" s="41">
        <f>E84/C84*100</f>
        <v>83.33333333333334</v>
      </c>
      <c r="H84" s="2"/>
      <c r="I84" s="2"/>
      <c r="J84" s="2"/>
      <c r="K84" s="2"/>
      <c r="L84" s="2"/>
      <c r="M84" s="2"/>
      <c r="N84" s="2"/>
      <c r="O84" s="2"/>
      <c r="P84" s="2">
        <v>60</v>
      </c>
      <c r="Q84" s="2">
        <v>50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55" t="s">
        <v>96</v>
      </c>
      <c r="AH84" s="50">
        <f t="shared" si="31"/>
        <v>60</v>
      </c>
      <c r="AI84" s="50">
        <f t="shared" si="32"/>
        <v>60</v>
      </c>
      <c r="AJ84" s="50">
        <f t="shared" si="33"/>
        <v>50</v>
      </c>
      <c r="AL84" s="48">
        <f t="shared" si="35"/>
        <v>10</v>
      </c>
    </row>
    <row r="85" spans="1:38" s="13" customFormat="1" ht="18.75">
      <c r="A85" s="3" t="s">
        <v>14</v>
      </c>
      <c r="B85" s="40">
        <f>H85+J85+L85+N85+P85+R85+T85+V85+X85+Z85+AB85+AD85</f>
        <v>0</v>
      </c>
      <c r="C85" s="40">
        <f>H85+J85+L85</f>
        <v>0</v>
      </c>
      <c r="D85" s="40"/>
      <c r="E85" s="40">
        <f>I85+K85+M85+O85+Q85+S85+U85+W85+Y85+AA85+AC85+AE85</f>
        <v>0</v>
      </c>
      <c r="F85" s="41"/>
      <c r="G85" s="4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55"/>
      <c r="AH85" s="33">
        <f t="shared" si="31"/>
        <v>0</v>
      </c>
      <c r="AI85" s="33">
        <f t="shared" si="32"/>
        <v>0</v>
      </c>
      <c r="AJ85" s="33">
        <f t="shared" si="33"/>
        <v>0</v>
      </c>
      <c r="AL85" s="48">
        <f t="shared" si="35"/>
        <v>0</v>
      </c>
    </row>
    <row r="86" spans="1:38" s="13" customFormat="1" ht="18.75">
      <c r="A86" s="3" t="s">
        <v>15</v>
      </c>
      <c r="B86" s="39"/>
      <c r="C86" s="39"/>
      <c r="D86" s="39"/>
      <c r="E86" s="39"/>
      <c r="F86" s="39"/>
      <c r="G86" s="3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55"/>
      <c r="AH86" s="33">
        <f t="shared" si="31"/>
        <v>0</v>
      </c>
      <c r="AI86" s="33">
        <f t="shared" si="32"/>
        <v>0</v>
      </c>
      <c r="AJ86" s="33">
        <f t="shared" si="33"/>
        <v>0</v>
      </c>
      <c r="AL86" s="48">
        <f t="shared" si="35"/>
        <v>0</v>
      </c>
    </row>
    <row r="87" spans="1:38" s="13" customFormat="1" ht="18.75">
      <c r="A87" s="3" t="s">
        <v>16</v>
      </c>
      <c r="B87" s="39"/>
      <c r="C87" s="39"/>
      <c r="D87" s="39"/>
      <c r="E87" s="39"/>
      <c r="F87" s="39"/>
      <c r="G87" s="3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55"/>
      <c r="AH87" s="33">
        <f t="shared" si="31"/>
        <v>0</v>
      </c>
      <c r="AI87" s="33">
        <f t="shared" si="32"/>
        <v>0</v>
      </c>
      <c r="AJ87" s="33">
        <f t="shared" si="33"/>
        <v>0</v>
      </c>
      <c r="AL87" s="48">
        <f t="shared" si="35"/>
        <v>0</v>
      </c>
    </row>
    <row r="88" spans="1:38" s="13" customFormat="1" ht="75">
      <c r="A88" s="15" t="s">
        <v>45</v>
      </c>
      <c r="B88" s="37">
        <f>B90+B108+B126</f>
        <v>26123.729999999996</v>
      </c>
      <c r="C88" s="37">
        <f>C90+C108+C126</f>
        <v>11459.5</v>
      </c>
      <c r="D88" s="37">
        <f>D90+D108+D126</f>
        <v>11459.39</v>
      </c>
      <c r="E88" s="37">
        <f>E90+E108+E126</f>
        <v>10275.019999999999</v>
      </c>
      <c r="F88" s="38">
        <f>E88/B88*100</f>
        <v>39.33213212661438</v>
      </c>
      <c r="G88" s="38">
        <f>E88/C88*100</f>
        <v>89.66377241589946</v>
      </c>
      <c r="H88" s="16">
        <f>H90+H108+H126</f>
        <v>1949.4</v>
      </c>
      <c r="I88" s="16">
        <f>I90+I108+I126</f>
        <v>838.52</v>
      </c>
      <c r="J88" s="16">
        <f aca="true" t="shared" si="37" ref="J88:AD88">J90+J108+J126</f>
        <v>2289.2</v>
      </c>
      <c r="K88" s="16">
        <f>K90+K108+K126</f>
        <v>1951.6999999999998</v>
      </c>
      <c r="L88" s="16">
        <f t="shared" si="37"/>
        <v>2505.7</v>
      </c>
      <c r="M88" s="16">
        <f>M90+M108+M126</f>
        <v>2999.3999999999996</v>
      </c>
      <c r="N88" s="16">
        <f t="shared" si="37"/>
        <v>2907.2999999999997</v>
      </c>
      <c r="O88" s="16">
        <f>O90+O108+O126</f>
        <v>2822.1</v>
      </c>
      <c r="P88" s="16">
        <f t="shared" si="37"/>
        <v>1807.9</v>
      </c>
      <c r="Q88" s="16">
        <f>Q90+Q108+Q126</f>
        <v>1663.3000000000002</v>
      </c>
      <c r="R88" s="16">
        <f t="shared" si="37"/>
        <v>2429.5299999999997</v>
      </c>
      <c r="S88" s="16">
        <f>S90+S108+S126</f>
        <v>0</v>
      </c>
      <c r="T88" s="16">
        <f t="shared" si="37"/>
        <v>3254.1</v>
      </c>
      <c r="U88" s="16">
        <f>U90+U108+U126</f>
        <v>0</v>
      </c>
      <c r="V88" s="16">
        <f t="shared" si="37"/>
        <v>1611.2</v>
      </c>
      <c r="W88" s="16">
        <f>W90+W108+W126</f>
        <v>0</v>
      </c>
      <c r="X88" s="16">
        <f t="shared" si="37"/>
        <v>1488.8999999999999</v>
      </c>
      <c r="Y88" s="16">
        <f>Y90+Y108+Y126</f>
        <v>0</v>
      </c>
      <c r="Z88" s="16">
        <f t="shared" si="37"/>
        <v>2424.9</v>
      </c>
      <c r="AA88" s="16">
        <f>AA90+AA108+AA126</f>
        <v>0</v>
      </c>
      <c r="AB88" s="16">
        <f t="shared" si="37"/>
        <v>1559.3</v>
      </c>
      <c r="AC88" s="16">
        <f>AC90+AC108+AC126</f>
        <v>0</v>
      </c>
      <c r="AD88" s="16">
        <f t="shared" si="37"/>
        <v>1896.3</v>
      </c>
      <c r="AE88" s="16">
        <f>AE90+AE108+AE126</f>
        <v>0</v>
      </c>
      <c r="AF88" s="54"/>
      <c r="AH88" s="33">
        <f t="shared" si="31"/>
        <v>26123.73</v>
      </c>
      <c r="AI88" s="33">
        <f t="shared" si="32"/>
        <v>11459.5</v>
      </c>
      <c r="AJ88" s="33">
        <f t="shared" si="33"/>
        <v>10275.02</v>
      </c>
      <c r="AL88" s="48">
        <f t="shared" si="35"/>
        <v>1184.4800000000014</v>
      </c>
    </row>
    <row r="89" spans="1:38" s="13" customFormat="1" ht="112.5">
      <c r="A89" s="4" t="s">
        <v>46</v>
      </c>
      <c r="B89" s="39"/>
      <c r="C89" s="39"/>
      <c r="D89" s="39"/>
      <c r="E89" s="39"/>
      <c r="F89" s="39"/>
      <c r="G89" s="3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55"/>
      <c r="AH89" s="33">
        <f t="shared" si="31"/>
        <v>0</v>
      </c>
      <c r="AI89" s="33">
        <f t="shared" si="32"/>
        <v>0</v>
      </c>
      <c r="AJ89" s="33">
        <f t="shared" si="33"/>
        <v>0</v>
      </c>
      <c r="AL89" s="48">
        <f t="shared" si="35"/>
        <v>0</v>
      </c>
    </row>
    <row r="90" spans="1:38" s="13" customFormat="1" ht="18.75">
      <c r="A90" s="4" t="s">
        <v>17</v>
      </c>
      <c r="B90" s="34">
        <f aca="true" t="shared" si="38" ref="B90:E92">B96+B102</f>
        <v>756.33</v>
      </c>
      <c r="C90" s="34">
        <f t="shared" si="38"/>
        <v>660.1</v>
      </c>
      <c r="D90" s="34">
        <f t="shared" si="38"/>
        <v>660.08</v>
      </c>
      <c r="E90" s="34">
        <f t="shared" si="38"/>
        <v>460</v>
      </c>
      <c r="F90" s="44">
        <f>E90/B90*100</f>
        <v>60.82001242843732</v>
      </c>
      <c r="G90" s="44">
        <f>E90/C90*100</f>
        <v>69.68641114982577</v>
      </c>
      <c r="H90" s="2">
        <f>H91+H92+H93+H94</f>
        <v>0</v>
      </c>
      <c r="I90" s="2">
        <f aca="true" t="shared" si="39" ref="I90:AE90">I91+I92+I93+I94</f>
        <v>0</v>
      </c>
      <c r="J90" s="2">
        <f t="shared" si="39"/>
        <v>311.5</v>
      </c>
      <c r="K90" s="2">
        <f t="shared" si="39"/>
        <v>163.5</v>
      </c>
      <c r="L90" s="2">
        <f t="shared" si="39"/>
        <v>201.2</v>
      </c>
      <c r="M90" s="2">
        <f t="shared" si="39"/>
        <v>97.9</v>
      </c>
      <c r="N90" s="2">
        <f t="shared" si="39"/>
        <v>138.5</v>
      </c>
      <c r="O90" s="2">
        <f t="shared" si="39"/>
        <v>143.7</v>
      </c>
      <c r="P90" s="2">
        <f t="shared" si="39"/>
        <v>8.9</v>
      </c>
      <c r="Q90" s="2">
        <f t="shared" si="39"/>
        <v>54.9</v>
      </c>
      <c r="R90" s="2">
        <f t="shared" si="39"/>
        <v>36.63</v>
      </c>
      <c r="S90" s="2">
        <f t="shared" si="39"/>
        <v>0</v>
      </c>
      <c r="T90" s="2">
        <f t="shared" si="39"/>
        <v>0</v>
      </c>
      <c r="U90" s="2">
        <f t="shared" si="39"/>
        <v>0</v>
      </c>
      <c r="V90" s="2">
        <f t="shared" si="39"/>
        <v>0</v>
      </c>
      <c r="W90" s="2">
        <f t="shared" si="39"/>
        <v>0</v>
      </c>
      <c r="X90" s="2">
        <f t="shared" si="39"/>
        <v>59.6</v>
      </c>
      <c r="Y90" s="2">
        <f t="shared" si="39"/>
        <v>0</v>
      </c>
      <c r="Z90" s="2">
        <f t="shared" si="39"/>
        <v>0</v>
      </c>
      <c r="AA90" s="2">
        <f t="shared" si="39"/>
        <v>0</v>
      </c>
      <c r="AB90" s="2">
        <f t="shared" si="39"/>
        <v>0</v>
      </c>
      <c r="AC90" s="2">
        <f t="shared" si="39"/>
        <v>0</v>
      </c>
      <c r="AD90" s="2">
        <f t="shared" si="39"/>
        <v>0</v>
      </c>
      <c r="AE90" s="2">
        <f t="shared" si="39"/>
        <v>0</v>
      </c>
      <c r="AF90" s="55"/>
      <c r="AH90" s="33">
        <f t="shared" si="31"/>
        <v>756.33</v>
      </c>
      <c r="AI90" s="33">
        <f t="shared" si="32"/>
        <v>660.1</v>
      </c>
      <c r="AJ90" s="33">
        <f t="shared" si="33"/>
        <v>459.99999999999994</v>
      </c>
      <c r="AL90" s="48">
        <f t="shared" si="35"/>
        <v>200.10000000000002</v>
      </c>
    </row>
    <row r="91" spans="1:38" s="13" customFormat="1" ht="18.75">
      <c r="A91" s="3" t="s">
        <v>13</v>
      </c>
      <c r="B91" s="34">
        <f t="shared" si="38"/>
        <v>0</v>
      </c>
      <c r="C91" s="34">
        <f t="shared" si="38"/>
        <v>0</v>
      </c>
      <c r="D91" s="34">
        <f t="shared" si="38"/>
        <v>0</v>
      </c>
      <c r="E91" s="34">
        <f t="shared" si="38"/>
        <v>0</v>
      </c>
      <c r="F91" s="39"/>
      <c r="G91" s="3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55"/>
      <c r="AH91" s="33">
        <f t="shared" si="31"/>
        <v>0</v>
      </c>
      <c r="AI91" s="33">
        <f t="shared" si="32"/>
        <v>0</v>
      </c>
      <c r="AJ91" s="33">
        <f t="shared" si="33"/>
        <v>0</v>
      </c>
      <c r="AL91" s="48">
        <f t="shared" si="35"/>
        <v>0</v>
      </c>
    </row>
    <row r="92" spans="1:38" s="13" customFormat="1" ht="18.75">
      <c r="A92" s="3" t="s">
        <v>14</v>
      </c>
      <c r="B92" s="34">
        <f t="shared" si="38"/>
        <v>756.33</v>
      </c>
      <c r="C92" s="34">
        <f t="shared" si="38"/>
        <v>660.1</v>
      </c>
      <c r="D92" s="34">
        <f t="shared" si="38"/>
        <v>660.08</v>
      </c>
      <c r="E92" s="34">
        <f t="shared" si="38"/>
        <v>460</v>
      </c>
      <c r="F92" s="44">
        <f>E92/B92*100</f>
        <v>60.82001242843732</v>
      </c>
      <c r="G92" s="44">
        <f>E92/C92*100</f>
        <v>69.68641114982577</v>
      </c>
      <c r="H92" s="2">
        <f>H98+H104</f>
        <v>0</v>
      </c>
      <c r="I92" s="2">
        <f aca="true" t="shared" si="40" ref="I92:AE92">I98+I104</f>
        <v>0</v>
      </c>
      <c r="J92" s="2">
        <f t="shared" si="40"/>
        <v>311.5</v>
      </c>
      <c r="K92" s="2">
        <f t="shared" si="40"/>
        <v>163.5</v>
      </c>
      <c r="L92" s="2">
        <f t="shared" si="40"/>
        <v>201.2</v>
      </c>
      <c r="M92" s="2">
        <f t="shared" si="40"/>
        <v>97.9</v>
      </c>
      <c r="N92" s="2">
        <f t="shared" si="40"/>
        <v>138.5</v>
      </c>
      <c r="O92" s="2">
        <f t="shared" si="40"/>
        <v>143.7</v>
      </c>
      <c r="P92" s="2">
        <f t="shared" si="40"/>
        <v>8.9</v>
      </c>
      <c r="Q92" s="2">
        <f t="shared" si="40"/>
        <v>54.9</v>
      </c>
      <c r="R92" s="2">
        <f t="shared" si="40"/>
        <v>36.63</v>
      </c>
      <c r="S92" s="2">
        <f t="shared" si="40"/>
        <v>0</v>
      </c>
      <c r="T92" s="2">
        <f t="shared" si="40"/>
        <v>0</v>
      </c>
      <c r="U92" s="2">
        <f t="shared" si="40"/>
        <v>0</v>
      </c>
      <c r="V92" s="2">
        <f t="shared" si="40"/>
        <v>0</v>
      </c>
      <c r="W92" s="2">
        <f t="shared" si="40"/>
        <v>0</v>
      </c>
      <c r="X92" s="2">
        <f t="shared" si="40"/>
        <v>59.6</v>
      </c>
      <c r="Y92" s="2">
        <f t="shared" si="40"/>
        <v>0</v>
      </c>
      <c r="Z92" s="2">
        <f t="shared" si="40"/>
        <v>0</v>
      </c>
      <c r="AA92" s="2">
        <f t="shared" si="40"/>
        <v>0</v>
      </c>
      <c r="AB92" s="2">
        <f t="shared" si="40"/>
        <v>0</v>
      </c>
      <c r="AC92" s="2">
        <f t="shared" si="40"/>
        <v>0</v>
      </c>
      <c r="AD92" s="2">
        <f t="shared" si="40"/>
        <v>0</v>
      </c>
      <c r="AE92" s="2">
        <f t="shared" si="40"/>
        <v>0</v>
      </c>
      <c r="AF92" s="55"/>
      <c r="AH92" s="33">
        <f t="shared" si="31"/>
        <v>756.33</v>
      </c>
      <c r="AI92" s="33">
        <f t="shared" si="32"/>
        <v>660.1</v>
      </c>
      <c r="AJ92" s="33">
        <f t="shared" si="33"/>
        <v>459.99999999999994</v>
      </c>
      <c r="AL92" s="48">
        <f t="shared" si="35"/>
        <v>200.10000000000002</v>
      </c>
    </row>
    <row r="93" spans="1:38" s="13" customFormat="1" ht="18.75">
      <c r="A93" s="3" t="s">
        <v>15</v>
      </c>
      <c r="B93" s="34">
        <f aca="true" t="shared" si="41" ref="B93:E94">B99+B105</f>
        <v>0</v>
      </c>
      <c r="C93" s="34">
        <f t="shared" si="41"/>
        <v>0</v>
      </c>
      <c r="D93" s="34">
        <f t="shared" si="41"/>
        <v>0</v>
      </c>
      <c r="E93" s="34">
        <f t="shared" si="41"/>
        <v>0</v>
      </c>
      <c r="F93" s="39"/>
      <c r="G93" s="3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55"/>
      <c r="AH93" s="33">
        <f t="shared" si="31"/>
        <v>0</v>
      </c>
      <c r="AI93" s="33">
        <f t="shared" si="32"/>
        <v>0</v>
      </c>
      <c r="AJ93" s="33">
        <f t="shared" si="33"/>
        <v>0</v>
      </c>
      <c r="AL93" s="48">
        <f t="shared" si="35"/>
        <v>0</v>
      </c>
    </row>
    <row r="94" spans="1:38" s="13" customFormat="1" ht="18.75">
      <c r="A94" s="3" t="s">
        <v>16</v>
      </c>
      <c r="B94" s="34">
        <f t="shared" si="41"/>
        <v>0</v>
      </c>
      <c r="C94" s="34">
        <f t="shared" si="41"/>
        <v>0</v>
      </c>
      <c r="D94" s="34">
        <f t="shared" si="41"/>
        <v>0</v>
      </c>
      <c r="E94" s="34">
        <f t="shared" si="41"/>
        <v>0</v>
      </c>
      <c r="F94" s="39"/>
      <c r="G94" s="3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55"/>
      <c r="AH94" s="33">
        <f t="shared" si="31"/>
        <v>0</v>
      </c>
      <c r="AI94" s="33">
        <f t="shared" si="32"/>
        <v>0</v>
      </c>
      <c r="AJ94" s="33">
        <f t="shared" si="33"/>
        <v>0</v>
      </c>
      <c r="AL94" s="48">
        <f t="shared" si="35"/>
        <v>0</v>
      </c>
    </row>
    <row r="95" spans="1:38" s="13" customFormat="1" ht="93.75">
      <c r="A95" s="3" t="s">
        <v>25</v>
      </c>
      <c r="B95" s="43"/>
      <c r="C95" s="43"/>
      <c r="D95" s="43"/>
      <c r="E95" s="43"/>
      <c r="F95" s="43"/>
      <c r="G95" s="4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67" t="s">
        <v>97</v>
      </c>
      <c r="AH95" s="33">
        <f t="shared" si="31"/>
        <v>0</v>
      </c>
      <c r="AI95" s="33">
        <f t="shared" si="32"/>
        <v>0</v>
      </c>
      <c r="AJ95" s="33">
        <f t="shared" si="33"/>
        <v>0</v>
      </c>
      <c r="AL95" s="48">
        <f t="shared" si="35"/>
        <v>0</v>
      </c>
    </row>
    <row r="96" spans="1:38" s="13" customFormat="1" ht="18.75">
      <c r="A96" s="4" t="s">
        <v>17</v>
      </c>
      <c r="B96" s="34">
        <f>B97+B98+B99+B100</f>
        <v>656.33</v>
      </c>
      <c r="C96" s="34">
        <f>C97+C98+C99+C100</f>
        <v>560.1</v>
      </c>
      <c r="D96" s="34">
        <f>D97+D98+D99+D100</f>
        <v>560.08</v>
      </c>
      <c r="E96" s="34">
        <f>E97+E98+E99+E100</f>
        <v>360</v>
      </c>
      <c r="F96" s="41">
        <f>E96/B96*100</f>
        <v>54.850456325324146</v>
      </c>
      <c r="G96" s="41">
        <f>E96/C96*100</f>
        <v>64.27423674343868</v>
      </c>
      <c r="H96" s="2">
        <f aca="true" t="shared" si="42" ref="H96:AE96">H97+H98+H99+H100</f>
        <v>0</v>
      </c>
      <c r="I96" s="2">
        <f t="shared" si="42"/>
        <v>0</v>
      </c>
      <c r="J96" s="2">
        <f t="shared" si="42"/>
        <v>211.5</v>
      </c>
      <c r="K96" s="2">
        <f t="shared" si="42"/>
        <v>163.5</v>
      </c>
      <c r="L96" s="2">
        <f t="shared" si="42"/>
        <v>201.2</v>
      </c>
      <c r="M96" s="2">
        <f t="shared" si="42"/>
        <v>17.9</v>
      </c>
      <c r="N96" s="2">
        <f t="shared" si="42"/>
        <v>138.5</v>
      </c>
      <c r="O96" s="2">
        <f t="shared" si="42"/>
        <v>143.7</v>
      </c>
      <c r="P96" s="2">
        <f t="shared" si="42"/>
        <v>8.9</v>
      </c>
      <c r="Q96" s="2">
        <f t="shared" si="42"/>
        <v>34.9</v>
      </c>
      <c r="R96" s="2">
        <f t="shared" si="42"/>
        <v>36.63</v>
      </c>
      <c r="S96" s="2">
        <f t="shared" si="42"/>
        <v>0</v>
      </c>
      <c r="T96" s="2">
        <f t="shared" si="42"/>
        <v>0</v>
      </c>
      <c r="U96" s="2">
        <f t="shared" si="42"/>
        <v>0</v>
      </c>
      <c r="V96" s="2">
        <f t="shared" si="42"/>
        <v>0</v>
      </c>
      <c r="W96" s="2">
        <f t="shared" si="42"/>
        <v>0</v>
      </c>
      <c r="X96" s="2">
        <f t="shared" si="42"/>
        <v>59.6</v>
      </c>
      <c r="Y96" s="2">
        <f t="shared" si="42"/>
        <v>0</v>
      </c>
      <c r="Z96" s="2">
        <f t="shared" si="42"/>
        <v>0</v>
      </c>
      <c r="AA96" s="2">
        <f t="shared" si="42"/>
        <v>0</v>
      </c>
      <c r="AB96" s="2">
        <f t="shared" si="42"/>
        <v>0</v>
      </c>
      <c r="AC96" s="2">
        <f t="shared" si="42"/>
        <v>0</v>
      </c>
      <c r="AD96" s="2">
        <f t="shared" si="42"/>
        <v>0</v>
      </c>
      <c r="AE96" s="2">
        <f t="shared" si="42"/>
        <v>0</v>
      </c>
      <c r="AF96" s="68"/>
      <c r="AH96" s="50">
        <f t="shared" si="31"/>
        <v>656.33</v>
      </c>
      <c r="AI96" s="50">
        <f t="shared" si="32"/>
        <v>560.1</v>
      </c>
      <c r="AJ96" s="50">
        <f t="shared" si="33"/>
        <v>360</v>
      </c>
      <c r="AL96" s="48">
        <f t="shared" si="35"/>
        <v>200.10000000000002</v>
      </c>
    </row>
    <row r="97" spans="1:38" s="13" customFormat="1" ht="45" customHeight="1">
      <c r="A97" s="3" t="s">
        <v>13</v>
      </c>
      <c r="B97" s="39"/>
      <c r="C97" s="2"/>
      <c r="D97" s="39"/>
      <c r="E97" s="39"/>
      <c r="F97" s="39"/>
      <c r="G97" s="3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68"/>
      <c r="AH97" s="33">
        <f t="shared" si="31"/>
        <v>0</v>
      </c>
      <c r="AI97" s="33">
        <f t="shared" si="32"/>
        <v>0</v>
      </c>
      <c r="AJ97" s="33">
        <f t="shared" si="33"/>
        <v>0</v>
      </c>
      <c r="AL97" s="48">
        <f t="shared" si="35"/>
        <v>0</v>
      </c>
    </row>
    <row r="98" spans="1:38" s="13" customFormat="1" ht="37.5" customHeight="1">
      <c r="A98" s="3" t="s">
        <v>14</v>
      </c>
      <c r="B98" s="40">
        <f>H98+J98+L98+N98+P98+R98+T98+V98+X98+Z98+AB98+AD98</f>
        <v>656.33</v>
      </c>
      <c r="C98" s="40">
        <f>H98+J98+L98+N98+P98</f>
        <v>560.1</v>
      </c>
      <c r="D98" s="40">
        <v>560.08</v>
      </c>
      <c r="E98" s="40">
        <f>I98+K98+M98+O98+Q98+S98+U98+W98+Y98+AA98+AC98+AE98</f>
        <v>360</v>
      </c>
      <c r="F98" s="41">
        <f>E98/B98*100</f>
        <v>54.850456325324146</v>
      </c>
      <c r="G98" s="41">
        <f>E98/C98*100</f>
        <v>64.27423674343868</v>
      </c>
      <c r="H98" s="2"/>
      <c r="I98" s="2"/>
      <c r="J98" s="2">
        <v>211.5</v>
      </c>
      <c r="K98" s="2">
        <v>163.5</v>
      </c>
      <c r="L98" s="2">
        <v>201.2</v>
      </c>
      <c r="M98" s="2">
        <v>17.9</v>
      </c>
      <c r="N98" s="2">
        <v>138.5</v>
      </c>
      <c r="O98" s="2">
        <v>143.7</v>
      </c>
      <c r="P98" s="2">
        <v>8.9</v>
      </c>
      <c r="Q98" s="2">
        <v>34.9</v>
      </c>
      <c r="R98" s="2">
        <v>36.63</v>
      </c>
      <c r="S98" s="2"/>
      <c r="T98" s="2"/>
      <c r="U98" s="2"/>
      <c r="V98" s="2"/>
      <c r="W98" s="2"/>
      <c r="X98" s="2">
        <v>59.6</v>
      </c>
      <c r="Y98" s="2"/>
      <c r="Z98" s="2"/>
      <c r="AA98" s="2"/>
      <c r="AB98" s="2"/>
      <c r="AC98" s="2"/>
      <c r="AD98" s="2"/>
      <c r="AE98" s="2"/>
      <c r="AF98" s="69"/>
      <c r="AH98" s="33">
        <f t="shared" si="31"/>
        <v>656.33</v>
      </c>
      <c r="AI98" s="33">
        <f t="shared" si="32"/>
        <v>560.1</v>
      </c>
      <c r="AJ98" s="33">
        <f t="shared" si="33"/>
        <v>360</v>
      </c>
      <c r="AL98" s="48">
        <f t="shared" si="35"/>
        <v>200.10000000000002</v>
      </c>
    </row>
    <row r="99" spans="1:38" s="13" customFormat="1" ht="18.75">
      <c r="A99" s="3" t="s">
        <v>15</v>
      </c>
      <c r="B99" s="39"/>
      <c r="C99" s="2"/>
      <c r="D99" s="39"/>
      <c r="E99" s="39"/>
      <c r="F99" s="39"/>
      <c r="G99" s="3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56"/>
      <c r="AH99" s="33">
        <f t="shared" si="31"/>
        <v>0</v>
      </c>
      <c r="AI99" s="33">
        <f t="shared" si="32"/>
        <v>0</v>
      </c>
      <c r="AJ99" s="33">
        <f t="shared" si="33"/>
        <v>0</v>
      </c>
      <c r="AL99" s="48">
        <f t="shared" si="35"/>
        <v>0</v>
      </c>
    </row>
    <row r="100" spans="1:38" s="13" customFormat="1" ht="18.75">
      <c r="A100" s="3" t="s">
        <v>16</v>
      </c>
      <c r="B100" s="39"/>
      <c r="C100" s="2"/>
      <c r="D100" s="39"/>
      <c r="E100" s="39"/>
      <c r="F100" s="39"/>
      <c r="G100" s="3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56"/>
      <c r="AH100" s="33">
        <f t="shared" si="31"/>
        <v>0</v>
      </c>
      <c r="AI100" s="33">
        <f t="shared" si="32"/>
        <v>0</v>
      </c>
      <c r="AJ100" s="33">
        <f t="shared" si="33"/>
        <v>0</v>
      </c>
      <c r="AL100" s="48">
        <f t="shared" si="35"/>
        <v>0</v>
      </c>
    </row>
    <row r="101" spans="1:38" s="13" customFormat="1" ht="93.75">
      <c r="A101" s="3" t="s">
        <v>26</v>
      </c>
      <c r="B101" s="43"/>
      <c r="C101" s="43"/>
      <c r="D101" s="43"/>
      <c r="E101" s="43"/>
      <c r="F101" s="43"/>
      <c r="G101" s="4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67" t="s">
        <v>85</v>
      </c>
      <c r="AH101" s="33">
        <f t="shared" si="31"/>
        <v>0</v>
      </c>
      <c r="AI101" s="33">
        <f t="shared" si="32"/>
        <v>0</v>
      </c>
      <c r="AJ101" s="33">
        <f t="shared" si="33"/>
        <v>0</v>
      </c>
      <c r="AL101" s="48">
        <f t="shared" si="35"/>
        <v>0</v>
      </c>
    </row>
    <row r="102" spans="1:38" s="13" customFormat="1" ht="18.75">
      <c r="A102" s="4" t="s">
        <v>17</v>
      </c>
      <c r="B102" s="34">
        <f>B103+B104+B105</f>
        <v>100</v>
      </c>
      <c r="C102" s="34">
        <f>C103+C104+C105</f>
        <v>100</v>
      </c>
      <c r="D102" s="34">
        <f>D103+D104+D105</f>
        <v>100</v>
      </c>
      <c r="E102" s="34">
        <f>E103+E104+E105</f>
        <v>100</v>
      </c>
      <c r="F102" s="41">
        <f>E102/B102*100</f>
        <v>100</v>
      </c>
      <c r="G102" s="41">
        <f>E102/C102*100</f>
        <v>100</v>
      </c>
      <c r="H102" s="2">
        <f aca="true" t="shared" si="43" ref="H102:AD102">H103+H104+H105+H106</f>
        <v>0</v>
      </c>
      <c r="I102" s="2"/>
      <c r="J102" s="2">
        <f t="shared" si="43"/>
        <v>100</v>
      </c>
      <c r="K102" s="2">
        <f t="shared" si="43"/>
        <v>0</v>
      </c>
      <c r="L102" s="2">
        <f t="shared" si="43"/>
        <v>0</v>
      </c>
      <c r="M102" s="2">
        <f t="shared" si="43"/>
        <v>80</v>
      </c>
      <c r="N102" s="2">
        <f t="shared" si="43"/>
        <v>0</v>
      </c>
      <c r="O102" s="2">
        <f t="shared" si="43"/>
        <v>0</v>
      </c>
      <c r="P102" s="2">
        <f t="shared" si="43"/>
        <v>0</v>
      </c>
      <c r="Q102" s="2">
        <f t="shared" si="43"/>
        <v>20</v>
      </c>
      <c r="R102" s="2">
        <f t="shared" si="43"/>
        <v>0</v>
      </c>
      <c r="S102" s="2">
        <f t="shared" si="43"/>
        <v>0</v>
      </c>
      <c r="T102" s="2">
        <f t="shared" si="43"/>
        <v>0</v>
      </c>
      <c r="U102" s="2">
        <f t="shared" si="43"/>
        <v>0</v>
      </c>
      <c r="V102" s="2">
        <f t="shared" si="43"/>
        <v>0</v>
      </c>
      <c r="W102" s="2">
        <f t="shared" si="43"/>
        <v>0</v>
      </c>
      <c r="X102" s="2">
        <f t="shared" si="43"/>
        <v>0</v>
      </c>
      <c r="Y102" s="2"/>
      <c r="Z102" s="2">
        <f t="shared" si="43"/>
        <v>0</v>
      </c>
      <c r="AA102" s="2"/>
      <c r="AB102" s="2">
        <f t="shared" si="43"/>
        <v>0</v>
      </c>
      <c r="AC102" s="2"/>
      <c r="AD102" s="2">
        <f t="shared" si="43"/>
        <v>0</v>
      </c>
      <c r="AE102" s="2"/>
      <c r="AF102" s="68"/>
      <c r="AH102" s="50">
        <f t="shared" si="31"/>
        <v>100</v>
      </c>
      <c r="AI102" s="50">
        <f t="shared" si="32"/>
        <v>100</v>
      </c>
      <c r="AJ102" s="50">
        <f t="shared" si="33"/>
        <v>100</v>
      </c>
      <c r="AL102" s="48">
        <f t="shared" si="35"/>
        <v>0</v>
      </c>
    </row>
    <row r="103" spans="1:38" s="13" customFormat="1" ht="18.75">
      <c r="A103" s="3" t="s">
        <v>13</v>
      </c>
      <c r="B103" s="39"/>
      <c r="C103" s="2"/>
      <c r="D103" s="39"/>
      <c r="E103" s="39"/>
      <c r="F103" s="39"/>
      <c r="G103" s="3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68"/>
      <c r="AH103" s="50">
        <f t="shared" si="31"/>
        <v>0</v>
      </c>
      <c r="AI103" s="50">
        <f t="shared" si="32"/>
        <v>0</v>
      </c>
      <c r="AJ103" s="50">
        <f t="shared" si="33"/>
        <v>0</v>
      </c>
      <c r="AL103" s="48">
        <f t="shared" si="35"/>
        <v>0</v>
      </c>
    </row>
    <row r="104" spans="1:38" s="13" customFormat="1" ht="22.5" customHeight="1">
      <c r="A104" s="3" t="s">
        <v>14</v>
      </c>
      <c r="B104" s="40">
        <f>H104+J104+L104+N104+P104+R104+T104+V104+X104+Z104+AB104+AD104</f>
        <v>100</v>
      </c>
      <c r="C104" s="40">
        <f>H104+J104+L104+N104+P104</f>
        <v>100</v>
      </c>
      <c r="D104" s="40">
        <v>100</v>
      </c>
      <c r="E104" s="40">
        <f>I104+K104+M104+O104+Q104+S104+U104+W104+Y104+AA104+AC104+AE104</f>
        <v>100</v>
      </c>
      <c r="F104" s="41">
        <f>E104/B104*100</f>
        <v>100</v>
      </c>
      <c r="G104" s="41">
        <f>E104/C104*100</f>
        <v>100</v>
      </c>
      <c r="H104" s="2"/>
      <c r="I104" s="2"/>
      <c r="J104" s="2">
        <v>100</v>
      </c>
      <c r="K104" s="2"/>
      <c r="L104" s="2"/>
      <c r="M104" s="2">
        <v>80</v>
      </c>
      <c r="N104" s="2"/>
      <c r="O104" s="2"/>
      <c r="P104" s="2"/>
      <c r="Q104" s="2">
        <v>20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69"/>
      <c r="AH104" s="50">
        <f t="shared" si="31"/>
        <v>100</v>
      </c>
      <c r="AI104" s="50">
        <f t="shared" si="32"/>
        <v>100</v>
      </c>
      <c r="AJ104" s="50">
        <f t="shared" si="33"/>
        <v>100</v>
      </c>
      <c r="AL104" s="48">
        <f t="shared" si="35"/>
        <v>0</v>
      </c>
    </row>
    <row r="105" spans="1:38" s="13" customFormat="1" ht="18.75">
      <c r="A105" s="3" t="s">
        <v>15</v>
      </c>
      <c r="B105" s="39"/>
      <c r="C105" s="2"/>
      <c r="D105" s="39"/>
      <c r="E105" s="39"/>
      <c r="F105" s="39"/>
      <c r="G105" s="3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55"/>
      <c r="AH105" s="50">
        <f t="shared" si="31"/>
        <v>0</v>
      </c>
      <c r="AI105" s="50">
        <f t="shared" si="32"/>
        <v>0</v>
      </c>
      <c r="AJ105" s="50">
        <f t="shared" si="33"/>
        <v>0</v>
      </c>
      <c r="AL105" s="48">
        <f t="shared" si="35"/>
        <v>0</v>
      </c>
    </row>
    <row r="106" spans="1:38" s="13" customFormat="1" ht="18.75">
      <c r="A106" s="3" t="s">
        <v>16</v>
      </c>
      <c r="B106" s="39"/>
      <c r="C106" s="39"/>
      <c r="D106" s="39"/>
      <c r="E106" s="39"/>
      <c r="F106" s="39"/>
      <c r="G106" s="3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55"/>
      <c r="AH106" s="33">
        <f t="shared" si="31"/>
        <v>0</v>
      </c>
      <c r="AI106" s="33">
        <f t="shared" si="32"/>
        <v>0</v>
      </c>
      <c r="AJ106" s="33">
        <f t="shared" si="33"/>
        <v>0</v>
      </c>
      <c r="AL106" s="48">
        <f t="shared" si="35"/>
        <v>0</v>
      </c>
    </row>
    <row r="107" spans="1:38" s="13" customFormat="1" ht="93.75">
      <c r="A107" s="4" t="s">
        <v>47</v>
      </c>
      <c r="B107" s="39"/>
      <c r="C107" s="39"/>
      <c r="D107" s="39"/>
      <c r="E107" s="39"/>
      <c r="F107" s="39"/>
      <c r="G107" s="3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55"/>
      <c r="AH107" s="33">
        <f t="shared" si="31"/>
        <v>0</v>
      </c>
      <c r="AI107" s="33">
        <f t="shared" si="32"/>
        <v>0</v>
      </c>
      <c r="AJ107" s="33">
        <f t="shared" si="33"/>
        <v>0</v>
      </c>
      <c r="AL107" s="48">
        <f t="shared" si="35"/>
        <v>0</v>
      </c>
    </row>
    <row r="108" spans="1:38" s="13" customFormat="1" ht="18.75">
      <c r="A108" s="4" t="s">
        <v>17</v>
      </c>
      <c r="B108" s="34">
        <f>B114+B119</f>
        <v>798.1999999999998</v>
      </c>
      <c r="C108" s="34">
        <f>C114+C119</f>
        <v>657.5999999999999</v>
      </c>
      <c r="D108" s="34">
        <f>D114+D119</f>
        <v>657.6</v>
      </c>
      <c r="E108" s="34">
        <f>E114+E119</f>
        <v>390.9</v>
      </c>
      <c r="F108" s="44">
        <f>E108/B108*100</f>
        <v>48.97268854923579</v>
      </c>
      <c r="G108" s="44">
        <f>E108/C108*100</f>
        <v>59.44343065693432</v>
      </c>
      <c r="H108" s="2">
        <f>H109+H110+H111+H112</f>
        <v>0</v>
      </c>
      <c r="I108" s="2">
        <f aca="true" t="shared" si="44" ref="I108:AE108">I109+I110+I111+I112</f>
        <v>0</v>
      </c>
      <c r="J108" s="2">
        <f t="shared" si="44"/>
        <v>219.8</v>
      </c>
      <c r="K108" s="2">
        <f t="shared" si="44"/>
        <v>219.1</v>
      </c>
      <c r="L108" s="2">
        <f t="shared" si="44"/>
        <v>205.6</v>
      </c>
      <c r="M108" s="2">
        <f t="shared" si="44"/>
        <v>1.8</v>
      </c>
      <c r="N108" s="2">
        <f t="shared" si="44"/>
        <v>232.2</v>
      </c>
      <c r="O108" s="2">
        <f t="shared" si="44"/>
        <v>0</v>
      </c>
      <c r="P108" s="2">
        <f t="shared" si="44"/>
        <v>0</v>
      </c>
      <c r="Q108" s="2">
        <f t="shared" si="44"/>
        <v>170</v>
      </c>
      <c r="R108" s="2">
        <f t="shared" si="44"/>
        <v>46.8</v>
      </c>
      <c r="S108" s="2">
        <f t="shared" si="44"/>
        <v>0</v>
      </c>
      <c r="T108" s="2">
        <f t="shared" si="44"/>
        <v>0</v>
      </c>
      <c r="U108" s="2">
        <f t="shared" si="44"/>
        <v>0</v>
      </c>
      <c r="V108" s="2">
        <f t="shared" si="44"/>
        <v>0</v>
      </c>
      <c r="W108" s="2">
        <f t="shared" si="44"/>
        <v>0</v>
      </c>
      <c r="X108" s="2">
        <f t="shared" si="44"/>
        <v>0</v>
      </c>
      <c r="Y108" s="2">
        <f t="shared" si="44"/>
        <v>0</v>
      </c>
      <c r="Z108" s="2">
        <f t="shared" si="44"/>
        <v>33.8</v>
      </c>
      <c r="AA108" s="2">
        <f t="shared" si="44"/>
        <v>0</v>
      </c>
      <c r="AB108" s="2">
        <f t="shared" si="44"/>
        <v>60</v>
      </c>
      <c r="AC108" s="2">
        <f t="shared" si="44"/>
        <v>0</v>
      </c>
      <c r="AD108" s="2">
        <f t="shared" si="44"/>
        <v>0</v>
      </c>
      <c r="AE108" s="2">
        <f t="shared" si="44"/>
        <v>0</v>
      </c>
      <c r="AF108" s="55"/>
      <c r="AH108" s="33">
        <f t="shared" si="31"/>
        <v>798.1999999999998</v>
      </c>
      <c r="AI108" s="33">
        <f t="shared" si="32"/>
        <v>657.5999999999999</v>
      </c>
      <c r="AJ108" s="33">
        <f t="shared" si="33"/>
        <v>390.9</v>
      </c>
      <c r="AL108" s="48">
        <f t="shared" si="35"/>
        <v>266.69999999999993</v>
      </c>
    </row>
    <row r="109" spans="1:38" s="13" customFormat="1" ht="18.75">
      <c r="A109" s="3" t="s">
        <v>13</v>
      </c>
      <c r="B109" s="34">
        <f aca="true" t="shared" si="45" ref="B109:E112">B115+B120</f>
        <v>0</v>
      </c>
      <c r="C109" s="34">
        <f t="shared" si="45"/>
        <v>0</v>
      </c>
      <c r="D109" s="34">
        <f t="shared" si="45"/>
        <v>0</v>
      </c>
      <c r="E109" s="34">
        <f t="shared" si="45"/>
        <v>0</v>
      </c>
      <c r="F109" s="39"/>
      <c r="G109" s="3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55"/>
      <c r="AH109" s="33">
        <f t="shared" si="31"/>
        <v>0</v>
      </c>
      <c r="AI109" s="33">
        <f t="shared" si="32"/>
        <v>0</v>
      </c>
      <c r="AJ109" s="33">
        <f t="shared" si="33"/>
        <v>0</v>
      </c>
      <c r="AL109" s="48">
        <f t="shared" si="35"/>
        <v>0</v>
      </c>
    </row>
    <row r="110" spans="1:38" s="13" customFormat="1" ht="18.75">
      <c r="A110" s="3" t="s">
        <v>14</v>
      </c>
      <c r="B110" s="34">
        <f t="shared" si="45"/>
        <v>798.1999999999998</v>
      </c>
      <c r="C110" s="34">
        <f t="shared" si="45"/>
        <v>657.5999999999999</v>
      </c>
      <c r="D110" s="34">
        <f t="shared" si="45"/>
        <v>657.6</v>
      </c>
      <c r="E110" s="34">
        <f t="shared" si="45"/>
        <v>390.9</v>
      </c>
      <c r="F110" s="44">
        <f>E110/B110*100</f>
        <v>48.97268854923579</v>
      </c>
      <c r="G110" s="44">
        <f>E110/C110*100</f>
        <v>59.44343065693432</v>
      </c>
      <c r="H110" s="2">
        <f>H116+H122</f>
        <v>0</v>
      </c>
      <c r="I110" s="2">
        <f aca="true" t="shared" si="46" ref="I110:AE110">I116+I122</f>
        <v>0</v>
      </c>
      <c r="J110" s="2">
        <f t="shared" si="46"/>
        <v>219.8</v>
      </c>
      <c r="K110" s="2">
        <f t="shared" si="46"/>
        <v>219.1</v>
      </c>
      <c r="L110" s="2">
        <f t="shared" si="46"/>
        <v>205.6</v>
      </c>
      <c r="M110" s="2">
        <f t="shared" si="46"/>
        <v>1.8</v>
      </c>
      <c r="N110" s="2">
        <f t="shared" si="46"/>
        <v>232.2</v>
      </c>
      <c r="O110" s="2">
        <f>O116+O122</f>
        <v>0</v>
      </c>
      <c r="P110" s="2">
        <f t="shared" si="46"/>
        <v>0</v>
      </c>
      <c r="Q110" s="2">
        <f t="shared" si="46"/>
        <v>170</v>
      </c>
      <c r="R110" s="2">
        <f t="shared" si="46"/>
        <v>46.8</v>
      </c>
      <c r="S110" s="2">
        <f t="shared" si="46"/>
        <v>0</v>
      </c>
      <c r="T110" s="2">
        <f t="shared" si="46"/>
        <v>0</v>
      </c>
      <c r="U110" s="2">
        <f t="shared" si="46"/>
        <v>0</v>
      </c>
      <c r="V110" s="2">
        <f t="shared" si="46"/>
        <v>0</v>
      </c>
      <c r="W110" s="2">
        <f t="shared" si="46"/>
        <v>0</v>
      </c>
      <c r="X110" s="2">
        <f t="shared" si="46"/>
        <v>0</v>
      </c>
      <c r="Y110" s="2">
        <f t="shared" si="46"/>
        <v>0</v>
      </c>
      <c r="Z110" s="2">
        <f t="shared" si="46"/>
        <v>33.8</v>
      </c>
      <c r="AA110" s="2">
        <f t="shared" si="46"/>
        <v>0</v>
      </c>
      <c r="AB110" s="2">
        <f t="shared" si="46"/>
        <v>60</v>
      </c>
      <c r="AC110" s="2">
        <f t="shared" si="46"/>
        <v>0</v>
      </c>
      <c r="AD110" s="2">
        <f t="shared" si="46"/>
        <v>0</v>
      </c>
      <c r="AE110" s="2">
        <f t="shared" si="46"/>
        <v>0</v>
      </c>
      <c r="AF110" s="55"/>
      <c r="AH110" s="33">
        <f t="shared" si="31"/>
        <v>798.1999999999998</v>
      </c>
      <c r="AI110" s="33">
        <f t="shared" si="32"/>
        <v>657.5999999999999</v>
      </c>
      <c r="AJ110" s="33">
        <f t="shared" si="33"/>
        <v>390.9</v>
      </c>
      <c r="AL110" s="48">
        <f t="shared" si="35"/>
        <v>266.69999999999993</v>
      </c>
    </row>
    <row r="111" spans="1:38" s="13" customFormat="1" ht="18.75">
      <c r="A111" s="3" t="s">
        <v>15</v>
      </c>
      <c r="B111" s="34">
        <f t="shared" si="45"/>
        <v>0</v>
      </c>
      <c r="C111" s="34">
        <f t="shared" si="45"/>
        <v>0</v>
      </c>
      <c r="D111" s="34">
        <f t="shared" si="45"/>
        <v>0</v>
      </c>
      <c r="E111" s="34">
        <f t="shared" si="45"/>
        <v>0</v>
      </c>
      <c r="F111" s="39"/>
      <c r="G111" s="3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55"/>
      <c r="AH111" s="33">
        <f t="shared" si="31"/>
        <v>0</v>
      </c>
      <c r="AI111" s="33">
        <f t="shared" si="32"/>
        <v>0</v>
      </c>
      <c r="AJ111" s="33">
        <f t="shared" si="33"/>
        <v>0</v>
      </c>
      <c r="AL111" s="48">
        <f t="shared" si="35"/>
        <v>0</v>
      </c>
    </row>
    <row r="112" spans="1:38" s="13" customFormat="1" ht="18.75">
      <c r="A112" s="3" t="s">
        <v>16</v>
      </c>
      <c r="B112" s="34">
        <f t="shared" si="45"/>
        <v>0</v>
      </c>
      <c r="C112" s="34">
        <f t="shared" si="45"/>
        <v>0</v>
      </c>
      <c r="D112" s="34">
        <f t="shared" si="45"/>
        <v>0</v>
      </c>
      <c r="E112" s="34">
        <f t="shared" si="45"/>
        <v>0</v>
      </c>
      <c r="F112" s="39"/>
      <c r="G112" s="3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55"/>
      <c r="AH112" s="33">
        <f t="shared" si="31"/>
        <v>0</v>
      </c>
      <c r="AI112" s="33">
        <f t="shared" si="32"/>
        <v>0</v>
      </c>
      <c r="AJ112" s="33">
        <f t="shared" si="33"/>
        <v>0</v>
      </c>
      <c r="AL112" s="48">
        <f t="shared" si="35"/>
        <v>0</v>
      </c>
    </row>
    <row r="113" spans="1:38" s="13" customFormat="1" ht="75" customHeight="1">
      <c r="A113" s="3" t="s">
        <v>27</v>
      </c>
      <c r="B113" s="43"/>
      <c r="C113" s="43"/>
      <c r="D113" s="43"/>
      <c r="E113" s="43"/>
      <c r="F113" s="43"/>
      <c r="G113" s="4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67" t="s">
        <v>91</v>
      </c>
      <c r="AH113" s="33">
        <f t="shared" si="31"/>
        <v>0</v>
      </c>
      <c r="AI113" s="33">
        <f t="shared" si="32"/>
        <v>0</v>
      </c>
      <c r="AJ113" s="33">
        <f t="shared" si="33"/>
        <v>0</v>
      </c>
      <c r="AL113" s="48">
        <f t="shared" si="35"/>
        <v>0</v>
      </c>
    </row>
    <row r="114" spans="1:38" s="13" customFormat="1" ht="66" customHeight="1">
      <c r="A114" s="4" t="s">
        <v>17</v>
      </c>
      <c r="B114" s="34">
        <f>B115+B116+B117+B118</f>
        <v>798.1999999999998</v>
      </c>
      <c r="C114" s="34">
        <f>C115+C116+C117+C118</f>
        <v>657.5999999999999</v>
      </c>
      <c r="D114" s="34">
        <f>D115+D116+D117+D118</f>
        <v>657.6</v>
      </c>
      <c r="E114" s="34">
        <f>E115+E116+E117+E118</f>
        <v>390.9</v>
      </c>
      <c r="F114" s="41">
        <f>E114/B114*100</f>
        <v>48.97268854923579</v>
      </c>
      <c r="G114" s="41">
        <f>E114/C114*100</f>
        <v>59.44343065693432</v>
      </c>
      <c r="H114" s="2">
        <f aca="true" t="shared" si="47" ref="H114:AE114">H115+H116+H117+H118</f>
        <v>0</v>
      </c>
      <c r="I114" s="2">
        <f t="shared" si="47"/>
        <v>0</v>
      </c>
      <c r="J114" s="2">
        <f t="shared" si="47"/>
        <v>219.8</v>
      </c>
      <c r="K114" s="2">
        <f t="shared" si="47"/>
        <v>219.1</v>
      </c>
      <c r="L114" s="2">
        <f t="shared" si="47"/>
        <v>205.6</v>
      </c>
      <c r="M114" s="2">
        <f t="shared" si="47"/>
        <v>1.8</v>
      </c>
      <c r="N114" s="2">
        <f t="shared" si="47"/>
        <v>232.2</v>
      </c>
      <c r="O114" s="2">
        <f t="shared" si="47"/>
        <v>0</v>
      </c>
      <c r="P114" s="2">
        <f t="shared" si="47"/>
        <v>0</v>
      </c>
      <c r="Q114" s="2">
        <f t="shared" si="47"/>
        <v>170</v>
      </c>
      <c r="R114" s="2">
        <f t="shared" si="47"/>
        <v>46.8</v>
      </c>
      <c r="S114" s="2">
        <f t="shared" si="47"/>
        <v>0</v>
      </c>
      <c r="T114" s="2">
        <f t="shared" si="47"/>
        <v>0</v>
      </c>
      <c r="U114" s="2">
        <f t="shared" si="47"/>
        <v>0</v>
      </c>
      <c r="V114" s="2">
        <f t="shared" si="47"/>
        <v>0</v>
      </c>
      <c r="W114" s="2">
        <f t="shared" si="47"/>
        <v>0</v>
      </c>
      <c r="X114" s="2">
        <f t="shared" si="47"/>
        <v>0</v>
      </c>
      <c r="Y114" s="2">
        <f t="shared" si="47"/>
        <v>0</v>
      </c>
      <c r="Z114" s="2">
        <f t="shared" si="47"/>
        <v>33.8</v>
      </c>
      <c r="AA114" s="2">
        <f t="shared" si="47"/>
        <v>0</v>
      </c>
      <c r="AB114" s="2">
        <f t="shared" si="47"/>
        <v>60</v>
      </c>
      <c r="AC114" s="2">
        <f t="shared" si="47"/>
        <v>0</v>
      </c>
      <c r="AD114" s="2">
        <f t="shared" si="47"/>
        <v>0</v>
      </c>
      <c r="AE114" s="2">
        <f t="shared" si="47"/>
        <v>0</v>
      </c>
      <c r="AF114" s="68"/>
      <c r="AH114" s="33">
        <f t="shared" si="31"/>
        <v>798.1999999999998</v>
      </c>
      <c r="AI114" s="33">
        <f t="shared" si="32"/>
        <v>657.5999999999999</v>
      </c>
      <c r="AJ114" s="33">
        <f t="shared" si="33"/>
        <v>390.9</v>
      </c>
      <c r="AL114" s="48">
        <f t="shared" si="35"/>
        <v>266.69999999999993</v>
      </c>
    </row>
    <row r="115" spans="1:38" s="13" customFormat="1" ht="66" customHeight="1">
      <c r="A115" s="3" t="s">
        <v>13</v>
      </c>
      <c r="B115" s="39"/>
      <c r="C115" s="39"/>
      <c r="D115" s="39"/>
      <c r="E115" s="39"/>
      <c r="F115" s="39"/>
      <c r="G115" s="3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68"/>
      <c r="AH115" s="33">
        <f t="shared" si="31"/>
        <v>0</v>
      </c>
      <c r="AI115" s="33">
        <f t="shared" si="32"/>
        <v>0</v>
      </c>
      <c r="AJ115" s="33">
        <f t="shared" si="33"/>
        <v>0</v>
      </c>
      <c r="AL115" s="48">
        <f t="shared" si="35"/>
        <v>0</v>
      </c>
    </row>
    <row r="116" spans="1:38" s="13" customFormat="1" ht="66" customHeight="1">
      <c r="A116" s="3" t="s">
        <v>14</v>
      </c>
      <c r="B116" s="40">
        <f>H116+J116+L116+N116+P116+R116+T116+V116+X116+Z116+AB116+AD116</f>
        <v>798.1999999999998</v>
      </c>
      <c r="C116" s="40">
        <f>H116+J116+L116+N116+P116</f>
        <v>657.5999999999999</v>
      </c>
      <c r="D116" s="40">
        <v>657.6</v>
      </c>
      <c r="E116" s="40">
        <f>I116+K116+M116+O116+Q116+S116+U116+W116+Y116+AA116+AC116+AE116</f>
        <v>390.9</v>
      </c>
      <c r="F116" s="41">
        <f>E116/B116*100</f>
        <v>48.97268854923579</v>
      </c>
      <c r="G116" s="41">
        <f>E116/C116*100</f>
        <v>59.44343065693432</v>
      </c>
      <c r="H116" s="2"/>
      <c r="I116" s="2"/>
      <c r="J116" s="2">
        <v>219.8</v>
      </c>
      <c r="K116" s="2">
        <v>219.1</v>
      </c>
      <c r="L116" s="2">
        <v>205.6</v>
      </c>
      <c r="M116" s="2">
        <v>1.8</v>
      </c>
      <c r="N116" s="2">
        <v>232.2</v>
      </c>
      <c r="O116" s="2"/>
      <c r="P116" s="2"/>
      <c r="Q116" s="2">
        <v>170</v>
      </c>
      <c r="R116" s="2">
        <v>46.8</v>
      </c>
      <c r="S116" s="2"/>
      <c r="T116" s="2"/>
      <c r="U116" s="2"/>
      <c r="V116" s="2"/>
      <c r="W116" s="2"/>
      <c r="X116" s="2"/>
      <c r="Y116" s="2"/>
      <c r="Z116" s="2">
        <v>33.8</v>
      </c>
      <c r="AA116" s="2"/>
      <c r="AB116" s="2">
        <v>60</v>
      </c>
      <c r="AC116" s="2"/>
      <c r="AD116" s="2"/>
      <c r="AE116" s="2"/>
      <c r="AF116" s="68"/>
      <c r="AH116" s="50">
        <f t="shared" si="31"/>
        <v>798.1999999999998</v>
      </c>
      <c r="AI116" s="33">
        <f t="shared" si="32"/>
        <v>657.5999999999999</v>
      </c>
      <c r="AJ116" s="50">
        <f t="shared" si="33"/>
        <v>390.9</v>
      </c>
      <c r="AL116" s="48">
        <f t="shared" si="35"/>
        <v>266.69999999999993</v>
      </c>
    </row>
    <row r="117" spans="1:38" s="13" customFormat="1" ht="66" customHeight="1">
      <c r="A117" s="3" t="s">
        <v>15</v>
      </c>
      <c r="B117" s="39"/>
      <c r="C117" s="39"/>
      <c r="D117" s="39"/>
      <c r="E117" s="39"/>
      <c r="F117" s="39"/>
      <c r="G117" s="3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68"/>
      <c r="AH117" s="33">
        <f t="shared" si="31"/>
        <v>0</v>
      </c>
      <c r="AI117" s="33">
        <f t="shared" si="32"/>
        <v>0</v>
      </c>
      <c r="AJ117" s="33">
        <f t="shared" si="33"/>
        <v>0</v>
      </c>
      <c r="AL117" s="48">
        <f t="shared" si="35"/>
        <v>0</v>
      </c>
    </row>
    <row r="118" spans="1:38" s="13" customFormat="1" ht="66" customHeight="1">
      <c r="A118" s="3" t="s">
        <v>16</v>
      </c>
      <c r="B118" s="39"/>
      <c r="C118" s="39"/>
      <c r="D118" s="39"/>
      <c r="E118" s="39"/>
      <c r="F118" s="39"/>
      <c r="G118" s="3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69"/>
      <c r="AH118" s="33">
        <f t="shared" si="31"/>
        <v>0</v>
      </c>
      <c r="AI118" s="33">
        <f t="shared" si="32"/>
        <v>0</v>
      </c>
      <c r="AJ118" s="33">
        <f t="shared" si="33"/>
        <v>0</v>
      </c>
      <c r="AL118" s="48">
        <f t="shared" si="35"/>
        <v>0</v>
      </c>
    </row>
    <row r="119" spans="1:38" s="13" customFormat="1" ht="56.25">
      <c r="A119" s="3" t="s">
        <v>28</v>
      </c>
      <c r="B119" s="43"/>
      <c r="C119" s="43"/>
      <c r="D119" s="43"/>
      <c r="E119" s="43"/>
      <c r="F119" s="43"/>
      <c r="G119" s="4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55"/>
      <c r="AH119" s="33">
        <f t="shared" si="31"/>
        <v>0</v>
      </c>
      <c r="AI119" s="33">
        <f t="shared" si="32"/>
        <v>0</v>
      </c>
      <c r="AJ119" s="33">
        <f t="shared" si="33"/>
        <v>0</v>
      </c>
      <c r="AL119" s="48">
        <f t="shared" si="35"/>
        <v>0</v>
      </c>
    </row>
    <row r="120" spans="1:38" s="13" customFormat="1" ht="18.75">
      <c r="A120" s="4" t="s">
        <v>17</v>
      </c>
      <c r="B120" s="39"/>
      <c r="C120" s="39"/>
      <c r="D120" s="39"/>
      <c r="E120" s="39"/>
      <c r="F120" s="39"/>
      <c r="G120" s="3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55"/>
      <c r="AH120" s="33">
        <f t="shared" si="31"/>
        <v>0</v>
      </c>
      <c r="AI120" s="33">
        <f t="shared" si="32"/>
        <v>0</v>
      </c>
      <c r="AJ120" s="33">
        <f t="shared" si="33"/>
        <v>0</v>
      </c>
      <c r="AL120" s="48">
        <f t="shared" si="35"/>
        <v>0</v>
      </c>
    </row>
    <row r="121" spans="1:38" s="13" customFormat="1" ht="18.75">
      <c r="A121" s="3" t="s">
        <v>13</v>
      </c>
      <c r="B121" s="39"/>
      <c r="C121" s="39"/>
      <c r="D121" s="39"/>
      <c r="E121" s="39"/>
      <c r="F121" s="39"/>
      <c r="G121" s="3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55"/>
      <c r="AH121" s="33">
        <f t="shared" si="31"/>
        <v>0</v>
      </c>
      <c r="AI121" s="33">
        <f t="shared" si="32"/>
        <v>0</v>
      </c>
      <c r="AJ121" s="33">
        <f t="shared" si="33"/>
        <v>0</v>
      </c>
      <c r="AL121" s="48">
        <f t="shared" si="35"/>
        <v>0</v>
      </c>
    </row>
    <row r="122" spans="1:38" s="13" customFormat="1" ht="18.75">
      <c r="A122" s="3" t="s">
        <v>14</v>
      </c>
      <c r="B122" s="39"/>
      <c r="C122" s="39"/>
      <c r="D122" s="39"/>
      <c r="E122" s="39"/>
      <c r="F122" s="39"/>
      <c r="G122" s="3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55"/>
      <c r="AH122" s="33">
        <f t="shared" si="31"/>
        <v>0</v>
      </c>
      <c r="AI122" s="33">
        <f t="shared" si="32"/>
        <v>0</v>
      </c>
      <c r="AJ122" s="33">
        <f t="shared" si="33"/>
        <v>0</v>
      </c>
      <c r="AL122" s="48">
        <f t="shared" si="35"/>
        <v>0</v>
      </c>
    </row>
    <row r="123" spans="1:38" s="13" customFormat="1" ht="18.75">
      <c r="A123" s="3" t="s">
        <v>15</v>
      </c>
      <c r="B123" s="39"/>
      <c r="C123" s="39"/>
      <c r="D123" s="39"/>
      <c r="E123" s="39"/>
      <c r="F123" s="39"/>
      <c r="G123" s="3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55"/>
      <c r="AH123" s="33">
        <f t="shared" si="31"/>
        <v>0</v>
      </c>
      <c r="AI123" s="33">
        <f t="shared" si="32"/>
        <v>0</v>
      </c>
      <c r="AJ123" s="33">
        <f t="shared" si="33"/>
        <v>0</v>
      </c>
      <c r="AL123" s="48">
        <f t="shared" si="35"/>
        <v>0</v>
      </c>
    </row>
    <row r="124" spans="1:38" s="13" customFormat="1" ht="18.75">
      <c r="A124" s="3" t="s">
        <v>16</v>
      </c>
      <c r="B124" s="39"/>
      <c r="C124" s="39"/>
      <c r="D124" s="39"/>
      <c r="E124" s="39"/>
      <c r="F124" s="39"/>
      <c r="G124" s="3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55"/>
      <c r="AH124" s="33">
        <f t="shared" si="31"/>
        <v>0</v>
      </c>
      <c r="AI124" s="33">
        <f t="shared" si="32"/>
        <v>0</v>
      </c>
      <c r="AJ124" s="33">
        <f t="shared" si="33"/>
        <v>0</v>
      </c>
      <c r="AL124" s="48">
        <f t="shared" si="35"/>
        <v>0</v>
      </c>
    </row>
    <row r="125" spans="1:38" s="13" customFormat="1" ht="112.5">
      <c r="A125" s="4" t="s">
        <v>48</v>
      </c>
      <c r="B125" s="39"/>
      <c r="C125" s="39"/>
      <c r="D125" s="39"/>
      <c r="E125" s="39"/>
      <c r="F125" s="39"/>
      <c r="G125" s="3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55"/>
      <c r="AH125" s="33">
        <f t="shared" si="31"/>
        <v>0</v>
      </c>
      <c r="AI125" s="33">
        <f t="shared" si="32"/>
        <v>0</v>
      </c>
      <c r="AJ125" s="33">
        <f t="shared" si="33"/>
        <v>0</v>
      </c>
      <c r="AL125" s="48">
        <f t="shared" si="35"/>
        <v>0</v>
      </c>
    </row>
    <row r="126" spans="1:38" s="13" customFormat="1" ht="18.75">
      <c r="A126" s="4" t="s">
        <v>17</v>
      </c>
      <c r="B126" s="34">
        <f aca="true" t="shared" si="48" ref="B126:E130">B132</f>
        <v>24569.199999999997</v>
      </c>
      <c r="C126" s="34">
        <f t="shared" si="48"/>
        <v>10141.800000000001</v>
      </c>
      <c r="D126" s="34">
        <f t="shared" si="48"/>
        <v>10141.71</v>
      </c>
      <c r="E126" s="34">
        <f t="shared" si="48"/>
        <v>9424.119999999999</v>
      </c>
      <c r="F126" s="41">
        <f>E126/B126*100</f>
        <v>38.357455676212496</v>
      </c>
      <c r="G126" s="41">
        <f>E126/C126*100</f>
        <v>92.92354414403754</v>
      </c>
      <c r="H126" s="2">
        <f aca="true" t="shared" si="49" ref="H126:AD126">H127+H128+H129+H130</f>
        <v>1949.4</v>
      </c>
      <c r="I126" s="2">
        <f>I127+I128+I129+I130</f>
        <v>838.52</v>
      </c>
      <c r="J126" s="2">
        <f t="shared" si="49"/>
        <v>1757.9</v>
      </c>
      <c r="K126" s="2">
        <f>K127+K128+K129+K130</f>
        <v>1569.1</v>
      </c>
      <c r="L126" s="2">
        <f t="shared" si="49"/>
        <v>2098.9</v>
      </c>
      <c r="M126" s="2">
        <f>M127+M128+M129+M130</f>
        <v>2899.7</v>
      </c>
      <c r="N126" s="2">
        <f t="shared" si="49"/>
        <v>2536.6</v>
      </c>
      <c r="O126" s="2">
        <f>O127+O128+O129+O130</f>
        <v>2678.4</v>
      </c>
      <c r="P126" s="2">
        <f t="shared" si="49"/>
        <v>1799</v>
      </c>
      <c r="Q126" s="2">
        <f>Q127+Q128+Q129+Q130</f>
        <v>1438.4</v>
      </c>
      <c r="R126" s="2">
        <f t="shared" si="49"/>
        <v>2346.1</v>
      </c>
      <c r="S126" s="2">
        <f>S127+S128+S129+S130</f>
        <v>0</v>
      </c>
      <c r="T126" s="2">
        <f t="shared" si="49"/>
        <v>3254.1</v>
      </c>
      <c r="U126" s="2">
        <f>U127+U128+U129+U130</f>
        <v>0</v>
      </c>
      <c r="V126" s="2">
        <f t="shared" si="49"/>
        <v>1611.2</v>
      </c>
      <c r="W126" s="2">
        <f>W127+W128+W129+W130</f>
        <v>0</v>
      </c>
      <c r="X126" s="2">
        <f t="shared" si="49"/>
        <v>1429.3</v>
      </c>
      <c r="Y126" s="2">
        <f>Y127+Y128+Y129+Y130</f>
        <v>0</v>
      </c>
      <c r="Z126" s="2">
        <f t="shared" si="49"/>
        <v>2391.1</v>
      </c>
      <c r="AA126" s="2">
        <f>AA127+AA128+AA129+AA130</f>
        <v>0</v>
      </c>
      <c r="AB126" s="2">
        <f t="shared" si="49"/>
        <v>1499.3</v>
      </c>
      <c r="AC126" s="2">
        <f>AC127+AC128+AC129+AC130</f>
        <v>0</v>
      </c>
      <c r="AD126" s="2">
        <f t="shared" si="49"/>
        <v>1896.3</v>
      </c>
      <c r="AE126" s="2">
        <f>AE127+AE128+AE129+AE130</f>
        <v>0</v>
      </c>
      <c r="AF126" s="67" t="s">
        <v>98</v>
      </c>
      <c r="AH126" s="33">
        <f t="shared" si="31"/>
        <v>24569.199999999997</v>
      </c>
      <c r="AI126" s="33">
        <f t="shared" si="32"/>
        <v>10141.800000000001</v>
      </c>
      <c r="AJ126" s="33">
        <f t="shared" si="33"/>
        <v>9424.119999999999</v>
      </c>
      <c r="AL126" s="48">
        <f t="shared" si="35"/>
        <v>717.6800000000021</v>
      </c>
    </row>
    <row r="127" spans="1:38" s="13" customFormat="1" ht="18.75">
      <c r="A127" s="3" t="s">
        <v>13</v>
      </c>
      <c r="B127" s="39">
        <f t="shared" si="48"/>
        <v>0</v>
      </c>
      <c r="C127" s="39">
        <f t="shared" si="48"/>
        <v>0</v>
      </c>
      <c r="D127" s="39">
        <f t="shared" si="48"/>
        <v>0</v>
      </c>
      <c r="E127" s="39">
        <f t="shared" si="48"/>
        <v>0</v>
      </c>
      <c r="F127" s="39"/>
      <c r="G127" s="3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68"/>
      <c r="AH127" s="33">
        <f t="shared" si="31"/>
        <v>0</v>
      </c>
      <c r="AI127" s="33">
        <f t="shared" si="32"/>
        <v>0</v>
      </c>
      <c r="AJ127" s="33">
        <f t="shared" si="33"/>
        <v>0</v>
      </c>
      <c r="AL127" s="48">
        <f t="shared" si="35"/>
        <v>0</v>
      </c>
    </row>
    <row r="128" spans="1:38" s="13" customFormat="1" ht="18.75">
      <c r="A128" s="3" t="s">
        <v>14</v>
      </c>
      <c r="B128" s="40">
        <f t="shared" si="48"/>
        <v>24569.199999999997</v>
      </c>
      <c r="C128" s="40">
        <f t="shared" si="48"/>
        <v>10141.800000000001</v>
      </c>
      <c r="D128" s="40">
        <f t="shared" si="48"/>
        <v>10141.71</v>
      </c>
      <c r="E128" s="40">
        <f t="shared" si="48"/>
        <v>9424.119999999999</v>
      </c>
      <c r="F128" s="41">
        <f>E128/B128*100</f>
        <v>38.357455676212496</v>
      </c>
      <c r="G128" s="41">
        <f>E128/C128*100</f>
        <v>92.92354414403754</v>
      </c>
      <c r="H128" s="2">
        <f>H134</f>
        <v>1949.4</v>
      </c>
      <c r="I128" s="2">
        <f>I134</f>
        <v>838.52</v>
      </c>
      <c r="J128" s="2">
        <f aca="true" t="shared" si="50" ref="J128:AD128">J134</f>
        <v>1757.9</v>
      </c>
      <c r="K128" s="2">
        <f>K134</f>
        <v>1569.1</v>
      </c>
      <c r="L128" s="2">
        <f t="shared" si="50"/>
        <v>2098.9</v>
      </c>
      <c r="M128" s="2">
        <f>M134</f>
        <v>2899.7</v>
      </c>
      <c r="N128" s="2">
        <f t="shared" si="50"/>
        <v>2536.6</v>
      </c>
      <c r="O128" s="2">
        <f>O134</f>
        <v>2678.4</v>
      </c>
      <c r="P128" s="2">
        <f t="shared" si="50"/>
        <v>1799</v>
      </c>
      <c r="Q128" s="2">
        <f>Q134</f>
        <v>1438.4</v>
      </c>
      <c r="R128" s="2">
        <f t="shared" si="50"/>
        <v>2346.1</v>
      </c>
      <c r="S128" s="2">
        <f>S134</f>
        <v>0</v>
      </c>
      <c r="T128" s="2">
        <f t="shared" si="50"/>
        <v>3254.1</v>
      </c>
      <c r="U128" s="2">
        <f>U134</f>
        <v>0</v>
      </c>
      <c r="V128" s="2">
        <f t="shared" si="50"/>
        <v>1611.2</v>
      </c>
      <c r="W128" s="2">
        <f>W134</f>
        <v>0</v>
      </c>
      <c r="X128" s="2">
        <f t="shared" si="50"/>
        <v>1429.3</v>
      </c>
      <c r="Y128" s="2">
        <f>Y134</f>
        <v>0</v>
      </c>
      <c r="Z128" s="2">
        <f t="shared" si="50"/>
        <v>2391.1</v>
      </c>
      <c r="AA128" s="2">
        <f>AA134</f>
        <v>0</v>
      </c>
      <c r="AB128" s="2">
        <f t="shared" si="50"/>
        <v>1499.3</v>
      </c>
      <c r="AC128" s="2">
        <f>AC134</f>
        <v>0</v>
      </c>
      <c r="AD128" s="2">
        <f t="shared" si="50"/>
        <v>1896.3</v>
      </c>
      <c r="AE128" s="2">
        <f>AE134</f>
        <v>0</v>
      </c>
      <c r="AF128" s="68"/>
      <c r="AH128" s="33">
        <f t="shared" si="31"/>
        <v>24569.199999999997</v>
      </c>
      <c r="AI128" s="33">
        <f t="shared" si="32"/>
        <v>10141.800000000001</v>
      </c>
      <c r="AJ128" s="33">
        <f t="shared" si="33"/>
        <v>9424.119999999999</v>
      </c>
      <c r="AL128" s="48">
        <f t="shared" si="35"/>
        <v>717.6800000000021</v>
      </c>
    </row>
    <row r="129" spans="1:38" s="13" customFormat="1" ht="18.75">
      <c r="A129" s="3" t="s">
        <v>15</v>
      </c>
      <c r="B129" s="39">
        <f t="shared" si="48"/>
        <v>0</v>
      </c>
      <c r="C129" s="39">
        <f t="shared" si="48"/>
        <v>0</v>
      </c>
      <c r="D129" s="39">
        <f t="shared" si="48"/>
        <v>0</v>
      </c>
      <c r="E129" s="39">
        <f t="shared" si="48"/>
        <v>0</v>
      </c>
      <c r="F129" s="39"/>
      <c r="G129" s="3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68"/>
      <c r="AH129" s="33">
        <f t="shared" si="31"/>
        <v>0</v>
      </c>
      <c r="AI129" s="33">
        <f t="shared" si="32"/>
        <v>0</v>
      </c>
      <c r="AJ129" s="33">
        <f t="shared" si="33"/>
        <v>0</v>
      </c>
      <c r="AL129" s="48">
        <f t="shared" si="35"/>
        <v>0</v>
      </c>
    </row>
    <row r="130" spans="1:38" s="13" customFormat="1" ht="18.75">
      <c r="A130" s="3" t="s">
        <v>16</v>
      </c>
      <c r="B130" s="39">
        <f t="shared" si="48"/>
        <v>0</v>
      </c>
      <c r="C130" s="39">
        <f t="shared" si="48"/>
        <v>0</v>
      </c>
      <c r="D130" s="39">
        <f t="shared" si="48"/>
        <v>0</v>
      </c>
      <c r="E130" s="39">
        <f t="shared" si="48"/>
        <v>0</v>
      </c>
      <c r="F130" s="39"/>
      <c r="G130" s="3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68"/>
      <c r="AH130" s="33">
        <f t="shared" si="31"/>
        <v>0</v>
      </c>
      <c r="AI130" s="33">
        <f t="shared" si="32"/>
        <v>0</v>
      </c>
      <c r="AJ130" s="33">
        <f t="shared" si="33"/>
        <v>0</v>
      </c>
      <c r="AL130" s="48">
        <f t="shared" si="35"/>
        <v>0</v>
      </c>
    </row>
    <row r="131" spans="1:38" s="13" customFormat="1" ht="131.25" customHeight="1">
      <c r="A131" s="3" t="s">
        <v>29</v>
      </c>
      <c r="B131" s="43"/>
      <c r="C131" s="43"/>
      <c r="D131" s="43"/>
      <c r="E131" s="43"/>
      <c r="F131" s="43"/>
      <c r="G131" s="4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68"/>
      <c r="AH131" s="33">
        <f t="shared" si="31"/>
        <v>0</v>
      </c>
      <c r="AI131" s="33">
        <f t="shared" si="32"/>
        <v>0</v>
      </c>
      <c r="AJ131" s="33">
        <f t="shared" si="33"/>
        <v>0</v>
      </c>
      <c r="AL131" s="48">
        <f t="shared" si="35"/>
        <v>0</v>
      </c>
    </row>
    <row r="132" spans="1:38" s="13" customFormat="1" ht="18.75">
      <c r="A132" s="4" t="s">
        <v>17</v>
      </c>
      <c r="B132" s="34">
        <f>B133+B134+B135+B136</f>
        <v>24569.199999999997</v>
      </c>
      <c r="C132" s="34">
        <f>C133+C134+C135+C136</f>
        <v>10141.800000000001</v>
      </c>
      <c r="D132" s="34">
        <f>D133+D134+D135+D136</f>
        <v>10141.71</v>
      </c>
      <c r="E132" s="34">
        <f>E133+E134+E135+E136</f>
        <v>9424.119999999999</v>
      </c>
      <c r="F132" s="41">
        <f>E132/B132*100</f>
        <v>38.357455676212496</v>
      </c>
      <c r="G132" s="41">
        <f>E132/C132*100</f>
        <v>92.92354414403754</v>
      </c>
      <c r="H132" s="2">
        <f aca="true" t="shared" si="51" ref="H132:AE132">H133+H134+H135+H136</f>
        <v>1949.4</v>
      </c>
      <c r="I132" s="2">
        <f t="shared" si="51"/>
        <v>838.52</v>
      </c>
      <c r="J132" s="2">
        <f t="shared" si="51"/>
        <v>1757.9</v>
      </c>
      <c r="K132" s="2">
        <f t="shared" si="51"/>
        <v>1569.1</v>
      </c>
      <c r="L132" s="2">
        <f t="shared" si="51"/>
        <v>2098.9</v>
      </c>
      <c r="M132" s="2">
        <f t="shared" si="51"/>
        <v>2899.7</v>
      </c>
      <c r="N132" s="2">
        <f t="shared" si="51"/>
        <v>2536.6</v>
      </c>
      <c r="O132" s="2">
        <f t="shared" si="51"/>
        <v>2678.4</v>
      </c>
      <c r="P132" s="2">
        <f t="shared" si="51"/>
        <v>1799</v>
      </c>
      <c r="Q132" s="2">
        <f t="shared" si="51"/>
        <v>1438.4</v>
      </c>
      <c r="R132" s="2">
        <f t="shared" si="51"/>
        <v>2346.1</v>
      </c>
      <c r="S132" s="2">
        <f t="shared" si="51"/>
        <v>0</v>
      </c>
      <c r="T132" s="2">
        <f t="shared" si="51"/>
        <v>3254.1</v>
      </c>
      <c r="U132" s="2">
        <f t="shared" si="51"/>
        <v>0</v>
      </c>
      <c r="V132" s="2">
        <f t="shared" si="51"/>
        <v>1611.2</v>
      </c>
      <c r="W132" s="2">
        <f t="shared" si="51"/>
        <v>0</v>
      </c>
      <c r="X132" s="2">
        <f t="shared" si="51"/>
        <v>1429.3</v>
      </c>
      <c r="Y132" s="2">
        <f t="shared" si="51"/>
        <v>0</v>
      </c>
      <c r="Z132" s="2">
        <f t="shared" si="51"/>
        <v>2391.1</v>
      </c>
      <c r="AA132" s="2">
        <f t="shared" si="51"/>
        <v>0</v>
      </c>
      <c r="AB132" s="2">
        <f t="shared" si="51"/>
        <v>1499.3</v>
      </c>
      <c r="AC132" s="2">
        <f t="shared" si="51"/>
        <v>0</v>
      </c>
      <c r="AD132" s="2">
        <f t="shared" si="51"/>
        <v>1896.3</v>
      </c>
      <c r="AE132" s="2">
        <f t="shared" si="51"/>
        <v>0</v>
      </c>
      <c r="AF132" s="68"/>
      <c r="AH132" s="33">
        <f t="shared" si="31"/>
        <v>24569.199999999997</v>
      </c>
      <c r="AI132" s="33">
        <f t="shared" si="32"/>
        <v>10141.800000000001</v>
      </c>
      <c r="AJ132" s="33">
        <f t="shared" si="33"/>
        <v>9424.119999999999</v>
      </c>
      <c r="AL132" s="48">
        <f t="shared" si="35"/>
        <v>717.6800000000021</v>
      </c>
    </row>
    <row r="133" spans="1:38" s="13" customFormat="1" ht="18.75">
      <c r="A133" s="3" t="s">
        <v>13</v>
      </c>
      <c r="B133" s="39"/>
      <c r="C133" s="39"/>
      <c r="D133" s="39"/>
      <c r="E133" s="39"/>
      <c r="F133" s="39"/>
      <c r="G133" s="3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68"/>
      <c r="AH133" s="33">
        <f t="shared" si="31"/>
        <v>0</v>
      </c>
      <c r="AI133" s="33">
        <f t="shared" si="32"/>
        <v>0</v>
      </c>
      <c r="AJ133" s="33">
        <f t="shared" si="33"/>
        <v>0</v>
      </c>
      <c r="AL133" s="48">
        <f t="shared" si="35"/>
        <v>0</v>
      </c>
    </row>
    <row r="134" spans="1:38" s="21" customFormat="1" ht="18.75">
      <c r="A134" s="19" t="s">
        <v>14</v>
      </c>
      <c r="B134" s="40">
        <f>H134+J134+L134+N134+P134+R134+T134+V134+X134+Z134+AB134+AD134</f>
        <v>24569.199999999997</v>
      </c>
      <c r="C134" s="40">
        <f>H134+J134+L134+N134+P134</f>
        <v>10141.800000000001</v>
      </c>
      <c r="D134" s="40">
        <v>10141.71</v>
      </c>
      <c r="E134" s="40">
        <f>I134+K134+M134+O134+Q134+S134+U134+W134+Y134+AA134+AC134+AE134</f>
        <v>9424.119999999999</v>
      </c>
      <c r="F134" s="41">
        <f>E134/B134*100</f>
        <v>38.357455676212496</v>
      </c>
      <c r="G134" s="41">
        <f>E134/C134*100</f>
        <v>92.92354414403754</v>
      </c>
      <c r="H134" s="20">
        <v>1949.4</v>
      </c>
      <c r="I134" s="20">
        <v>838.52</v>
      </c>
      <c r="J134" s="20">
        <v>1757.9</v>
      </c>
      <c r="K134" s="20">
        <v>1569.1</v>
      </c>
      <c r="L134" s="20">
        <v>2098.9</v>
      </c>
      <c r="M134" s="20">
        <v>2899.7</v>
      </c>
      <c r="N134" s="20">
        <v>2536.6</v>
      </c>
      <c r="O134" s="20">
        <v>2678.4</v>
      </c>
      <c r="P134" s="20">
        <v>1799</v>
      </c>
      <c r="Q134" s="20">
        <v>1438.4</v>
      </c>
      <c r="R134" s="20">
        <v>2346.1</v>
      </c>
      <c r="S134" s="20"/>
      <c r="T134" s="20">
        <v>3254.1</v>
      </c>
      <c r="U134" s="20"/>
      <c r="V134" s="20">
        <v>1611.2</v>
      </c>
      <c r="W134" s="20"/>
      <c r="X134" s="20">
        <v>1429.3</v>
      </c>
      <c r="Y134" s="20"/>
      <c r="Z134" s="20">
        <v>2391.1</v>
      </c>
      <c r="AA134" s="20"/>
      <c r="AB134" s="20">
        <v>1499.3</v>
      </c>
      <c r="AC134" s="20"/>
      <c r="AD134" s="20">
        <v>1896.3</v>
      </c>
      <c r="AE134" s="20"/>
      <c r="AF134" s="69"/>
      <c r="AH134" s="50">
        <f t="shared" si="31"/>
        <v>24569.199999999997</v>
      </c>
      <c r="AI134" s="33">
        <f t="shared" si="32"/>
        <v>10141.800000000001</v>
      </c>
      <c r="AJ134" s="50">
        <f t="shared" si="33"/>
        <v>9424.119999999999</v>
      </c>
      <c r="AL134" s="48">
        <f t="shared" si="35"/>
        <v>717.6800000000021</v>
      </c>
    </row>
    <row r="135" spans="1:38" s="13" customFormat="1" ht="18.75">
      <c r="A135" s="3" t="s">
        <v>15</v>
      </c>
      <c r="B135" s="39"/>
      <c r="C135" s="39"/>
      <c r="D135" s="39"/>
      <c r="E135" s="39"/>
      <c r="F135" s="39"/>
      <c r="G135" s="3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55"/>
      <c r="AH135" s="50">
        <f t="shared" si="31"/>
        <v>0</v>
      </c>
      <c r="AI135" s="33">
        <f t="shared" si="32"/>
        <v>0</v>
      </c>
      <c r="AJ135" s="50">
        <f t="shared" si="33"/>
        <v>0</v>
      </c>
      <c r="AL135" s="48">
        <f t="shared" si="35"/>
        <v>0</v>
      </c>
    </row>
    <row r="136" spans="1:38" s="13" customFormat="1" ht="18.75">
      <c r="A136" s="3" t="s">
        <v>16</v>
      </c>
      <c r="B136" s="39"/>
      <c r="C136" s="39"/>
      <c r="D136" s="39"/>
      <c r="E136" s="39"/>
      <c r="F136" s="39"/>
      <c r="G136" s="3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55"/>
      <c r="AH136" s="50">
        <f t="shared" si="31"/>
        <v>0</v>
      </c>
      <c r="AI136" s="33">
        <f t="shared" si="32"/>
        <v>0</v>
      </c>
      <c r="AJ136" s="50">
        <f t="shared" si="33"/>
        <v>0</v>
      </c>
      <c r="AL136" s="48">
        <f t="shared" si="35"/>
        <v>0</v>
      </c>
    </row>
    <row r="137" spans="1:38" s="13" customFormat="1" ht="56.25">
      <c r="A137" s="15" t="s">
        <v>30</v>
      </c>
      <c r="B137" s="37">
        <f>B139+B157+B177</f>
        <v>210172.19999999998</v>
      </c>
      <c r="C137" s="37">
        <f>C139+C157+C177</f>
        <v>65876.73</v>
      </c>
      <c r="D137" s="37">
        <f>D139+D157+D177</f>
        <v>75632.5</v>
      </c>
      <c r="E137" s="37">
        <f>E139+E157+E177</f>
        <v>57858.829999999994</v>
      </c>
      <c r="F137" s="38">
        <f>E137/B137*100</f>
        <v>27.529249824667584</v>
      </c>
      <c r="G137" s="38">
        <f>E137/C137*100</f>
        <v>87.82893443557384</v>
      </c>
      <c r="H137" s="16">
        <f>H139+H157+H177</f>
        <v>10497.3</v>
      </c>
      <c r="I137" s="16">
        <f>I139+I157+I177</f>
        <v>7538.700000000001</v>
      </c>
      <c r="J137" s="16">
        <f aca="true" t="shared" si="52" ref="J137:AD137">J139+J157+J177</f>
        <v>13618.699999999999</v>
      </c>
      <c r="K137" s="16">
        <f>K139+K157+K177</f>
        <v>9708.9</v>
      </c>
      <c r="L137" s="16">
        <f t="shared" si="52"/>
        <v>11968.9</v>
      </c>
      <c r="M137" s="16">
        <f>M139+M157+M177</f>
        <v>12606.3</v>
      </c>
      <c r="N137" s="16">
        <f t="shared" si="52"/>
        <v>13383.1</v>
      </c>
      <c r="O137" s="16">
        <f>O139+O157+O177</f>
        <v>12443</v>
      </c>
      <c r="P137" s="16">
        <f t="shared" si="52"/>
        <v>16408.73</v>
      </c>
      <c r="Q137" s="16">
        <f>Q139+Q157+Q177</f>
        <v>15561.929999999998</v>
      </c>
      <c r="R137" s="16">
        <f t="shared" si="52"/>
        <v>10305.7</v>
      </c>
      <c r="S137" s="16">
        <f>S139+S157+S177</f>
        <v>0</v>
      </c>
      <c r="T137" s="16">
        <f>T139+T157+T177</f>
        <v>6786.970000000001</v>
      </c>
      <c r="U137" s="16">
        <f>U139+U157+U177</f>
        <v>0</v>
      </c>
      <c r="V137" s="16">
        <f t="shared" si="52"/>
        <v>43313.4</v>
      </c>
      <c r="W137" s="16">
        <f>W139+W157+W177</f>
        <v>0</v>
      </c>
      <c r="X137" s="16">
        <f t="shared" si="52"/>
        <v>7382</v>
      </c>
      <c r="Y137" s="16">
        <f>Y139+Y157+Y177</f>
        <v>0</v>
      </c>
      <c r="Z137" s="16">
        <f t="shared" si="52"/>
        <v>34605.8</v>
      </c>
      <c r="AA137" s="16">
        <f>AA139+AA157+AA177</f>
        <v>0</v>
      </c>
      <c r="AB137" s="16">
        <f t="shared" si="52"/>
        <v>11155</v>
      </c>
      <c r="AC137" s="16">
        <f>AC139+AC157+AC177</f>
        <v>0</v>
      </c>
      <c r="AD137" s="16">
        <f t="shared" si="52"/>
        <v>30746.6</v>
      </c>
      <c r="AE137" s="16">
        <f>AE139+AE157+AE177</f>
        <v>0</v>
      </c>
      <c r="AF137" s="54"/>
      <c r="AH137" s="33">
        <f aca="true" t="shared" si="53" ref="AH137:AH200">H137+J137+L137+N137+P137+R137+T137+V137+X137+Z137+AB137+AD137</f>
        <v>210172.19999999998</v>
      </c>
      <c r="AI137" s="33">
        <f aca="true" t="shared" si="54" ref="AI137:AI199">H137+J137+L137+N137+P137</f>
        <v>65876.73</v>
      </c>
      <c r="AJ137" s="33">
        <f aca="true" t="shared" si="55" ref="AJ137:AJ200">I137+K137+M137+O137+Q137+S137+U137+W137+Y137+AA137+AC137+AE137</f>
        <v>57858.829999999994</v>
      </c>
      <c r="AL137" s="48">
        <f t="shared" si="35"/>
        <v>8017.9000000000015</v>
      </c>
    </row>
    <row r="138" spans="1:38" s="13" customFormat="1" ht="75">
      <c r="A138" s="4" t="s">
        <v>49</v>
      </c>
      <c r="B138" s="39"/>
      <c r="C138" s="39"/>
      <c r="D138" s="39"/>
      <c r="E138" s="39"/>
      <c r="F138" s="39"/>
      <c r="G138" s="3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55"/>
      <c r="AH138" s="33">
        <f t="shared" si="53"/>
        <v>0</v>
      </c>
      <c r="AI138" s="33">
        <f t="shared" si="54"/>
        <v>0</v>
      </c>
      <c r="AJ138" s="33">
        <f t="shared" si="55"/>
        <v>0</v>
      </c>
      <c r="AL138" s="48">
        <f t="shared" si="35"/>
        <v>0</v>
      </c>
    </row>
    <row r="139" spans="1:38" s="13" customFormat="1" ht="18.75">
      <c r="A139" s="4" t="s">
        <v>17</v>
      </c>
      <c r="B139" s="34">
        <f aca="true" t="shared" si="56" ref="B139:E143">B145+B151</f>
        <v>33812.399999999994</v>
      </c>
      <c r="C139" s="34">
        <f t="shared" si="56"/>
        <v>16796.6</v>
      </c>
      <c r="D139" s="34">
        <f t="shared" si="56"/>
        <v>16012.8</v>
      </c>
      <c r="E139" s="34">
        <f t="shared" si="56"/>
        <v>16012.8</v>
      </c>
      <c r="F139" s="41">
        <f>E139/B139*100</f>
        <v>47.35777407105086</v>
      </c>
      <c r="G139" s="41">
        <f>E139/C139*100</f>
        <v>95.33357941488158</v>
      </c>
      <c r="H139" s="2">
        <f aca="true" t="shared" si="57" ref="H139:AD139">H140+H141+H142+H143</f>
        <v>6632.3</v>
      </c>
      <c r="I139" s="2">
        <f>I140+I141+I142+I143</f>
        <v>6350.6</v>
      </c>
      <c r="J139" s="2">
        <f t="shared" si="57"/>
        <v>3192.6</v>
      </c>
      <c r="K139" s="2">
        <f>K140+K141+K142+K143</f>
        <v>3348.9</v>
      </c>
      <c r="L139" s="2">
        <f t="shared" si="57"/>
        <v>1419.9</v>
      </c>
      <c r="M139" s="2">
        <f>M140+M141+M142+M143</f>
        <v>1247.5</v>
      </c>
      <c r="N139" s="2">
        <f t="shared" si="57"/>
        <v>2562.9</v>
      </c>
      <c r="O139" s="2">
        <f>O140+O141+O142+O143</f>
        <v>2596.5</v>
      </c>
      <c r="P139" s="2">
        <f t="shared" si="57"/>
        <v>2988.9</v>
      </c>
      <c r="Q139" s="2">
        <f>Q140+Q141+Q142+Q143</f>
        <v>2469.3</v>
      </c>
      <c r="R139" s="2">
        <f t="shared" si="57"/>
        <v>3953</v>
      </c>
      <c r="S139" s="2">
        <f>S140+S141+S142+S143</f>
        <v>0</v>
      </c>
      <c r="T139" s="2">
        <f t="shared" si="57"/>
        <v>4185.6</v>
      </c>
      <c r="U139" s="2">
        <f>U140+U141+U142+U143</f>
        <v>0</v>
      </c>
      <c r="V139" s="2">
        <f t="shared" si="57"/>
        <v>1354.5</v>
      </c>
      <c r="W139" s="2">
        <f>W140+W141+W142+W143</f>
        <v>0</v>
      </c>
      <c r="X139" s="2">
        <f t="shared" si="57"/>
        <v>1147</v>
      </c>
      <c r="Y139" s="2">
        <f>Y140+Y141+Y142+Y143</f>
        <v>0</v>
      </c>
      <c r="Z139" s="2">
        <f t="shared" si="57"/>
        <v>2299.8</v>
      </c>
      <c r="AA139" s="2">
        <f>AA140+AA141+AA142+AA143</f>
        <v>0</v>
      </c>
      <c r="AB139" s="2">
        <f t="shared" si="57"/>
        <v>1081</v>
      </c>
      <c r="AC139" s="2">
        <f>AC140+AC141+AC142+AC143</f>
        <v>0</v>
      </c>
      <c r="AD139" s="2">
        <f t="shared" si="57"/>
        <v>2994.9</v>
      </c>
      <c r="AE139" s="2">
        <f>AE140+AE141+AE142+AE143</f>
        <v>0</v>
      </c>
      <c r="AF139" s="55"/>
      <c r="AH139" s="33">
        <f t="shared" si="53"/>
        <v>33812.399999999994</v>
      </c>
      <c r="AI139" s="33">
        <f t="shared" si="54"/>
        <v>16796.6</v>
      </c>
      <c r="AJ139" s="33">
        <f t="shared" si="55"/>
        <v>16012.8</v>
      </c>
      <c r="AL139" s="48">
        <f t="shared" si="35"/>
        <v>783.7999999999993</v>
      </c>
    </row>
    <row r="140" spans="1:38" s="13" customFormat="1" ht="18.75">
      <c r="A140" s="3" t="s">
        <v>13</v>
      </c>
      <c r="B140" s="34">
        <f t="shared" si="56"/>
        <v>0</v>
      </c>
      <c r="C140" s="34">
        <f t="shared" si="56"/>
        <v>0</v>
      </c>
      <c r="D140" s="34">
        <f t="shared" si="56"/>
        <v>0</v>
      </c>
      <c r="E140" s="34">
        <f t="shared" si="56"/>
        <v>0</v>
      </c>
      <c r="F140" s="39"/>
      <c r="G140" s="3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55"/>
      <c r="AH140" s="33">
        <f t="shared" si="53"/>
        <v>0</v>
      </c>
      <c r="AI140" s="33">
        <f t="shared" si="54"/>
        <v>0</v>
      </c>
      <c r="AJ140" s="33">
        <f t="shared" si="55"/>
        <v>0</v>
      </c>
      <c r="AL140" s="48">
        <f t="shared" si="35"/>
        <v>0</v>
      </c>
    </row>
    <row r="141" spans="1:38" s="13" customFormat="1" ht="18.75">
      <c r="A141" s="3" t="s">
        <v>14</v>
      </c>
      <c r="B141" s="34">
        <f t="shared" si="56"/>
        <v>33812.399999999994</v>
      </c>
      <c r="C141" s="34">
        <f t="shared" si="56"/>
        <v>16796.6</v>
      </c>
      <c r="D141" s="34">
        <f t="shared" si="56"/>
        <v>16012.8</v>
      </c>
      <c r="E141" s="34">
        <f t="shared" si="56"/>
        <v>16012.8</v>
      </c>
      <c r="F141" s="41">
        <f>E141/B141*100</f>
        <v>47.35777407105086</v>
      </c>
      <c r="G141" s="41">
        <f>E141/C141*100</f>
        <v>95.33357941488158</v>
      </c>
      <c r="H141" s="2">
        <f>H147+H153</f>
        <v>6632.3</v>
      </c>
      <c r="I141" s="2">
        <f>I147+I153</f>
        <v>6350.6</v>
      </c>
      <c r="J141" s="2">
        <f aca="true" t="shared" si="58" ref="J141:AD141">J147+J153</f>
        <v>3192.6</v>
      </c>
      <c r="K141" s="2">
        <f>K147+K153</f>
        <v>3348.9</v>
      </c>
      <c r="L141" s="2">
        <f t="shared" si="58"/>
        <v>1419.9</v>
      </c>
      <c r="M141" s="2">
        <f>M147+M153</f>
        <v>1247.5</v>
      </c>
      <c r="N141" s="2">
        <f t="shared" si="58"/>
        <v>2562.9</v>
      </c>
      <c r="O141" s="2">
        <f>O147+O153</f>
        <v>2596.5</v>
      </c>
      <c r="P141" s="2">
        <f t="shared" si="58"/>
        <v>2988.9</v>
      </c>
      <c r="Q141" s="2">
        <f>Q147+Q153</f>
        <v>2469.3</v>
      </c>
      <c r="R141" s="2">
        <f t="shared" si="58"/>
        <v>3953</v>
      </c>
      <c r="S141" s="2">
        <f>S147+S153</f>
        <v>0</v>
      </c>
      <c r="T141" s="2">
        <f t="shared" si="58"/>
        <v>4185.6</v>
      </c>
      <c r="U141" s="2">
        <f>U147+U153</f>
        <v>0</v>
      </c>
      <c r="V141" s="2">
        <f t="shared" si="58"/>
        <v>1354.5</v>
      </c>
      <c r="W141" s="2">
        <f>W147+W153</f>
        <v>0</v>
      </c>
      <c r="X141" s="2">
        <f t="shared" si="58"/>
        <v>1147</v>
      </c>
      <c r="Y141" s="2">
        <f>Y147+Y153</f>
        <v>0</v>
      </c>
      <c r="Z141" s="2">
        <f t="shared" si="58"/>
        <v>2299.8</v>
      </c>
      <c r="AA141" s="2">
        <f>AA147+AA153</f>
        <v>0</v>
      </c>
      <c r="AB141" s="2">
        <f t="shared" si="58"/>
        <v>1081</v>
      </c>
      <c r="AC141" s="2">
        <f>AC147+AC153</f>
        <v>0</v>
      </c>
      <c r="AD141" s="2">
        <f t="shared" si="58"/>
        <v>2994.9</v>
      </c>
      <c r="AE141" s="2">
        <f>AE147+AE153</f>
        <v>0</v>
      </c>
      <c r="AF141" s="55"/>
      <c r="AH141" s="33">
        <f t="shared" si="53"/>
        <v>33812.399999999994</v>
      </c>
      <c r="AI141" s="33">
        <f t="shared" si="54"/>
        <v>16796.6</v>
      </c>
      <c r="AJ141" s="33">
        <f t="shared" si="55"/>
        <v>16012.8</v>
      </c>
      <c r="AL141" s="48">
        <f t="shared" si="35"/>
        <v>783.7999999999993</v>
      </c>
    </row>
    <row r="142" spans="1:38" s="13" customFormat="1" ht="18.75">
      <c r="A142" s="3" t="s">
        <v>15</v>
      </c>
      <c r="B142" s="34">
        <f t="shared" si="56"/>
        <v>0</v>
      </c>
      <c r="C142" s="34">
        <f t="shared" si="56"/>
        <v>0</v>
      </c>
      <c r="D142" s="34">
        <f t="shared" si="56"/>
        <v>0</v>
      </c>
      <c r="E142" s="34">
        <f t="shared" si="56"/>
        <v>0</v>
      </c>
      <c r="F142" s="39"/>
      <c r="G142" s="3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55"/>
      <c r="AH142" s="33">
        <f t="shared" si="53"/>
        <v>0</v>
      </c>
      <c r="AI142" s="33">
        <f t="shared" si="54"/>
        <v>0</v>
      </c>
      <c r="AJ142" s="33">
        <f t="shared" si="55"/>
        <v>0</v>
      </c>
      <c r="AL142" s="48">
        <f t="shared" si="35"/>
        <v>0</v>
      </c>
    </row>
    <row r="143" spans="1:38" s="13" customFormat="1" ht="18.75">
      <c r="A143" s="3" t="s">
        <v>16</v>
      </c>
      <c r="B143" s="34">
        <f t="shared" si="56"/>
        <v>0</v>
      </c>
      <c r="C143" s="34">
        <f t="shared" si="56"/>
        <v>0</v>
      </c>
      <c r="D143" s="34">
        <f t="shared" si="56"/>
        <v>0</v>
      </c>
      <c r="E143" s="34">
        <f t="shared" si="56"/>
        <v>0</v>
      </c>
      <c r="F143" s="39"/>
      <c r="G143" s="3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55"/>
      <c r="AH143" s="33">
        <f t="shared" si="53"/>
        <v>0</v>
      </c>
      <c r="AI143" s="33">
        <f t="shared" si="54"/>
        <v>0</v>
      </c>
      <c r="AJ143" s="33">
        <f t="shared" si="55"/>
        <v>0</v>
      </c>
      <c r="AL143" s="48">
        <f t="shared" si="35"/>
        <v>0</v>
      </c>
    </row>
    <row r="144" spans="1:38" s="13" customFormat="1" ht="182.25" customHeight="1">
      <c r="A144" s="3" t="s">
        <v>31</v>
      </c>
      <c r="B144" s="43"/>
      <c r="C144" s="43"/>
      <c r="D144" s="43"/>
      <c r="E144" s="43"/>
      <c r="F144" s="43"/>
      <c r="G144" s="4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56" t="s">
        <v>86</v>
      </c>
      <c r="AH144" s="50">
        <f t="shared" si="53"/>
        <v>0</v>
      </c>
      <c r="AI144" s="50">
        <f t="shared" si="54"/>
        <v>0</v>
      </c>
      <c r="AJ144" s="50">
        <f t="shared" si="55"/>
        <v>0</v>
      </c>
      <c r="AL144" s="48">
        <f t="shared" si="35"/>
        <v>0</v>
      </c>
    </row>
    <row r="145" spans="1:38" s="13" customFormat="1" ht="18.75">
      <c r="A145" s="4" t="s">
        <v>17</v>
      </c>
      <c r="B145" s="34">
        <f>B146+B147+B148+B149</f>
        <v>33712.399999999994</v>
      </c>
      <c r="C145" s="34">
        <f>C146+C147+C148+C149</f>
        <v>16746.1</v>
      </c>
      <c r="D145" s="34">
        <f>D146+D147+D148+D149</f>
        <v>15974.8</v>
      </c>
      <c r="E145" s="34">
        <f>E146+E147+E148+E149</f>
        <v>15974.8</v>
      </c>
      <c r="F145" s="41">
        <f>E145/B145*100</f>
        <v>47.38553173313084</v>
      </c>
      <c r="G145" s="41">
        <f>E145/C145*100</f>
        <v>95.39415147407456</v>
      </c>
      <c r="H145" s="2">
        <f aca="true" t="shared" si="59" ref="H145:AE145">H146+H147+H148+H149</f>
        <v>6632.3</v>
      </c>
      <c r="I145" s="2">
        <f t="shared" si="59"/>
        <v>6350.6</v>
      </c>
      <c r="J145" s="2">
        <f t="shared" si="59"/>
        <v>3176.6</v>
      </c>
      <c r="K145" s="2">
        <f t="shared" si="59"/>
        <v>3348.9</v>
      </c>
      <c r="L145" s="2">
        <f t="shared" si="59"/>
        <v>1403.9</v>
      </c>
      <c r="M145" s="2">
        <f t="shared" si="59"/>
        <v>1223.5</v>
      </c>
      <c r="N145" s="2">
        <f t="shared" si="59"/>
        <v>2562.9</v>
      </c>
      <c r="O145" s="2">
        <f t="shared" si="59"/>
        <v>2588.5</v>
      </c>
      <c r="P145" s="2">
        <f t="shared" si="59"/>
        <v>2970.4</v>
      </c>
      <c r="Q145" s="2">
        <f t="shared" si="59"/>
        <v>2463.3</v>
      </c>
      <c r="R145" s="2">
        <f t="shared" si="59"/>
        <v>3953</v>
      </c>
      <c r="S145" s="2">
        <f t="shared" si="59"/>
        <v>0</v>
      </c>
      <c r="T145" s="2">
        <f t="shared" si="59"/>
        <v>4185.6</v>
      </c>
      <c r="U145" s="2">
        <f t="shared" si="59"/>
        <v>0</v>
      </c>
      <c r="V145" s="2">
        <f t="shared" si="59"/>
        <v>1336</v>
      </c>
      <c r="W145" s="2">
        <f t="shared" si="59"/>
        <v>0</v>
      </c>
      <c r="X145" s="2">
        <f t="shared" si="59"/>
        <v>1147</v>
      </c>
      <c r="Y145" s="2">
        <f t="shared" si="59"/>
        <v>0</v>
      </c>
      <c r="Z145" s="2">
        <f t="shared" si="59"/>
        <v>2274.8</v>
      </c>
      <c r="AA145" s="2">
        <f t="shared" si="59"/>
        <v>0</v>
      </c>
      <c r="AB145" s="2">
        <f t="shared" si="59"/>
        <v>1075</v>
      </c>
      <c r="AC145" s="2">
        <f t="shared" si="59"/>
        <v>0</v>
      </c>
      <c r="AD145" s="2">
        <f t="shared" si="59"/>
        <v>2994.9</v>
      </c>
      <c r="AE145" s="2">
        <f t="shared" si="59"/>
        <v>0</v>
      </c>
      <c r="AF145" s="55"/>
      <c r="AH145" s="50">
        <f t="shared" si="53"/>
        <v>33712.399999999994</v>
      </c>
      <c r="AI145" s="50">
        <f t="shared" si="54"/>
        <v>16746.1</v>
      </c>
      <c r="AJ145" s="50">
        <f t="shared" si="55"/>
        <v>15974.8</v>
      </c>
      <c r="AL145" s="48">
        <f t="shared" si="35"/>
        <v>771.2999999999993</v>
      </c>
    </row>
    <row r="146" spans="1:38" s="13" customFormat="1" ht="18.75">
      <c r="A146" s="3" t="s">
        <v>13</v>
      </c>
      <c r="B146" s="39"/>
      <c r="C146" s="39"/>
      <c r="D146" s="39"/>
      <c r="E146" s="39"/>
      <c r="F146" s="39"/>
      <c r="G146" s="3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55"/>
      <c r="AH146" s="50">
        <f t="shared" si="53"/>
        <v>0</v>
      </c>
      <c r="AI146" s="50">
        <f t="shared" si="54"/>
        <v>0</v>
      </c>
      <c r="AJ146" s="50">
        <f t="shared" si="55"/>
        <v>0</v>
      </c>
      <c r="AL146" s="48">
        <f aca="true" t="shared" si="60" ref="AL146:AL200">C146-E146</f>
        <v>0</v>
      </c>
    </row>
    <row r="147" spans="1:38" s="13" customFormat="1" ht="18.75">
      <c r="A147" s="3" t="s">
        <v>14</v>
      </c>
      <c r="B147" s="35">
        <f>H147+J147+L147+N147+P147+R147+T147+V147+X147+Z147+AB147+AD147</f>
        <v>33712.399999999994</v>
      </c>
      <c r="C147" s="40">
        <f>H147+J147+L147+N147+P147</f>
        <v>16746.1</v>
      </c>
      <c r="D147" s="35">
        <v>15974.8</v>
      </c>
      <c r="E147" s="40">
        <f>I147+K147+M147+O147+Q147+S147+U147+W147+Y147+AA147+AC147+AE147</f>
        <v>15974.8</v>
      </c>
      <c r="F147" s="41">
        <f>E147/B147*100</f>
        <v>47.38553173313084</v>
      </c>
      <c r="G147" s="41">
        <f>E147/C147*100</f>
        <v>95.39415147407456</v>
      </c>
      <c r="H147" s="2">
        <v>6632.3</v>
      </c>
      <c r="I147" s="2">
        <v>6350.6</v>
      </c>
      <c r="J147" s="2">
        <v>3176.6</v>
      </c>
      <c r="K147" s="2">
        <v>3348.9</v>
      </c>
      <c r="L147" s="2">
        <v>1403.9</v>
      </c>
      <c r="M147" s="2">
        <v>1223.5</v>
      </c>
      <c r="N147" s="2">
        <v>2562.9</v>
      </c>
      <c r="O147" s="2">
        <v>2588.5</v>
      </c>
      <c r="P147" s="2">
        <v>2970.4</v>
      </c>
      <c r="Q147" s="2">
        <v>2463.3</v>
      </c>
      <c r="R147" s="2">
        <v>3953</v>
      </c>
      <c r="S147" s="2"/>
      <c r="T147" s="2">
        <v>4185.6</v>
      </c>
      <c r="U147" s="2"/>
      <c r="V147" s="2">
        <v>1336</v>
      </c>
      <c r="W147" s="2"/>
      <c r="X147" s="2">
        <v>1147</v>
      </c>
      <c r="Y147" s="2"/>
      <c r="Z147" s="2">
        <v>2274.8</v>
      </c>
      <c r="AA147" s="2"/>
      <c r="AB147" s="2">
        <v>1075</v>
      </c>
      <c r="AC147" s="2"/>
      <c r="AD147" s="2">
        <v>2994.9</v>
      </c>
      <c r="AE147" s="2"/>
      <c r="AF147" s="55"/>
      <c r="AH147" s="50">
        <f t="shared" si="53"/>
        <v>33712.399999999994</v>
      </c>
      <c r="AI147" s="50">
        <f t="shared" si="54"/>
        <v>16746.1</v>
      </c>
      <c r="AJ147" s="50">
        <f t="shared" si="55"/>
        <v>15974.8</v>
      </c>
      <c r="AL147" s="48">
        <f t="shared" si="60"/>
        <v>771.2999999999993</v>
      </c>
    </row>
    <row r="148" spans="1:38" s="13" customFormat="1" ht="18.75">
      <c r="A148" s="3" t="s">
        <v>15</v>
      </c>
      <c r="B148" s="39"/>
      <c r="C148" s="39"/>
      <c r="D148" s="39"/>
      <c r="E148" s="39"/>
      <c r="F148" s="39"/>
      <c r="G148" s="3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55"/>
      <c r="AH148" s="50">
        <f t="shared" si="53"/>
        <v>0</v>
      </c>
      <c r="AI148" s="50">
        <f t="shared" si="54"/>
        <v>0</v>
      </c>
      <c r="AJ148" s="50">
        <f t="shared" si="55"/>
        <v>0</v>
      </c>
      <c r="AL148" s="48">
        <f t="shared" si="60"/>
        <v>0</v>
      </c>
    </row>
    <row r="149" spans="1:38" s="13" customFormat="1" ht="18.75">
      <c r="A149" s="3" t="s">
        <v>16</v>
      </c>
      <c r="B149" s="39"/>
      <c r="C149" s="39"/>
      <c r="D149" s="39"/>
      <c r="E149" s="39"/>
      <c r="F149" s="39"/>
      <c r="G149" s="3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55"/>
      <c r="AH149" s="50">
        <f t="shared" si="53"/>
        <v>0</v>
      </c>
      <c r="AI149" s="50">
        <f t="shared" si="54"/>
        <v>0</v>
      </c>
      <c r="AJ149" s="50">
        <f t="shared" si="55"/>
        <v>0</v>
      </c>
      <c r="AL149" s="48">
        <f t="shared" si="60"/>
        <v>0</v>
      </c>
    </row>
    <row r="150" spans="1:38" s="13" customFormat="1" ht="37.5">
      <c r="A150" s="3" t="s">
        <v>32</v>
      </c>
      <c r="B150" s="43"/>
      <c r="C150" s="43"/>
      <c r="D150" s="43"/>
      <c r="E150" s="43"/>
      <c r="F150" s="43"/>
      <c r="G150" s="4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55"/>
      <c r="AH150" s="50">
        <f t="shared" si="53"/>
        <v>0</v>
      </c>
      <c r="AI150" s="50">
        <f t="shared" si="54"/>
        <v>0</v>
      </c>
      <c r="AJ150" s="50">
        <f t="shared" si="55"/>
        <v>0</v>
      </c>
      <c r="AL150" s="48">
        <f t="shared" si="60"/>
        <v>0</v>
      </c>
    </row>
    <row r="151" spans="1:38" s="13" customFormat="1" ht="18.75">
      <c r="A151" s="4" t="s">
        <v>17</v>
      </c>
      <c r="B151" s="34">
        <f>B152+B153+B154+B155</f>
        <v>100</v>
      </c>
      <c r="C151" s="34">
        <f>C152+C153+C154+C155</f>
        <v>50.5</v>
      </c>
      <c r="D151" s="34">
        <f>D152+D153+D154+D155</f>
        <v>38</v>
      </c>
      <c r="E151" s="34">
        <f>E152+E153+E154+E155</f>
        <v>38</v>
      </c>
      <c r="F151" s="41">
        <f>E151/B151*100</f>
        <v>38</v>
      </c>
      <c r="G151" s="41">
        <f>E151/C151*100</f>
        <v>75.24752475247524</v>
      </c>
      <c r="H151" s="2">
        <f>H152+H153+H154+H155</f>
        <v>0</v>
      </c>
      <c r="I151" s="2">
        <f aca="true" t="shared" si="61" ref="I151:AE151">I152+I153+I154+I155</f>
        <v>0</v>
      </c>
      <c r="J151" s="2">
        <f t="shared" si="61"/>
        <v>16</v>
      </c>
      <c r="K151" s="2">
        <f t="shared" si="61"/>
        <v>0</v>
      </c>
      <c r="L151" s="2">
        <f t="shared" si="61"/>
        <v>16</v>
      </c>
      <c r="M151" s="2">
        <f t="shared" si="61"/>
        <v>24</v>
      </c>
      <c r="N151" s="2">
        <f t="shared" si="61"/>
        <v>0</v>
      </c>
      <c r="O151" s="2">
        <f t="shared" si="61"/>
        <v>8</v>
      </c>
      <c r="P151" s="2">
        <f t="shared" si="61"/>
        <v>18.5</v>
      </c>
      <c r="Q151" s="2">
        <f t="shared" si="61"/>
        <v>6</v>
      </c>
      <c r="R151" s="2">
        <f t="shared" si="61"/>
        <v>0</v>
      </c>
      <c r="S151" s="2">
        <f t="shared" si="61"/>
        <v>0</v>
      </c>
      <c r="T151" s="2">
        <f t="shared" si="61"/>
        <v>0</v>
      </c>
      <c r="U151" s="2">
        <f t="shared" si="61"/>
        <v>0</v>
      </c>
      <c r="V151" s="2">
        <f t="shared" si="61"/>
        <v>18.5</v>
      </c>
      <c r="W151" s="2">
        <f t="shared" si="61"/>
        <v>0</v>
      </c>
      <c r="X151" s="2">
        <f t="shared" si="61"/>
        <v>0</v>
      </c>
      <c r="Y151" s="2">
        <f t="shared" si="61"/>
        <v>0</v>
      </c>
      <c r="Z151" s="2">
        <f t="shared" si="61"/>
        <v>25</v>
      </c>
      <c r="AA151" s="2">
        <f t="shared" si="61"/>
        <v>0</v>
      </c>
      <c r="AB151" s="2">
        <f t="shared" si="61"/>
        <v>6</v>
      </c>
      <c r="AC151" s="2">
        <f t="shared" si="61"/>
        <v>0</v>
      </c>
      <c r="AD151" s="2">
        <f t="shared" si="61"/>
        <v>0</v>
      </c>
      <c r="AE151" s="2">
        <f t="shared" si="61"/>
        <v>0</v>
      </c>
      <c r="AF151" s="81" t="s">
        <v>92</v>
      </c>
      <c r="AH151" s="50">
        <f t="shared" si="53"/>
        <v>100</v>
      </c>
      <c r="AI151" s="50">
        <f t="shared" si="54"/>
        <v>50.5</v>
      </c>
      <c r="AJ151" s="50">
        <f t="shared" si="55"/>
        <v>38</v>
      </c>
      <c r="AL151" s="48">
        <f t="shared" si="60"/>
        <v>12.5</v>
      </c>
    </row>
    <row r="152" spans="1:38" s="13" customFormat="1" ht="18.75">
      <c r="A152" s="3" t="s">
        <v>13</v>
      </c>
      <c r="B152" s="39"/>
      <c r="C152" s="39"/>
      <c r="D152" s="39"/>
      <c r="E152" s="39"/>
      <c r="F152" s="39"/>
      <c r="G152" s="3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82"/>
      <c r="AH152" s="50">
        <f t="shared" si="53"/>
        <v>0</v>
      </c>
      <c r="AI152" s="50">
        <f t="shared" si="54"/>
        <v>0</v>
      </c>
      <c r="AJ152" s="50">
        <f t="shared" si="55"/>
        <v>0</v>
      </c>
      <c r="AL152" s="48">
        <f t="shared" si="60"/>
        <v>0</v>
      </c>
    </row>
    <row r="153" spans="1:38" s="13" customFormat="1" ht="54" customHeight="1">
      <c r="A153" s="3" t="s">
        <v>14</v>
      </c>
      <c r="B153" s="35">
        <f>H153+J153+L153+N153+P153+R153+T153+V153+X153+Z153+AB153+AD153</f>
        <v>100</v>
      </c>
      <c r="C153" s="40">
        <f>H153+J153+L153+N153+P153</f>
        <v>50.5</v>
      </c>
      <c r="D153" s="35">
        <v>38</v>
      </c>
      <c r="E153" s="40">
        <f>I153+K153+M153+O153+Q153+S153+U153+W153+Y153+AA153+AC153+AE153</f>
        <v>38</v>
      </c>
      <c r="F153" s="41">
        <f>E153/B153*100</f>
        <v>38</v>
      </c>
      <c r="G153" s="41">
        <f>E153/C153*100</f>
        <v>75.24752475247524</v>
      </c>
      <c r="H153" s="2"/>
      <c r="I153" s="2"/>
      <c r="J153" s="2">
        <v>16</v>
      </c>
      <c r="K153" s="2"/>
      <c r="L153" s="2">
        <v>16</v>
      </c>
      <c r="M153" s="2">
        <v>24</v>
      </c>
      <c r="N153" s="2"/>
      <c r="O153" s="2">
        <v>8</v>
      </c>
      <c r="P153" s="2">
        <v>18.5</v>
      </c>
      <c r="Q153" s="2">
        <v>6</v>
      </c>
      <c r="R153" s="2"/>
      <c r="S153" s="2"/>
      <c r="T153" s="2"/>
      <c r="U153" s="2"/>
      <c r="V153" s="2">
        <v>18.5</v>
      </c>
      <c r="W153" s="2"/>
      <c r="X153" s="2"/>
      <c r="Y153" s="2"/>
      <c r="Z153" s="2">
        <v>25</v>
      </c>
      <c r="AA153" s="2"/>
      <c r="AB153" s="2">
        <v>6</v>
      </c>
      <c r="AC153" s="2"/>
      <c r="AD153" s="2"/>
      <c r="AE153" s="2"/>
      <c r="AF153" s="82"/>
      <c r="AH153" s="50">
        <f t="shared" si="53"/>
        <v>100</v>
      </c>
      <c r="AI153" s="50">
        <f t="shared" si="54"/>
        <v>50.5</v>
      </c>
      <c r="AJ153" s="50">
        <f t="shared" si="55"/>
        <v>38</v>
      </c>
      <c r="AL153" s="48">
        <f t="shared" si="60"/>
        <v>12.5</v>
      </c>
    </row>
    <row r="154" spans="1:38" s="13" customFormat="1" ht="18.75">
      <c r="A154" s="3" t="s">
        <v>15</v>
      </c>
      <c r="B154" s="39"/>
      <c r="C154" s="39"/>
      <c r="D154" s="39"/>
      <c r="E154" s="39"/>
      <c r="F154" s="39"/>
      <c r="G154" s="3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82"/>
      <c r="AH154" s="33">
        <f t="shared" si="53"/>
        <v>0</v>
      </c>
      <c r="AI154" s="33">
        <f t="shared" si="54"/>
        <v>0</v>
      </c>
      <c r="AJ154" s="33">
        <f t="shared" si="55"/>
        <v>0</v>
      </c>
      <c r="AL154" s="48">
        <f t="shared" si="60"/>
        <v>0</v>
      </c>
    </row>
    <row r="155" spans="1:38" s="13" customFormat="1" ht="21.75" customHeight="1">
      <c r="A155" s="3" t="s">
        <v>16</v>
      </c>
      <c r="B155" s="39"/>
      <c r="C155" s="39"/>
      <c r="D155" s="39"/>
      <c r="E155" s="39"/>
      <c r="F155" s="39"/>
      <c r="G155" s="3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83"/>
      <c r="AH155" s="33">
        <f t="shared" si="53"/>
        <v>0</v>
      </c>
      <c r="AI155" s="33">
        <f t="shared" si="54"/>
        <v>0</v>
      </c>
      <c r="AJ155" s="33">
        <f t="shared" si="55"/>
        <v>0</v>
      </c>
      <c r="AL155" s="48">
        <f t="shared" si="60"/>
        <v>0</v>
      </c>
    </row>
    <row r="156" spans="1:38" s="13" customFormat="1" ht="193.5" customHeight="1">
      <c r="A156" s="4" t="s">
        <v>50</v>
      </c>
      <c r="B156" s="35"/>
      <c r="C156" s="39"/>
      <c r="D156" s="39"/>
      <c r="E156" s="39"/>
      <c r="F156" s="39"/>
      <c r="G156" s="3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56"/>
      <c r="AH156" s="33">
        <f t="shared" si="53"/>
        <v>0</v>
      </c>
      <c r="AI156" s="33">
        <f t="shared" si="54"/>
        <v>0</v>
      </c>
      <c r="AJ156" s="33">
        <f t="shared" si="55"/>
        <v>0</v>
      </c>
      <c r="AL156" s="48">
        <f t="shared" si="60"/>
        <v>0</v>
      </c>
    </row>
    <row r="157" spans="1:38" s="13" customFormat="1" ht="26.25" customHeight="1">
      <c r="A157" s="4" t="s">
        <v>17</v>
      </c>
      <c r="B157" s="34">
        <f aca="true" t="shared" si="62" ref="B157:E159">B164+B170</f>
        <v>161004.8</v>
      </c>
      <c r="C157" s="34">
        <f t="shared" si="62"/>
        <v>47116.5</v>
      </c>
      <c r="D157" s="34">
        <f t="shared" si="62"/>
        <v>44264.7</v>
      </c>
      <c r="E157" s="34">
        <f t="shared" si="62"/>
        <v>39882.4</v>
      </c>
      <c r="F157" s="41">
        <f>E157/B157*100</f>
        <v>24.770938506181185</v>
      </c>
      <c r="G157" s="41">
        <f>E157/C157*100</f>
        <v>84.64635531077224</v>
      </c>
      <c r="H157" s="2">
        <f>H158+H159+H161+H162</f>
        <v>3865</v>
      </c>
      <c r="I157" s="2">
        <f>I158+I159+I161+I162</f>
        <v>1188.1</v>
      </c>
      <c r="J157" s="2">
        <f aca="true" t="shared" si="63" ref="J157:AD157">J158+J159+J161+J162</f>
        <v>10202.3</v>
      </c>
      <c r="K157" s="2">
        <f>K158+K159+K161+K162</f>
        <v>6335</v>
      </c>
      <c r="L157" s="2">
        <f t="shared" si="63"/>
        <v>10549</v>
      </c>
      <c r="M157" s="2">
        <f>M158+M159+M161+M162</f>
        <v>11160</v>
      </c>
      <c r="N157" s="2">
        <f t="shared" si="63"/>
        <v>10820.2</v>
      </c>
      <c r="O157" s="2">
        <f>O158+O159+O161+O162</f>
        <v>9846.5</v>
      </c>
      <c r="P157" s="2">
        <f t="shared" si="63"/>
        <v>11680</v>
      </c>
      <c r="Q157" s="2">
        <f>Q158+Q159+Q161+Q162</f>
        <v>11352.8</v>
      </c>
      <c r="R157" s="2">
        <f t="shared" si="63"/>
        <v>6352.7</v>
      </c>
      <c r="S157" s="2">
        <f>S158+S159+S161+S162</f>
        <v>0</v>
      </c>
      <c r="T157" s="2">
        <f t="shared" si="63"/>
        <v>1355.1</v>
      </c>
      <c r="U157" s="2">
        <f>U158+U159+U161+U162</f>
        <v>0</v>
      </c>
      <c r="V157" s="2">
        <f t="shared" si="63"/>
        <v>41958.9</v>
      </c>
      <c r="W157" s="2">
        <f>W158+W159+W161+W162</f>
        <v>0</v>
      </c>
      <c r="X157" s="2">
        <f t="shared" si="63"/>
        <v>6235</v>
      </c>
      <c r="Y157" s="2">
        <f>Y158+Y159+Y161+Y162</f>
        <v>0</v>
      </c>
      <c r="Z157" s="2">
        <f>Z158+Z159+Z161+Z162</f>
        <v>32306</v>
      </c>
      <c r="AA157" s="2">
        <f>AA158+AA159+AA161+AA162</f>
        <v>0</v>
      </c>
      <c r="AB157" s="2">
        <f t="shared" si="63"/>
        <v>10074</v>
      </c>
      <c r="AC157" s="2">
        <f>AC158+AC159+AC161+AC162</f>
        <v>0</v>
      </c>
      <c r="AD157" s="2">
        <f t="shared" si="63"/>
        <v>15606.6</v>
      </c>
      <c r="AE157" s="2">
        <f>AE158+AE159+AE161+AE162</f>
        <v>0</v>
      </c>
      <c r="AF157" s="55"/>
      <c r="AH157" s="33">
        <f t="shared" si="53"/>
        <v>161004.80000000002</v>
      </c>
      <c r="AI157" s="33">
        <f t="shared" si="54"/>
        <v>47116.5</v>
      </c>
      <c r="AJ157" s="33">
        <f t="shared" si="55"/>
        <v>39882.399999999994</v>
      </c>
      <c r="AL157" s="48">
        <f t="shared" si="60"/>
        <v>7234.0999999999985</v>
      </c>
    </row>
    <row r="158" spans="1:38" s="13" customFormat="1" ht="18.75">
      <c r="A158" s="3" t="s">
        <v>13</v>
      </c>
      <c r="B158" s="34">
        <f t="shared" si="62"/>
        <v>84281.5</v>
      </c>
      <c r="C158" s="34">
        <f t="shared" si="62"/>
        <v>41419</v>
      </c>
      <c r="D158" s="34">
        <f t="shared" si="62"/>
        <v>38114.9</v>
      </c>
      <c r="E158" s="34">
        <f t="shared" si="62"/>
        <v>36168.200000000004</v>
      </c>
      <c r="F158" s="41">
        <f>E158/B158*100</f>
        <v>42.91356940728393</v>
      </c>
      <c r="G158" s="41">
        <f>E158/C158*100</f>
        <v>87.32272628503827</v>
      </c>
      <c r="H158" s="2">
        <f>H165+H171</f>
        <v>2937</v>
      </c>
      <c r="I158" s="2">
        <f>I165+I171</f>
        <v>1080</v>
      </c>
      <c r="J158" s="2">
        <f aca="true" t="shared" si="64" ref="J158:AD158">J165+J171</f>
        <v>8721</v>
      </c>
      <c r="K158" s="2">
        <f>K165+K171</f>
        <v>5730.3</v>
      </c>
      <c r="L158" s="2">
        <f t="shared" si="64"/>
        <v>9485</v>
      </c>
      <c r="M158" s="2">
        <f>M165+M171</f>
        <v>10026.1</v>
      </c>
      <c r="N158" s="2">
        <f t="shared" si="64"/>
        <v>9675</v>
      </c>
      <c r="O158" s="2">
        <f>O165+O171</f>
        <v>9025.4</v>
      </c>
      <c r="P158" s="2">
        <f t="shared" si="64"/>
        <v>10601</v>
      </c>
      <c r="Q158" s="2">
        <f>Q165+Q171</f>
        <v>10306.4</v>
      </c>
      <c r="R158" s="2">
        <f t="shared" si="64"/>
        <v>5366</v>
      </c>
      <c r="S158" s="2">
        <f>S165+S171</f>
        <v>0</v>
      </c>
      <c r="T158" s="2">
        <f t="shared" si="64"/>
        <v>0</v>
      </c>
      <c r="U158" s="2">
        <f>U165+U171</f>
        <v>0</v>
      </c>
      <c r="V158" s="2">
        <f t="shared" si="64"/>
        <v>0</v>
      </c>
      <c r="W158" s="2">
        <f>W165+W171</f>
        <v>0</v>
      </c>
      <c r="X158" s="2">
        <f t="shared" si="64"/>
        <v>5347</v>
      </c>
      <c r="Y158" s="2">
        <f>Y165+Y171</f>
        <v>0</v>
      </c>
      <c r="Z158" s="2">
        <f t="shared" si="64"/>
        <v>10652</v>
      </c>
      <c r="AA158" s="2">
        <f>AA165+AA171</f>
        <v>0</v>
      </c>
      <c r="AB158" s="2">
        <f t="shared" si="64"/>
        <v>8975</v>
      </c>
      <c r="AC158" s="2">
        <f>AC165+AC171</f>
        <v>0</v>
      </c>
      <c r="AD158" s="2">
        <f t="shared" si="64"/>
        <v>12522.5</v>
      </c>
      <c r="AE158" s="2">
        <f>AE165+AE171</f>
        <v>0</v>
      </c>
      <c r="AF158" s="55"/>
      <c r="AH158" s="33">
        <f t="shared" si="53"/>
        <v>84281.5</v>
      </c>
      <c r="AI158" s="33">
        <f t="shared" si="54"/>
        <v>41419</v>
      </c>
      <c r="AJ158" s="33">
        <f t="shared" si="55"/>
        <v>36168.200000000004</v>
      </c>
      <c r="AL158" s="48">
        <f t="shared" si="60"/>
        <v>5250.799999999996</v>
      </c>
    </row>
    <row r="159" spans="1:38" s="13" customFormat="1" ht="18.75">
      <c r="A159" s="3" t="s">
        <v>14</v>
      </c>
      <c r="B159" s="34">
        <f t="shared" si="62"/>
        <v>56168.3</v>
      </c>
      <c r="C159" s="34">
        <f t="shared" si="62"/>
        <v>5697.5</v>
      </c>
      <c r="D159" s="34">
        <f t="shared" si="62"/>
        <v>5697.5</v>
      </c>
      <c r="E159" s="34">
        <f t="shared" si="62"/>
        <v>3714.2000000000003</v>
      </c>
      <c r="F159" s="41">
        <f>E159/B159*100</f>
        <v>6.612626695128747</v>
      </c>
      <c r="G159" s="41">
        <f>E159/C159*100</f>
        <v>65.18999561211058</v>
      </c>
      <c r="H159" s="2">
        <f>H166+H172</f>
        <v>928</v>
      </c>
      <c r="I159" s="2">
        <f>I166+I172</f>
        <v>108.1</v>
      </c>
      <c r="J159" s="2">
        <f aca="true" t="shared" si="65" ref="J159:AD159">J166+J172</f>
        <v>1481.3</v>
      </c>
      <c r="K159" s="2">
        <f>K166+K172</f>
        <v>604.7</v>
      </c>
      <c r="L159" s="2">
        <f t="shared" si="65"/>
        <v>1064</v>
      </c>
      <c r="M159" s="2">
        <f>M166+M172</f>
        <v>1133.9</v>
      </c>
      <c r="N159" s="2">
        <f t="shared" si="65"/>
        <v>1145.2</v>
      </c>
      <c r="O159" s="2">
        <f>O166+O172</f>
        <v>821.1</v>
      </c>
      <c r="P159" s="2">
        <f t="shared" si="65"/>
        <v>1079</v>
      </c>
      <c r="Q159" s="2">
        <f>Q166+Q172</f>
        <v>1046.4</v>
      </c>
      <c r="R159" s="2">
        <f t="shared" si="65"/>
        <v>986.7</v>
      </c>
      <c r="S159" s="2">
        <f>S166+S172</f>
        <v>0</v>
      </c>
      <c r="T159" s="2">
        <f t="shared" si="65"/>
        <v>1355.1</v>
      </c>
      <c r="U159" s="2">
        <f>U166+U172</f>
        <v>0</v>
      </c>
      <c r="V159" s="2">
        <f t="shared" si="65"/>
        <v>41958.9</v>
      </c>
      <c r="W159" s="2">
        <f>W166+W172</f>
        <v>0</v>
      </c>
      <c r="X159" s="2">
        <f t="shared" si="65"/>
        <v>888</v>
      </c>
      <c r="Y159" s="2">
        <f>Y166+Y172</f>
        <v>0</v>
      </c>
      <c r="Z159" s="2">
        <f t="shared" si="65"/>
        <v>1099</v>
      </c>
      <c r="AA159" s="2">
        <f>AA166+AA172</f>
        <v>0</v>
      </c>
      <c r="AB159" s="2">
        <f t="shared" si="65"/>
        <v>1099</v>
      </c>
      <c r="AC159" s="2">
        <f>AC166+AC172</f>
        <v>0</v>
      </c>
      <c r="AD159" s="2">
        <f t="shared" si="65"/>
        <v>3084.1</v>
      </c>
      <c r="AE159" s="2">
        <f>AE166+AE172</f>
        <v>0</v>
      </c>
      <c r="AF159" s="55"/>
      <c r="AH159" s="33">
        <f t="shared" si="53"/>
        <v>56168.299999999996</v>
      </c>
      <c r="AI159" s="33">
        <f t="shared" si="54"/>
        <v>5697.5</v>
      </c>
      <c r="AJ159" s="33">
        <f t="shared" si="55"/>
        <v>3714.2000000000003</v>
      </c>
      <c r="AL159" s="48">
        <f t="shared" si="60"/>
        <v>1983.2999999999997</v>
      </c>
    </row>
    <row r="160" spans="1:38" s="13" customFormat="1" ht="37.5">
      <c r="A160" s="18" t="s">
        <v>67</v>
      </c>
      <c r="B160" s="34">
        <f aca="true" t="shared" si="66" ref="B160:E161">B173</f>
        <v>7425.099999999999</v>
      </c>
      <c r="C160" s="34">
        <f t="shared" si="66"/>
        <v>3886.2</v>
      </c>
      <c r="D160" s="34">
        <f t="shared" si="66"/>
        <v>3886.2</v>
      </c>
      <c r="E160" s="34">
        <f t="shared" si="66"/>
        <v>2864.5</v>
      </c>
      <c r="F160" s="41">
        <f>E160/B160*100</f>
        <v>38.57860500195284</v>
      </c>
      <c r="G160" s="41">
        <f>E160/C160*100</f>
        <v>73.70953630796151</v>
      </c>
      <c r="H160" s="2">
        <f>H173</f>
        <v>739</v>
      </c>
      <c r="I160" s="2">
        <f aca="true" t="shared" si="67" ref="I160:AE160">I173</f>
        <v>90</v>
      </c>
      <c r="J160" s="2">
        <f t="shared" si="67"/>
        <v>754</v>
      </c>
      <c r="K160" s="2">
        <f t="shared" si="67"/>
        <v>465.4</v>
      </c>
      <c r="L160" s="2">
        <f t="shared" si="67"/>
        <v>774</v>
      </c>
      <c r="M160" s="2">
        <f t="shared" si="67"/>
        <v>886.6</v>
      </c>
      <c r="N160" s="2">
        <f t="shared" si="67"/>
        <v>825.2</v>
      </c>
      <c r="O160" s="2">
        <f t="shared" si="67"/>
        <v>610.4</v>
      </c>
      <c r="P160" s="2">
        <f t="shared" si="67"/>
        <v>794</v>
      </c>
      <c r="Q160" s="2">
        <f t="shared" si="67"/>
        <v>812.1</v>
      </c>
      <c r="R160" s="2">
        <f t="shared" si="67"/>
        <v>483.2</v>
      </c>
      <c r="S160" s="2">
        <f t="shared" si="67"/>
        <v>0</v>
      </c>
      <c r="T160" s="2">
        <f t="shared" si="67"/>
        <v>60</v>
      </c>
      <c r="U160" s="2">
        <f t="shared" si="67"/>
        <v>0</v>
      </c>
      <c r="V160" s="2">
        <f t="shared" si="67"/>
        <v>0</v>
      </c>
      <c r="W160" s="2">
        <f t="shared" si="67"/>
        <v>0</v>
      </c>
      <c r="X160" s="2">
        <f t="shared" si="67"/>
        <v>719</v>
      </c>
      <c r="Y160" s="2">
        <f t="shared" si="67"/>
        <v>0</v>
      </c>
      <c r="Z160" s="2">
        <f t="shared" si="67"/>
        <v>804</v>
      </c>
      <c r="AA160" s="2">
        <f t="shared" si="67"/>
        <v>0</v>
      </c>
      <c r="AB160" s="2">
        <f t="shared" si="67"/>
        <v>809</v>
      </c>
      <c r="AC160" s="2">
        <f t="shared" si="67"/>
        <v>0</v>
      </c>
      <c r="AD160" s="2">
        <f t="shared" si="67"/>
        <v>663.7</v>
      </c>
      <c r="AE160" s="2">
        <f t="shared" si="67"/>
        <v>0</v>
      </c>
      <c r="AF160" s="55"/>
      <c r="AH160" s="33">
        <f t="shared" si="53"/>
        <v>7425.099999999999</v>
      </c>
      <c r="AI160" s="33">
        <f t="shared" si="54"/>
        <v>3886.2</v>
      </c>
      <c r="AJ160" s="33">
        <f t="shared" si="55"/>
        <v>2864.5</v>
      </c>
      <c r="AL160" s="48">
        <f t="shared" si="60"/>
        <v>1021.6999999999998</v>
      </c>
    </row>
    <row r="161" spans="1:38" s="13" customFormat="1" ht="18.75">
      <c r="A161" s="3" t="s">
        <v>15</v>
      </c>
      <c r="B161" s="34">
        <f t="shared" si="66"/>
        <v>0</v>
      </c>
      <c r="C161" s="34">
        <f t="shared" si="66"/>
        <v>0</v>
      </c>
      <c r="D161" s="34">
        <f t="shared" si="66"/>
        <v>0</v>
      </c>
      <c r="E161" s="34">
        <f t="shared" si="66"/>
        <v>0</v>
      </c>
      <c r="F161" s="39"/>
      <c r="G161" s="3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55"/>
      <c r="AH161" s="33">
        <f t="shared" si="53"/>
        <v>0</v>
      </c>
      <c r="AI161" s="33">
        <f t="shared" si="54"/>
        <v>0</v>
      </c>
      <c r="AJ161" s="33">
        <f t="shared" si="55"/>
        <v>0</v>
      </c>
      <c r="AL161" s="48">
        <f t="shared" si="60"/>
        <v>0</v>
      </c>
    </row>
    <row r="162" spans="1:38" s="13" customFormat="1" ht="18.75">
      <c r="A162" s="3" t="s">
        <v>16</v>
      </c>
      <c r="B162" s="34">
        <f>B168+B175</f>
        <v>20555</v>
      </c>
      <c r="C162" s="34">
        <f>C168+C175</f>
        <v>0</v>
      </c>
      <c r="D162" s="34">
        <f>D168+D175</f>
        <v>0</v>
      </c>
      <c r="E162" s="34">
        <f>E168+E175</f>
        <v>0</v>
      </c>
      <c r="F162" s="39"/>
      <c r="G162" s="39"/>
      <c r="H162" s="2">
        <f>H168+H175</f>
        <v>0</v>
      </c>
      <c r="I162" s="2">
        <f aca="true" t="shared" si="68" ref="I162:AE162">I168+I175</f>
        <v>0</v>
      </c>
      <c r="J162" s="2">
        <f t="shared" si="68"/>
        <v>0</v>
      </c>
      <c r="K162" s="2">
        <f t="shared" si="68"/>
        <v>0</v>
      </c>
      <c r="L162" s="2">
        <f t="shared" si="68"/>
        <v>0</v>
      </c>
      <c r="M162" s="2">
        <f t="shared" si="68"/>
        <v>0</v>
      </c>
      <c r="N162" s="2">
        <f t="shared" si="68"/>
        <v>0</v>
      </c>
      <c r="O162" s="2">
        <f t="shared" si="68"/>
        <v>0</v>
      </c>
      <c r="P162" s="2">
        <f t="shared" si="68"/>
        <v>0</v>
      </c>
      <c r="Q162" s="2">
        <f t="shared" si="68"/>
        <v>0</v>
      </c>
      <c r="R162" s="2">
        <f t="shared" si="68"/>
        <v>0</v>
      </c>
      <c r="S162" s="2">
        <f t="shared" si="68"/>
        <v>0</v>
      </c>
      <c r="T162" s="2">
        <f t="shared" si="68"/>
        <v>0</v>
      </c>
      <c r="U162" s="2">
        <f t="shared" si="68"/>
        <v>0</v>
      </c>
      <c r="V162" s="2">
        <f t="shared" si="68"/>
        <v>0</v>
      </c>
      <c r="W162" s="2">
        <f t="shared" si="68"/>
        <v>0</v>
      </c>
      <c r="X162" s="2">
        <f t="shared" si="68"/>
        <v>0</v>
      </c>
      <c r="Y162" s="2">
        <f t="shared" si="68"/>
        <v>0</v>
      </c>
      <c r="Z162" s="2">
        <f t="shared" si="68"/>
        <v>20555</v>
      </c>
      <c r="AA162" s="2">
        <f t="shared" si="68"/>
        <v>0</v>
      </c>
      <c r="AB162" s="2">
        <f t="shared" si="68"/>
        <v>0</v>
      </c>
      <c r="AC162" s="2">
        <f t="shared" si="68"/>
        <v>0</v>
      </c>
      <c r="AD162" s="2">
        <f t="shared" si="68"/>
        <v>0</v>
      </c>
      <c r="AE162" s="2">
        <f t="shared" si="68"/>
        <v>0</v>
      </c>
      <c r="AF162" s="55"/>
      <c r="AH162" s="33">
        <f t="shared" si="53"/>
        <v>20555</v>
      </c>
      <c r="AI162" s="33">
        <f t="shared" si="54"/>
        <v>0</v>
      </c>
      <c r="AJ162" s="33">
        <f t="shared" si="55"/>
        <v>0</v>
      </c>
      <c r="AL162" s="48">
        <f t="shared" si="60"/>
        <v>0</v>
      </c>
    </row>
    <row r="163" spans="1:38" s="13" customFormat="1" ht="112.5">
      <c r="A163" s="3" t="s">
        <v>33</v>
      </c>
      <c r="B163" s="43"/>
      <c r="C163" s="43"/>
      <c r="D163" s="43"/>
      <c r="E163" s="43"/>
      <c r="F163" s="43"/>
      <c r="G163" s="4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55"/>
      <c r="AH163" s="50">
        <f t="shared" si="53"/>
        <v>0</v>
      </c>
      <c r="AI163" s="50">
        <f t="shared" si="54"/>
        <v>0</v>
      </c>
      <c r="AJ163" s="50">
        <f t="shared" si="55"/>
        <v>0</v>
      </c>
      <c r="AL163" s="48">
        <f t="shared" si="60"/>
        <v>0</v>
      </c>
    </row>
    <row r="164" spans="1:38" s="31" customFormat="1" ht="18.75">
      <c r="A164" s="30" t="s">
        <v>17</v>
      </c>
      <c r="B164" s="35">
        <f>B165+B166+B167+B168</f>
        <v>64651.8</v>
      </c>
      <c r="C164" s="35">
        <f>C165+C166+C167+C168</f>
        <v>451.3</v>
      </c>
      <c r="D164" s="35">
        <f>D165+D166+D167+D168</f>
        <v>903.6</v>
      </c>
      <c r="E164" s="35">
        <f>E165+E166+E167+E168</f>
        <v>0</v>
      </c>
      <c r="F164" s="35"/>
      <c r="G164" s="35"/>
      <c r="H164" s="2"/>
      <c r="I164" s="2"/>
      <c r="J164" s="2">
        <f>J165+J166+J167+J168</f>
        <v>451.3</v>
      </c>
      <c r="K164" s="2">
        <f aca="true" t="shared" si="69" ref="K164:AE164">K165+K166+K167+K168</f>
        <v>0</v>
      </c>
      <c r="L164" s="2">
        <f t="shared" si="69"/>
        <v>0</v>
      </c>
      <c r="M164" s="2">
        <f t="shared" si="69"/>
        <v>0</v>
      </c>
      <c r="N164" s="2">
        <f t="shared" si="69"/>
        <v>0</v>
      </c>
      <c r="O164" s="2">
        <f t="shared" si="69"/>
        <v>0</v>
      </c>
      <c r="P164" s="2">
        <f t="shared" si="69"/>
        <v>0</v>
      </c>
      <c r="Q164" s="2">
        <f t="shared" si="69"/>
        <v>0</v>
      </c>
      <c r="R164" s="2">
        <f t="shared" si="69"/>
        <v>391.5</v>
      </c>
      <c r="S164" s="2">
        <f t="shared" si="69"/>
        <v>0</v>
      </c>
      <c r="T164" s="2">
        <f t="shared" si="69"/>
        <v>1295.1</v>
      </c>
      <c r="U164" s="2">
        <f t="shared" si="69"/>
        <v>0</v>
      </c>
      <c r="V164" s="2">
        <f t="shared" si="69"/>
        <v>41958.9</v>
      </c>
      <c r="W164" s="2">
        <f t="shared" si="69"/>
        <v>0</v>
      </c>
      <c r="X164" s="2">
        <f t="shared" si="69"/>
        <v>0</v>
      </c>
      <c r="Y164" s="2">
        <f t="shared" si="69"/>
        <v>0</v>
      </c>
      <c r="Z164" s="2">
        <f t="shared" si="69"/>
        <v>20555</v>
      </c>
      <c r="AA164" s="2">
        <f t="shared" si="69"/>
        <v>0</v>
      </c>
      <c r="AB164" s="2">
        <f t="shared" si="69"/>
        <v>0</v>
      </c>
      <c r="AC164" s="2">
        <f t="shared" si="69"/>
        <v>0</v>
      </c>
      <c r="AD164" s="2">
        <f t="shared" si="69"/>
        <v>0</v>
      </c>
      <c r="AE164" s="2">
        <f t="shared" si="69"/>
        <v>0</v>
      </c>
      <c r="AF164" s="55"/>
      <c r="AH164" s="50">
        <f t="shared" si="53"/>
        <v>64651.8</v>
      </c>
      <c r="AI164" s="50">
        <f t="shared" si="54"/>
        <v>451.3</v>
      </c>
      <c r="AJ164" s="50">
        <f t="shared" si="55"/>
        <v>0</v>
      </c>
      <c r="AL164" s="48">
        <f t="shared" si="60"/>
        <v>451.3</v>
      </c>
    </row>
    <row r="165" spans="1:38" s="31" customFormat="1" ht="18.75">
      <c r="A165" s="32" t="s">
        <v>13</v>
      </c>
      <c r="B165" s="35">
        <f>H165+J165+L165+N165+P165+R165+T165+V165+X165+Z165+AB165+AD165</f>
        <v>0</v>
      </c>
      <c r="C165" s="35"/>
      <c r="D165" s="35"/>
      <c r="E165" s="35"/>
      <c r="F165" s="35"/>
      <c r="G165" s="3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55"/>
      <c r="AH165" s="50">
        <f t="shared" si="53"/>
        <v>0</v>
      </c>
      <c r="AI165" s="50">
        <f t="shared" si="54"/>
        <v>0</v>
      </c>
      <c r="AJ165" s="50">
        <f t="shared" si="55"/>
        <v>0</v>
      </c>
      <c r="AL165" s="48">
        <f t="shared" si="60"/>
        <v>0</v>
      </c>
    </row>
    <row r="166" spans="1:38" s="31" customFormat="1" ht="220.5" customHeight="1">
      <c r="A166" s="32" t="s">
        <v>52</v>
      </c>
      <c r="B166" s="35">
        <f>H166+J166+L166+N166+P166+R166+T166+V166+X166+Z166+AB166+AD166</f>
        <v>44096.8</v>
      </c>
      <c r="C166" s="40">
        <f>H166+J166+L166+N166</f>
        <v>451.3</v>
      </c>
      <c r="D166" s="35">
        <v>451.3</v>
      </c>
      <c r="E166" s="35"/>
      <c r="F166" s="35"/>
      <c r="G166" s="35"/>
      <c r="H166" s="2"/>
      <c r="I166" s="2"/>
      <c r="J166" s="2">
        <v>451.3</v>
      </c>
      <c r="K166" s="2"/>
      <c r="L166" s="2"/>
      <c r="M166" s="2"/>
      <c r="N166" s="2"/>
      <c r="O166" s="2"/>
      <c r="P166" s="2"/>
      <c r="Q166" s="2"/>
      <c r="R166" s="2">
        <v>391.5</v>
      </c>
      <c r="S166" s="2"/>
      <c r="T166" s="2">
        <v>1295.1</v>
      </c>
      <c r="U166" s="2"/>
      <c r="V166" s="2">
        <v>41958.9</v>
      </c>
      <c r="W166" s="2"/>
      <c r="X166" s="2"/>
      <c r="Y166" s="2"/>
      <c r="Z166" s="60"/>
      <c r="AA166" s="2"/>
      <c r="AB166" s="2"/>
      <c r="AC166" s="2"/>
      <c r="AD166" s="2"/>
      <c r="AE166" s="2"/>
      <c r="AF166" s="56" t="s">
        <v>73</v>
      </c>
      <c r="AH166" s="50">
        <f t="shared" si="53"/>
        <v>44096.8</v>
      </c>
      <c r="AI166" s="50">
        <f t="shared" si="54"/>
        <v>451.3</v>
      </c>
      <c r="AJ166" s="50">
        <f t="shared" si="55"/>
        <v>0</v>
      </c>
      <c r="AL166" s="48">
        <f t="shared" si="60"/>
        <v>451.3</v>
      </c>
    </row>
    <row r="167" spans="1:38" s="13" customFormat="1" ht="18.75">
      <c r="A167" s="3" t="s">
        <v>15</v>
      </c>
      <c r="B167" s="35">
        <f>H167+J167+L167+N167+P167+R167+T167+V167+X167+Z167+AB167+AD167</f>
        <v>0</v>
      </c>
      <c r="C167" s="40">
        <f>H167+J167+L167+N167</f>
        <v>0</v>
      </c>
      <c r="D167" s="35">
        <v>452.3</v>
      </c>
      <c r="E167" s="35"/>
      <c r="F167" s="39"/>
      <c r="G167" s="3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55"/>
      <c r="AH167" s="50">
        <f t="shared" si="53"/>
        <v>0</v>
      </c>
      <c r="AI167" s="50">
        <f t="shared" si="54"/>
        <v>0</v>
      </c>
      <c r="AJ167" s="50">
        <f t="shared" si="55"/>
        <v>0</v>
      </c>
      <c r="AL167" s="48">
        <f t="shared" si="60"/>
        <v>0</v>
      </c>
    </row>
    <row r="168" spans="1:38" s="13" customFormat="1" ht="18.75">
      <c r="A168" s="3" t="s">
        <v>16</v>
      </c>
      <c r="B168" s="35">
        <f>H168+J168+L168+N168+P168+R168+T168+V168+X168+Z168+AB168+AD168</f>
        <v>20555</v>
      </c>
      <c r="C168" s="40">
        <f>H168+J168+L168+N168</f>
        <v>0</v>
      </c>
      <c r="D168" s="35"/>
      <c r="E168" s="35"/>
      <c r="F168" s="39"/>
      <c r="G168" s="3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>
        <v>20555</v>
      </c>
      <c r="AA168" s="2"/>
      <c r="AB168" s="2"/>
      <c r="AC168" s="2"/>
      <c r="AD168" s="2"/>
      <c r="AE168" s="2"/>
      <c r="AF168" s="55"/>
      <c r="AH168" s="50">
        <f t="shared" si="53"/>
        <v>20555</v>
      </c>
      <c r="AI168" s="50">
        <f t="shared" si="54"/>
        <v>0</v>
      </c>
      <c r="AJ168" s="50">
        <f t="shared" si="55"/>
        <v>0</v>
      </c>
      <c r="AL168" s="48">
        <f t="shared" si="60"/>
        <v>0</v>
      </c>
    </row>
    <row r="169" spans="1:38" s="13" customFormat="1" ht="75">
      <c r="A169" s="3" t="s">
        <v>34</v>
      </c>
      <c r="B169" s="35"/>
      <c r="C169" s="35"/>
      <c r="D169" s="35"/>
      <c r="E169" s="35"/>
      <c r="F169" s="35"/>
      <c r="G169" s="3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67" t="s">
        <v>68</v>
      </c>
      <c r="AH169" s="50">
        <f t="shared" si="53"/>
        <v>0</v>
      </c>
      <c r="AI169" s="50">
        <f t="shared" si="54"/>
        <v>0</v>
      </c>
      <c r="AJ169" s="50">
        <f t="shared" si="55"/>
        <v>0</v>
      </c>
      <c r="AL169" s="48">
        <f t="shared" si="60"/>
        <v>0</v>
      </c>
    </row>
    <row r="170" spans="1:38" s="13" customFormat="1" ht="18.75">
      <c r="A170" s="4" t="s">
        <v>17</v>
      </c>
      <c r="B170" s="34">
        <f>B171+B172+B174+B175</f>
        <v>96353</v>
      </c>
      <c r="C170" s="34">
        <f>C171+C172+C174+C175</f>
        <v>46665.2</v>
      </c>
      <c r="D170" s="34">
        <f>D171+D172+D174+D175</f>
        <v>43361.1</v>
      </c>
      <c r="E170" s="34">
        <f>E171+E172+E174+E175</f>
        <v>39882.4</v>
      </c>
      <c r="F170" s="41">
        <f>E170/B170*100</f>
        <v>41.391964962170356</v>
      </c>
      <c r="G170" s="41">
        <f>E170/C170*100</f>
        <v>85.46497175625521</v>
      </c>
      <c r="H170" s="2">
        <f>H171+H172+H174+H175</f>
        <v>3865</v>
      </c>
      <c r="I170" s="2">
        <f>I171+I172+I174+I175</f>
        <v>1188.1</v>
      </c>
      <c r="J170" s="2">
        <f aca="true" t="shared" si="70" ref="J170:AD170">J171+J172+J174+J175</f>
        <v>9751</v>
      </c>
      <c r="K170" s="2">
        <f>K171+K172+K174+K175</f>
        <v>6335</v>
      </c>
      <c r="L170" s="2">
        <f t="shared" si="70"/>
        <v>10549</v>
      </c>
      <c r="M170" s="2">
        <f>M171+M172+M174+M175</f>
        <v>11160</v>
      </c>
      <c r="N170" s="2">
        <f t="shared" si="70"/>
        <v>10820.2</v>
      </c>
      <c r="O170" s="2">
        <f>O171+O172+O174+O175</f>
        <v>9846.5</v>
      </c>
      <c r="P170" s="2">
        <f t="shared" si="70"/>
        <v>11680</v>
      </c>
      <c r="Q170" s="2">
        <f>Q171+Q172+Q174+Q175</f>
        <v>11352.8</v>
      </c>
      <c r="R170" s="2">
        <f t="shared" si="70"/>
        <v>5961.2</v>
      </c>
      <c r="S170" s="2">
        <f>S171+S172+S174+S175</f>
        <v>0</v>
      </c>
      <c r="T170" s="2">
        <f t="shared" si="70"/>
        <v>60</v>
      </c>
      <c r="U170" s="2">
        <f>U171+U172+U174+U175</f>
        <v>0</v>
      </c>
      <c r="V170" s="2">
        <f t="shared" si="70"/>
        <v>0</v>
      </c>
      <c r="W170" s="2">
        <f>W171+W172+W174+W175</f>
        <v>0</v>
      </c>
      <c r="X170" s="2">
        <f t="shared" si="70"/>
        <v>6235</v>
      </c>
      <c r="Y170" s="2">
        <f>Y171+Y172+Y174+Y175</f>
        <v>0</v>
      </c>
      <c r="Z170" s="2">
        <f t="shared" si="70"/>
        <v>11751</v>
      </c>
      <c r="AA170" s="2">
        <f>AA171+AA172+AA174+AA175</f>
        <v>0</v>
      </c>
      <c r="AB170" s="2">
        <f t="shared" si="70"/>
        <v>10074</v>
      </c>
      <c r="AC170" s="2">
        <f>AC171+AC172+AC174+AC175</f>
        <v>0</v>
      </c>
      <c r="AD170" s="2">
        <f t="shared" si="70"/>
        <v>15606.6</v>
      </c>
      <c r="AE170" s="2">
        <f>AE171+AE172+AE174+AE175</f>
        <v>0</v>
      </c>
      <c r="AF170" s="68"/>
      <c r="AH170" s="50">
        <f t="shared" si="53"/>
        <v>96353</v>
      </c>
      <c r="AI170" s="50">
        <f t="shared" si="54"/>
        <v>46665.2</v>
      </c>
      <c r="AJ170" s="50">
        <f t="shared" si="55"/>
        <v>39882.399999999994</v>
      </c>
      <c r="AL170" s="48">
        <f t="shared" si="60"/>
        <v>6782.799999999996</v>
      </c>
    </row>
    <row r="171" spans="1:38" s="13" customFormat="1" ht="18.75">
      <c r="A171" s="3" t="s">
        <v>13</v>
      </c>
      <c r="B171" s="35">
        <f>H171+J171+L171+N171+P171+R171+T171+V171+X171+Z171+AB171+AD171</f>
        <v>84281.5</v>
      </c>
      <c r="C171" s="40">
        <f>H171+J171+L171+N171+P171</f>
        <v>41419</v>
      </c>
      <c r="D171" s="35">
        <v>38114.9</v>
      </c>
      <c r="E171" s="40">
        <f>I171+K171+M171+O171+Q171+S171+U171+W171+Y171+AA171+AC171+AE171</f>
        <v>36168.200000000004</v>
      </c>
      <c r="F171" s="41">
        <f>E171/B171*100</f>
        <v>42.91356940728393</v>
      </c>
      <c r="G171" s="41">
        <f>E171/C171*100</f>
        <v>87.32272628503827</v>
      </c>
      <c r="H171" s="24">
        <v>2937</v>
      </c>
      <c r="I171" s="24">
        <v>1080</v>
      </c>
      <c r="J171" s="24">
        <v>8721</v>
      </c>
      <c r="K171" s="24">
        <v>5730.3</v>
      </c>
      <c r="L171" s="24">
        <v>9485</v>
      </c>
      <c r="M171" s="24">
        <v>10026.1</v>
      </c>
      <c r="N171" s="24">
        <v>9675</v>
      </c>
      <c r="O171" s="24">
        <v>9025.4</v>
      </c>
      <c r="P171" s="24">
        <v>10601</v>
      </c>
      <c r="Q171" s="24">
        <v>10306.4</v>
      </c>
      <c r="R171" s="24">
        <v>5366</v>
      </c>
      <c r="S171" s="24"/>
      <c r="T171" s="24"/>
      <c r="U171" s="24"/>
      <c r="V171" s="24"/>
      <c r="W171" s="24"/>
      <c r="X171" s="24">
        <v>5347</v>
      </c>
      <c r="Y171" s="24"/>
      <c r="Z171" s="24">
        <v>10652</v>
      </c>
      <c r="AA171" s="24"/>
      <c r="AB171" s="24">
        <v>8975</v>
      </c>
      <c r="AC171" s="24"/>
      <c r="AD171" s="24">
        <v>12522.5</v>
      </c>
      <c r="AE171" s="24"/>
      <c r="AF171" s="68"/>
      <c r="AH171" s="50">
        <f t="shared" si="53"/>
        <v>84281.5</v>
      </c>
      <c r="AI171" s="50">
        <f t="shared" si="54"/>
        <v>41419</v>
      </c>
      <c r="AJ171" s="50">
        <f t="shared" si="55"/>
        <v>36168.200000000004</v>
      </c>
      <c r="AL171" s="48">
        <f t="shared" si="60"/>
        <v>5250.799999999996</v>
      </c>
    </row>
    <row r="172" spans="1:38" s="13" customFormat="1" ht="18.75">
      <c r="A172" s="3" t="s">
        <v>14</v>
      </c>
      <c r="B172" s="35">
        <f>H172+J172+L172+N172+P172+R172+T172+V172+X172+Z172+AB172+AD172</f>
        <v>12071.5</v>
      </c>
      <c r="C172" s="40">
        <f>H172+J172+L172+N172+P172</f>
        <v>5246.2</v>
      </c>
      <c r="D172" s="35">
        <v>5246.2</v>
      </c>
      <c r="E172" s="40">
        <f>I172+K172+M172+O172+Q172+S172+U172+W172+Y172+AA172+AC172+AE172</f>
        <v>3714.2000000000003</v>
      </c>
      <c r="F172" s="41">
        <f>E172/B172*100</f>
        <v>30.768338648883738</v>
      </c>
      <c r="G172" s="41">
        <f>E172/C172*100</f>
        <v>70.79791086881934</v>
      </c>
      <c r="H172" s="24">
        <v>928</v>
      </c>
      <c r="I172" s="24">
        <v>108.1</v>
      </c>
      <c r="J172" s="24">
        <v>1030</v>
      </c>
      <c r="K172" s="24">
        <v>604.7</v>
      </c>
      <c r="L172" s="24">
        <v>1064</v>
      </c>
      <c r="M172" s="24">
        <v>1133.9</v>
      </c>
      <c r="N172" s="24">
        <v>1145.2</v>
      </c>
      <c r="O172" s="24">
        <v>821.1</v>
      </c>
      <c r="P172" s="24">
        <v>1079</v>
      </c>
      <c r="Q172" s="24">
        <v>1046.4</v>
      </c>
      <c r="R172" s="24">
        <v>595.2</v>
      </c>
      <c r="S172" s="24"/>
      <c r="T172" s="24">
        <v>60</v>
      </c>
      <c r="U172" s="24"/>
      <c r="V172" s="24"/>
      <c r="W172" s="24"/>
      <c r="X172" s="24">
        <v>888</v>
      </c>
      <c r="Y172" s="24"/>
      <c r="Z172" s="24">
        <v>1099</v>
      </c>
      <c r="AA172" s="24"/>
      <c r="AB172" s="24">
        <v>1099</v>
      </c>
      <c r="AC172" s="24"/>
      <c r="AD172" s="24">
        <v>3084.1</v>
      </c>
      <c r="AE172" s="24"/>
      <c r="AF172" s="68"/>
      <c r="AH172" s="50">
        <f t="shared" si="53"/>
        <v>12071.5</v>
      </c>
      <c r="AI172" s="50">
        <f t="shared" si="54"/>
        <v>5246.2</v>
      </c>
      <c r="AJ172" s="50">
        <f t="shared" si="55"/>
        <v>3714.2000000000003</v>
      </c>
      <c r="AL172" s="48">
        <f t="shared" si="60"/>
        <v>1531.9999999999995</v>
      </c>
    </row>
    <row r="173" spans="1:38" s="13" customFormat="1" ht="37.5">
      <c r="A173" s="18" t="s">
        <v>67</v>
      </c>
      <c r="B173" s="35">
        <f>H173+J173+L173+N173+P173+R173+T173+V173+X173+Z173+AB173+AD173</f>
        <v>7425.099999999999</v>
      </c>
      <c r="C173" s="40">
        <f>H173+J173+L173+N173+P173</f>
        <v>3886.2</v>
      </c>
      <c r="D173" s="35">
        <v>3886.2</v>
      </c>
      <c r="E173" s="40">
        <f>I173+K173+M173+O173+Q173+S173+U173+W173+Y173+AA173+AC173+AE173</f>
        <v>2864.5</v>
      </c>
      <c r="F173" s="41">
        <f>E173/B173*100</f>
        <v>38.57860500195284</v>
      </c>
      <c r="G173" s="41">
        <f>E173/C173*100</f>
        <v>73.70953630796151</v>
      </c>
      <c r="H173" s="24">
        <v>739</v>
      </c>
      <c r="I173" s="24">
        <v>90</v>
      </c>
      <c r="J173" s="24">
        <v>754</v>
      </c>
      <c r="K173" s="24">
        <v>465.4</v>
      </c>
      <c r="L173" s="24">
        <v>774</v>
      </c>
      <c r="M173" s="24">
        <v>886.6</v>
      </c>
      <c r="N173" s="24">
        <v>825.2</v>
      </c>
      <c r="O173" s="24">
        <v>610.4</v>
      </c>
      <c r="P173" s="24">
        <v>794</v>
      </c>
      <c r="Q173" s="24">
        <v>812.1</v>
      </c>
      <c r="R173" s="24">
        <v>483.2</v>
      </c>
      <c r="S173" s="24"/>
      <c r="T173" s="24">
        <v>60</v>
      </c>
      <c r="U173" s="24"/>
      <c r="V173" s="24"/>
      <c r="W173" s="24"/>
      <c r="X173" s="24">
        <v>719</v>
      </c>
      <c r="Y173" s="24"/>
      <c r="Z173" s="24">
        <v>804</v>
      </c>
      <c r="AA173" s="24"/>
      <c r="AB173" s="24">
        <v>809</v>
      </c>
      <c r="AC173" s="24"/>
      <c r="AD173" s="24">
        <v>663.7</v>
      </c>
      <c r="AE173" s="24"/>
      <c r="AF173" s="69"/>
      <c r="AH173" s="33">
        <f t="shared" si="53"/>
        <v>7425.099999999999</v>
      </c>
      <c r="AI173" s="33">
        <f t="shared" si="54"/>
        <v>3886.2</v>
      </c>
      <c r="AJ173" s="33">
        <f t="shared" si="55"/>
        <v>2864.5</v>
      </c>
      <c r="AL173" s="48">
        <f t="shared" si="60"/>
        <v>1021.6999999999998</v>
      </c>
    </row>
    <row r="174" spans="1:38" s="13" customFormat="1" ht="18.75">
      <c r="A174" s="3" t="s">
        <v>15</v>
      </c>
      <c r="B174" s="39"/>
      <c r="C174" s="39"/>
      <c r="D174" s="39"/>
      <c r="E174" s="39"/>
      <c r="F174" s="39"/>
      <c r="G174" s="3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55"/>
      <c r="AH174" s="33">
        <f t="shared" si="53"/>
        <v>0</v>
      </c>
      <c r="AI174" s="33">
        <f t="shared" si="54"/>
        <v>0</v>
      </c>
      <c r="AJ174" s="33">
        <f t="shared" si="55"/>
        <v>0</v>
      </c>
      <c r="AL174" s="48">
        <f t="shared" si="60"/>
        <v>0</v>
      </c>
    </row>
    <row r="175" spans="1:38" s="13" customFormat="1" ht="18.75">
      <c r="A175" s="3" t="s">
        <v>16</v>
      </c>
      <c r="B175" s="39"/>
      <c r="C175" s="39"/>
      <c r="D175" s="39"/>
      <c r="E175" s="39"/>
      <c r="F175" s="39"/>
      <c r="G175" s="3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55"/>
      <c r="AH175" s="33">
        <f t="shared" si="53"/>
        <v>0</v>
      </c>
      <c r="AI175" s="33">
        <f t="shared" si="54"/>
        <v>0</v>
      </c>
      <c r="AJ175" s="33">
        <f t="shared" si="55"/>
        <v>0</v>
      </c>
      <c r="AL175" s="48">
        <f t="shared" si="60"/>
        <v>0</v>
      </c>
    </row>
    <row r="176" spans="1:38" s="13" customFormat="1" ht="93.75">
      <c r="A176" s="4" t="s">
        <v>51</v>
      </c>
      <c r="B176" s="35"/>
      <c r="C176" s="39"/>
      <c r="D176" s="39"/>
      <c r="E176" s="39"/>
      <c r="F176" s="39"/>
      <c r="G176" s="3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55"/>
      <c r="AH176" s="33">
        <f t="shared" si="53"/>
        <v>0</v>
      </c>
      <c r="AI176" s="33">
        <f t="shared" si="54"/>
        <v>0</v>
      </c>
      <c r="AJ176" s="33">
        <f t="shared" si="55"/>
        <v>0</v>
      </c>
      <c r="AL176" s="48">
        <f t="shared" si="60"/>
        <v>0</v>
      </c>
    </row>
    <row r="177" spans="1:38" s="13" customFormat="1" ht="18.75">
      <c r="A177" s="4" t="s">
        <v>17</v>
      </c>
      <c r="B177" s="34">
        <f>B183+B189</f>
        <v>15355</v>
      </c>
      <c r="C177" s="34">
        <f>C183+C189</f>
        <v>1963.63</v>
      </c>
      <c r="D177" s="34">
        <f>D183+D189</f>
        <v>15355</v>
      </c>
      <c r="E177" s="34">
        <f>E183+E189</f>
        <v>1963.63</v>
      </c>
      <c r="F177" s="41">
        <f>E177/B177*100</f>
        <v>12.788212308694238</v>
      </c>
      <c r="G177" s="41">
        <f>E177/C177*100</f>
        <v>100</v>
      </c>
      <c r="H177" s="34">
        <f>H183+H189</f>
        <v>0</v>
      </c>
      <c r="I177" s="34">
        <f aca="true" t="shared" si="71" ref="I177:AE177">I183+I189</f>
        <v>0</v>
      </c>
      <c r="J177" s="34">
        <f t="shared" si="71"/>
        <v>223.8</v>
      </c>
      <c r="K177" s="34">
        <f t="shared" si="71"/>
        <v>25</v>
      </c>
      <c r="L177" s="34">
        <f t="shared" si="71"/>
        <v>0</v>
      </c>
      <c r="M177" s="34">
        <f t="shared" si="71"/>
        <v>198.8</v>
      </c>
      <c r="N177" s="34">
        <f t="shared" si="71"/>
        <v>0</v>
      </c>
      <c r="O177" s="34">
        <f t="shared" si="71"/>
        <v>0</v>
      </c>
      <c r="P177" s="34">
        <f t="shared" si="71"/>
        <v>1739.8300000000002</v>
      </c>
      <c r="Q177" s="34">
        <f t="shared" si="71"/>
        <v>1739.8300000000002</v>
      </c>
      <c r="R177" s="34">
        <f t="shared" si="71"/>
        <v>0</v>
      </c>
      <c r="S177" s="34">
        <f t="shared" si="71"/>
        <v>0</v>
      </c>
      <c r="T177" s="34">
        <f t="shared" si="71"/>
        <v>1246.27</v>
      </c>
      <c r="U177" s="34">
        <f t="shared" si="71"/>
        <v>0</v>
      </c>
      <c r="V177" s="34">
        <f t="shared" si="71"/>
        <v>0</v>
      </c>
      <c r="W177" s="34">
        <f t="shared" si="71"/>
        <v>0</v>
      </c>
      <c r="X177" s="34">
        <f t="shared" si="71"/>
        <v>0</v>
      </c>
      <c r="Y177" s="34">
        <f t="shared" si="71"/>
        <v>0</v>
      </c>
      <c r="Z177" s="34">
        <f t="shared" si="71"/>
        <v>0</v>
      </c>
      <c r="AA177" s="34">
        <f t="shared" si="71"/>
        <v>0</v>
      </c>
      <c r="AB177" s="34">
        <f t="shared" si="71"/>
        <v>0</v>
      </c>
      <c r="AC177" s="34">
        <f t="shared" si="71"/>
        <v>0</v>
      </c>
      <c r="AD177" s="34">
        <f t="shared" si="71"/>
        <v>12145.1</v>
      </c>
      <c r="AE177" s="34">
        <f t="shared" si="71"/>
        <v>0</v>
      </c>
      <c r="AF177" s="17"/>
      <c r="AH177" s="33">
        <f t="shared" si="53"/>
        <v>15355</v>
      </c>
      <c r="AI177" s="33">
        <f t="shared" si="54"/>
        <v>1963.63</v>
      </c>
      <c r="AJ177" s="33">
        <f t="shared" si="55"/>
        <v>1963.63</v>
      </c>
      <c r="AL177" s="48">
        <f t="shared" si="60"/>
        <v>0</v>
      </c>
    </row>
    <row r="178" spans="1:38" s="13" customFormat="1" ht="18.75">
      <c r="A178" s="3" t="s">
        <v>13</v>
      </c>
      <c r="B178" s="35">
        <f>B184+B190</f>
        <v>0</v>
      </c>
      <c r="C178" s="40">
        <f aca="true" t="shared" si="72" ref="C178:E181">C184+C190</f>
        <v>0</v>
      </c>
      <c r="D178" s="40">
        <f t="shared" si="72"/>
        <v>0</v>
      </c>
      <c r="E178" s="40">
        <f t="shared" si="72"/>
        <v>0</v>
      </c>
      <c r="F178" s="39"/>
      <c r="G178" s="39"/>
      <c r="H178" s="35">
        <f>H184+H190</f>
        <v>0</v>
      </c>
      <c r="I178" s="35">
        <f aca="true" t="shared" si="73" ref="I178:AE178">I184+I190</f>
        <v>0</v>
      </c>
      <c r="J178" s="35">
        <f t="shared" si="73"/>
        <v>0</v>
      </c>
      <c r="K178" s="35">
        <f t="shared" si="73"/>
        <v>0</v>
      </c>
      <c r="L178" s="35">
        <f t="shared" si="73"/>
        <v>0</v>
      </c>
      <c r="M178" s="35">
        <f t="shared" si="73"/>
        <v>0</v>
      </c>
      <c r="N178" s="35">
        <f t="shared" si="73"/>
        <v>0</v>
      </c>
      <c r="O178" s="35">
        <f t="shared" si="73"/>
        <v>0</v>
      </c>
      <c r="P178" s="35">
        <f t="shared" si="73"/>
        <v>0</v>
      </c>
      <c r="Q178" s="35">
        <f t="shared" si="73"/>
        <v>0</v>
      </c>
      <c r="R178" s="35">
        <f t="shared" si="73"/>
        <v>0</v>
      </c>
      <c r="S178" s="35">
        <f t="shared" si="73"/>
        <v>0</v>
      </c>
      <c r="T178" s="35">
        <f t="shared" si="73"/>
        <v>0</v>
      </c>
      <c r="U178" s="35">
        <f t="shared" si="73"/>
        <v>0</v>
      </c>
      <c r="V178" s="35">
        <f t="shared" si="73"/>
        <v>0</v>
      </c>
      <c r="W178" s="35">
        <f t="shared" si="73"/>
        <v>0</v>
      </c>
      <c r="X178" s="35">
        <f t="shared" si="73"/>
        <v>0</v>
      </c>
      <c r="Y178" s="35">
        <f t="shared" si="73"/>
        <v>0</v>
      </c>
      <c r="Z178" s="35">
        <f t="shared" si="73"/>
        <v>0</v>
      </c>
      <c r="AA178" s="35">
        <f t="shared" si="73"/>
        <v>0</v>
      </c>
      <c r="AB178" s="35">
        <f t="shared" si="73"/>
        <v>0</v>
      </c>
      <c r="AC178" s="35">
        <f t="shared" si="73"/>
        <v>0</v>
      </c>
      <c r="AD178" s="35">
        <f t="shared" si="73"/>
        <v>0</v>
      </c>
      <c r="AE178" s="35">
        <f t="shared" si="73"/>
        <v>0</v>
      </c>
      <c r="AF178" s="55"/>
      <c r="AH178" s="33">
        <f t="shared" si="53"/>
        <v>0</v>
      </c>
      <c r="AI178" s="33">
        <f t="shared" si="54"/>
        <v>0</v>
      </c>
      <c r="AJ178" s="33">
        <f t="shared" si="55"/>
        <v>0</v>
      </c>
      <c r="AL178" s="48">
        <f t="shared" si="60"/>
        <v>0</v>
      </c>
    </row>
    <row r="179" spans="1:38" s="13" customFormat="1" ht="18.75">
      <c r="A179" s="3" t="s">
        <v>14</v>
      </c>
      <c r="B179" s="35">
        <f>B185+B191</f>
        <v>10732</v>
      </c>
      <c r="C179" s="40">
        <f t="shared" si="72"/>
        <v>576.73</v>
      </c>
      <c r="D179" s="40">
        <f t="shared" si="72"/>
        <v>10732</v>
      </c>
      <c r="E179" s="40">
        <f t="shared" si="72"/>
        <v>576.73</v>
      </c>
      <c r="F179" s="41">
        <f>E179/B179*100</f>
        <v>5.3739284383153185</v>
      </c>
      <c r="G179" s="41">
        <f>E179/C179*100</f>
        <v>100</v>
      </c>
      <c r="H179" s="35">
        <f>H185+H191</f>
        <v>0</v>
      </c>
      <c r="I179" s="35">
        <f aca="true" t="shared" si="74" ref="I179:AE179">I185+I191</f>
        <v>0</v>
      </c>
      <c r="J179" s="35">
        <f t="shared" si="74"/>
        <v>223.8</v>
      </c>
      <c r="K179" s="35">
        <f t="shared" si="74"/>
        <v>25</v>
      </c>
      <c r="L179" s="35">
        <f t="shared" si="74"/>
        <v>0</v>
      </c>
      <c r="M179" s="35">
        <f t="shared" si="74"/>
        <v>198.8</v>
      </c>
      <c r="N179" s="35">
        <f t="shared" si="74"/>
        <v>0</v>
      </c>
      <c r="O179" s="35">
        <f t="shared" si="74"/>
        <v>0</v>
      </c>
      <c r="P179" s="35">
        <f t="shared" si="74"/>
        <v>352.93</v>
      </c>
      <c r="Q179" s="35">
        <f t="shared" si="74"/>
        <v>352.93</v>
      </c>
      <c r="R179" s="35">
        <f t="shared" si="74"/>
        <v>0</v>
      </c>
      <c r="S179" s="35">
        <f t="shared" si="74"/>
        <v>0</v>
      </c>
      <c r="T179" s="35">
        <f t="shared" si="74"/>
        <v>1246.27</v>
      </c>
      <c r="U179" s="35">
        <f t="shared" si="74"/>
        <v>0</v>
      </c>
      <c r="V179" s="35">
        <f t="shared" si="74"/>
        <v>0</v>
      </c>
      <c r="W179" s="35">
        <f t="shared" si="74"/>
        <v>0</v>
      </c>
      <c r="X179" s="35">
        <f t="shared" si="74"/>
        <v>0</v>
      </c>
      <c r="Y179" s="35">
        <f t="shared" si="74"/>
        <v>0</v>
      </c>
      <c r="Z179" s="35">
        <f t="shared" si="74"/>
        <v>0</v>
      </c>
      <c r="AA179" s="35">
        <f t="shared" si="74"/>
        <v>0</v>
      </c>
      <c r="AB179" s="35">
        <f t="shared" si="74"/>
        <v>0</v>
      </c>
      <c r="AC179" s="35">
        <f t="shared" si="74"/>
        <v>0</v>
      </c>
      <c r="AD179" s="35">
        <f t="shared" si="74"/>
        <v>8909</v>
      </c>
      <c r="AE179" s="35">
        <f t="shared" si="74"/>
        <v>0</v>
      </c>
      <c r="AF179" s="55"/>
      <c r="AH179" s="33">
        <f t="shared" si="53"/>
        <v>10732</v>
      </c>
      <c r="AI179" s="33">
        <f t="shared" si="54"/>
        <v>576.73</v>
      </c>
      <c r="AJ179" s="33">
        <f t="shared" si="55"/>
        <v>576.73</v>
      </c>
      <c r="AL179" s="48">
        <f t="shared" si="60"/>
        <v>0</v>
      </c>
    </row>
    <row r="180" spans="1:38" s="13" customFormat="1" ht="18.75">
      <c r="A180" s="3" t="s">
        <v>15</v>
      </c>
      <c r="B180" s="35">
        <f>B192+B186</f>
        <v>0</v>
      </c>
      <c r="C180" s="39"/>
      <c r="D180" s="39"/>
      <c r="E180" s="39"/>
      <c r="F180" s="39"/>
      <c r="G180" s="39"/>
      <c r="H180" s="35">
        <f>H192+H186</f>
        <v>0</v>
      </c>
      <c r="I180" s="35">
        <f aca="true" t="shared" si="75" ref="I180:AE180">I192+I186</f>
        <v>0</v>
      </c>
      <c r="J180" s="35">
        <f t="shared" si="75"/>
        <v>0</v>
      </c>
      <c r="K180" s="35">
        <f t="shared" si="75"/>
        <v>0</v>
      </c>
      <c r="L180" s="35">
        <f t="shared" si="75"/>
        <v>0</v>
      </c>
      <c r="M180" s="35">
        <f t="shared" si="75"/>
        <v>0</v>
      </c>
      <c r="N180" s="35">
        <f t="shared" si="75"/>
        <v>0</v>
      </c>
      <c r="O180" s="35">
        <f t="shared" si="75"/>
        <v>0</v>
      </c>
      <c r="P180" s="35">
        <f t="shared" si="75"/>
        <v>0</v>
      </c>
      <c r="Q180" s="35">
        <f t="shared" si="75"/>
        <v>0</v>
      </c>
      <c r="R180" s="35">
        <f t="shared" si="75"/>
        <v>0</v>
      </c>
      <c r="S180" s="35">
        <f t="shared" si="75"/>
        <v>0</v>
      </c>
      <c r="T180" s="35">
        <f t="shared" si="75"/>
        <v>0</v>
      </c>
      <c r="U180" s="35">
        <f t="shared" si="75"/>
        <v>0</v>
      </c>
      <c r="V180" s="35">
        <f t="shared" si="75"/>
        <v>0</v>
      </c>
      <c r="W180" s="35">
        <f t="shared" si="75"/>
        <v>0</v>
      </c>
      <c r="X180" s="35">
        <f t="shared" si="75"/>
        <v>0</v>
      </c>
      <c r="Y180" s="35">
        <f t="shared" si="75"/>
        <v>0</v>
      </c>
      <c r="Z180" s="35">
        <f t="shared" si="75"/>
        <v>0</v>
      </c>
      <c r="AA180" s="35">
        <f t="shared" si="75"/>
        <v>0</v>
      </c>
      <c r="AB180" s="35">
        <f t="shared" si="75"/>
        <v>0</v>
      </c>
      <c r="AC180" s="35">
        <f t="shared" si="75"/>
        <v>0</v>
      </c>
      <c r="AD180" s="35">
        <f t="shared" si="75"/>
        <v>0</v>
      </c>
      <c r="AE180" s="35">
        <f t="shared" si="75"/>
        <v>0</v>
      </c>
      <c r="AF180" s="55"/>
      <c r="AH180" s="33">
        <f t="shared" si="53"/>
        <v>0</v>
      </c>
      <c r="AI180" s="33">
        <f t="shared" si="54"/>
        <v>0</v>
      </c>
      <c r="AJ180" s="33">
        <f t="shared" si="55"/>
        <v>0</v>
      </c>
      <c r="AL180" s="48">
        <f t="shared" si="60"/>
        <v>0</v>
      </c>
    </row>
    <row r="181" spans="1:38" s="13" customFormat="1" ht="18.75">
      <c r="A181" s="3" t="s">
        <v>16</v>
      </c>
      <c r="B181" s="35">
        <f>B187+B193</f>
        <v>4623</v>
      </c>
      <c r="C181" s="40">
        <f t="shared" si="72"/>
        <v>1386.9</v>
      </c>
      <c r="D181" s="40">
        <f t="shared" si="72"/>
        <v>4623</v>
      </c>
      <c r="E181" s="40">
        <f t="shared" si="72"/>
        <v>1386.9</v>
      </c>
      <c r="F181" s="41"/>
      <c r="G181" s="41"/>
      <c r="H181" s="35">
        <f>H187+H193</f>
        <v>0</v>
      </c>
      <c r="I181" s="35">
        <f aca="true" t="shared" si="76" ref="I181:AE181">I187+I193</f>
        <v>0</v>
      </c>
      <c r="J181" s="35">
        <f t="shared" si="76"/>
        <v>0</v>
      </c>
      <c r="K181" s="35">
        <f t="shared" si="76"/>
        <v>0</v>
      </c>
      <c r="L181" s="35">
        <f t="shared" si="76"/>
        <v>0</v>
      </c>
      <c r="M181" s="35">
        <f t="shared" si="76"/>
        <v>0</v>
      </c>
      <c r="N181" s="35">
        <f t="shared" si="76"/>
        <v>0</v>
      </c>
      <c r="O181" s="35">
        <f t="shared" si="76"/>
        <v>0</v>
      </c>
      <c r="P181" s="35">
        <f t="shared" si="76"/>
        <v>1386.9</v>
      </c>
      <c r="Q181" s="35">
        <f t="shared" si="76"/>
        <v>1386.9</v>
      </c>
      <c r="R181" s="35">
        <f t="shared" si="76"/>
        <v>0</v>
      </c>
      <c r="S181" s="35">
        <f t="shared" si="76"/>
        <v>0</v>
      </c>
      <c r="T181" s="35">
        <f t="shared" si="76"/>
        <v>0</v>
      </c>
      <c r="U181" s="35">
        <f t="shared" si="76"/>
        <v>0</v>
      </c>
      <c r="V181" s="35">
        <f t="shared" si="76"/>
        <v>0</v>
      </c>
      <c r="W181" s="35">
        <f t="shared" si="76"/>
        <v>0</v>
      </c>
      <c r="X181" s="35">
        <f t="shared" si="76"/>
        <v>0</v>
      </c>
      <c r="Y181" s="35">
        <f t="shared" si="76"/>
        <v>0</v>
      </c>
      <c r="Z181" s="35">
        <f t="shared" si="76"/>
        <v>0</v>
      </c>
      <c r="AA181" s="35">
        <f t="shared" si="76"/>
        <v>0</v>
      </c>
      <c r="AB181" s="35">
        <f t="shared" si="76"/>
        <v>0</v>
      </c>
      <c r="AC181" s="35">
        <f t="shared" si="76"/>
        <v>0</v>
      </c>
      <c r="AD181" s="35">
        <f t="shared" si="76"/>
        <v>3236.1</v>
      </c>
      <c r="AE181" s="35">
        <f t="shared" si="76"/>
        <v>0</v>
      </c>
      <c r="AF181" s="55"/>
      <c r="AH181" s="33">
        <f t="shared" si="53"/>
        <v>4623</v>
      </c>
      <c r="AI181" s="33">
        <f t="shared" si="54"/>
        <v>1386.9</v>
      </c>
      <c r="AJ181" s="33">
        <f t="shared" si="55"/>
        <v>1386.9</v>
      </c>
      <c r="AL181" s="48">
        <f t="shared" si="60"/>
        <v>0</v>
      </c>
    </row>
    <row r="182" spans="1:38" s="13" customFormat="1" ht="56.25" customHeight="1">
      <c r="A182" s="3" t="s">
        <v>35</v>
      </c>
      <c r="B182" s="35"/>
      <c r="C182" s="35"/>
      <c r="D182" s="35"/>
      <c r="E182" s="35"/>
      <c r="F182" s="35"/>
      <c r="G182" s="3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67" t="s">
        <v>87</v>
      </c>
      <c r="AH182" s="50">
        <f t="shared" si="53"/>
        <v>0</v>
      </c>
      <c r="AI182" s="33">
        <f t="shared" si="54"/>
        <v>0</v>
      </c>
      <c r="AJ182" s="50">
        <f t="shared" si="55"/>
        <v>0</v>
      </c>
      <c r="AL182" s="48">
        <f t="shared" si="60"/>
        <v>0</v>
      </c>
    </row>
    <row r="183" spans="1:38" s="13" customFormat="1" ht="18.75">
      <c r="A183" s="4" t="s">
        <v>17</v>
      </c>
      <c r="B183" s="34">
        <f>B184+B185+B186+B187</f>
        <v>15131.2</v>
      </c>
      <c r="C183" s="34">
        <f>C184+C185+C186+C187</f>
        <v>1739.8300000000002</v>
      </c>
      <c r="D183" s="34">
        <f>D184+D185+D186+D187</f>
        <v>15131.2</v>
      </c>
      <c r="E183" s="34">
        <f>E184+E185+E186+E187</f>
        <v>1739.8300000000002</v>
      </c>
      <c r="F183" s="41">
        <f>E183/B183*100</f>
        <v>11.49829491382045</v>
      </c>
      <c r="G183" s="41">
        <f>E183/C183*100</f>
        <v>100</v>
      </c>
      <c r="H183" s="2">
        <f aca="true" t="shared" si="77" ref="H183:AD183">H184+H185+H187+H188</f>
        <v>0</v>
      </c>
      <c r="I183" s="2"/>
      <c r="J183" s="2">
        <f t="shared" si="77"/>
        <v>0</v>
      </c>
      <c r="K183" s="2"/>
      <c r="L183" s="2">
        <f t="shared" si="77"/>
        <v>0</v>
      </c>
      <c r="M183" s="2"/>
      <c r="N183" s="2">
        <f t="shared" si="77"/>
        <v>0</v>
      </c>
      <c r="O183" s="2"/>
      <c r="P183" s="2">
        <f t="shared" si="77"/>
        <v>1739.8300000000002</v>
      </c>
      <c r="Q183" s="2">
        <f t="shared" si="77"/>
        <v>1739.8300000000002</v>
      </c>
      <c r="R183" s="2">
        <f t="shared" si="77"/>
        <v>0</v>
      </c>
      <c r="S183" s="2"/>
      <c r="T183" s="24">
        <f t="shared" si="77"/>
        <v>1246.27</v>
      </c>
      <c r="U183" s="24"/>
      <c r="V183" s="2">
        <f t="shared" si="77"/>
        <v>0</v>
      </c>
      <c r="W183" s="2"/>
      <c r="X183" s="2">
        <f t="shared" si="77"/>
        <v>0</v>
      </c>
      <c r="Y183" s="2"/>
      <c r="Z183" s="2">
        <f t="shared" si="77"/>
        <v>0</v>
      </c>
      <c r="AA183" s="2"/>
      <c r="AB183" s="2">
        <f t="shared" si="77"/>
        <v>0</v>
      </c>
      <c r="AC183" s="2"/>
      <c r="AD183" s="2">
        <f t="shared" si="77"/>
        <v>12145.1</v>
      </c>
      <c r="AE183" s="2"/>
      <c r="AF183" s="68"/>
      <c r="AH183" s="50">
        <f t="shared" si="53"/>
        <v>15131.2</v>
      </c>
      <c r="AI183" s="50">
        <f t="shared" si="54"/>
        <v>1739.8300000000002</v>
      </c>
      <c r="AJ183" s="50">
        <f t="shared" si="55"/>
        <v>1739.8300000000002</v>
      </c>
      <c r="AL183" s="48">
        <f t="shared" si="60"/>
        <v>0</v>
      </c>
    </row>
    <row r="184" spans="1:38" s="13" customFormat="1" ht="18.75">
      <c r="A184" s="3" t="s">
        <v>13</v>
      </c>
      <c r="B184" s="39"/>
      <c r="C184" s="39"/>
      <c r="D184" s="39"/>
      <c r="E184" s="39"/>
      <c r="F184" s="39"/>
      <c r="G184" s="3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4"/>
      <c r="U184" s="24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68"/>
      <c r="AH184" s="50">
        <f t="shared" si="53"/>
        <v>0</v>
      </c>
      <c r="AI184" s="50">
        <f t="shared" si="54"/>
        <v>0</v>
      </c>
      <c r="AJ184" s="50">
        <f t="shared" si="55"/>
        <v>0</v>
      </c>
      <c r="AL184" s="48">
        <f t="shared" si="60"/>
        <v>0</v>
      </c>
    </row>
    <row r="185" spans="1:38" s="13" customFormat="1" ht="18.75">
      <c r="A185" s="3" t="s">
        <v>14</v>
      </c>
      <c r="B185" s="35">
        <f>H185+J185+L185+N185+P185+R185+T185+V185+X185+Z185+AB185+AD185</f>
        <v>10508.2</v>
      </c>
      <c r="C185" s="35">
        <f>I185+K185+M185+O185+Q185+S185+U185+W185+Y185+AA185+AC185+AE185</f>
        <v>352.93</v>
      </c>
      <c r="D185" s="35">
        <f>J185+L185+N185+P185+R185+T185+V185+X185+Z185+AB185+AD185+AF185</f>
        <v>10508.2</v>
      </c>
      <c r="E185" s="35">
        <f>K185+M185+O185+Q185+S185+U185+W185+Y185+AA185+AC185+AE185+AG185</f>
        <v>352.93</v>
      </c>
      <c r="F185" s="41">
        <f>E185/B185*100</f>
        <v>3.3586151767191335</v>
      </c>
      <c r="G185" s="41">
        <f>E185/C185*100</f>
        <v>100</v>
      </c>
      <c r="H185" s="2"/>
      <c r="I185" s="2"/>
      <c r="J185" s="2"/>
      <c r="K185" s="2"/>
      <c r="L185" s="2"/>
      <c r="M185" s="2"/>
      <c r="N185" s="2"/>
      <c r="O185" s="2"/>
      <c r="P185" s="2">
        <v>352.93</v>
      </c>
      <c r="Q185" s="2">
        <v>352.93</v>
      </c>
      <c r="R185" s="2"/>
      <c r="S185" s="2"/>
      <c r="T185" s="24">
        <v>1246.27</v>
      </c>
      <c r="U185" s="24"/>
      <c r="V185" s="2"/>
      <c r="W185" s="2"/>
      <c r="X185" s="2"/>
      <c r="Y185" s="2"/>
      <c r="Z185" s="2"/>
      <c r="AA185" s="2"/>
      <c r="AB185" s="2"/>
      <c r="AC185" s="2"/>
      <c r="AD185" s="2">
        <v>8909</v>
      </c>
      <c r="AE185" s="2"/>
      <c r="AF185" s="68"/>
      <c r="AH185" s="50">
        <f t="shared" si="53"/>
        <v>10508.2</v>
      </c>
      <c r="AI185" s="50">
        <f t="shared" si="54"/>
        <v>352.93</v>
      </c>
      <c r="AJ185" s="50">
        <f t="shared" si="55"/>
        <v>352.93</v>
      </c>
      <c r="AL185" s="48">
        <f t="shared" si="60"/>
        <v>0</v>
      </c>
    </row>
    <row r="186" spans="1:38" s="13" customFormat="1" ht="18.75">
      <c r="A186" s="3" t="s">
        <v>15</v>
      </c>
      <c r="B186" s="39"/>
      <c r="C186" s="39"/>
      <c r="D186" s="39"/>
      <c r="E186" s="39"/>
      <c r="F186" s="39"/>
      <c r="G186" s="3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68"/>
      <c r="AH186" s="50">
        <f t="shared" si="53"/>
        <v>0</v>
      </c>
      <c r="AI186" s="50">
        <f t="shared" si="54"/>
        <v>0</v>
      </c>
      <c r="AJ186" s="50">
        <f t="shared" si="55"/>
        <v>0</v>
      </c>
      <c r="AL186" s="48">
        <f t="shared" si="60"/>
        <v>0</v>
      </c>
    </row>
    <row r="187" spans="1:38" s="13" customFormat="1" ht="18.75">
      <c r="A187" s="3" t="s">
        <v>16</v>
      </c>
      <c r="B187" s="35">
        <f>H187+J187+L187+N187+P187+R187+T187+V187+X187+Z187+AB187+AD187</f>
        <v>4623</v>
      </c>
      <c r="C187" s="35">
        <f>I187+K187+M187+O187+Q187+S187+U187+W187+Y187+AA187+AC187+AE187</f>
        <v>1386.9</v>
      </c>
      <c r="D187" s="35">
        <f>J187+L187+N187+P187+R187+T187+V187+X187+Z187+AB187+AD187+AF187</f>
        <v>4623</v>
      </c>
      <c r="E187" s="35">
        <f>K187+M187+O187+Q187+S187+U187+W187+Y187+AA187+AC187+AE187+AG187</f>
        <v>1386.9</v>
      </c>
      <c r="F187" s="41">
        <f>E187/B187*100</f>
        <v>30.000000000000004</v>
      </c>
      <c r="G187" s="41">
        <f>E187/C187*100</f>
        <v>100</v>
      </c>
      <c r="H187" s="2"/>
      <c r="I187" s="2"/>
      <c r="J187" s="2"/>
      <c r="K187" s="2"/>
      <c r="L187" s="2"/>
      <c r="M187" s="2"/>
      <c r="N187" s="2"/>
      <c r="O187" s="2"/>
      <c r="P187" s="2">
        <v>1386.9</v>
      </c>
      <c r="Q187" s="2">
        <v>1386.9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>
        <v>3236.1</v>
      </c>
      <c r="AE187" s="2"/>
      <c r="AF187" s="69"/>
      <c r="AH187" s="50">
        <f t="shared" si="53"/>
        <v>4623</v>
      </c>
      <c r="AI187" s="50">
        <f t="shared" si="54"/>
        <v>1386.9</v>
      </c>
      <c r="AJ187" s="50">
        <f t="shared" si="55"/>
        <v>1386.9</v>
      </c>
      <c r="AL187" s="48">
        <f t="shared" si="60"/>
        <v>0</v>
      </c>
    </row>
    <row r="188" spans="1:38" s="13" customFormat="1" ht="93.75">
      <c r="A188" s="3" t="s">
        <v>36</v>
      </c>
      <c r="B188" s="43"/>
      <c r="C188" s="43"/>
      <c r="D188" s="43"/>
      <c r="E188" s="43"/>
      <c r="F188" s="43"/>
      <c r="G188" s="4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67" t="s">
        <v>74</v>
      </c>
      <c r="AH188" s="50">
        <f t="shared" si="53"/>
        <v>0</v>
      </c>
      <c r="AI188" s="50">
        <f t="shared" si="54"/>
        <v>0</v>
      </c>
      <c r="AJ188" s="50">
        <f t="shared" si="55"/>
        <v>0</v>
      </c>
      <c r="AL188" s="48">
        <f t="shared" si="60"/>
        <v>0</v>
      </c>
    </row>
    <row r="189" spans="1:38" s="13" customFormat="1" ht="18.75" customHeight="1">
      <c r="A189" s="4" t="s">
        <v>17</v>
      </c>
      <c r="B189" s="34">
        <f>B190+B191+B192+B193</f>
        <v>223.8</v>
      </c>
      <c r="C189" s="34">
        <f>C190+C191+C192+C193</f>
        <v>223.8</v>
      </c>
      <c r="D189" s="34">
        <f>D190+D191+D192+D193</f>
        <v>223.8</v>
      </c>
      <c r="E189" s="34">
        <f>E190+E191+E192+E193</f>
        <v>223.8</v>
      </c>
      <c r="F189" s="41">
        <f>E189/B189*100</f>
        <v>100</v>
      </c>
      <c r="G189" s="41">
        <f>E189/C189*100</f>
        <v>100</v>
      </c>
      <c r="H189" s="2"/>
      <c r="I189" s="2"/>
      <c r="J189" s="2">
        <f>J190+J191+J192+J193</f>
        <v>223.8</v>
      </c>
      <c r="K189" s="2">
        <f aca="true" t="shared" si="78" ref="K189:AE189">K190+K191+K192+K193</f>
        <v>25</v>
      </c>
      <c r="L189" s="2">
        <f t="shared" si="78"/>
        <v>0</v>
      </c>
      <c r="M189" s="2">
        <f t="shared" si="78"/>
        <v>198.8</v>
      </c>
      <c r="N189" s="2">
        <f t="shared" si="78"/>
        <v>0</v>
      </c>
      <c r="O189" s="2">
        <f t="shared" si="78"/>
        <v>0</v>
      </c>
      <c r="P189" s="2">
        <f t="shared" si="78"/>
        <v>0</v>
      </c>
      <c r="Q189" s="2">
        <f t="shared" si="78"/>
        <v>0</v>
      </c>
      <c r="R189" s="2">
        <f t="shared" si="78"/>
        <v>0</v>
      </c>
      <c r="S189" s="2">
        <f t="shared" si="78"/>
        <v>0</v>
      </c>
      <c r="T189" s="2">
        <f t="shared" si="78"/>
        <v>0</v>
      </c>
      <c r="U189" s="2">
        <f t="shared" si="78"/>
        <v>0</v>
      </c>
      <c r="V189" s="2">
        <f t="shared" si="78"/>
        <v>0</v>
      </c>
      <c r="W189" s="2">
        <f t="shared" si="78"/>
        <v>0</v>
      </c>
      <c r="X189" s="2">
        <f t="shared" si="78"/>
        <v>0</v>
      </c>
      <c r="Y189" s="2">
        <f t="shared" si="78"/>
        <v>0</v>
      </c>
      <c r="Z189" s="2">
        <f t="shared" si="78"/>
        <v>0</v>
      </c>
      <c r="AA189" s="2">
        <f t="shared" si="78"/>
        <v>0</v>
      </c>
      <c r="AB189" s="2">
        <f t="shared" si="78"/>
        <v>0</v>
      </c>
      <c r="AC189" s="2">
        <f t="shared" si="78"/>
        <v>0</v>
      </c>
      <c r="AD189" s="2">
        <f t="shared" si="78"/>
        <v>0</v>
      </c>
      <c r="AE189" s="2">
        <f t="shared" si="78"/>
        <v>0</v>
      </c>
      <c r="AF189" s="68"/>
      <c r="AH189" s="50">
        <f t="shared" si="53"/>
        <v>223.8</v>
      </c>
      <c r="AI189" s="33">
        <f t="shared" si="54"/>
        <v>223.8</v>
      </c>
      <c r="AJ189" s="50">
        <f t="shared" si="55"/>
        <v>223.8</v>
      </c>
      <c r="AL189" s="48">
        <f t="shared" si="60"/>
        <v>0</v>
      </c>
    </row>
    <row r="190" spans="1:38" s="13" customFormat="1" ht="18.75">
      <c r="A190" s="3" t="s">
        <v>13</v>
      </c>
      <c r="B190" s="35">
        <f>H190+J190+L190+N190+P190+R190+T190+V190+X190+Z190+AB190+AD190</f>
        <v>0</v>
      </c>
      <c r="C190" s="40">
        <f>H190+J190</f>
        <v>0</v>
      </c>
      <c r="D190" s="35"/>
      <c r="E190" s="40">
        <f>I190+K190+M190+O190+Q190+S190+U190+W190+Y190+AA190+AC190+AE190</f>
        <v>0</v>
      </c>
      <c r="F190" s="41"/>
      <c r="G190" s="4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68"/>
      <c r="AH190" s="50">
        <f t="shared" si="53"/>
        <v>0</v>
      </c>
      <c r="AI190" s="33">
        <f t="shared" si="54"/>
        <v>0</v>
      </c>
      <c r="AJ190" s="50">
        <f t="shared" si="55"/>
        <v>0</v>
      </c>
      <c r="AL190" s="48">
        <f t="shared" si="60"/>
        <v>0</v>
      </c>
    </row>
    <row r="191" spans="1:38" s="13" customFormat="1" ht="18.75">
      <c r="A191" s="3" t="s">
        <v>14</v>
      </c>
      <c r="B191" s="35">
        <f>H191+J191+L191+N191+P191+R191+T191+V191+X191+Z191+AB191+AD191</f>
        <v>223.8</v>
      </c>
      <c r="C191" s="40">
        <f>H191+J191</f>
        <v>223.8</v>
      </c>
      <c r="D191" s="35">
        <v>223.8</v>
      </c>
      <c r="E191" s="40">
        <f>I191+K191+M191+O191+Q191+S191+U191+W191+Y191+AA191+AC191+AE191</f>
        <v>223.8</v>
      </c>
      <c r="F191" s="41">
        <f>E191/B191*100</f>
        <v>100</v>
      </c>
      <c r="G191" s="41">
        <f>E191/C191*100</f>
        <v>100</v>
      </c>
      <c r="H191" s="2"/>
      <c r="I191" s="2"/>
      <c r="J191" s="2">
        <v>223.8</v>
      </c>
      <c r="K191" s="2">
        <v>25</v>
      </c>
      <c r="L191" s="2"/>
      <c r="M191" s="2">
        <v>198.8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68"/>
      <c r="AH191" s="50">
        <f t="shared" si="53"/>
        <v>223.8</v>
      </c>
      <c r="AI191" s="33">
        <f t="shared" si="54"/>
        <v>223.8</v>
      </c>
      <c r="AJ191" s="50">
        <f t="shared" si="55"/>
        <v>223.8</v>
      </c>
      <c r="AL191" s="48">
        <f t="shared" si="60"/>
        <v>0</v>
      </c>
    </row>
    <row r="192" spans="1:38" s="13" customFormat="1" ht="18.75">
      <c r="A192" s="3" t="s">
        <v>15</v>
      </c>
      <c r="B192" s="35">
        <f>H192+J192+L192+N192+P192+R192+T192+V192+X192+Z192+AB192+AD192</f>
        <v>0</v>
      </c>
      <c r="C192" s="40">
        <f>H192+J192</f>
        <v>0</v>
      </c>
      <c r="D192" s="35"/>
      <c r="E192" s="40">
        <f>I192+K192+M192+O192+Q192+S192+U192+W192+Y192+AA192+AC192+AE192</f>
        <v>0</v>
      </c>
      <c r="F192" s="41"/>
      <c r="G192" s="4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68"/>
      <c r="AH192" s="50">
        <f t="shared" si="53"/>
        <v>0</v>
      </c>
      <c r="AI192" s="33">
        <f t="shared" si="54"/>
        <v>0</v>
      </c>
      <c r="AJ192" s="50">
        <f t="shared" si="55"/>
        <v>0</v>
      </c>
      <c r="AL192" s="48">
        <f t="shared" si="60"/>
        <v>0</v>
      </c>
    </row>
    <row r="193" spans="1:38" s="13" customFormat="1" ht="19.5" customHeight="1">
      <c r="A193" s="3" t="s">
        <v>16</v>
      </c>
      <c r="B193" s="39"/>
      <c r="C193" s="39"/>
      <c r="D193" s="39"/>
      <c r="E193" s="39"/>
      <c r="F193" s="39"/>
      <c r="G193" s="3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69"/>
      <c r="AH193" s="33">
        <f t="shared" si="53"/>
        <v>0</v>
      </c>
      <c r="AI193" s="33">
        <f t="shared" si="54"/>
        <v>0</v>
      </c>
      <c r="AJ193" s="33">
        <f t="shared" si="55"/>
        <v>0</v>
      </c>
      <c r="AL193" s="48">
        <f t="shared" si="60"/>
        <v>0</v>
      </c>
    </row>
    <row r="194" spans="1:38" s="13" customFormat="1" ht="18.75">
      <c r="A194" s="3"/>
      <c r="B194" s="35">
        <v>1938695.4</v>
      </c>
      <c r="C194" s="39"/>
      <c r="D194" s="39"/>
      <c r="E194" s="39"/>
      <c r="F194" s="39"/>
      <c r="G194" s="3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55"/>
      <c r="AH194" s="33">
        <f t="shared" si="53"/>
        <v>0</v>
      </c>
      <c r="AI194" s="33">
        <f t="shared" si="54"/>
        <v>0</v>
      </c>
      <c r="AJ194" s="33">
        <f t="shared" si="55"/>
        <v>0</v>
      </c>
      <c r="AL194" s="48">
        <f t="shared" si="60"/>
        <v>0</v>
      </c>
    </row>
    <row r="195" spans="1:38" ht="32.25" customHeight="1">
      <c r="A195" s="15" t="s">
        <v>18</v>
      </c>
      <c r="B195" s="37">
        <f>B196+B197+B199+B200</f>
        <v>1938695.43</v>
      </c>
      <c r="C195" s="37">
        <f>C137+C88+C69+C8</f>
        <v>904062.1299999999</v>
      </c>
      <c r="D195" s="37">
        <f>D137+D88+D69+D8</f>
        <v>908804.36</v>
      </c>
      <c r="E195" s="37">
        <f>E137+E88+E69+E8</f>
        <v>673152.7200000001</v>
      </c>
      <c r="F195" s="45">
        <f>E195/B195*100</f>
        <v>34.72194288919328</v>
      </c>
      <c r="G195" s="45">
        <f>E195/C195*100</f>
        <v>74.45867907330663</v>
      </c>
      <c r="H195" s="16">
        <f aca="true" t="shared" si="79" ref="H195:AE195">H137+H88+H69+H8</f>
        <v>107855</v>
      </c>
      <c r="I195" s="16">
        <f t="shared" si="79"/>
        <v>43149.82000000001</v>
      </c>
      <c r="J195" s="16">
        <f t="shared" si="79"/>
        <v>152480.80000000002</v>
      </c>
      <c r="K195" s="16">
        <f t="shared" si="79"/>
        <v>139316.09999999998</v>
      </c>
      <c r="L195" s="16">
        <f t="shared" si="79"/>
        <v>149224.6</v>
      </c>
      <c r="M195" s="16">
        <f t="shared" si="79"/>
        <v>144016.8</v>
      </c>
      <c r="N195" s="16">
        <f>N137+N88+N69+N8</f>
        <v>160859.3</v>
      </c>
      <c r="O195" s="16">
        <f t="shared" si="79"/>
        <v>156851.80000000002</v>
      </c>
      <c r="P195" s="16">
        <f t="shared" si="79"/>
        <v>333642.43000000005</v>
      </c>
      <c r="Q195" s="16">
        <f t="shared" si="79"/>
        <v>189818.19999999998</v>
      </c>
      <c r="R195" s="16">
        <f t="shared" si="79"/>
        <v>194275.62999999998</v>
      </c>
      <c r="S195" s="16">
        <f t="shared" si="79"/>
        <v>0</v>
      </c>
      <c r="T195" s="16">
        <f t="shared" si="79"/>
        <v>110402.47</v>
      </c>
      <c r="U195" s="16">
        <f t="shared" si="79"/>
        <v>0</v>
      </c>
      <c r="V195" s="16">
        <f t="shared" si="79"/>
        <v>118464.1</v>
      </c>
      <c r="W195" s="16">
        <f t="shared" si="79"/>
        <v>0</v>
      </c>
      <c r="X195" s="16">
        <f t="shared" si="79"/>
        <v>115989.5</v>
      </c>
      <c r="Y195" s="16">
        <f t="shared" si="79"/>
        <v>0</v>
      </c>
      <c r="Z195" s="16">
        <f>Z137+Z88+Z69+Z8</f>
        <v>164001.6</v>
      </c>
      <c r="AA195" s="16">
        <f t="shared" si="79"/>
        <v>0</v>
      </c>
      <c r="AB195" s="16">
        <f t="shared" si="79"/>
        <v>134257.6</v>
      </c>
      <c r="AC195" s="16">
        <f t="shared" si="79"/>
        <v>0</v>
      </c>
      <c r="AD195" s="16">
        <f t="shared" si="79"/>
        <v>197242.4</v>
      </c>
      <c r="AE195" s="16">
        <f t="shared" si="79"/>
        <v>0</v>
      </c>
      <c r="AF195" s="54"/>
      <c r="AH195" s="33">
        <f t="shared" si="53"/>
        <v>1938695.4300000002</v>
      </c>
      <c r="AI195" s="33">
        <f t="shared" si="54"/>
        <v>904062.13</v>
      </c>
      <c r="AJ195" s="33">
        <f t="shared" si="55"/>
        <v>673152.72</v>
      </c>
      <c r="AL195" s="48">
        <f t="shared" si="60"/>
        <v>230909.4099999998</v>
      </c>
    </row>
    <row r="196" spans="1:38" s="13" customFormat="1" ht="18.75">
      <c r="A196" s="3" t="s">
        <v>13</v>
      </c>
      <c r="B196" s="34">
        <f>B11+B37+B58+B72+B91+B109+B127+B140+B158+B178</f>
        <v>1436110.0999999999</v>
      </c>
      <c r="C196" s="34">
        <f>C11+C37+C58+C72+C91+C109+C127+C140+C158+C178</f>
        <v>702084</v>
      </c>
      <c r="D196" s="34">
        <f>D11+D37+D58+D72+D91+D109+D127+D140+D158+D178</f>
        <v>693865.1</v>
      </c>
      <c r="E196" s="34">
        <f>E11+E37+E58+E72+E91+E109+E127+E140+E158+E178</f>
        <v>508997.00000000006</v>
      </c>
      <c r="F196" s="41">
        <f>E196/B196*100</f>
        <v>35.44275609509327</v>
      </c>
      <c r="G196" s="41">
        <f>E196/C196*100</f>
        <v>72.4980201799215</v>
      </c>
      <c r="H196" s="2">
        <f>H171+H165+H64+H44+H178+H84</f>
        <v>70257</v>
      </c>
      <c r="I196" s="2">
        <f aca="true" t="shared" si="80" ref="I196:AE196">I171+I165+I64+I44+I178+I84</f>
        <v>20279</v>
      </c>
      <c r="J196" s="2">
        <f t="shared" si="80"/>
        <v>113999</v>
      </c>
      <c r="K196" s="2">
        <f t="shared" si="80"/>
        <v>103742.1</v>
      </c>
      <c r="L196" s="2">
        <f t="shared" si="80"/>
        <v>116125</v>
      </c>
      <c r="M196" s="2">
        <f t="shared" si="80"/>
        <v>109649</v>
      </c>
      <c r="N196" s="2">
        <f t="shared" si="80"/>
        <v>120231</v>
      </c>
      <c r="O196" s="2">
        <f t="shared" si="80"/>
        <v>121492.5</v>
      </c>
      <c r="P196" s="2">
        <f t="shared" si="80"/>
        <v>281472</v>
      </c>
      <c r="Q196" s="2">
        <f t="shared" si="80"/>
        <v>153834.4</v>
      </c>
      <c r="R196" s="2">
        <f t="shared" si="80"/>
        <v>153659</v>
      </c>
      <c r="S196" s="2">
        <f t="shared" si="80"/>
        <v>0</v>
      </c>
      <c r="T196" s="2">
        <f t="shared" si="80"/>
        <v>72123</v>
      </c>
      <c r="U196" s="2">
        <f t="shared" si="80"/>
        <v>0</v>
      </c>
      <c r="V196" s="2">
        <f t="shared" si="80"/>
        <v>51398</v>
      </c>
      <c r="W196" s="2">
        <f t="shared" si="80"/>
        <v>0</v>
      </c>
      <c r="X196" s="2">
        <f t="shared" si="80"/>
        <v>88198</v>
      </c>
      <c r="Y196" s="2">
        <f t="shared" si="80"/>
        <v>0</v>
      </c>
      <c r="Z196" s="2">
        <f t="shared" si="80"/>
        <v>109268</v>
      </c>
      <c r="AA196" s="2">
        <f t="shared" si="80"/>
        <v>0</v>
      </c>
      <c r="AB196" s="2">
        <f t="shared" si="80"/>
        <v>106654</v>
      </c>
      <c r="AC196" s="2">
        <f t="shared" si="80"/>
        <v>0</v>
      </c>
      <c r="AD196" s="2">
        <f t="shared" si="80"/>
        <v>152726.1</v>
      </c>
      <c r="AE196" s="2">
        <f t="shared" si="80"/>
        <v>0</v>
      </c>
      <c r="AF196" s="55"/>
      <c r="AH196" s="33">
        <f t="shared" si="53"/>
        <v>1436110.1</v>
      </c>
      <c r="AI196" s="33">
        <f t="shared" si="54"/>
        <v>702084</v>
      </c>
      <c r="AJ196" s="33">
        <f t="shared" si="55"/>
        <v>508997</v>
      </c>
      <c r="AL196" s="48">
        <f t="shared" si="60"/>
        <v>193086.99999999994</v>
      </c>
    </row>
    <row r="197" spans="1:38" s="13" customFormat="1" ht="18.75">
      <c r="A197" s="3" t="s">
        <v>14</v>
      </c>
      <c r="B197" s="35">
        <f>B12+B38+B59+B73+B92+B110+B128+B141+B159+B179</f>
        <v>474116.23000000004</v>
      </c>
      <c r="C197" s="2">
        <f>C172+C166+C153+C147+C134+C116+C104+C98+C79+C65+C52+C45+C24+C18+C185+C191</f>
        <v>199386.13</v>
      </c>
      <c r="D197" s="2">
        <f>D172+D166+D153+D147+D134+D116+D104+D98+D79+D65+D52+D45+D24+D18+D185+D191</f>
        <v>208658.86000000002</v>
      </c>
      <c r="E197" s="2">
        <f>E172+E166+E153+E147+E134+E116+E104+E98+E79+E65+E52+E45+E24+E18+E185+E191</f>
        <v>162088.71999999997</v>
      </c>
      <c r="F197" s="41">
        <f>E197/B197*100</f>
        <v>34.18754932730313</v>
      </c>
      <c r="G197" s="41">
        <f>E197/C197*100</f>
        <v>81.29387936864012</v>
      </c>
      <c r="H197" s="2">
        <f>H172+H166+H153+H147+H134+H116+H104+H98+H79+H65+H52+H45+H24+H18+H185+H191</f>
        <v>37598</v>
      </c>
      <c r="I197" s="2">
        <f aca="true" t="shared" si="81" ref="I197:AE197">I172+I166+I153+I147+I134+I116+I104+I98+I79+I65+I52+I45+I24+I18+I185+I191</f>
        <v>22870.820000000003</v>
      </c>
      <c r="J197" s="2">
        <f>J172+J166+J153+J147+J134+J116+J104+J98+J79+J65+J52+J45+J24+J18+J185+J191</f>
        <v>38481.8</v>
      </c>
      <c r="K197" s="2">
        <f t="shared" si="81"/>
        <v>35574.00000000001</v>
      </c>
      <c r="L197" s="2">
        <f t="shared" si="81"/>
        <v>32023.4</v>
      </c>
      <c r="M197" s="2">
        <f t="shared" si="81"/>
        <v>34367.8</v>
      </c>
      <c r="N197" s="2">
        <f t="shared" si="81"/>
        <v>40628.3</v>
      </c>
      <c r="O197" s="2">
        <f t="shared" si="81"/>
        <v>34824.9</v>
      </c>
      <c r="P197" s="2">
        <f t="shared" si="81"/>
        <v>50654.63</v>
      </c>
      <c r="Q197" s="2">
        <f t="shared" si="81"/>
        <v>34451.2</v>
      </c>
      <c r="R197" s="2">
        <f t="shared" si="81"/>
        <v>40616.630000000005</v>
      </c>
      <c r="S197" s="2">
        <f t="shared" si="81"/>
        <v>0</v>
      </c>
      <c r="T197" s="2">
        <f t="shared" si="81"/>
        <v>38279.47</v>
      </c>
      <c r="U197" s="2">
        <f t="shared" si="81"/>
        <v>0</v>
      </c>
      <c r="V197" s="2">
        <f t="shared" si="81"/>
        <v>66305.1</v>
      </c>
      <c r="W197" s="2">
        <f t="shared" si="81"/>
        <v>0</v>
      </c>
      <c r="X197" s="2">
        <f t="shared" si="81"/>
        <v>27791.5</v>
      </c>
      <c r="Y197" s="2">
        <f t="shared" si="81"/>
        <v>0</v>
      </c>
      <c r="Z197" s="2">
        <f t="shared" si="81"/>
        <v>34178.6</v>
      </c>
      <c r="AA197" s="2">
        <f t="shared" si="81"/>
        <v>0</v>
      </c>
      <c r="AB197" s="2">
        <f t="shared" si="81"/>
        <v>27603.6</v>
      </c>
      <c r="AC197" s="2">
        <f t="shared" si="81"/>
        <v>0</v>
      </c>
      <c r="AD197" s="2">
        <f t="shared" si="81"/>
        <v>39955.200000000004</v>
      </c>
      <c r="AE197" s="2">
        <f t="shared" si="81"/>
        <v>0</v>
      </c>
      <c r="AF197" s="55"/>
      <c r="AH197" s="33">
        <f t="shared" si="53"/>
        <v>474116.2299999999</v>
      </c>
      <c r="AI197" s="33">
        <f t="shared" si="54"/>
        <v>199386.13</v>
      </c>
      <c r="AJ197" s="33">
        <f t="shared" si="55"/>
        <v>162088.72000000003</v>
      </c>
      <c r="AL197" s="48">
        <f t="shared" si="60"/>
        <v>37297.41000000003</v>
      </c>
    </row>
    <row r="198" spans="1:38" s="13" customFormat="1" ht="37.5">
      <c r="A198" s="18" t="s">
        <v>67</v>
      </c>
      <c r="B198" s="35">
        <f>B39+B173</f>
        <v>7565.099999999999</v>
      </c>
      <c r="C198" s="2">
        <f>C173+C46</f>
        <v>3946.2</v>
      </c>
      <c r="D198" s="2">
        <f>D173+D46</f>
        <v>3946.2</v>
      </c>
      <c r="E198" s="2">
        <f>E173+E46</f>
        <v>2924.5</v>
      </c>
      <c r="F198" s="41">
        <f>E198/B198*100</f>
        <v>38.657783770207935</v>
      </c>
      <c r="G198" s="41">
        <f>E198/C198*100</f>
        <v>74.10926967715777</v>
      </c>
      <c r="H198" s="2">
        <f>H173+H46</f>
        <v>739</v>
      </c>
      <c r="I198" s="2">
        <f>I173+I46</f>
        <v>90</v>
      </c>
      <c r="J198" s="2">
        <f aca="true" t="shared" si="82" ref="J198:AD198">J173+J46</f>
        <v>769</v>
      </c>
      <c r="K198" s="2">
        <f>K173+K46</f>
        <v>480.4</v>
      </c>
      <c r="L198" s="2">
        <f t="shared" si="82"/>
        <v>789</v>
      </c>
      <c r="M198" s="2">
        <f>M173+M46</f>
        <v>901.6</v>
      </c>
      <c r="N198" s="2">
        <f t="shared" si="82"/>
        <v>840.2</v>
      </c>
      <c r="O198" s="2">
        <f>O173+O46</f>
        <v>625.4</v>
      </c>
      <c r="P198" s="2">
        <f t="shared" si="82"/>
        <v>809</v>
      </c>
      <c r="Q198" s="2">
        <f>Q173+Q46</f>
        <v>827.1</v>
      </c>
      <c r="R198" s="2">
        <f t="shared" si="82"/>
        <v>483.2</v>
      </c>
      <c r="S198" s="2">
        <f>S173+S46</f>
        <v>0</v>
      </c>
      <c r="T198" s="2">
        <f t="shared" si="82"/>
        <v>60</v>
      </c>
      <c r="U198" s="2">
        <f>U173+U46</f>
        <v>0</v>
      </c>
      <c r="V198" s="2">
        <f t="shared" si="82"/>
        <v>15</v>
      </c>
      <c r="W198" s="2">
        <f>W173+W46</f>
        <v>0</v>
      </c>
      <c r="X198" s="2">
        <f t="shared" si="82"/>
        <v>734</v>
      </c>
      <c r="Y198" s="2">
        <f>Y173+Y46</f>
        <v>0</v>
      </c>
      <c r="Z198" s="2">
        <f t="shared" si="82"/>
        <v>820</v>
      </c>
      <c r="AA198" s="2">
        <f>AA173+AA46</f>
        <v>0</v>
      </c>
      <c r="AB198" s="2">
        <f t="shared" si="82"/>
        <v>825.8</v>
      </c>
      <c r="AC198" s="2">
        <f>AC173+AC46</f>
        <v>0</v>
      </c>
      <c r="AD198" s="2">
        <f t="shared" si="82"/>
        <v>680.9000000000001</v>
      </c>
      <c r="AE198" s="2">
        <f>AE173+AE46</f>
        <v>0</v>
      </c>
      <c r="AF198" s="55"/>
      <c r="AH198" s="33">
        <f t="shared" si="53"/>
        <v>7565.1</v>
      </c>
      <c r="AI198" s="33">
        <f t="shared" si="54"/>
        <v>3946.2</v>
      </c>
      <c r="AJ198" s="33">
        <f t="shared" si="55"/>
        <v>2924.5</v>
      </c>
      <c r="AL198" s="48">
        <f t="shared" si="60"/>
        <v>1021.6999999999998</v>
      </c>
    </row>
    <row r="199" spans="1:38" s="13" customFormat="1" ht="18.75">
      <c r="A199" s="3" t="s">
        <v>15</v>
      </c>
      <c r="B199" s="39"/>
      <c r="C199" s="39"/>
      <c r="D199" s="39"/>
      <c r="E199" s="39"/>
      <c r="F199" s="39"/>
      <c r="G199" s="3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55"/>
      <c r="AH199" s="33">
        <f t="shared" si="53"/>
        <v>0</v>
      </c>
      <c r="AI199" s="33">
        <f t="shared" si="54"/>
        <v>0</v>
      </c>
      <c r="AJ199" s="33">
        <f t="shared" si="55"/>
        <v>0</v>
      </c>
      <c r="AL199" s="48">
        <f t="shared" si="60"/>
        <v>0</v>
      </c>
    </row>
    <row r="200" spans="1:38" s="13" customFormat="1" ht="18.75">
      <c r="A200" s="3" t="s">
        <v>16</v>
      </c>
      <c r="B200" s="49">
        <f>B14+B41+B61+B75+B94+B112+B130+B143+B162+B181</f>
        <v>28469.1</v>
      </c>
      <c r="C200" s="49">
        <f>C14+C41+C61+C75+C94+C112+C130+C143+C162+C181</f>
        <v>2592</v>
      </c>
      <c r="D200" s="49">
        <f>D14+D41+D61+D75+D94+D112+D130+D143+D162+D181</f>
        <v>5828.1</v>
      </c>
      <c r="E200" s="49">
        <f>E14+E41+E61+E75+E94+E112+E130+E143+E162+E181</f>
        <v>2067</v>
      </c>
      <c r="F200" s="41">
        <f>E200/B200*100</f>
        <v>7.260503493261115</v>
      </c>
      <c r="G200" s="41">
        <f>E200/C200*100</f>
        <v>79.74537037037037</v>
      </c>
      <c r="H200" s="49">
        <f>H14+H41+H61+H75+H94+H112+H130+H143+H162+H181</f>
        <v>0</v>
      </c>
      <c r="I200" s="49">
        <f aca="true" t="shared" si="83" ref="I200:AE200">I14+I41+I61+I75+I94+I112+I130+I143+I162+I181</f>
        <v>0</v>
      </c>
      <c r="J200" s="49">
        <f t="shared" si="83"/>
        <v>0</v>
      </c>
      <c r="K200" s="49">
        <f t="shared" si="83"/>
        <v>0</v>
      </c>
      <c r="L200" s="49">
        <f t="shared" si="83"/>
        <v>1076.2</v>
      </c>
      <c r="M200" s="49">
        <f t="shared" si="83"/>
        <v>0</v>
      </c>
      <c r="N200" s="49">
        <f t="shared" si="83"/>
        <v>0</v>
      </c>
      <c r="O200" s="49">
        <f t="shared" si="83"/>
        <v>534.4</v>
      </c>
      <c r="P200" s="49">
        <f t="shared" si="83"/>
        <v>1515.8000000000002</v>
      </c>
      <c r="Q200" s="49">
        <f t="shared" si="83"/>
        <v>1532.6000000000001</v>
      </c>
      <c r="R200" s="49">
        <f t="shared" si="83"/>
        <v>0</v>
      </c>
      <c r="S200" s="49">
        <f t="shared" si="83"/>
        <v>0</v>
      </c>
      <c r="T200" s="49">
        <f t="shared" si="83"/>
        <v>0</v>
      </c>
      <c r="U200" s="49">
        <f t="shared" si="83"/>
        <v>0</v>
      </c>
      <c r="V200" s="49">
        <f t="shared" si="83"/>
        <v>761</v>
      </c>
      <c r="W200" s="49">
        <f t="shared" si="83"/>
        <v>0</v>
      </c>
      <c r="X200" s="49">
        <f t="shared" si="83"/>
        <v>0</v>
      </c>
      <c r="Y200" s="49">
        <f t="shared" si="83"/>
        <v>0</v>
      </c>
      <c r="Z200" s="49">
        <f t="shared" si="83"/>
        <v>20555</v>
      </c>
      <c r="AA200" s="49">
        <f t="shared" si="83"/>
        <v>0</v>
      </c>
      <c r="AB200" s="49">
        <f t="shared" si="83"/>
        <v>0</v>
      </c>
      <c r="AC200" s="49">
        <f t="shared" si="83"/>
        <v>0</v>
      </c>
      <c r="AD200" s="49">
        <f t="shared" si="83"/>
        <v>4561.1</v>
      </c>
      <c r="AE200" s="49">
        <f t="shared" si="83"/>
        <v>0</v>
      </c>
      <c r="AF200" s="55"/>
      <c r="AH200" s="33">
        <f t="shared" si="53"/>
        <v>28469.1</v>
      </c>
      <c r="AI200" s="33">
        <f>H200+J200+L200+N200+P200</f>
        <v>2592</v>
      </c>
      <c r="AJ200" s="33">
        <f t="shared" si="55"/>
        <v>2067</v>
      </c>
      <c r="AL200" s="48">
        <f t="shared" si="60"/>
        <v>525</v>
      </c>
    </row>
    <row r="201" spans="1:35" ht="35.25" customHeight="1">
      <c r="A201" s="57"/>
      <c r="B201" s="58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I201" s="33">
        <f>H201+J201+L201+N201+P201</f>
        <v>0</v>
      </c>
    </row>
    <row r="202" spans="1:42" ht="35.25" customHeight="1">
      <c r="A202" s="77" t="s">
        <v>89</v>
      </c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G202" s="6"/>
      <c r="AH202" s="6"/>
      <c r="AI202" s="6"/>
      <c r="AJ202" s="6"/>
      <c r="AK202" s="6"/>
      <c r="AL202" s="6"/>
      <c r="AM202" s="6"/>
      <c r="AN202" s="6"/>
      <c r="AO202" s="6"/>
      <c r="AP202" s="5"/>
    </row>
    <row r="203" spans="8:42" ht="19.5" customHeight="1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5"/>
      <c r="AG203" s="6"/>
      <c r="AH203" s="6"/>
      <c r="AI203" s="6"/>
      <c r="AJ203" s="6"/>
      <c r="AK203" s="6"/>
      <c r="AL203" s="6"/>
      <c r="AM203" s="6"/>
      <c r="AN203" s="6"/>
      <c r="AO203" s="6"/>
      <c r="AP203" s="5"/>
    </row>
    <row r="204" spans="1:42" ht="24.75" customHeight="1">
      <c r="A204" s="77" t="s">
        <v>90</v>
      </c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G204" s="6"/>
      <c r="AH204" s="6"/>
      <c r="AI204" s="6"/>
      <c r="AJ204" s="6"/>
      <c r="AK204" s="6"/>
      <c r="AL204" s="6"/>
      <c r="AM204" s="6"/>
      <c r="AN204" s="6"/>
      <c r="AO204" s="6"/>
      <c r="AP204" s="5"/>
    </row>
    <row r="205" spans="2:31" ht="19.5" customHeight="1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</row>
    <row r="206" spans="2:19" ht="48.75" customHeight="1">
      <c r="B206" s="6"/>
      <c r="C206" s="6"/>
      <c r="D206" s="6"/>
      <c r="E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2:7" ht="18.75">
      <c r="B207" s="47"/>
      <c r="C207" s="47"/>
      <c r="D207" s="47"/>
      <c r="E207" s="47"/>
      <c r="F207" s="47"/>
      <c r="G207" s="47"/>
    </row>
  </sheetData>
  <sheetProtection/>
  <mergeCells count="37">
    <mergeCell ref="AF182:AF187"/>
    <mergeCell ref="AF21:AF24"/>
    <mergeCell ref="AB4:AC4"/>
    <mergeCell ref="Z4:AA4"/>
    <mergeCell ref="AF4:AF5"/>
    <mergeCell ref="AF76:AF80"/>
    <mergeCell ref="AF101:AF104"/>
    <mergeCell ref="AF28:AF34"/>
    <mergeCell ref="AF169:AF173"/>
    <mergeCell ref="A202:AD202"/>
    <mergeCell ref="A204:AD204"/>
    <mergeCell ref="A4:A5"/>
    <mergeCell ref="B4:B5"/>
    <mergeCell ref="T4:U4"/>
    <mergeCell ref="R4:S4"/>
    <mergeCell ref="X4:Y4"/>
    <mergeCell ref="AD4:AE4"/>
    <mergeCell ref="V4:W4"/>
    <mergeCell ref="AF188:AF193"/>
    <mergeCell ref="A2:AD2"/>
    <mergeCell ref="C4:C5"/>
    <mergeCell ref="D4:D5"/>
    <mergeCell ref="E4:E5"/>
    <mergeCell ref="F4:G4"/>
    <mergeCell ref="H4:I4"/>
    <mergeCell ref="AF35:AF46"/>
    <mergeCell ref="AF49:AF54"/>
    <mergeCell ref="AF56:AF66"/>
    <mergeCell ref="A3:M3"/>
    <mergeCell ref="AF95:AF98"/>
    <mergeCell ref="AF151:AF155"/>
    <mergeCell ref="P4:Q4"/>
    <mergeCell ref="N4:O4"/>
    <mergeCell ref="L4:M4"/>
    <mergeCell ref="J4:K4"/>
    <mergeCell ref="AF126:AF134"/>
    <mergeCell ref="AF113:AF118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8" r:id="rId3"/>
  <rowBreaks count="1" manualBreakCount="1">
    <brk id="163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2017-06-05T05:36:13Z</cp:lastPrinted>
  <dcterms:created xsi:type="dcterms:W3CDTF">1996-10-08T23:32:33Z</dcterms:created>
  <dcterms:modified xsi:type="dcterms:W3CDTF">2017-07-27T04:32:31Z</dcterms:modified>
  <cp:category/>
  <cp:version/>
  <cp:contentType/>
  <cp:contentStatus/>
</cp:coreProperties>
</file>