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итульный лист" sheetId="1" r:id="rId1"/>
    <sheet name="2016 год " sheetId="2" r:id="rId2"/>
    <sheet name="округ" sheetId="3" r:id="rId3"/>
  </sheets>
  <definedNames>
    <definedName name="_xlnm.Print_Titles" localSheetId="1">'2016 год '!$A:$A</definedName>
    <definedName name="_xlnm.Print_Area" localSheetId="1">'2016 год '!$A$1:$AF$204</definedName>
  </definedNames>
  <calcPr fullCalcOnLoad="1"/>
</workbook>
</file>

<file path=xl/sharedStrings.xml><?xml version="1.0" encoding="utf-8"?>
<sst xmlns="http://schemas.openxmlformats.org/spreadsheetml/2006/main" count="283" uniqueCount="108">
  <si>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</si>
  <si>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</si>
  <si>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</si>
  <si>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</si>
  <si>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</si>
  <si>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</si>
  <si>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</si>
  <si>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</si>
  <si>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</si>
  <si>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</si>
  <si>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</si>
  <si>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</si>
  <si>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</si>
  <si>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</si>
  <si>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</si>
  <si>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</si>
  <si>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</si>
  <si>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</si>
  <si>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</si>
  <si>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</si>
  <si>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</si>
  <si>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</si>
  <si>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</si>
  <si>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</si>
  <si>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</si>
  <si>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</si>
  <si>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</si>
  <si>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</si>
  <si>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</si>
  <si>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</si>
  <si>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Отчет о ходе реализации муниципальной программы «Развитие образования в городе Когалыме» на 01.02.2016.</t>
  </si>
  <si>
    <t>2016 год</t>
  </si>
  <si>
    <t>УПРАВЛЕНИЕ ОБРАЗОВАНИЯ</t>
  </si>
  <si>
    <t>«Развитие образования в городе Когалыме»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</si>
  <si>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</si>
  <si>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</si>
  <si>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</si>
  <si>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</si>
  <si>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</si>
  <si>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</si>
  <si>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</si>
  <si>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</si>
  <si>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</si>
  <si>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</si>
  <si>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</si>
  <si>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</si>
  <si>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</si>
  <si>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</si>
  <si>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</si>
  <si>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</si>
  <si>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</si>
  <si>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</si>
  <si>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</si>
  <si>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</si>
  <si>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</si>
  <si>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</si>
  <si>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</si>
  <si>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</si>
  <si>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</si>
  <si>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</si>
  <si>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</si>
  <si>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4.2.2Создание системных механизмов сохранения и укрепления здоровья детей в образовательных организациях</t>
  </si>
  <si>
    <t>4.3 Основное мероприятие "Развитие материально-технической базы образовательных организаций" (показатели 24, 25 )</t>
  </si>
  <si>
    <t>4.3.1.Развитие инфраструктуры общего и дополнительного образования</t>
  </si>
  <si>
    <t>4.3.2Оснащение материально-технической базы образовательных организаций и учреждений в соответствии с современными требованиями</t>
  </si>
  <si>
    <t>Начальник управления образования  ____________        С.Г. Гришина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</si>
  <si>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</si>
  <si>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</si>
  <si>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</si>
  <si>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</si>
  <si>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 xml:space="preserve">Ежемесячное содержание МБУ "МКЦ" "Феникс". </t>
  </si>
  <si>
    <t>Выезд учащихся и сопровождающих на окружные олимпиады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</si>
  <si>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</si>
  <si>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</si>
  <si>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</si>
  <si>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В январе нет расхода средств ОБ на обеспечение питанием школьников в связи с тем, что финансирование из округа было приостановлено по причине позднего срока принятия закона по обеспечению питанием школьников. Закон №4-оз   принят 30.01.2016 г . Финансирование поступило в феврале за январь в сумме 7056,0 тыс. рублей.</t>
  </si>
  <si>
    <t>Мероприятия программы</t>
  </si>
  <si>
    <t>План на отчетную дату</t>
  </si>
  <si>
    <t>Профинансировано на отчётную дату</t>
  </si>
  <si>
    <t>% финансирования к годовому плану</t>
  </si>
  <si>
    <t>Кассовый расход на  отчетную дату</t>
  </si>
  <si>
    <t>% исполнения к финансированию</t>
  </si>
  <si>
    <t>% исполнения к плану</t>
  </si>
  <si>
    <t>Муниципальная программа "Развитие образования в городе Когалыме на 2014-2017 годы"</t>
  </si>
  <si>
    <t>ОКРУГ</t>
  </si>
  <si>
    <t>ИТОГО</t>
  </si>
  <si>
    <t>бюджет города</t>
  </si>
  <si>
    <t>привлечённые</t>
  </si>
  <si>
    <t>ВСЕГО</t>
  </si>
  <si>
    <t>софинансирование питание</t>
  </si>
  <si>
    <t>организация питания школьников льготной и нельготной категории</t>
  </si>
  <si>
    <t>Софинансирование питания, расходы согласно детодням питания школьников.</t>
  </si>
  <si>
    <t>01.03.2016 г.</t>
  </si>
  <si>
    <t>План на 01.03.2016</t>
  </si>
  <si>
    <t>Профинансировано на 01.03.2016</t>
  </si>
  <si>
    <t>Кассовый расход на  01.03.2016</t>
  </si>
  <si>
    <t>138,0 тыс. руб -  премия победителям конкурса "Учитель года-2016". Конкурс проведён 12.02.2016 г. Готовится постановление Администрации города "Об итогах и награждении победителей"</t>
  </si>
  <si>
    <t>101,0 т. руб. - средства ОБ - субсидия на повышение заработной платы по указу Президента выплачена МАУ "Школа искусств" 03.03.2016 г.</t>
  </si>
  <si>
    <t xml:space="preserve">Выезд команды МАУ "ДДТ" для участия в фестивале "Адмиралтейская звезда" - 99,7 т.руб.; </t>
  </si>
  <si>
    <t>Награждение победителей ежегодного городского конкурса "На лучшую подготовку граждан РФ среди учебных заведений города Когалыма к военной службе" 100,0 тыс. рублей - укрепление материально-технической базы кабинета ОБЖ. (фотоаппарат, мишенная установка для стрельбы, опора для ружья, портреты маршалов СССР, методлитература наглядные пособия по начальной военной подготовке)</t>
  </si>
  <si>
    <t>Экономия плановых ассигнований Аппарат управления  согласно  фактически начисленной заработной платы, имеющимися больничными листами.</t>
  </si>
  <si>
    <t>В связи с тем, что соглашение на выделение Субсидии (ОБ) на развитие общественной инфраструктуры проходит стадию подписания, финансирование 600,0 тыс. руб.  из бюджета округа не поступило.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</si>
  <si>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 Карантин в школах с 01.02. - 15.02.2016</t>
  </si>
  <si>
    <t>Проведение конкурса"Родина моя" (костюмы)</t>
  </si>
  <si>
    <t>1.1.3.  Финансирование МАОУ "СОШ №8" в рамках проекта "Формула успеха"</t>
  </si>
  <si>
    <t>Орг. взнос за участие в конкурсе "Малахитовый узор", приобретение расходных материалов к орг.технике.</t>
  </si>
  <si>
    <t>Средства фонда депутатов ХМАО-Югры (ДШИ - 200,0 т. руб. - выставосное оборудование)</t>
  </si>
  <si>
    <t>Средства поступившие по распоряжению Правительства ТО (ДШИ -114,8 т. руб. - электронная ударная установка, СОШ 3- 170,0 т.руб. - радиоуправляемые модели)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</si>
</sst>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_-* #,##0.0_р_._-;\-* #,##0.0_р_._-;_-* &quot;-&quot;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175" fontId="5" fillId="0" borderId="10" xfId="60" applyNumberFormat="1" applyFont="1" applyFill="1" applyBorder="1" applyAlignment="1" applyProtection="1">
      <alignment vertical="center" wrapText="1"/>
      <protection/>
    </xf>
    <xf numFmtId="175" fontId="4" fillId="0" borderId="10" xfId="6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175" fontId="5" fillId="0" borderId="10" xfId="60" applyNumberFormat="1" applyFont="1" applyFill="1" applyBorder="1" applyAlignment="1">
      <alignment horizontal="center" vertical="center" wrapText="1"/>
    </xf>
    <xf numFmtId="175" fontId="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175" fontId="4" fillId="0" borderId="10" xfId="6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left" vertical="center" wrapText="1"/>
      <protection/>
    </xf>
    <xf numFmtId="165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5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75" fontId="5" fillId="0" borderId="10" xfId="60" applyNumberFormat="1" applyFont="1" applyFill="1" applyBorder="1" applyAlignment="1" applyProtection="1">
      <alignment horizontal="center" vertical="center" wrapText="1"/>
      <protection/>
    </xf>
    <xf numFmtId="175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75" fontId="2" fillId="0" borderId="0" xfId="6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75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75" fontId="5" fillId="0" borderId="0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0">
      <selection activeCell="E30" sqref="E30"/>
    </sheetView>
  </sheetViews>
  <sheetFormatPr defaultColWidth="9.140625" defaultRowHeight="12.75"/>
  <cols>
    <col min="1" max="16384" width="9.140625" style="15" customWidth="1"/>
  </cols>
  <sheetData>
    <row r="1" spans="1:2" ht="18.75">
      <c r="A1" s="58"/>
      <c r="B1" s="58"/>
    </row>
    <row r="10" spans="1:9" s="22" customFormat="1" ht="23.25">
      <c r="A10" s="59" t="s">
        <v>32</v>
      </c>
      <c r="B10" s="59"/>
      <c r="C10" s="59"/>
      <c r="D10" s="59"/>
      <c r="E10" s="59"/>
      <c r="F10" s="59"/>
      <c r="G10" s="59"/>
      <c r="H10" s="59"/>
      <c r="I10" s="59"/>
    </row>
    <row r="11" spans="1:9" s="22" customFormat="1" ht="23.25">
      <c r="A11" s="59" t="s">
        <v>22</v>
      </c>
      <c r="B11" s="59"/>
      <c r="C11" s="59"/>
      <c r="D11" s="59"/>
      <c r="E11" s="59"/>
      <c r="F11" s="59"/>
      <c r="G11" s="59"/>
      <c r="H11" s="59"/>
      <c r="I11" s="59"/>
    </row>
    <row r="13" spans="1:9" ht="27" customHeight="1">
      <c r="A13" s="60" t="s">
        <v>23</v>
      </c>
      <c r="B13" s="60"/>
      <c r="C13" s="60"/>
      <c r="D13" s="60"/>
      <c r="E13" s="60"/>
      <c r="F13" s="60"/>
      <c r="G13" s="60"/>
      <c r="H13" s="60"/>
      <c r="I13" s="60"/>
    </row>
    <row r="14" spans="1:9" ht="27" customHeight="1">
      <c r="A14" s="60" t="s">
        <v>24</v>
      </c>
      <c r="B14" s="60"/>
      <c r="C14" s="60"/>
      <c r="D14" s="60"/>
      <c r="E14" s="60"/>
      <c r="F14" s="60"/>
      <c r="G14" s="60"/>
      <c r="H14" s="60"/>
      <c r="I14" s="60"/>
    </row>
    <row r="15" spans="1:9" ht="36" customHeight="1">
      <c r="A15" s="61" t="s">
        <v>33</v>
      </c>
      <c r="B15" s="61"/>
      <c r="C15" s="61"/>
      <c r="D15" s="61"/>
      <c r="E15" s="61"/>
      <c r="F15" s="61"/>
      <c r="G15" s="61"/>
      <c r="H15" s="61"/>
      <c r="I15" s="61"/>
    </row>
    <row r="18" spans="4:6" ht="18.75">
      <c r="D18" s="23" t="s">
        <v>69</v>
      </c>
      <c r="E18" s="23" t="s">
        <v>92</v>
      </c>
      <c r="F18" s="23"/>
    </row>
    <row r="46" spans="1:9" ht="16.5">
      <c r="A46" s="57" t="s">
        <v>25</v>
      </c>
      <c r="B46" s="57"/>
      <c r="C46" s="57"/>
      <c r="D46" s="57"/>
      <c r="E46" s="57"/>
      <c r="F46" s="57"/>
      <c r="G46" s="57"/>
      <c r="H46" s="57"/>
      <c r="I46" s="57"/>
    </row>
    <row r="47" spans="1:9" ht="16.5">
      <c r="A47" s="57" t="s">
        <v>31</v>
      </c>
      <c r="B47" s="57"/>
      <c r="C47" s="57"/>
      <c r="D47" s="57"/>
      <c r="E47" s="57"/>
      <c r="F47" s="57"/>
      <c r="G47" s="57"/>
      <c r="H47" s="57"/>
      <c r="I47" s="57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4"/>
  <sheetViews>
    <sheetView showGridLines="0" view="pageBreakPreview" zoomScale="60" zoomScaleNormal="70" zoomScalePageLayoutView="0" workbookViewId="0" topLeftCell="O1">
      <pane ySplit="3" topLeftCell="A184" activePane="bottomLeft" state="frozen"/>
      <selection pane="topLeft" activeCell="A1" sqref="A1"/>
      <selection pane="bottomLeft" activeCell="V160" sqref="V160"/>
    </sheetView>
  </sheetViews>
  <sheetFormatPr defaultColWidth="9.140625" defaultRowHeight="12.75"/>
  <cols>
    <col min="1" max="1" width="45.421875" style="39" customWidth="1"/>
    <col min="2" max="2" width="19.140625" style="39" customWidth="1"/>
    <col min="3" max="3" width="17.421875" style="37" customWidth="1"/>
    <col min="4" max="4" width="17.140625" style="37" customWidth="1"/>
    <col min="5" max="5" width="15.140625" style="37" customWidth="1"/>
    <col min="6" max="7" width="13.421875" style="37" customWidth="1"/>
    <col min="8" max="19" width="16.140625" style="39" customWidth="1"/>
    <col min="20" max="31" width="16.140625" style="37" customWidth="1"/>
    <col min="32" max="32" width="44.57421875" style="39" customWidth="1"/>
    <col min="33" max="16384" width="9.140625" style="39" customWidth="1"/>
  </cols>
  <sheetData>
    <row r="1" spans="1:32" ht="36.75" customHeight="1">
      <c r="A1" s="67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AF1" s="38"/>
    </row>
    <row r="2" spans="1:32" s="6" customFormat="1" ht="18.75" customHeight="1">
      <c r="A2" s="65" t="s">
        <v>28</v>
      </c>
      <c r="B2" s="63" t="s">
        <v>29</v>
      </c>
      <c r="C2" s="63" t="s">
        <v>93</v>
      </c>
      <c r="D2" s="63" t="s">
        <v>94</v>
      </c>
      <c r="E2" s="63" t="s">
        <v>95</v>
      </c>
      <c r="F2" s="62" t="s">
        <v>13</v>
      </c>
      <c r="G2" s="62"/>
      <c r="H2" s="62" t="s">
        <v>0</v>
      </c>
      <c r="I2" s="62"/>
      <c r="J2" s="62" t="s">
        <v>1</v>
      </c>
      <c r="K2" s="62"/>
      <c r="L2" s="62" t="s">
        <v>2</v>
      </c>
      <c r="M2" s="62"/>
      <c r="N2" s="62" t="s">
        <v>3</v>
      </c>
      <c r="O2" s="62"/>
      <c r="P2" s="62" t="s">
        <v>4</v>
      </c>
      <c r="Q2" s="62"/>
      <c r="R2" s="62" t="s">
        <v>5</v>
      </c>
      <c r="S2" s="62"/>
      <c r="T2" s="62" t="s">
        <v>6</v>
      </c>
      <c r="U2" s="62"/>
      <c r="V2" s="62" t="s">
        <v>7</v>
      </c>
      <c r="W2" s="62"/>
      <c r="X2" s="62" t="s">
        <v>8</v>
      </c>
      <c r="Y2" s="62"/>
      <c r="Z2" s="62" t="s">
        <v>9</v>
      </c>
      <c r="AA2" s="62"/>
      <c r="AB2" s="62" t="s">
        <v>10</v>
      </c>
      <c r="AC2" s="62"/>
      <c r="AD2" s="62" t="s">
        <v>11</v>
      </c>
      <c r="AE2" s="62"/>
      <c r="AF2" s="65" t="s">
        <v>17</v>
      </c>
    </row>
    <row r="3" spans="1:32" s="8" customFormat="1" ht="93" customHeight="1">
      <c r="A3" s="65"/>
      <c r="B3" s="64"/>
      <c r="C3" s="64"/>
      <c r="D3" s="77"/>
      <c r="E3" s="64"/>
      <c r="F3" s="5" t="s">
        <v>15</v>
      </c>
      <c r="G3" s="5" t="s">
        <v>14</v>
      </c>
      <c r="H3" s="7" t="s">
        <v>12</v>
      </c>
      <c r="I3" s="7" t="s">
        <v>16</v>
      </c>
      <c r="J3" s="7" t="s">
        <v>12</v>
      </c>
      <c r="K3" s="7" t="s">
        <v>16</v>
      </c>
      <c r="L3" s="7" t="s">
        <v>12</v>
      </c>
      <c r="M3" s="7" t="s">
        <v>16</v>
      </c>
      <c r="N3" s="7" t="s">
        <v>12</v>
      </c>
      <c r="O3" s="7" t="s">
        <v>16</v>
      </c>
      <c r="P3" s="7" t="s">
        <v>12</v>
      </c>
      <c r="Q3" s="7" t="s">
        <v>16</v>
      </c>
      <c r="R3" s="7" t="s">
        <v>12</v>
      </c>
      <c r="S3" s="7" t="s">
        <v>16</v>
      </c>
      <c r="T3" s="7" t="s">
        <v>12</v>
      </c>
      <c r="U3" s="7" t="s">
        <v>16</v>
      </c>
      <c r="V3" s="7" t="s">
        <v>12</v>
      </c>
      <c r="W3" s="7" t="s">
        <v>16</v>
      </c>
      <c r="X3" s="7" t="s">
        <v>12</v>
      </c>
      <c r="Y3" s="7" t="s">
        <v>16</v>
      </c>
      <c r="Z3" s="7" t="s">
        <v>12</v>
      </c>
      <c r="AA3" s="7" t="s">
        <v>16</v>
      </c>
      <c r="AB3" s="7" t="s">
        <v>12</v>
      </c>
      <c r="AC3" s="7" t="s">
        <v>16</v>
      </c>
      <c r="AD3" s="7" t="s">
        <v>12</v>
      </c>
      <c r="AE3" s="7" t="s">
        <v>16</v>
      </c>
      <c r="AF3" s="65"/>
    </row>
    <row r="4" spans="1:32" s="40" customFormat="1" ht="24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31</v>
      </c>
    </row>
    <row r="5" spans="1:32" s="42" customFormat="1" ht="18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s="45" customFormat="1" ht="66.75" customHeight="1">
      <c r="A6" s="43" t="s">
        <v>34</v>
      </c>
      <c r="B6" s="19">
        <f>B8+B54+B33</f>
        <v>1661163.6999999995</v>
      </c>
      <c r="C6" s="19">
        <f>C8+C54+C33</f>
        <v>230594.8</v>
      </c>
      <c r="D6" s="19">
        <f>D8+D54+D33</f>
        <v>226747.9</v>
      </c>
      <c r="E6" s="19">
        <f>E8+E54+E33</f>
        <v>150873.4</v>
      </c>
      <c r="F6" s="44">
        <f>E6/B6*100</f>
        <v>9.08239206045738</v>
      </c>
      <c r="G6" s="44">
        <f>E6/C6*100</f>
        <v>65.42792812327077</v>
      </c>
      <c r="H6" s="19">
        <f>H8+H54+H33</f>
        <v>97954.2</v>
      </c>
      <c r="I6" s="19">
        <f>I8+I54+I33</f>
        <v>32100</v>
      </c>
      <c r="J6" s="19">
        <f>J8+J54+J33</f>
        <v>132640.59999999998</v>
      </c>
      <c r="K6" s="19">
        <f>K8+K54+K33</f>
        <v>118834.59999999999</v>
      </c>
      <c r="L6" s="19">
        <f>L8+L54+L33</f>
        <v>125145.3</v>
      </c>
      <c r="M6" s="19">
        <f>M8+M54+M33</f>
        <v>0</v>
      </c>
      <c r="N6" s="19">
        <f>N8+N54+N33</f>
        <v>131485</v>
      </c>
      <c r="O6" s="19">
        <f>O8+O54+O33</f>
        <v>0</v>
      </c>
      <c r="P6" s="19">
        <f>P8+P54+P33</f>
        <v>344175.6</v>
      </c>
      <c r="Q6" s="19">
        <f>Q8+Q54+Q33</f>
        <v>0</v>
      </c>
      <c r="R6" s="19">
        <f>R8+R54+R33</f>
        <v>168484.4</v>
      </c>
      <c r="S6" s="19">
        <f>S8+S54+S33</f>
        <v>0</v>
      </c>
      <c r="T6" s="19">
        <f>T8+T54+T33</f>
        <v>70602.3</v>
      </c>
      <c r="U6" s="19">
        <f>U8+U54+U33</f>
        <v>0</v>
      </c>
      <c r="V6" s="19">
        <f>V8+V54+V33</f>
        <v>59802.7</v>
      </c>
      <c r="W6" s="19">
        <f>W8+W54+W33</f>
        <v>0</v>
      </c>
      <c r="X6" s="19">
        <f>X8+X54+X33</f>
        <v>115549.5</v>
      </c>
      <c r="Y6" s="19">
        <f>Y8+Y54+Y33</f>
        <v>0</v>
      </c>
      <c r="Z6" s="19">
        <f>Z8+Z54+Z33</f>
        <v>122973.9</v>
      </c>
      <c r="AA6" s="19">
        <f>AA8+AA54+AA33</f>
        <v>0</v>
      </c>
      <c r="AB6" s="19">
        <f>AB8+AB54+AB33</f>
        <v>118164.4</v>
      </c>
      <c r="AC6" s="19">
        <f>AC8+AC54+AC33</f>
        <v>0</v>
      </c>
      <c r="AD6" s="19">
        <f>AD8+AD54+AD33</f>
        <v>174185.80000000002</v>
      </c>
      <c r="AE6" s="19">
        <f>AE8+AE54+AE33</f>
        <v>0</v>
      </c>
      <c r="AF6" s="43"/>
    </row>
    <row r="7" spans="1:32" s="48" customFormat="1" ht="84" customHeight="1">
      <c r="A7" s="26" t="s">
        <v>35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26"/>
    </row>
    <row r="8" spans="1:32" s="48" customFormat="1" ht="18.75">
      <c r="A8" s="26" t="s">
        <v>26</v>
      </c>
      <c r="B8" s="31">
        <f>H8+J8+L8+N8+P8+R8+T8+V8+X8+Z8+AB8+AD8</f>
        <v>4821.9</v>
      </c>
      <c r="C8" s="47">
        <f>C9+C10+C12+C11</f>
        <v>1169.9</v>
      </c>
      <c r="D8" s="47">
        <f>D9+D10+D12+D11</f>
        <v>943.9</v>
      </c>
      <c r="E8" s="47">
        <f>E9+E10+E12+E11</f>
        <v>297.20000000000005</v>
      </c>
      <c r="F8" s="50">
        <f>E8/B8*100</f>
        <v>6.16354549036687</v>
      </c>
      <c r="G8" s="50">
        <f>E8/C8*100</f>
        <v>25.403880673561847</v>
      </c>
      <c r="H8" s="47">
        <f aca="true" t="shared" si="0" ref="H8:AE8">H9+H10+H12+H13</f>
        <v>636</v>
      </c>
      <c r="I8" s="47">
        <f t="shared" si="0"/>
        <v>124.4</v>
      </c>
      <c r="J8" s="47">
        <f t="shared" si="0"/>
        <v>533.9</v>
      </c>
      <c r="K8" s="47">
        <f t="shared" si="0"/>
        <v>234</v>
      </c>
      <c r="L8" s="47">
        <f t="shared" si="0"/>
        <v>421</v>
      </c>
      <c r="M8" s="47">
        <f t="shared" si="0"/>
        <v>0</v>
      </c>
      <c r="N8" s="47">
        <f t="shared" si="0"/>
        <v>305.5</v>
      </c>
      <c r="O8" s="47">
        <f t="shared" si="0"/>
        <v>0</v>
      </c>
      <c r="P8" s="47">
        <f t="shared" si="0"/>
        <v>200</v>
      </c>
      <c r="Q8" s="47">
        <f t="shared" si="0"/>
        <v>0</v>
      </c>
      <c r="R8" s="47">
        <f t="shared" si="0"/>
        <v>580</v>
      </c>
      <c r="S8" s="47">
        <f t="shared" si="0"/>
        <v>0</v>
      </c>
      <c r="T8" s="47">
        <f t="shared" si="0"/>
        <v>0</v>
      </c>
      <c r="U8" s="47">
        <f t="shared" si="0"/>
        <v>0</v>
      </c>
      <c r="V8" s="47">
        <f t="shared" si="0"/>
        <v>7</v>
      </c>
      <c r="W8" s="47">
        <f t="shared" si="0"/>
        <v>0</v>
      </c>
      <c r="X8" s="47">
        <f t="shared" si="0"/>
        <v>1100</v>
      </c>
      <c r="Y8" s="47">
        <f t="shared" si="0"/>
        <v>0</v>
      </c>
      <c r="Z8" s="47">
        <f t="shared" si="0"/>
        <v>500</v>
      </c>
      <c r="AA8" s="47">
        <f t="shared" si="0"/>
        <v>0</v>
      </c>
      <c r="AB8" s="47">
        <f t="shared" si="0"/>
        <v>391</v>
      </c>
      <c r="AC8" s="47">
        <f t="shared" si="0"/>
        <v>0</v>
      </c>
      <c r="AD8" s="47">
        <f t="shared" si="0"/>
        <v>147.5</v>
      </c>
      <c r="AE8" s="47">
        <f t="shared" si="0"/>
        <v>0</v>
      </c>
      <c r="AF8" s="26"/>
    </row>
    <row r="9" spans="1:32" s="48" customFormat="1" ht="18.75">
      <c r="A9" s="46" t="s">
        <v>18</v>
      </c>
      <c r="B9" s="46"/>
      <c r="C9" s="17"/>
      <c r="D9" s="1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26"/>
    </row>
    <row r="10" spans="1:32" s="48" customFormat="1" ht="18.75">
      <c r="A10" s="46" t="s">
        <v>19</v>
      </c>
      <c r="B10" s="31">
        <f>H10+J10+L10+N10+P10+R10+T10+V10+X10+Z10+AB10+AD10</f>
        <v>1665</v>
      </c>
      <c r="C10" s="49">
        <f>H10+J10</f>
        <v>534</v>
      </c>
      <c r="D10" s="17">
        <f>D16+D22</f>
        <v>308</v>
      </c>
      <c r="E10" s="17">
        <f>E16+E22</f>
        <v>297.20000000000005</v>
      </c>
      <c r="F10" s="50">
        <f>E10/B10*100</f>
        <v>17.849849849849853</v>
      </c>
      <c r="G10" s="50">
        <f>E10/C10*100</f>
        <v>55.6554307116105</v>
      </c>
      <c r="H10" s="47">
        <f>H16+H22</f>
        <v>388</v>
      </c>
      <c r="I10" s="47">
        <f aca="true" t="shared" si="1" ref="I10:AE10">I16+I22</f>
        <v>124.4</v>
      </c>
      <c r="J10" s="47">
        <f t="shared" si="1"/>
        <v>146</v>
      </c>
      <c r="K10" s="47">
        <f t="shared" si="1"/>
        <v>172.8</v>
      </c>
      <c r="L10" s="47">
        <f t="shared" si="1"/>
        <v>41</v>
      </c>
      <c r="M10" s="47">
        <f t="shared" si="1"/>
        <v>0</v>
      </c>
      <c r="N10" s="47">
        <f t="shared" si="1"/>
        <v>155.5</v>
      </c>
      <c r="O10" s="47">
        <f t="shared" si="1"/>
        <v>0</v>
      </c>
      <c r="P10" s="47">
        <f t="shared" si="1"/>
        <v>200</v>
      </c>
      <c r="Q10" s="47">
        <f t="shared" si="1"/>
        <v>0</v>
      </c>
      <c r="R10" s="47">
        <f t="shared" si="1"/>
        <v>580</v>
      </c>
      <c r="S10" s="47">
        <f t="shared" si="1"/>
        <v>0</v>
      </c>
      <c r="T10" s="47">
        <f t="shared" si="1"/>
        <v>0</v>
      </c>
      <c r="U10" s="47">
        <f t="shared" si="1"/>
        <v>0</v>
      </c>
      <c r="V10" s="47">
        <f t="shared" si="1"/>
        <v>7</v>
      </c>
      <c r="W10" s="47">
        <f t="shared" si="1"/>
        <v>0</v>
      </c>
      <c r="X10" s="47">
        <f t="shared" si="1"/>
        <v>0</v>
      </c>
      <c r="Y10" s="47">
        <f t="shared" si="1"/>
        <v>0</v>
      </c>
      <c r="Z10" s="47">
        <f t="shared" si="1"/>
        <v>0</v>
      </c>
      <c r="AA10" s="47">
        <f t="shared" si="1"/>
        <v>0</v>
      </c>
      <c r="AB10" s="47">
        <f t="shared" si="1"/>
        <v>0</v>
      </c>
      <c r="AC10" s="47">
        <f t="shared" si="1"/>
        <v>0</v>
      </c>
      <c r="AD10" s="47">
        <f t="shared" si="1"/>
        <v>147.5</v>
      </c>
      <c r="AE10" s="47">
        <f t="shared" si="1"/>
        <v>0</v>
      </c>
      <c r="AF10" s="26"/>
    </row>
    <row r="11" spans="1:32" s="48" customFormat="1" ht="18.75">
      <c r="A11" s="46" t="s">
        <v>20</v>
      </c>
      <c r="B11" s="46"/>
      <c r="C11" s="17"/>
      <c r="D11" s="1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26"/>
    </row>
    <row r="12" spans="1:32" s="48" customFormat="1" ht="18.75">
      <c r="A12" s="46" t="s">
        <v>21</v>
      </c>
      <c r="B12" s="31">
        <f>H12+J12+L12+N12+P12+R12+T12+V12+X12+Z12+AB12+AD12</f>
        <v>3156.9</v>
      </c>
      <c r="C12" s="49">
        <f>H12+J12</f>
        <v>635.9</v>
      </c>
      <c r="D12" s="47">
        <f>D18+D24+D30</f>
        <v>635.9</v>
      </c>
      <c r="E12" s="17">
        <f>E18+E24</f>
        <v>0</v>
      </c>
      <c r="F12" s="50">
        <f>E12/B12*100</f>
        <v>0</v>
      </c>
      <c r="G12" s="50">
        <f>E12/C12*100</f>
        <v>0</v>
      </c>
      <c r="H12" s="47">
        <f>H18+H24+H30</f>
        <v>248</v>
      </c>
      <c r="I12" s="47">
        <f aca="true" t="shared" si="2" ref="I12:AE12">I18+I24+I30</f>
        <v>0</v>
      </c>
      <c r="J12" s="47">
        <f t="shared" si="2"/>
        <v>387.9</v>
      </c>
      <c r="K12" s="47">
        <f t="shared" si="2"/>
        <v>61.2</v>
      </c>
      <c r="L12" s="47">
        <f t="shared" si="2"/>
        <v>380</v>
      </c>
      <c r="M12" s="47">
        <f t="shared" si="2"/>
        <v>0</v>
      </c>
      <c r="N12" s="47">
        <f t="shared" si="2"/>
        <v>150</v>
      </c>
      <c r="O12" s="47">
        <f t="shared" si="2"/>
        <v>0</v>
      </c>
      <c r="P12" s="47">
        <f t="shared" si="2"/>
        <v>0</v>
      </c>
      <c r="Q12" s="47">
        <f t="shared" si="2"/>
        <v>0</v>
      </c>
      <c r="R12" s="47">
        <f t="shared" si="2"/>
        <v>0</v>
      </c>
      <c r="S12" s="47">
        <f t="shared" si="2"/>
        <v>0</v>
      </c>
      <c r="T12" s="47">
        <f t="shared" si="2"/>
        <v>0</v>
      </c>
      <c r="U12" s="47">
        <f t="shared" si="2"/>
        <v>0</v>
      </c>
      <c r="V12" s="47">
        <f t="shared" si="2"/>
        <v>0</v>
      </c>
      <c r="W12" s="47">
        <f t="shared" si="2"/>
        <v>0</v>
      </c>
      <c r="X12" s="47">
        <f t="shared" si="2"/>
        <v>1100</v>
      </c>
      <c r="Y12" s="47">
        <f t="shared" si="2"/>
        <v>0</v>
      </c>
      <c r="Z12" s="47">
        <f t="shared" si="2"/>
        <v>500</v>
      </c>
      <c r="AA12" s="47">
        <f t="shared" si="2"/>
        <v>0</v>
      </c>
      <c r="AB12" s="47">
        <f t="shared" si="2"/>
        <v>391</v>
      </c>
      <c r="AC12" s="47">
        <f t="shared" si="2"/>
        <v>0</v>
      </c>
      <c r="AD12" s="47">
        <f t="shared" si="2"/>
        <v>0</v>
      </c>
      <c r="AE12" s="47">
        <f t="shared" si="2"/>
        <v>0</v>
      </c>
      <c r="AF12" s="26"/>
    </row>
    <row r="13" spans="1:32" s="48" customFormat="1" ht="75">
      <c r="A13" s="46" t="s">
        <v>36</v>
      </c>
      <c r="B13" s="46"/>
      <c r="C13" s="17"/>
      <c r="D13" s="1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6" t="s">
        <v>71</v>
      </c>
    </row>
    <row r="14" spans="1:32" s="48" customFormat="1" ht="18.75">
      <c r="A14" s="26" t="s">
        <v>26</v>
      </c>
      <c r="B14" s="31">
        <f>H14+J14+L14+N14+P14+R14+T14+V14+X14+Z14+AB14+AD14</f>
        <v>934.5</v>
      </c>
      <c r="C14" s="47">
        <f>C15+C16+C18+C17</f>
        <v>396</v>
      </c>
      <c r="D14" s="47">
        <f>D15+D16+D18+D17</f>
        <v>308</v>
      </c>
      <c r="E14" s="47">
        <f>E15+E16+E18+E17</f>
        <v>297.20000000000005</v>
      </c>
      <c r="F14" s="50">
        <f>E14/B14*100</f>
        <v>31.803103263777427</v>
      </c>
      <c r="G14" s="50">
        <f>E14/C14*100</f>
        <v>75.05050505050507</v>
      </c>
      <c r="H14" s="47">
        <f>H15+H16+H18+H19</f>
        <v>388</v>
      </c>
      <c r="I14" s="47">
        <f>I15+I16+I18+I19</f>
        <v>124.4</v>
      </c>
      <c r="J14" s="47">
        <f aca="true" t="shared" si="3" ref="J14:AE14">J15+J16+J18+J19</f>
        <v>8</v>
      </c>
      <c r="K14" s="47">
        <f t="shared" si="3"/>
        <v>172.8</v>
      </c>
      <c r="L14" s="47">
        <f t="shared" si="3"/>
        <v>41</v>
      </c>
      <c r="M14" s="47">
        <f t="shared" si="3"/>
        <v>0</v>
      </c>
      <c r="N14" s="47">
        <f t="shared" si="3"/>
        <v>155.5</v>
      </c>
      <c r="O14" s="47">
        <f t="shared" si="3"/>
        <v>0</v>
      </c>
      <c r="P14" s="47">
        <f t="shared" si="3"/>
        <v>200</v>
      </c>
      <c r="Q14" s="47">
        <f t="shared" si="3"/>
        <v>0</v>
      </c>
      <c r="R14" s="47">
        <f t="shared" si="3"/>
        <v>30</v>
      </c>
      <c r="S14" s="47">
        <f t="shared" si="3"/>
        <v>0</v>
      </c>
      <c r="T14" s="47">
        <f t="shared" si="3"/>
        <v>0</v>
      </c>
      <c r="U14" s="47">
        <f t="shared" si="3"/>
        <v>0</v>
      </c>
      <c r="V14" s="47">
        <f t="shared" si="3"/>
        <v>7</v>
      </c>
      <c r="W14" s="47">
        <f t="shared" si="3"/>
        <v>0</v>
      </c>
      <c r="X14" s="47">
        <f t="shared" si="3"/>
        <v>0</v>
      </c>
      <c r="Y14" s="47">
        <f t="shared" si="3"/>
        <v>0</v>
      </c>
      <c r="Z14" s="47">
        <f t="shared" si="3"/>
        <v>0</v>
      </c>
      <c r="AA14" s="47">
        <f t="shared" si="3"/>
        <v>0</v>
      </c>
      <c r="AB14" s="47">
        <f t="shared" si="3"/>
        <v>0</v>
      </c>
      <c r="AC14" s="47">
        <f t="shared" si="3"/>
        <v>0</v>
      </c>
      <c r="AD14" s="47">
        <f t="shared" si="3"/>
        <v>105</v>
      </c>
      <c r="AE14" s="47">
        <f t="shared" si="3"/>
        <v>0</v>
      </c>
      <c r="AF14" s="26"/>
    </row>
    <row r="15" spans="1:32" s="48" customFormat="1" ht="18.75">
      <c r="A15" s="46" t="s">
        <v>18</v>
      </c>
      <c r="B15" s="46"/>
      <c r="C15" s="17"/>
      <c r="D15" s="1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26"/>
    </row>
    <row r="16" spans="1:32" s="48" customFormat="1" ht="18.75">
      <c r="A16" s="46" t="s">
        <v>19</v>
      </c>
      <c r="B16" s="31">
        <f>H16+J16+L16+N16+P16+R16+T16+V16+X16+Z16+AB16+AD16</f>
        <v>934.5</v>
      </c>
      <c r="C16" s="49">
        <f>H16+J16</f>
        <v>396</v>
      </c>
      <c r="D16" s="17">
        <v>308</v>
      </c>
      <c r="E16" s="50">
        <f>I16+K16+M16+O16+Q16+S16+U16+W16+Y16+AA16+AC16+AE16</f>
        <v>297.20000000000005</v>
      </c>
      <c r="F16" s="50">
        <f>E16/B16*100</f>
        <v>31.803103263777427</v>
      </c>
      <c r="G16" s="50">
        <f>E16/C16*100</f>
        <v>75.05050505050507</v>
      </c>
      <c r="H16" s="47">
        <v>388</v>
      </c>
      <c r="I16" s="47">
        <v>124.4</v>
      </c>
      <c r="J16" s="47">
        <v>8</v>
      </c>
      <c r="K16" s="47">
        <v>172.8</v>
      </c>
      <c r="L16" s="47">
        <v>41</v>
      </c>
      <c r="M16" s="47"/>
      <c r="N16" s="47">
        <v>155.5</v>
      </c>
      <c r="O16" s="47"/>
      <c r="P16" s="47">
        <v>200</v>
      </c>
      <c r="Q16" s="47"/>
      <c r="R16" s="47">
        <v>30</v>
      </c>
      <c r="S16" s="47"/>
      <c r="T16" s="47"/>
      <c r="U16" s="47"/>
      <c r="V16" s="47">
        <v>7</v>
      </c>
      <c r="W16" s="47"/>
      <c r="X16" s="47"/>
      <c r="Y16" s="47"/>
      <c r="Z16" s="47"/>
      <c r="AA16" s="47"/>
      <c r="AB16" s="47"/>
      <c r="AC16" s="47"/>
      <c r="AD16" s="47">
        <v>105</v>
      </c>
      <c r="AE16" s="47"/>
      <c r="AF16" s="26"/>
    </row>
    <row r="17" spans="1:32" s="48" customFormat="1" ht="18.75">
      <c r="A17" s="46" t="s">
        <v>20</v>
      </c>
      <c r="B17" s="46"/>
      <c r="C17" s="17"/>
      <c r="D17" s="1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26"/>
    </row>
    <row r="18" spans="1:32" s="48" customFormat="1" ht="18.75">
      <c r="A18" s="46" t="s">
        <v>21</v>
      </c>
      <c r="B18" s="46"/>
      <c r="C18" s="17"/>
      <c r="D18" s="1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6"/>
    </row>
    <row r="19" spans="1:32" s="48" customFormat="1" ht="131.25">
      <c r="A19" s="46" t="s">
        <v>38</v>
      </c>
      <c r="B19" s="46"/>
      <c r="C19" s="17"/>
      <c r="D19" s="1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6" t="s">
        <v>96</v>
      </c>
    </row>
    <row r="20" spans="1:32" s="48" customFormat="1" ht="18.75">
      <c r="A20" s="26" t="s">
        <v>26</v>
      </c>
      <c r="B20" s="31">
        <f>H20+J20+L20+N20+P20+R20+T20+V20+X20+Z20+AB20+AD20</f>
        <v>730.5</v>
      </c>
      <c r="C20" s="47">
        <f>C21+C22+C24+C23</f>
        <v>138</v>
      </c>
      <c r="D20" s="47">
        <f>D21+D22+D24+D23</f>
        <v>0</v>
      </c>
      <c r="E20" s="47">
        <f>E21+E22+E24+E23</f>
        <v>0</v>
      </c>
      <c r="F20" s="47"/>
      <c r="G20" s="47"/>
      <c r="H20" s="47">
        <f>H21+H22+H24+H31</f>
        <v>0</v>
      </c>
      <c r="I20" s="47">
        <f>I21+I22+I24+I31</f>
        <v>0</v>
      </c>
      <c r="J20" s="47">
        <f>J21+J22+J24+J31</f>
        <v>138</v>
      </c>
      <c r="K20" s="47">
        <f>K21+K22+K24+K31</f>
        <v>0</v>
      </c>
      <c r="L20" s="47">
        <f>L21+L22+L24+L31</f>
        <v>0</v>
      </c>
      <c r="M20" s="47">
        <f>M21+M22+M24+M31</f>
        <v>0</v>
      </c>
      <c r="N20" s="47">
        <f>N21+N22+N24+N31</f>
        <v>0</v>
      </c>
      <c r="O20" s="47">
        <f>O21+O22+O24+O31</f>
        <v>0</v>
      </c>
      <c r="P20" s="47">
        <f>P21+P22+P24+P31</f>
        <v>0</v>
      </c>
      <c r="Q20" s="47">
        <f>Q21+Q22+Q24+Q31</f>
        <v>0</v>
      </c>
      <c r="R20" s="47">
        <f>R21+R22+R24+R31</f>
        <v>550</v>
      </c>
      <c r="S20" s="47">
        <f>S21+S22+S24+S31</f>
        <v>0</v>
      </c>
      <c r="T20" s="47">
        <f>T21+T22+T24+T31</f>
        <v>0</v>
      </c>
      <c r="U20" s="47">
        <f>U21+U22+U24+U31</f>
        <v>0</v>
      </c>
      <c r="V20" s="47">
        <f>V21+V22+V24+V31</f>
        <v>0</v>
      </c>
      <c r="W20" s="47">
        <f>W21+W22+W24+W31</f>
        <v>0</v>
      </c>
      <c r="X20" s="47">
        <f>X21+X22+X24+X31</f>
        <v>0</v>
      </c>
      <c r="Y20" s="47">
        <f>Y21+Y22+Y24+Y31</f>
        <v>0</v>
      </c>
      <c r="Z20" s="47">
        <f>Z21+Z22+Z24+Z31</f>
        <v>0</v>
      </c>
      <c r="AA20" s="47">
        <f>AA21+AA22+AA24+AA31</f>
        <v>0</v>
      </c>
      <c r="AB20" s="47">
        <f>AB21+AB22+AB24+AB31</f>
        <v>0</v>
      </c>
      <c r="AC20" s="47">
        <f>AC21+AC22+AC24+AC31</f>
        <v>0</v>
      </c>
      <c r="AD20" s="47">
        <f>AD21+AD22+AD24+AD31</f>
        <v>42.5</v>
      </c>
      <c r="AE20" s="47">
        <f>AE21+AE22+AE24+AE31</f>
        <v>0</v>
      </c>
      <c r="AF20" s="26"/>
    </row>
    <row r="21" spans="1:32" s="48" customFormat="1" ht="18.75">
      <c r="A21" s="46" t="s">
        <v>18</v>
      </c>
      <c r="B21" s="46"/>
      <c r="C21" s="17"/>
      <c r="D21" s="1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26"/>
    </row>
    <row r="22" spans="1:32" s="48" customFormat="1" ht="18.75">
      <c r="A22" s="46" t="s">
        <v>19</v>
      </c>
      <c r="B22" s="31">
        <f>H22+J22+L22+N22+P22+R22+T22+V22+X22+Z22+AB22+AD22</f>
        <v>730.5</v>
      </c>
      <c r="C22" s="49">
        <f>H22+J22</f>
        <v>138</v>
      </c>
      <c r="D22" s="17"/>
      <c r="E22" s="47"/>
      <c r="F22" s="50">
        <f>E22/B22*100</f>
        <v>0</v>
      </c>
      <c r="G22" s="50">
        <f>E22/C22*100</f>
        <v>0</v>
      </c>
      <c r="H22" s="47"/>
      <c r="I22" s="47"/>
      <c r="J22" s="47">
        <v>138</v>
      </c>
      <c r="K22" s="47"/>
      <c r="L22" s="47"/>
      <c r="M22" s="47"/>
      <c r="N22" s="47"/>
      <c r="O22" s="47"/>
      <c r="P22" s="47"/>
      <c r="Q22" s="47"/>
      <c r="R22" s="47">
        <v>550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>
        <v>42.5</v>
      </c>
      <c r="AE22" s="47"/>
      <c r="AF22" s="26"/>
    </row>
    <row r="23" spans="1:32" s="48" customFormat="1" ht="18.75">
      <c r="A23" s="46" t="s">
        <v>20</v>
      </c>
      <c r="B23" s="46"/>
      <c r="C23" s="17"/>
      <c r="D23" s="1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26"/>
    </row>
    <row r="24" spans="1:32" s="48" customFormat="1" ht="18.75">
      <c r="A24" s="46" t="s">
        <v>21</v>
      </c>
      <c r="B24" s="46"/>
      <c r="C24" s="17"/>
      <c r="D24" s="1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6"/>
    </row>
    <row r="25" spans="1:32" s="48" customFormat="1" ht="80.25" customHeight="1">
      <c r="A25" s="46" t="s">
        <v>104</v>
      </c>
      <c r="B25" s="46"/>
      <c r="C25" s="17"/>
      <c r="D25" s="1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6" t="s">
        <v>105</v>
      </c>
    </row>
    <row r="26" spans="1:32" s="48" customFormat="1" ht="18.75">
      <c r="A26" s="26" t="s">
        <v>26</v>
      </c>
      <c r="B26" s="31">
        <f>H26+J26+L26+N26+P26+R26+T26+V26+X26+Z26+AB26+AD26</f>
        <v>3156.9</v>
      </c>
      <c r="C26" s="47">
        <f>C27+C28+C30+C29</f>
        <v>635.9</v>
      </c>
      <c r="D26" s="47">
        <f>D27+D28+D30+D29</f>
        <v>635.9</v>
      </c>
      <c r="E26" s="47">
        <f>E27+E28+E30+E29</f>
        <v>61.2</v>
      </c>
      <c r="F26" s="50">
        <f>E26/B26*100</f>
        <v>1.938610662358643</v>
      </c>
      <c r="G26" s="50">
        <f>E26/C26*100</f>
        <v>9.624154741311527</v>
      </c>
      <c r="H26" s="47">
        <f>H27+H28+H30+H37</f>
        <v>248</v>
      </c>
      <c r="I26" s="47">
        <f>I27+I28+I30+I37</f>
        <v>0</v>
      </c>
      <c r="J26" s="47">
        <f>J27+J28+J30+J37</f>
        <v>387.9</v>
      </c>
      <c r="K26" s="47">
        <f>K27+K28+K30+K37</f>
        <v>61.2</v>
      </c>
      <c r="L26" s="47">
        <f>L27+L28+L30+L37</f>
        <v>380</v>
      </c>
      <c r="M26" s="47">
        <f>M27+M28+M30+M37</f>
        <v>0</v>
      </c>
      <c r="N26" s="47">
        <f>N27+N28+N30+N37</f>
        <v>150</v>
      </c>
      <c r="O26" s="47">
        <f>O27+O28+O30+O37</f>
        <v>0</v>
      </c>
      <c r="P26" s="47">
        <f>P27+P28+P30+P37</f>
        <v>0</v>
      </c>
      <c r="Q26" s="47">
        <f>Q27+Q28+Q30+Q37</f>
        <v>0</v>
      </c>
      <c r="R26" s="47">
        <f>R27+R28+R30+R37</f>
        <v>0</v>
      </c>
      <c r="S26" s="47">
        <f>S27+S28+S30+S37</f>
        <v>0</v>
      </c>
      <c r="T26" s="47">
        <f>T27+T28+T30+T37</f>
        <v>0</v>
      </c>
      <c r="U26" s="47">
        <f>U27+U28+U30+U37</f>
        <v>0</v>
      </c>
      <c r="V26" s="47">
        <f>V27+V28+V30+V37</f>
        <v>0</v>
      </c>
      <c r="W26" s="47">
        <f>W27+W28+W30+W37</f>
        <v>0</v>
      </c>
      <c r="X26" s="47">
        <f>X27+X28+X30+X37</f>
        <v>1100</v>
      </c>
      <c r="Y26" s="47">
        <f>Y27+Y28+Y30+Y37</f>
        <v>0</v>
      </c>
      <c r="Z26" s="47">
        <f>Z27+Z28+Z30+Z37</f>
        <v>500</v>
      </c>
      <c r="AA26" s="47">
        <f>AA27+AA28+AA30+AA37</f>
        <v>0</v>
      </c>
      <c r="AB26" s="47">
        <f>AB27+AB28+AB30+AB37</f>
        <v>391</v>
      </c>
      <c r="AC26" s="47">
        <f>AC27+AC28+AC30+AC37</f>
        <v>0</v>
      </c>
      <c r="AD26" s="47">
        <f>AD27+AD28+AD30+AD37</f>
        <v>0</v>
      </c>
      <c r="AE26" s="47">
        <f>AE27+AE28+AE30+AE37</f>
        <v>0</v>
      </c>
      <c r="AF26" s="26"/>
    </row>
    <row r="27" spans="1:32" s="48" customFormat="1" ht="18.75">
      <c r="A27" s="46" t="s">
        <v>18</v>
      </c>
      <c r="B27" s="46"/>
      <c r="C27" s="17"/>
      <c r="D27" s="1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26"/>
    </row>
    <row r="28" spans="1:32" s="48" customFormat="1" ht="18.75">
      <c r="A28" s="46" t="s">
        <v>19</v>
      </c>
      <c r="B28" s="31"/>
      <c r="C28" s="49"/>
      <c r="D28" s="17"/>
      <c r="E28" s="47"/>
      <c r="F28" s="50"/>
      <c r="G28" s="50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6"/>
    </row>
    <row r="29" spans="1:32" s="48" customFormat="1" ht="18.75">
      <c r="A29" s="46" t="s">
        <v>20</v>
      </c>
      <c r="B29" s="46"/>
      <c r="C29" s="17"/>
      <c r="D29" s="1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26"/>
    </row>
    <row r="30" spans="1:32" s="48" customFormat="1" ht="18.75">
      <c r="A30" s="46" t="s">
        <v>21</v>
      </c>
      <c r="B30" s="31">
        <f>H30+J30+L30+N30+P30+R30+T30+V30+X30+Z30+AB30+AD30</f>
        <v>3156.9</v>
      </c>
      <c r="C30" s="49">
        <f>H30+J30</f>
        <v>635.9</v>
      </c>
      <c r="D30" s="17">
        <v>635.9</v>
      </c>
      <c r="E30" s="50">
        <f>I30+K30+M30+O30+Q30+S30+U30+W30+Y30+AA30+AC30+AE30</f>
        <v>61.2</v>
      </c>
      <c r="F30" s="50">
        <f>E30/B30*100</f>
        <v>1.938610662358643</v>
      </c>
      <c r="G30" s="50">
        <f>E30/C30*100</f>
        <v>9.624154741311527</v>
      </c>
      <c r="H30" s="47">
        <v>248</v>
      </c>
      <c r="I30" s="47"/>
      <c r="J30" s="47">
        <v>387.9</v>
      </c>
      <c r="K30" s="47">
        <v>61.2</v>
      </c>
      <c r="L30" s="47">
        <v>380</v>
      </c>
      <c r="M30" s="47"/>
      <c r="N30" s="47">
        <v>150</v>
      </c>
      <c r="O30" s="47"/>
      <c r="P30" s="47"/>
      <c r="Q30" s="47"/>
      <c r="R30" s="47"/>
      <c r="S30" s="47"/>
      <c r="T30" s="47"/>
      <c r="U30" s="47"/>
      <c r="V30" s="47"/>
      <c r="W30" s="47"/>
      <c r="X30" s="47">
        <v>1100</v>
      </c>
      <c r="Y30" s="47"/>
      <c r="Z30" s="47">
        <v>500</v>
      </c>
      <c r="AA30" s="47"/>
      <c r="AB30" s="47">
        <v>391</v>
      </c>
      <c r="AC30" s="47"/>
      <c r="AD30" s="47"/>
      <c r="AE30" s="47"/>
      <c r="AF30" s="26"/>
    </row>
    <row r="31" spans="1:32" s="48" customFormat="1" ht="18.75">
      <c r="A31" s="46"/>
      <c r="B31" s="2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26"/>
    </row>
    <row r="32" spans="1:32" s="48" customFormat="1" ht="75">
      <c r="A32" s="26" t="s">
        <v>39</v>
      </c>
      <c r="B32" s="46"/>
      <c r="C32" s="17"/>
      <c r="D32" s="1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6"/>
    </row>
    <row r="33" spans="1:32" s="48" customFormat="1" ht="18.75">
      <c r="A33" s="26" t="s">
        <v>26</v>
      </c>
      <c r="B33" s="31">
        <f>H33+J33+L33+N33+P33+R33+T33+V33+X33+Z33+AB33+AD33</f>
        <v>85620.40000000001</v>
      </c>
      <c r="C33" s="49">
        <f>C34+C35+C37+C38</f>
        <v>10416.600000000002</v>
      </c>
      <c r="D33" s="49">
        <f>D34+D35+D37+D38</f>
        <v>10416.6</v>
      </c>
      <c r="E33" s="49">
        <f>E34+E35+E37+E38</f>
        <v>8235.9</v>
      </c>
      <c r="F33" s="50">
        <f>E33/B33*100</f>
        <v>9.61908610564772</v>
      </c>
      <c r="G33" s="50">
        <f>E33/C33*100</f>
        <v>79.06514601693448</v>
      </c>
      <c r="H33" s="47">
        <f>H34+H35+H37+H38</f>
        <v>3684.3</v>
      </c>
      <c r="I33" s="47">
        <f aca="true" t="shared" si="4" ref="I33:AE33">I34+I35+I37+I38</f>
        <v>1593.6</v>
      </c>
      <c r="J33" s="47">
        <f t="shared" si="4"/>
        <v>6732.3</v>
      </c>
      <c r="K33" s="47">
        <f t="shared" si="4"/>
        <v>6642.3</v>
      </c>
      <c r="L33" s="47">
        <f t="shared" si="4"/>
        <v>5978.8</v>
      </c>
      <c r="M33" s="47">
        <f t="shared" si="4"/>
        <v>0</v>
      </c>
      <c r="N33" s="47">
        <f t="shared" si="4"/>
        <v>8985.5</v>
      </c>
      <c r="O33" s="47">
        <f t="shared" si="4"/>
        <v>0</v>
      </c>
      <c r="P33" s="47">
        <f t="shared" si="4"/>
        <v>22544</v>
      </c>
      <c r="Q33" s="47">
        <f t="shared" si="4"/>
        <v>0</v>
      </c>
      <c r="R33" s="47">
        <f t="shared" si="4"/>
        <v>8300</v>
      </c>
      <c r="S33" s="47">
        <f t="shared" si="4"/>
        <v>0</v>
      </c>
      <c r="T33" s="47">
        <f t="shared" si="4"/>
        <v>4734.7</v>
      </c>
      <c r="U33" s="47">
        <f t="shared" si="4"/>
        <v>0</v>
      </c>
      <c r="V33" s="47">
        <f t="shared" si="4"/>
        <v>1661</v>
      </c>
      <c r="W33" s="47">
        <f t="shared" si="4"/>
        <v>0</v>
      </c>
      <c r="X33" s="47">
        <f t="shared" si="4"/>
        <v>4375</v>
      </c>
      <c r="Y33" s="47">
        <f t="shared" si="4"/>
        <v>0</v>
      </c>
      <c r="Z33" s="47">
        <f t="shared" si="4"/>
        <v>6953</v>
      </c>
      <c r="AA33" s="47">
        <f t="shared" si="4"/>
        <v>0</v>
      </c>
      <c r="AB33" s="47">
        <f t="shared" si="4"/>
        <v>5605.7</v>
      </c>
      <c r="AC33" s="47">
        <f t="shared" si="4"/>
        <v>0</v>
      </c>
      <c r="AD33" s="47">
        <f t="shared" si="4"/>
        <v>6066.1</v>
      </c>
      <c r="AE33" s="47">
        <f t="shared" si="4"/>
        <v>0</v>
      </c>
      <c r="AF33" s="26"/>
    </row>
    <row r="34" spans="1:32" s="48" customFormat="1" ht="18.75">
      <c r="A34" s="46" t="s">
        <v>18</v>
      </c>
      <c r="B34" s="31">
        <f>H34+J34+L34+N34+P34+R34+T34+V34+X34+Z34+AB34+AD34</f>
        <v>1216.6</v>
      </c>
      <c r="C34" s="17">
        <f aca="true" t="shared" si="5" ref="C34:E38">C41+C48</f>
        <v>101</v>
      </c>
      <c r="D34" s="17">
        <f t="shared" si="5"/>
        <v>101</v>
      </c>
      <c r="E34" s="17">
        <f t="shared" si="5"/>
        <v>0</v>
      </c>
      <c r="F34" s="50">
        <f>E34/B34*100</f>
        <v>0</v>
      </c>
      <c r="G34" s="50">
        <f>E34/C34*100</f>
        <v>0</v>
      </c>
      <c r="H34" s="47">
        <f>H41+H48</f>
        <v>0</v>
      </c>
      <c r="I34" s="47">
        <f aca="true" t="shared" si="6" ref="I34:AE34">I41+I48</f>
        <v>0</v>
      </c>
      <c r="J34" s="47">
        <f t="shared" si="6"/>
        <v>101</v>
      </c>
      <c r="K34" s="47">
        <f t="shared" si="6"/>
        <v>0</v>
      </c>
      <c r="L34" s="47">
        <f t="shared" si="6"/>
        <v>101</v>
      </c>
      <c r="M34" s="47">
        <f t="shared" si="6"/>
        <v>0</v>
      </c>
      <c r="N34" s="47">
        <f t="shared" si="6"/>
        <v>101</v>
      </c>
      <c r="O34" s="47">
        <f t="shared" si="6"/>
        <v>0</v>
      </c>
      <c r="P34" s="47">
        <f t="shared" si="6"/>
        <v>303</v>
      </c>
      <c r="Q34" s="47">
        <f t="shared" si="6"/>
        <v>0</v>
      </c>
      <c r="R34" s="47">
        <f t="shared" si="6"/>
        <v>0</v>
      </c>
      <c r="S34" s="47">
        <f t="shared" si="6"/>
        <v>0</v>
      </c>
      <c r="T34" s="47">
        <f t="shared" si="6"/>
        <v>0</v>
      </c>
      <c r="U34" s="47">
        <f t="shared" si="6"/>
        <v>0</v>
      </c>
      <c r="V34" s="47">
        <f t="shared" si="6"/>
        <v>101</v>
      </c>
      <c r="W34" s="47">
        <f t="shared" si="6"/>
        <v>0</v>
      </c>
      <c r="X34" s="47">
        <f t="shared" si="6"/>
        <v>101</v>
      </c>
      <c r="Y34" s="47">
        <f t="shared" si="6"/>
        <v>0</v>
      </c>
      <c r="Z34" s="47">
        <f t="shared" si="6"/>
        <v>101</v>
      </c>
      <c r="AA34" s="47">
        <f t="shared" si="6"/>
        <v>0</v>
      </c>
      <c r="AB34" s="47">
        <f t="shared" si="6"/>
        <v>101</v>
      </c>
      <c r="AC34" s="47">
        <f t="shared" si="6"/>
        <v>0</v>
      </c>
      <c r="AD34" s="47">
        <f t="shared" si="6"/>
        <v>206.6</v>
      </c>
      <c r="AE34" s="47">
        <f t="shared" si="6"/>
        <v>0</v>
      </c>
      <c r="AF34" s="26"/>
    </row>
    <row r="35" spans="1:32" s="48" customFormat="1" ht="18.75">
      <c r="A35" s="46" t="s">
        <v>19</v>
      </c>
      <c r="B35" s="31">
        <f>H35+J35+L35+N35+P35+R35+T35+V35+X35+Z35+AB35+AD35</f>
        <v>84403.8</v>
      </c>
      <c r="C35" s="17">
        <f t="shared" si="5"/>
        <v>10315.600000000002</v>
      </c>
      <c r="D35" s="17">
        <f t="shared" si="5"/>
        <v>10315.6</v>
      </c>
      <c r="E35" s="17">
        <f t="shared" si="5"/>
        <v>8235.9</v>
      </c>
      <c r="F35" s="50">
        <f>E35/B35*100</f>
        <v>9.757736026103089</v>
      </c>
      <c r="G35" s="50">
        <f>E35/C35*100</f>
        <v>79.83927255806738</v>
      </c>
      <c r="H35" s="47">
        <f>H42+H49</f>
        <v>3684.3</v>
      </c>
      <c r="I35" s="47">
        <f aca="true" t="shared" si="7" ref="I35:AE35">I42+I49</f>
        <v>1593.6</v>
      </c>
      <c r="J35" s="47">
        <f t="shared" si="7"/>
        <v>6631.3</v>
      </c>
      <c r="K35" s="47">
        <f t="shared" si="7"/>
        <v>6642.3</v>
      </c>
      <c r="L35" s="47">
        <f t="shared" si="7"/>
        <v>5877.8</v>
      </c>
      <c r="M35" s="47">
        <f t="shared" si="7"/>
        <v>0</v>
      </c>
      <c r="N35" s="47">
        <f t="shared" si="7"/>
        <v>8884.5</v>
      </c>
      <c r="O35" s="47">
        <f t="shared" si="7"/>
        <v>0</v>
      </c>
      <c r="P35" s="47">
        <f t="shared" si="7"/>
        <v>22241</v>
      </c>
      <c r="Q35" s="47">
        <f t="shared" si="7"/>
        <v>0</v>
      </c>
      <c r="R35" s="47">
        <f t="shared" si="7"/>
        <v>8300</v>
      </c>
      <c r="S35" s="47">
        <f t="shared" si="7"/>
        <v>0</v>
      </c>
      <c r="T35" s="47">
        <f t="shared" si="7"/>
        <v>4734.7</v>
      </c>
      <c r="U35" s="47">
        <f t="shared" si="7"/>
        <v>0</v>
      </c>
      <c r="V35" s="47">
        <f t="shared" si="7"/>
        <v>1560</v>
      </c>
      <c r="W35" s="47">
        <f t="shared" si="7"/>
        <v>0</v>
      </c>
      <c r="X35" s="47">
        <f t="shared" si="7"/>
        <v>4274</v>
      </c>
      <c r="Y35" s="47">
        <f t="shared" si="7"/>
        <v>0</v>
      </c>
      <c r="Z35" s="47">
        <f t="shared" si="7"/>
        <v>6852</v>
      </c>
      <c r="AA35" s="47">
        <f t="shared" si="7"/>
        <v>0</v>
      </c>
      <c r="AB35" s="47">
        <f t="shared" si="7"/>
        <v>5504.7</v>
      </c>
      <c r="AC35" s="47">
        <f t="shared" si="7"/>
        <v>0</v>
      </c>
      <c r="AD35" s="47">
        <f t="shared" si="7"/>
        <v>5859.5</v>
      </c>
      <c r="AE35" s="47">
        <f t="shared" si="7"/>
        <v>0</v>
      </c>
      <c r="AF35" s="26"/>
    </row>
    <row r="36" spans="1:32" s="48" customFormat="1" ht="37.5">
      <c r="A36" s="51" t="s">
        <v>67</v>
      </c>
      <c r="B36" s="31">
        <f>H36+J36+L36+N36+P36+R36+T36+V36+X36+Z36+AB36+AD36</f>
        <v>64.1</v>
      </c>
      <c r="C36" s="17">
        <f t="shared" si="5"/>
        <v>5</v>
      </c>
      <c r="D36" s="17">
        <f t="shared" si="5"/>
        <v>5</v>
      </c>
      <c r="E36" s="17">
        <f t="shared" si="5"/>
        <v>0</v>
      </c>
      <c r="F36" s="50">
        <f>E36/B36*100</f>
        <v>0</v>
      </c>
      <c r="G36" s="50">
        <f>E36/C36*100</f>
        <v>0</v>
      </c>
      <c r="H36" s="47">
        <f>H43</f>
        <v>0</v>
      </c>
      <c r="I36" s="47">
        <f aca="true" t="shared" si="8" ref="I36:AE36">I43</f>
        <v>0</v>
      </c>
      <c r="J36" s="47">
        <f t="shared" si="8"/>
        <v>5</v>
      </c>
      <c r="K36" s="47">
        <f t="shared" si="8"/>
        <v>0</v>
      </c>
      <c r="L36" s="47">
        <f t="shared" si="8"/>
        <v>5</v>
      </c>
      <c r="M36" s="47">
        <f t="shared" si="8"/>
        <v>0</v>
      </c>
      <c r="N36" s="47">
        <f t="shared" si="8"/>
        <v>5</v>
      </c>
      <c r="O36" s="47">
        <f t="shared" si="8"/>
        <v>0</v>
      </c>
      <c r="P36" s="47">
        <f t="shared" si="8"/>
        <v>15</v>
      </c>
      <c r="Q36" s="47">
        <f t="shared" si="8"/>
        <v>0</v>
      </c>
      <c r="R36" s="47">
        <f t="shared" si="8"/>
        <v>0</v>
      </c>
      <c r="S36" s="47">
        <f t="shared" si="8"/>
        <v>0</v>
      </c>
      <c r="T36" s="47">
        <f t="shared" si="8"/>
        <v>0</v>
      </c>
      <c r="U36" s="47">
        <f t="shared" si="8"/>
        <v>0</v>
      </c>
      <c r="V36" s="47">
        <f t="shared" si="8"/>
        <v>5</v>
      </c>
      <c r="W36" s="47">
        <f t="shared" si="8"/>
        <v>0</v>
      </c>
      <c r="X36" s="47">
        <f t="shared" si="8"/>
        <v>5</v>
      </c>
      <c r="Y36" s="47">
        <f t="shared" si="8"/>
        <v>0</v>
      </c>
      <c r="Z36" s="47">
        <f t="shared" si="8"/>
        <v>5</v>
      </c>
      <c r="AA36" s="47">
        <f t="shared" si="8"/>
        <v>0</v>
      </c>
      <c r="AB36" s="47">
        <f t="shared" si="8"/>
        <v>5</v>
      </c>
      <c r="AC36" s="47">
        <f t="shared" si="8"/>
        <v>0</v>
      </c>
      <c r="AD36" s="47">
        <f t="shared" si="8"/>
        <v>14.1</v>
      </c>
      <c r="AE36" s="47">
        <f t="shared" si="8"/>
        <v>0</v>
      </c>
      <c r="AF36" s="26"/>
    </row>
    <row r="37" spans="1:32" s="48" customFormat="1" ht="18.75">
      <c r="A37" s="46" t="s">
        <v>20</v>
      </c>
      <c r="B37" s="46"/>
      <c r="C37" s="17">
        <f t="shared" si="5"/>
        <v>0</v>
      </c>
      <c r="D37" s="17">
        <f t="shared" si="5"/>
        <v>0</v>
      </c>
      <c r="E37" s="17">
        <f t="shared" si="5"/>
        <v>0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26"/>
    </row>
    <row r="38" spans="1:32" s="48" customFormat="1" ht="18.75">
      <c r="A38" s="46" t="s">
        <v>21</v>
      </c>
      <c r="B38" s="46"/>
      <c r="C38" s="17">
        <f t="shared" si="5"/>
        <v>0</v>
      </c>
      <c r="D38" s="17">
        <f t="shared" si="5"/>
        <v>0</v>
      </c>
      <c r="E38" s="17">
        <f t="shared" si="5"/>
        <v>0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26"/>
    </row>
    <row r="39" spans="1:32" s="48" customFormat="1" ht="185.25" customHeight="1">
      <c r="A39" s="46" t="s">
        <v>40</v>
      </c>
      <c r="B39" s="5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53" t="s">
        <v>72</v>
      </c>
    </row>
    <row r="40" spans="1:32" s="48" customFormat="1" ht="18.75">
      <c r="A40" s="26" t="s">
        <v>26</v>
      </c>
      <c r="B40" s="31">
        <f>H40+J40+L40+N40+P40+R40+T40+V40+X40+Z40+AB40+AD40</f>
        <v>85280.4</v>
      </c>
      <c r="C40" s="49">
        <f>C41+C42+C44+C45</f>
        <v>10316.900000000001</v>
      </c>
      <c r="D40" s="49">
        <f>D41+D42+D44+D45</f>
        <v>10316.9</v>
      </c>
      <c r="E40" s="49">
        <f>E41+E42+E44+E45</f>
        <v>8154.799999999999</v>
      </c>
      <c r="F40" s="50">
        <f>E40/B40*100</f>
        <v>9.562337887720977</v>
      </c>
      <c r="G40" s="50">
        <f>E40/C40*100</f>
        <v>79.04312341885642</v>
      </c>
      <c r="H40" s="47">
        <f>H41+H42+H44+H45</f>
        <v>3684.3</v>
      </c>
      <c r="I40" s="47">
        <f aca="true" t="shared" si="9" ref="I40:AE40">I41+I42+I44+I45</f>
        <v>1593.6</v>
      </c>
      <c r="J40" s="47">
        <f t="shared" si="9"/>
        <v>6632.6</v>
      </c>
      <c r="K40" s="47">
        <f t="shared" si="9"/>
        <v>6561.2</v>
      </c>
      <c r="L40" s="47">
        <f t="shared" si="9"/>
        <v>5978.8</v>
      </c>
      <c r="M40" s="47">
        <f t="shared" si="9"/>
        <v>0</v>
      </c>
      <c r="N40" s="47">
        <f t="shared" si="9"/>
        <v>8985.5</v>
      </c>
      <c r="O40" s="47">
        <f t="shared" si="9"/>
        <v>0</v>
      </c>
      <c r="P40" s="47">
        <f t="shared" si="9"/>
        <v>22544</v>
      </c>
      <c r="Q40" s="47">
        <f t="shared" si="9"/>
        <v>0</v>
      </c>
      <c r="R40" s="47">
        <f t="shared" si="9"/>
        <v>8300</v>
      </c>
      <c r="S40" s="47">
        <f t="shared" si="9"/>
        <v>0</v>
      </c>
      <c r="T40" s="47">
        <f t="shared" si="9"/>
        <v>4734.7</v>
      </c>
      <c r="U40" s="47">
        <f t="shared" si="9"/>
        <v>0</v>
      </c>
      <c r="V40" s="47">
        <f t="shared" si="9"/>
        <v>1661</v>
      </c>
      <c r="W40" s="47">
        <f t="shared" si="9"/>
        <v>0</v>
      </c>
      <c r="X40" s="47">
        <f t="shared" si="9"/>
        <v>4275</v>
      </c>
      <c r="Y40" s="47">
        <f t="shared" si="9"/>
        <v>0</v>
      </c>
      <c r="Z40" s="47">
        <f t="shared" si="9"/>
        <v>6953</v>
      </c>
      <c r="AA40" s="47">
        <f t="shared" si="9"/>
        <v>0</v>
      </c>
      <c r="AB40" s="47">
        <f t="shared" si="9"/>
        <v>5465.4</v>
      </c>
      <c r="AC40" s="47">
        <f t="shared" si="9"/>
        <v>0</v>
      </c>
      <c r="AD40" s="47">
        <f t="shared" si="9"/>
        <v>6066.1</v>
      </c>
      <c r="AE40" s="47">
        <f t="shared" si="9"/>
        <v>0</v>
      </c>
      <c r="AF40" s="26"/>
    </row>
    <row r="41" spans="1:32" s="48" customFormat="1" ht="116.25" customHeight="1">
      <c r="A41" s="46" t="s">
        <v>18</v>
      </c>
      <c r="B41" s="31">
        <f>H41+J41+L41+N41+P41+R41+T41+V41+X41+Z41+AB41+AD41</f>
        <v>1216.6</v>
      </c>
      <c r="C41" s="49">
        <f>J41+H41</f>
        <v>101</v>
      </c>
      <c r="D41" s="17">
        <v>101</v>
      </c>
      <c r="E41" s="47"/>
      <c r="F41" s="50">
        <f>E41/B41*100</f>
        <v>0</v>
      </c>
      <c r="G41" s="50">
        <f>E41/C41*100</f>
        <v>0</v>
      </c>
      <c r="H41" s="47"/>
      <c r="I41" s="47"/>
      <c r="J41" s="47">
        <v>101</v>
      </c>
      <c r="K41" s="47"/>
      <c r="L41" s="47">
        <v>101</v>
      </c>
      <c r="M41" s="47"/>
      <c r="N41" s="47">
        <v>101</v>
      </c>
      <c r="O41" s="47"/>
      <c r="P41" s="47">
        <v>303</v>
      </c>
      <c r="Q41" s="47"/>
      <c r="R41" s="47"/>
      <c r="S41" s="47"/>
      <c r="T41" s="47"/>
      <c r="U41" s="47"/>
      <c r="V41" s="47">
        <v>101</v>
      </c>
      <c r="W41" s="47"/>
      <c r="X41" s="47">
        <v>101</v>
      </c>
      <c r="Y41" s="47"/>
      <c r="Z41" s="47">
        <v>101</v>
      </c>
      <c r="AA41" s="47"/>
      <c r="AB41" s="47">
        <v>101</v>
      </c>
      <c r="AC41" s="47"/>
      <c r="AD41" s="47">
        <v>206.6</v>
      </c>
      <c r="AE41" s="47"/>
      <c r="AF41" s="46" t="s">
        <v>97</v>
      </c>
    </row>
    <row r="42" spans="1:32" s="48" customFormat="1" ht="18.75">
      <c r="A42" s="46" t="s">
        <v>19</v>
      </c>
      <c r="B42" s="31">
        <f>H42+J42+L42+N42+P42+R42+T42+V42+X42+Z42+AB42+AD42</f>
        <v>84063.79999999999</v>
      </c>
      <c r="C42" s="49">
        <f>J42+H42</f>
        <v>10215.900000000001</v>
      </c>
      <c r="D42" s="17">
        <v>10215.9</v>
      </c>
      <c r="E42" s="47">
        <f>I42+K42</f>
        <v>8154.799999999999</v>
      </c>
      <c r="F42" s="50">
        <f>E42/B42*100</f>
        <v>9.700727304737592</v>
      </c>
      <c r="G42" s="50">
        <f>E42/C42*100</f>
        <v>79.82458716314763</v>
      </c>
      <c r="H42" s="47">
        <v>3684.3</v>
      </c>
      <c r="I42" s="47">
        <v>1593.6</v>
      </c>
      <c r="J42" s="47">
        <v>6531.6</v>
      </c>
      <c r="K42" s="47">
        <v>6561.2</v>
      </c>
      <c r="L42" s="47">
        <v>5877.8</v>
      </c>
      <c r="M42" s="47"/>
      <c r="N42" s="47">
        <v>8884.5</v>
      </c>
      <c r="O42" s="47"/>
      <c r="P42" s="47">
        <v>22241</v>
      </c>
      <c r="Q42" s="47"/>
      <c r="R42" s="47">
        <v>8300</v>
      </c>
      <c r="S42" s="47"/>
      <c r="T42" s="47">
        <v>4734.7</v>
      </c>
      <c r="U42" s="47"/>
      <c r="V42" s="47">
        <v>1560</v>
      </c>
      <c r="W42" s="47"/>
      <c r="X42" s="47">
        <v>4174</v>
      </c>
      <c r="Y42" s="47"/>
      <c r="Z42" s="47">
        <v>6852</v>
      </c>
      <c r="AA42" s="47"/>
      <c r="AB42" s="47">
        <v>5364.4</v>
      </c>
      <c r="AC42" s="47"/>
      <c r="AD42" s="47">
        <v>5859.5</v>
      </c>
      <c r="AE42" s="47"/>
      <c r="AF42" s="26"/>
    </row>
    <row r="43" spans="1:32" s="48" customFormat="1" ht="37.5">
      <c r="A43" s="51" t="s">
        <v>67</v>
      </c>
      <c r="B43" s="31">
        <f>H43+J43+L43+N43+P43+R43+T43+V43+X43+Z43+AB43+AD43</f>
        <v>64.1</v>
      </c>
      <c r="C43" s="49">
        <f>J43+H43</f>
        <v>5</v>
      </c>
      <c r="D43" s="17">
        <v>5</v>
      </c>
      <c r="E43" s="47"/>
      <c r="F43" s="50">
        <f>E43/B43*100</f>
        <v>0</v>
      </c>
      <c r="G43" s="50">
        <f>E43/C43*100</f>
        <v>0</v>
      </c>
      <c r="H43" s="47"/>
      <c r="I43" s="47"/>
      <c r="J43" s="47">
        <v>5</v>
      </c>
      <c r="K43" s="47"/>
      <c r="L43" s="47">
        <v>5</v>
      </c>
      <c r="M43" s="47"/>
      <c r="N43" s="47">
        <v>5</v>
      </c>
      <c r="O43" s="47"/>
      <c r="P43" s="47">
        <v>15</v>
      </c>
      <c r="Q43" s="47"/>
      <c r="R43" s="47"/>
      <c r="S43" s="47"/>
      <c r="T43" s="47"/>
      <c r="U43" s="47"/>
      <c r="V43" s="47">
        <v>5</v>
      </c>
      <c r="W43" s="47"/>
      <c r="X43" s="47">
        <v>5</v>
      </c>
      <c r="Y43" s="47"/>
      <c r="Z43" s="47">
        <v>5</v>
      </c>
      <c r="AA43" s="47"/>
      <c r="AB43" s="47">
        <v>5</v>
      </c>
      <c r="AC43" s="47"/>
      <c r="AD43" s="47">
        <v>14.1</v>
      </c>
      <c r="AE43" s="47"/>
      <c r="AF43" s="26"/>
    </row>
    <row r="44" spans="1:32" s="48" customFormat="1" ht="18.75">
      <c r="A44" s="46" t="s">
        <v>20</v>
      </c>
      <c r="B44" s="46"/>
      <c r="C44" s="17"/>
      <c r="D44" s="1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26"/>
    </row>
    <row r="45" spans="1:32" s="48" customFormat="1" ht="18.75">
      <c r="A45" s="46" t="s">
        <v>21</v>
      </c>
      <c r="B45" s="46"/>
      <c r="C45" s="17"/>
      <c r="D45" s="1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26"/>
    </row>
    <row r="46" spans="1:32" s="48" customFormat="1" ht="75">
      <c r="A46" s="46" t="s">
        <v>41</v>
      </c>
      <c r="B46" s="5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6" t="s">
        <v>98</v>
      </c>
    </row>
    <row r="47" spans="1:32" s="48" customFormat="1" ht="18.75">
      <c r="A47" s="26" t="s">
        <v>26</v>
      </c>
      <c r="B47" s="5">
        <f>H47+J47+L47+N47+P47+R47+T47+V47+X47+Z47+AB47+AD47</f>
        <v>340</v>
      </c>
      <c r="C47" s="47">
        <f>C48+C49+C50+C51</f>
        <v>99.7</v>
      </c>
      <c r="D47" s="47">
        <f>D48+D49+D50+D51</f>
        <v>99.7</v>
      </c>
      <c r="E47" s="47">
        <f>E48+E49+E50+E51</f>
        <v>81.1</v>
      </c>
      <c r="F47" s="50">
        <f>E47/B47*100</f>
        <v>23.852941176470587</v>
      </c>
      <c r="G47" s="50">
        <f>E47/C47*100</f>
        <v>81.34403209628886</v>
      </c>
      <c r="H47" s="47">
        <f aca="true" t="shared" si="10" ref="H47:AE47">H48+H49+H50+H51</f>
        <v>0</v>
      </c>
      <c r="I47" s="47">
        <f t="shared" si="10"/>
        <v>0</v>
      </c>
      <c r="J47" s="47">
        <f t="shared" si="10"/>
        <v>99.7</v>
      </c>
      <c r="K47" s="47">
        <f t="shared" si="10"/>
        <v>81.1</v>
      </c>
      <c r="L47" s="47">
        <f t="shared" si="10"/>
        <v>0</v>
      </c>
      <c r="M47" s="47">
        <f t="shared" si="10"/>
        <v>0</v>
      </c>
      <c r="N47" s="47">
        <f t="shared" si="10"/>
        <v>0</v>
      </c>
      <c r="O47" s="47">
        <f t="shared" si="10"/>
        <v>0</v>
      </c>
      <c r="P47" s="47">
        <f t="shared" si="10"/>
        <v>0</v>
      </c>
      <c r="Q47" s="47">
        <f t="shared" si="10"/>
        <v>0</v>
      </c>
      <c r="R47" s="47">
        <f t="shared" si="10"/>
        <v>0</v>
      </c>
      <c r="S47" s="47">
        <f t="shared" si="10"/>
        <v>0</v>
      </c>
      <c r="T47" s="47">
        <f t="shared" si="10"/>
        <v>0</v>
      </c>
      <c r="U47" s="47">
        <f t="shared" si="10"/>
        <v>0</v>
      </c>
      <c r="V47" s="47">
        <f t="shared" si="10"/>
        <v>0</v>
      </c>
      <c r="W47" s="47">
        <f t="shared" si="10"/>
        <v>0</v>
      </c>
      <c r="X47" s="47">
        <f t="shared" si="10"/>
        <v>100</v>
      </c>
      <c r="Y47" s="47">
        <f t="shared" si="10"/>
        <v>0</v>
      </c>
      <c r="Z47" s="47">
        <f t="shared" si="10"/>
        <v>0</v>
      </c>
      <c r="AA47" s="47">
        <f t="shared" si="10"/>
        <v>0</v>
      </c>
      <c r="AB47" s="47">
        <f t="shared" si="10"/>
        <v>140.3</v>
      </c>
      <c r="AC47" s="47">
        <f t="shared" si="10"/>
        <v>0</v>
      </c>
      <c r="AD47" s="47">
        <f t="shared" si="10"/>
        <v>0</v>
      </c>
      <c r="AE47" s="47">
        <f t="shared" si="10"/>
        <v>0</v>
      </c>
      <c r="AF47" s="26"/>
    </row>
    <row r="48" spans="1:32" s="48" customFormat="1" ht="18.75">
      <c r="A48" s="46" t="s">
        <v>18</v>
      </c>
      <c r="B48" s="46"/>
      <c r="C48" s="17"/>
      <c r="D48" s="1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26"/>
    </row>
    <row r="49" spans="1:32" s="48" customFormat="1" ht="18.75">
      <c r="A49" s="46" t="s">
        <v>19</v>
      </c>
      <c r="B49" s="31">
        <f>H49+J49+L49+N49+P49+R49+T49+V49+X49+Z49+AB49+AD49</f>
        <v>340</v>
      </c>
      <c r="C49" s="49">
        <f>J49+H49</f>
        <v>99.7</v>
      </c>
      <c r="D49" s="17">
        <v>99.7</v>
      </c>
      <c r="E49" s="47">
        <f>I49+K49</f>
        <v>81.1</v>
      </c>
      <c r="F49" s="50">
        <f>E49/B49*100</f>
        <v>23.852941176470587</v>
      </c>
      <c r="G49" s="50">
        <f>E49/C49*100</f>
        <v>81.34403209628886</v>
      </c>
      <c r="H49" s="47"/>
      <c r="I49" s="47"/>
      <c r="J49" s="47">
        <v>99.7</v>
      </c>
      <c r="K49" s="47">
        <v>81.1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>
        <v>100</v>
      </c>
      <c r="Y49" s="47"/>
      <c r="Z49" s="47"/>
      <c r="AA49" s="47"/>
      <c r="AB49" s="47">
        <v>140.3</v>
      </c>
      <c r="AC49" s="47"/>
      <c r="AD49" s="47"/>
      <c r="AE49" s="47"/>
      <c r="AF49" s="26"/>
    </row>
    <row r="50" spans="1:32" s="48" customFormat="1" ht="18.75">
      <c r="A50" s="46" t="s">
        <v>20</v>
      </c>
      <c r="B50" s="46"/>
      <c r="C50" s="17"/>
      <c r="D50" s="1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26"/>
    </row>
    <row r="51" spans="1:32" s="48" customFormat="1" ht="18.75">
      <c r="A51" s="46" t="s">
        <v>21</v>
      </c>
      <c r="B51" s="46"/>
      <c r="C51" s="17"/>
      <c r="D51" s="1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26"/>
    </row>
    <row r="52" spans="1:32" s="48" customFormat="1" ht="18.75">
      <c r="A52" s="46"/>
      <c r="B52" s="26"/>
      <c r="C52" s="17"/>
      <c r="D52" s="1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26"/>
    </row>
    <row r="53" spans="1:32" s="48" customFormat="1" ht="131.25">
      <c r="A53" s="26" t="s">
        <v>68</v>
      </c>
      <c r="B53" s="46"/>
      <c r="C53" s="17"/>
      <c r="D53" s="1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53" t="s">
        <v>73</v>
      </c>
    </row>
    <row r="54" spans="1:32" s="48" customFormat="1" ht="18.75">
      <c r="A54" s="26" t="s">
        <v>26</v>
      </c>
      <c r="B54" s="5">
        <f>H54+J54+L54+N54+P54+R54+T54+V54+X54+Z54+AB54+AD54</f>
        <v>1570721.3999999997</v>
      </c>
      <c r="C54" s="47">
        <f>C55+C56+C57+C58</f>
        <v>219008.3</v>
      </c>
      <c r="D54" s="47">
        <f>D55+D56+D57+D58</f>
        <v>215387.4</v>
      </c>
      <c r="E54" s="47">
        <f>E55+E56+E57+E58</f>
        <v>142340.3</v>
      </c>
      <c r="F54" s="50">
        <f>E54/B54*100</f>
        <v>9.062097199414232</v>
      </c>
      <c r="G54" s="50">
        <f>E54/C54*100</f>
        <v>64.99310756715613</v>
      </c>
      <c r="H54" s="47">
        <f aca="true" t="shared" si="11" ref="H54:AE54">H55+H56+H57+H58</f>
        <v>93633.9</v>
      </c>
      <c r="I54" s="47">
        <f t="shared" si="11"/>
        <v>30382</v>
      </c>
      <c r="J54" s="47">
        <f t="shared" si="11"/>
        <v>125374.4</v>
      </c>
      <c r="K54" s="47">
        <f t="shared" si="11"/>
        <v>111958.29999999999</v>
      </c>
      <c r="L54" s="47">
        <f t="shared" si="11"/>
        <v>118745.5</v>
      </c>
      <c r="M54" s="47">
        <f t="shared" si="11"/>
        <v>0</v>
      </c>
      <c r="N54" s="47">
        <f t="shared" si="11"/>
        <v>122194</v>
      </c>
      <c r="O54" s="47">
        <f t="shared" si="11"/>
        <v>0</v>
      </c>
      <c r="P54" s="47">
        <f t="shared" si="11"/>
        <v>321431.6</v>
      </c>
      <c r="Q54" s="47">
        <f t="shared" si="11"/>
        <v>0</v>
      </c>
      <c r="R54" s="47">
        <f t="shared" si="11"/>
        <v>159604.4</v>
      </c>
      <c r="S54" s="47">
        <f t="shared" si="11"/>
        <v>0</v>
      </c>
      <c r="T54" s="47">
        <f t="shared" si="11"/>
        <v>65867.6</v>
      </c>
      <c r="U54" s="47">
        <f t="shared" si="11"/>
        <v>0</v>
      </c>
      <c r="V54" s="47">
        <f t="shared" si="11"/>
        <v>58134.7</v>
      </c>
      <c r="W54" s="47">
        <f t="shared" si="11"/>
        <v>0</v>
      </c>
      <c r="X54" s="47">
        <f t="shared" si="11"/>
        <v>110074.5</v>
      </c>
      <c r="Y54" s="47">
        <f t="shared" si="11"/>
        <v>0</v>
      </c>
      <c r="Z54" s="47">
        <f t="shared" si="11"/>
        <v>115520.9</v>
      </c>
      <c r="AA54" s="47">
        <f t="shared" si="11"/>
        <v>0</v>
      </c>
      <c r="AB54" s="47">
        <f t="shared" si="11"/>
        <v>112167.7</v>
      </c>
      <c r="AC54" s="47">
        <f t="shared" si="11"/>
        <v>0</v>
      </c>
      <c r="AD54" s="47">
        <f t="shared" si="11"/>
        <v>167972.2</v>
      </c>
      <c r="AE54" s="47">
        <f t="shared" si="11"/>
        <v>0</v>
      </c>
      <c r="AF54" s="26"/>
    </row>
    <row r="55" spans="1:32" s="48" customFormat="1" ht="18.75">
      <c r="A55" s="46" t="s">
        <v>18</v>
      </c>
      <c r="B55" s="31">
        <f>H55+J55+L55+N55+P55+R55+T55+V55+X55+Z55+AB55+AD55</f>
        <v>1326528.1</v>
      </c>
      <c r="C55" s="49">
        <f aca="true" t="shared" si="12" ref="C55:E56">C61</f>
        <v>172498</v>
      </c>
      <c r="D55" s="49">
        <f t="shared" si="12"/>
        <v>169009</v>
      </c>
      <c r="E55" s="49">
        <f t="shared" si="12"/>
        <v>111565.5</v>
      </c>
      <c r="F55" s="50">
        <f>E55/B55*100</f>
        <v>8.410338235579028</v>
      </c>
      <c r="G55" s="50">
        <f>E55/C55*100</f>
        <v>64.6764020452411</v>
      </c>
      <c r="H55" s="47">
        <f>H61</f>
        <v>69877</v>
      </c>
      <c r="I55" s="47">
        <f aca="true" t="shared" si="13" ref="I55:AE55">I61</f>
        <v>18899.3</v>
      </c>
      <c r="J55" s="47">
        <f t="shared" si="13"/>
        <v>102621</v>
      </c>
      <c r="K55" s="47">
        <f t="shared" si="13"/>
        <v>92666.2</v>
      </c>
      <c r="L55" s="47">
        <f t="shared" si="13"/>
        <v>98379</v>
      </c>
      <c r="M55" s="47">
        <f t="shared" si="13"/>
        <v>0</v>
      </c>
      <c r="N55" s="47">
        <f t="shared" si="13"/>
        <v>98708</v>
      </c>
      <c r="O55" s="47">
        <f t="shared" si="13"/>
        <v>0</v>
      </c>
      <c r="P55" s="47">
        <f t="shared" si="13"/>
        <v>295783</v>
      </c>
      <c r="Q55" s="47">
        <f t="shared" si="13"/>
        <v>0</v>
      </c>
      <c r="R55" s="47">
        <f t="shared" si="13"/>
        <v>138445</v>
      </c>
      <c r="S55" s="47">
        <f t="shared" si="13"/>
        <v>0</v>
      </c>
      <c r="T55" s="47">
        <f t="shared" si="13"/>
        <v>46417</v>
      </c>
      <c r="U55" s="47">
        <f t="shared" si="13"/>
        <v>0</v>
      </c>
      <c r="V55" s="47">
        <f t="shared" si="13"/>
        <v>43016</v>
      </c>
      <c r="W55" s="47">
        <f t="shared" si="13"/>
        <v>0</v>
      </c>
      <c r="X55" s="47">
        <f t="shared" si="13"/>
        <v>92555</v>
      </c>
      <c r="Y55" s="47">
        <f t="shared" si="13"/>
        <v>0</v>
      </c>
      <c r="Z55" s="47">
        <f t="shared" si="13"/>
        <v>95604</v>
      </c>
      <c r="AA55" s="47">
        <f t="shared" si="13"/>
        <v>0</v>
      </c>
      <c r="AB55" s="47">
        <f t="shared" si="13"/>
        <v>94741</v>
      </c>
      <c r="AC55" s="47">
        <f t="shared" si="13"/>
        <v>0</v>
      </c>
      <c r="AD55" s="47">
        <f t="shared" si="13"/>
        <v>150382.1</v>
      </c>
      <c r="AE55" s="47">
        <f t="shared" si="13"/>
        <v>0</v>
      </c>
      <c r="AF55" s="26"/>
    </row>
    <row r="56" spans="1:32" s="48" customFormat="1" ht="18.75">
      <c r="A56" s="46" t="s">
        <v>19</v>
      </c>
      <c r="B56" s="31">
        <f>H56+J56+L56+N56+P56+R56+T56+V56+X56+Z56+AB56+AD56</f>
        <v>244193.30000000002</v>
      </c>
      <c r="C56" s="49">
        <f t="shared" si="12"/>
        <v>46510.3</v>
      </c>
      <c r="D56" s="49">
        <f t="shared" si="12"/>
        <v>46378.4</v>
      </c>
      <c r="E56" s="49">
        <f t="shared" si="12"/>
        <v>30774.8</v>
      </c>
      <c r="F56" s="50">
        <f>E56/B56*100</f>
        <v>12.60263897494321</v>
      </c>
      <c r="G56" s="50">
        <f>E56/C56*100</f>
        <v>66.16770908809445</v>
      </c>
      <c r="H56" s="47">
        <f>H62</f>
        <v>23756.9</v>
      </c>
      <c r="I56" s="47">
        <f aca="true" t="shared" si="14" ref="I56:AE56">I62</f>
        <v>11482.7</v>
      </c>
      <c r="J56" s="47">
        <f t="shared" si="14"/>
        <v>22753.4</v>
      </c>
      <c r="K56" s="47">
        <f t="shared" si="14"/>
        <v>19292.1</v>
      </c>
      <c r="L56" s="47">
        <f t="shared" si="14"/>
        <v>20366.5</v>
      </c>
      <c r="M56" s="47">
        <f t="shared" si="14"/>
        <v>0</v>
      </c>
      <c r="N56" s="47">
        <f t="shared" si="14"/>
        <v>23486</v>
      </c>
      <c r="O56" s="47">
        <f t="shared" si="14"/>
        <v>0</v>
      </c>
      <c r="P56" s="47">
        <f t="shared" si="14"/>
        <v>25648.6</v>
      </c>
      <c r="Q56" s="47">
        <f t="shared" si="14"/>
        <v>0</v>
      </c>
      <c r="R56" s="47">
        <f t="shared" si="14"/>
        <v>21159.4</v>
      </c>
      <c r="S56" s="47">
        <f t="shared" si="14"/>
        <v>0</v>
      </c>
      <c r="T56" s="47">
        <f t="shared" si="14"/>
        <v>19450.6</v>
      </c>
      <c r="U56" s="47">
        <f t="shared" si="14"/>
        <v>0</v>
      </c>
      <c r="V56" s="47">
        <f t="shared" si="14"/>
        <v>15118.7</v>
      </c>
      <c r="W56" s="47">
        <f t="shared" si="14"/>
        <v>0</v>
      </c>
      <c r="X56" s="47">
        <f t="shared" si="14"/>
        <v>17519.5</v>
      </c>
      <c r="Y56" s="47">
        <f t="shared" si="14"/>
        <v>0</v>
      </c>
      <c r="Z56" s="47">
        <f t="shared" si="14"/>
        <v>19916.9</v>
      </c>
      <c r="AA56" s="47">
        <f t="shared" si="14"/>
        <v>0</v>
      </c>
      <c r="AB56" s="47">
        <f t="shared" si="14"/>
        <v>17426.7</v>
      </c>
      <c r="AC56" s="47">
        <f t="shared" si="14"/>
        <v>0</v>
      </c>
      <c r="AD56" s="47">
        <f t="shared" si="14"/>
        <v>17590.1</v>
      </c>
      <c r="AE56" s="47">
        <f t="shared" si="14"/>
        <v>0</v>
      </c>
      <c r="AF56" s="26"/>
    </row>
    <row r="57" spans="1:32" s="48" customFormat="1" ht="18.75">
      <c r="A57" s="46" t="s">
        <v>20</v>
      </c>
      <c r="B57" s="46"/>
      <c r="C57" s="17"/>
      <c r="D57" s="1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26"/>
    </row>
    <row r="58" spans="1:32" s="48" customFormat="1" ht="18.75">
      <c r="A58" s="46" t="s">
        <v>21</v>
      </c>
      <c r="B58" s="46"/>
      <c r="C58" s="17"/>
      <c r="D58" s="1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26"/>
    </row>
    <row r="59" spans="1:32" s="48" customFormat="1" ht="75">
      <c r="A59" s="46" t="s">
        <v>42</v>
      </c>
      <c r="B59" s="5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26"/>
    </row>
    <row r="60" spans="1:32" s="48" customFormat="1" ht="18.75">
      <c r="A60" s="26" t="s">
        <v>26</v>
      </c>
      <c r="B60" s="5">
        <f>H60+J60+L60+N60+P60+R60+T60+V60+X60+Z60+AB60+AD60</f>
        <v>1570721.3999999997</v>
      </c>
      <c r="C60" s="47">
        <f>C61+C62+C63+C64</f>
        <v>219008.3</v>
      </c>
      <c r="D60" s="47">
        <f>D61+D62+D63+D64</f>
        <v>215387.4</v>
      </c>
      <c r="E60" s="47">
        <f>E61+E62+E63+E64</f>
        <v>142340.3</v>
      </c>
      <c r="F60" s="50">
        <f>E60/B60*100</f>
        <v>9.062097199414232</v>
      </c>
      <c r="G60" s="50">
        <f>E60/C60*100</f>
        <v>64.99310756715613</v>
      </c>
      <c r="H60" s="47">
        <f aca="true" t="shared" si="15" ref="H60:AE60">H61+H62+H63+H64</f>
        <v>93633.9</v>
      </c>
      <c r="I60" s="47">
        <f t="shared" si="15"/>
        <v>30382</v>
      </c>
      <c r="J60" s="47">
        <f t="shared" si="15"/>
        <v>125374.4</v>
      </c>
      <c r="K60" s="47">
        <f t="shared" si="15"/>
        <v>111958.29999999999</v>
      </c>
      <c r="L60" s="47">
        <f t="shared" si="15"/>
        <v>118745.5</v>
      </c>
      <c r="M60" s="47">
        <f t="shared" si="15"/>
        <v>0</v>
      </c>
      <c r="N60" s="47">
        <f t="shared" si="15"/>
        <v>122194</v>
      </c>
      <c r="O60" s="47">
        <f t="shared" si="15"/>
        <v>0</v>
      </c>
      <c r="P60" s="47">
        <f t="shared" si="15"/>
        <v>321431.6</v>
      </c>
      <c r="Q60" s="47">
        <f t="shared" si="15"/>
        <v>0</v>
      </c>
      <c r="R60" s="47">
        <f t="shared" si="15"/>
        <v>159604.4</v>
      </c>
      <c r="S60" s="47">
        <f t="shared" si="15"/>
        <v>0</v>
      </c>
      <c r="T60" s="47">
        <f t="shared" si="15"/>
        <v>65867.6</v>
      </c>
      <c r="U60" s="47">
        <f t="shared" si="15"/>
        <v>0</v>
      </c>
      <c r="V60" s="47">
        <f t="shared" si="15"/>
        <v>58134.7</v>
      </c>
      <c r="W60" s="47">
        <f t="shared" si="15"/>
        <v>0</v>
      </c>
      <c r="X60" s="47">
        <f t="shared" si="15"/>
        <v>110074.5</v>
      </c>
      <c r="Y60" s="47">
        <f t="shared" si="15"/>
        <v>0</v>
      </c>
      <c r="Z60" s="47">
        <f t="shared" si="15"/>
        <v>115520.9</v>
      </c>
      <c r="AA60" s="47">
        <f t="shared" si="15"/>
        <v>0</v>
      </c>
      <c r="AB60" s="47">
        <f t="shared" si="15"/>
        <v>112167.7</v>
      </c>
      <c r="AC60" s="47">
        <f t="shared" si="15"/>
        <v>0</v>
      </c>
      <c r="AD60" s="47">
        <f t="shared" si="15"/>
        <v>167972.2</v>
      </c>
      <c r="AE60" s="47">
        <f t="shared" si="15"/>
        <v>0</v>
      </c>
      <c r="AF60" s="26"/>
    </row>
    <row r="61" spans="1:32" s="48" customFormat="1" ht="18.75">
      <c r="A61" s="46" t="s">
        <v>18</v>
      </c>
      <c r="B61" s="31">
        <f>H61+J61+L61+N61+P61+R61+T61+V61+X61+Z61+AB61+AD61</f>
        <v>1326528.1</v>
      </c>
      <c r="C61" s="49">
        <f>J61+H61</f>
        <v>172498</v>
      </c>
      <c r="D61" s="17">
        <v>169009</v>
      </c>
      <c r="E61" s="47">
        <f>I61+K61</f>
        <v>111565.5</v>
      </c>
      <c r="F61" s="50">
        <f>E61/B61*100</f>
        <v>8.410338235579028</v>
      </c>
      <c r="G61" s="50">
        <f>E61/C61*100</f>
        <v>64.6764020452411</v>
      </c>
      <c r="H61" s="47">
        <v>69877</v>
      </c>
      <c r="I61" s="47">
        <v>18899.3</v>
      </c>
      <c r="J61" s="47">
        <v>102621</v>
      </c>
      <c r="K61" s="47">
        <v>92666.2</v>
      </c>
      <c r="L61" s="47">
        <v>98379</v>
      </c>
      <c r="M61" s="47"/>
      <c r="N61" s="47">
        <v>98708</v>
      </c>
      <c r="O61" s="47"/>
      <c r="P61" s="47">
        <v>295783</v>
      </c>
      <c r="Q61" s="47"/>
      <c r="R61" s="47">
        <v>138445</v>
      </c>
      <c r="S61" s="47"/>
      <c r="T61" s="47">
        <v>46417</v>
      </c>
      <c r="U61" s="47"/>
      <c r="V61" s="47">
        <v>43016</v>
      </c>
      <c r="W61" s="47"/>
      <c r="X61" s="47">
        <v>92555</v>
      </c>
      <c r="Y61" s="47"/>
      <c r="Z61" s="47">
        <v>95604</v>
      </c>
      <c r="AA61" s="47"/>
      <c r="AB61" s="47">
        <v>94741</v>
      </c>
      <c r="AC61" s="47"/>
      <c r="AD61" s="47">
        <v>150382.1</v>
      </c>
      <c r="AE61" s="47"/>
      <c r="AF61" s="26"/>
    </row>
    <row r="62" spans="1:32" s="48" customFormat="1" ht="18.75">
      <c r="A62" s="46" t="s">
        <v>19</v>
      </c>
      <c r="B62" s="31">
        <f>H62+J62+L62+N62+P62+R62+T62+V62+X62+Z62+AB62+AD62</f>
        <v>244193.30000000002</v>
      </c>
      <c r="C62" s="49">
        <f>J62+H62</f>
        <v>46510.3</v>
      </c>
      <c r="D62" s="17">
        <v>46378.4</v>
      </c>
      <c r="E62" s="47">
        <f>I62+K62</f>
        <v>30774.8</v>
      </c>
      <c r="F62" s="50">
        <f>E62/B62*100</f>
        <v>12.60263897494321</v>
      </c>
      <c r="G62" s="50">
        <f>E62/C62*100</f>
        <v>66.16770908809445</v>
      </c>
      <c r="H62" s="47">
        <v>23756.9</v>
      </c>
      <c r="I62" s="47">
        <v>11482.7</v>
      </c>
      <c r="J62" s="47">
        <v>22753.4</v>
      </c>
      <c r="K62" s="47">
        <v>19292.1</v>
      </c>
      <c r="L62" s="47">
        <v>20366.5</v>
      </c>
      <c r="M62" s="47"/>
      <c r="N62" s="47">
        <v>23486</v>
      </c>
      <c r="O62" s="47"/>
      <c r="P62" s="47">
        <v>25648.6</v>
      </c>
      <c r="Q62" s="47"/>
      <c r="R62" s="47">
        <v>21159.4</v>
      </c>
      <c r="S62" s="47"/>
      <c r="T62" s="47">
        <v>19450.6</v>
      </c>
      <c r="U62" s="47"/>
      <c r="V62" s="47">
        <v>15118.7</v>
      </c>
      <c r="W62" s="47"/>
      <c r="X62" s="47">
        <v>17519.5</v>
      </c>
      <c r="Y62" s="47"/>
      <c r="Z62" s="47">
        <v>19916.9</v>
      </c>
      <c r="AA62" s="47"/>
      <c r="AB62" s="47">
        <v>17426.7</v>
      </c>
      <c r="AC62" s="47"/>
      <c r="AD62" s="47">
        <v>17590.1</v>
      </c>
      <c r="AE62" s="47"/>
      <c r="AF62" s="26"/>
    </row>
    <row r="63" spans="1:32" s="48" customFormat="1" ht="18.75">
      <c r="A63" s="46" t="s">
        <v>20</v>
      </c>
      <c r="B63" s="46"/>
      <c r="C63" s="17"/>
      <c r="D63" s="1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26"/>
    </row>
    <row r="64" spans="1:32" s="48" customFormat="1" ht="18.75">
      <c r="A64" s="46" t="s">
        <v>21</v>
      </c>
      <c r="B64" s="46"/>
      <c r="C64" s="17"/>
      <c r="D64" s="1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26"/>
    </row>
    <row r="65" spans="1:32" s="48" customFormat="1" ht="18.75">
      <c r="A65" s="46"/>
      <c r="B65" s="26"/>
      <c r="C65" s="17"/>
      <c r="D65" s="1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26"/>
    </row>
    <row r="66" spans="1:32" s="48" customFormat="1" ht="93.75">
      <c r="A66" s="54" t="s">
        <v>37</v>
      </c>
      <c r="B66" s="19">
        <f>B68</f>
        <v>11935.800000000001</v>
      </c>
      <c r="C66" s="19">
        <f>C68</f>
        <v>1575.9</v>
      </c>
      <c r="D66" s="19">
        <f>D68</f>
        <v>1575.8</v>
      </c>
      <c r="E66" s="19">
        <f>E68</f>
        <v>1193.2</v>
      </c>
      <c r="F66" s="44">
        <f>E66/B66*100</f>
        <v>9.996816300541228</v>
      </c>
      <c r="G66" s="44">
        <f>E66/C66*100</f>
        <v>75.71546417919919</v>
      </c>
      <c r="H66" s="19">
        <f>H68</f>
        <v>626.8</v>
      </c>
      <c r="I66" s="19">
        <f aca="true" t="shared" si="16" ref="I66:AE66">I68</f>
        <v>440.5</v>
      </c>
      <c r="J66" s="19">
        <f t="shared" si="16"/>
        <v>949.1</v>
      </c>
      <c r="K66" s="19">
        <f t="shared" si="16"/>
        <v>752.7</v>
      </c>
      <c r="L66" s="19">
        <f t="shared" si="16"/>
        <v>934.7</v>
      </c>
      <c r="M66" s="19">
        <f t="shared" si="16"/>
        <v>0</v>
      </c>
      <c r="N66" s="19">
        <f t="shared" si="16"/>
        <v>1008.2</v>
      </c>
      <c r="O66" s="19">
        <f t="shared" si="16"/>
        <v>0</v>
      </c>
      <c r="P66" s="19">
        <f t="shared" si="16"/>
        <v>1322.1</v>
      </c>
      <c r="Q66" s="19">
        <f t="shared" si="16"/>
        <v>0</v>
      </c>
      <c r="R66" s="19">
        <f t="shared" si="16"/>
        <v>1565.2</v>
      </c>
      <c r="S66" s="19">
        <f t="shared" si="16"/>
        <v>0</v>
      </c>
      <c r="T66" s="19">
        <f t="shared" si="16"/>
        <v>1016.7</v>
      </c>
      <c r="U66" s="19">
        <f t="shared" si="16"/>
        <v>0</v>
      </c>
      <c r="V66" s="19">
        <f t="shared" si="16"/>
        <v>622.5</v>
      </c>
      <c r="W66" s="19">
        <f t="shared" si="16"/>
        <v>0</v>
      </c>
      <c r="X66" s="19">
        <f t="shared" si="16"/>
        <v>820.4</v>
      </c>
      <c r="Y66" s="19">
        <f t="shared" si="16"/>
        <v>0</v>
      </c>
      <c r="Z66" s="19">
        <f t="shared" si="16"/>
        <v>1008.2</v>
      </c>
      <c r="AA66" s="19">
        <f t="shared" si="16"/>
        <v>0</v>
      </c>
      <c r="AB66" s="19">
        <f t="shared" si="16"/>
        <v>866.7</v>
      </c>
      <c r="AC66" s="19">
        <f t="shared" si="16"/>
        <v>0</v>
      </c>
      <c r="AD66" s="19">
        <f t="shared" si="16"/>
        <v>1195.2</v>
      </c>
      <c r="AE66" s="19">
        <f t="shared" si="16"/>
        <v>0</v>
      </c>
      <c r="AF66" s="26"/>
    </row>
    <row r="67" spans="1:32" s="48" customFormat="1" ht="187.5">
      <c r="A67" s="26" t="s">
        <v>43</v>
      </c>
      <c r="B67" s="46"/>
      <c r="C67" s="17"/>
      <c r="D67" s="1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26"/>
    </row>
    <row r="68" spans="1:32" s="48" customFormat="1" ht="18.75">
      <c r="A68" s="26" t="s">
        <v>26</v>
      </c>
      <c r="B68" s="5">
        <f>H68+J68+L68+N68+P68+R68+T68+V68+X68+Z68+AB68+AD68</f>
        <v>11935.800000000001</v>
      </c>
      <c r="C68" s="47">
        <f>C69+C70+C71+C72</f>
        <v>1575.9</v>
      </c>
      <c r="D68" s="47">
        <f>D69+D70+D71+D72</f>
        <v>1575.8</v>
      </c>
      <c r="E68" s="47">
        <f>E69+E70+E71+E72</f>
        <v>1193.2</v>
      </c>
      <c r="F68" s="50">
        <f>E68/B68*100</f>
        <v>9.996816300541228</v>
      </c>
      <c r="G68" s="50">
        <f>E68/C68*100</f>
        <v>75.71546417919919</v>
      </c>
      <c r="H68" s="47">
        <f aca="true" t="shared" si="17" ref="H68:AE68">H69+H70+H71+H72</f>
        <v>626.8</v>
      </c>
      <c r="I68" s="47">
        <f t="shared" si="17"/>
        <v>440.5</v>
      </c>
      <c r="J68" s="47">
        <f t="shared" si="17"/>
        <v>949.1</v>
      </c>
      <c r="K68" s="47">
        <f t="shared" si="17"/>
        <v>752.7</v>
      </c>
      <c r="L68" s="47">
        <f t="shared" si="17"/>
        <v>934.7</v>
      </c>
      <c r="M68" s="47">
        <f t="shared" si="17"/>
        <v>0</v>
      </c>
      <c r="N68" s="47">
        <f t="shared" si="17"/>
        <v>1008.2</v>
      </c>
      <c r="O68" s="47">
        <f t="shared" si="17"/>
        <v>0</v>
      </c>
      <c r="P68" s="47">
        <f t="shared" si="17"/>
        <v>1322.1</v>
      </c>
      <c r="Q68" s="47">
        <f t="shared" si="17"/>
        <v>0</v>
      </c>
      <c r="R68" s="47">
        <f t="shared" si="17"/>
        <v>1565.2</v>
      </c>
      <c r="S68" s="47">
        <f t="shared" si="17"/>
        <v>0</v>
      </c>
      <c r="T68" s="47">
        <f t="shared" si="17"/>
        <v>1016.7</v>
      </c>
      <c r="U68" s="47">
        <f t="shared" si="17"/>
        <v>0</v>
      </c>
      <c r="V68" s="47">
        <f t="shared" si="17"/>
        <v>622.5</v>
      </c>
      <c r="W68" s="47">
        <f t="shared" si="17"/>
        <v>0</v>
      </c>
      <c r="X68" s="47">
        <f t="shared" si="17"/>
        <v>820.4</v>
      </c>
      <c r="Y68" s="47">
        <f t="shared" si="17"/>
        <v>0</v>
      </c>
      <c r="Z68" s="47">
        <f t="shared" si="17"/>
        <v>1008.2</v>
      </c>
      <c r="AA68" s="47">
        <f t="shared" si="17"/>
        <v>0</v>
      </c>
      <c r="AB68" s="47">
        <f t="shared" si="17"/>
        <v>866.7</v>
      </c>
      <c r="AC68" s="47">
        <f t="shared" si="17"/>
        <v>0</v>
      </c>
      <c r="AD68" s="47">
        <f t="shared" si="17"/>
        <v>1195.2</v>
      </c>
      <c r="AE68" s="47">
        <f t="shared" si="17"/>
        <v>0</v>
      </c>
      <c r="AF68" s="26"/>
    </row>
    <row r="69" spans="1:32" s="48" customFormat="1" ht="18.75">
      <c r="A69" s="46" t="s">
        <v>18</v>
      </c>
      <c r="B69" s="46"/>
      <c r="C69" s="17"/>
      <c r="D69" s="17"/>
      <c r="E69" s="1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26"/>
    </row>
    <row r="70" spans="1:32" s="48" customFormat="1" ht="18.75">
      <c r="A70" s="46" t="s">
        <v>19</v>
      </c>
      <c r="B70" s="31">
        <f>H70+J70+L70+N70+P70+R70+T70+V70+X70+Z70+AB70+AD70</f>
        <v>11935.800000000001</v>
      </c>
      <c r="C70" s="49">
        <f>C76</f>
        <v>1575.9</v>
      </c>
      <c r="D70" s="17">
        <f>D76</f>
        <v>1575.8</v>
      </c>
      <c r="E70" s="17">
        <f>E76</f>
        <v>1193.2</v>
      </c>
      <c r="F70" s="50">
        <f>E70/B70*100</f>
        <v>9.996816300541228</v>
      </c>
      <c r="G70" s="50">
        <f>E70/C70*100</f>
        <v>75.71546417919919</v>
      </c>
      <c r="H70" s="47">
        <f>H76</f>
        <v>626.8</v>
      </c>
      <c r="I70" s="47">
        <f aca="true" t="shared" si="18" ref="I70:AE70">I76</f>
        <v>440.5</v>
      </c>
      <c r="J70" s="47">
        <f t="shared" si="18"/>
        <v>949.1</v>
      </c>
      <c r="K70" s="47">
        <f t="shared" si="18"/>
        <v>752.7</v>
      </c>
      <c r="L70" s="47">
        <f t="shared" si="18"/>
        <v>934.7</v>
      </c>
      <c r="M70" s="47">
        <f t="shared" si="18"/>
        <v>0</v>
      </c>
      <c r="N70" s="47">
        <f t="shared" si="18"/>
        <v>1008.2</v>
      </c>
      <c r="O70" s="47">
        <f t="shared" si="18"/>
        <v>0</v>
      </c>
      <c r="P70" s="47">
        <f t="shared" si="18"/>
        <v>1322.1</v>
      </c>
      <c r="Q70" s="47">
        <f t="shared" si="18"/>
        <v>0</v>
      </c>
      <c r="R70" s="47">
        <f t="shared" si="18"/>
        <v>1565.2</v>
      </c>
      <c r="S70" s="47">
        <f t="shared" si="18"/>
        <v>0</v>
      </c>
      <c r="T70" s="47">
        <f t="shared" si="18"/>
        <v>1016.7</v>
      </c>
      <c r="U70" s="47">
        <f t="shared" si="18"/>
        <v>0</v>
      </c>
      <c r="V70" s="47">
        <f t="shared" si="18"/>
        <v>622.5</v>
      </c>
      <c r="W70" s="47">
        <f t="shared" si="18"/>
        <v>0</v>
      </c>
      <c r="X70" s="47">
        <f t="shared" si="18"/>
        <v>820.4</v>
      </c>
      <c r="Y70" s="47">
        <f t="shared" si="18"/>
        <v>0</v>
      </c>
      <c r="Z70" s="47">
        <f t="shared" si="18"/>
        <v>1008.2</v>
      </c>
      <c r="AA70" s="47">
        <f t="shared" si="18"/>
        <v>0</v>
      </c>
      <c r="AB70" s="47">
        <f t="shared" si="18"/>
        <v>866.7</v>
      </c>
      <c r="AC70" s="47">
        <f t="shared" si="18"/>
        <v>0</v>
      </c>
      <c r="AD70" s="47">
        <f t="shared" si="18"/>
        <v>1195.2</v>
      </c>
      <c r="AE70" s="47">
        <f t="shared" si="18"/>
        <v>0</v>
      </c>
      <c r="AF70" s="26"/>
    </row>
    <row r="71" spans="1:32" s="48" customFormat="1" ht="18.75">
      <c r="A71" s="46" t="s">
        <v>20</v>
      </c>
      <c r="B71" s="46"/>
      <c r="C71" s="17"/>
      <c r="D71" s="17"/>
      <c r="E71" s="1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26"/>
    </row>
    <row r="72" spans="1:32" s="48" customFormat="1" ht="18.75">
      <c r="A72" s="46" t="s">
        <v>21</v>
      </c>
      <c r="B72" s="46"/>
      <c r="C72" s="17"/>
      <c r="D72" s="17"/>
      <c r="E72" s="1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26"/>
    </row>
    <row r="73" spans="1:32" s="48" customFormat="1" ht="131.25">
      <c r="A73" s="46" t="s">
        <v>44</v>
      </c>
      <c r="B73" s="52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53" t="s">
        <v>74</v>
      </c>
    </row>
    <row r="74" spans="1:32" s="48" customFormat="1" ht="18.75">
      <c r="A74" s="26" t="s">
        <v>26</v>
      </c>
      <c r="B74" s="5">
        <f>H74+J74+L74+N74+P74+R74+T74+V74+X74+Z74+AB74+AD74</f>
        <v>11935.800000000001</v>
      </c>
      <c r="C74" s="47">
        <f>C75+C76+C77+C78</f>
        <v>1575.9</v>
      </c>
      <c r="D74" s="47">
        <f>D75+D76+D77+D78</f>
        <v>1575.8</v>
      </c>
      <c r="E74" s="47">
        <f>E75+E76+E77+E78</f>
        <v>1193.2</v>
      </c>
      <c r="F74" s="50">
        <f>E74/B74*100</f>
        <v>9.996816300541228</v>
      </c>
      <c r="G74" s="50">
        <f>E74/C74*100</f>
        <v>75.71546417919919</v>
      </c>
      <c r="H74" s="47">
        <f aca="true" t="shared" si="19" ref="H74:AE74">H75+H76+H77+H78</f>
        <v>626.8</v>
      </c>
      <c r="I74" s="47">
        <f t="shared" si="19"/>
        <v>440.5</v>
      </c>
      <c r="J74" s="47">
        <f t="shared" si="19"/>
        <v>949.1</v>
      </c>
      <c r="K74" s="47">
        <f t="shared" si="19"/>
        <v>752.7</v>
      </c>
      <c r="L74" s="47">
        <f t="shared" si="19"/>
        <v>934.7</v>
      </c>
      <c r="M74" s="47">
        <f t="shared" si="19"/>
        <v>0</v>
      </c>
      <c r="N74" s="47">
        <f t="shared" si="19"/>
        <v>1008.2</v>
      </c>
      <c r="O74" s="47">
        <f t="shared" si="19"/>
        <v>0</v>
      </c>
      <c r="P74" s="47">
        <f t="shared" si="19"/>
        <v>1322.1</v>
      </c>
      <c r="Q74" s="47">
        <f t="shared" si="19"/>
        <v>0</v>
      </c>
      <c r="R74" s="47">
        <f t="shared" si="19"/>
        <v>1565.2</v>
      </c>
      <c r="S74" s="47">
        <f t="shared" si="19"/>
        <v>0</v>
      </c>
      <c r="T74" s="47">
        <f t="shared" si="19"/>
        <v>1016.7</v>
      </c>
      <c r="U74" s="47">
        <f t="shared" si="19"/>
        <v>0</v>
      </c>
      <c r="V74" s="47">
        <f t="shared" si="19"/>
        <v>622.5</v>
      </c>
      <c r="W74" s="47">
        <f t="shared" si="19"/>
        <v>0</v>
      </c>
      <c r="X74" s="47">
        <f t="shared" si="19"/>
        <v>820.4</v>
      </c>
      <c r="Y74" s="47">
        <f t="shared" si="19"/>
        <v>0</v>
      </c>
      <c r="Z74" s="47">
        <f t="shared" si="19"/>
        <v>1008.2</v>
      </c>
      <c r="AA74" s="47">
        <f t="shared" si="19"/>
        <v>0</v>
      </c>
      <c r="AB74" s="47">
        <f t="shared" si="19"/>
        <v>866.7</v>
      </c>
      <c r="AC74" s="47">
        <f t="shared" si="19"/>
        <v>0</v>
      </c>
      <c r="AD74" s="47">
        <f t="shared" si="19"/>
        <v>1195.2</v>
      </c>
      <c r="AE74" s="47">
        <f t="shared" si="19"/>
        <v>0</v>
      </c>
      <c r="AF74" s="26"/>
    </row>
    <row r="75" spans="1:32" s="48" customFormat="1" ht="18.75">
      <c r="A75" s="46" t="s">
        <v>18</v>
      </c>
      <c r="B75" s="46"/>
      <c r="C75" s="17"/>
      <c r="D75" s="1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26"/>
    </row>
    <row r="76" spans="1:32" s="48" customFormat="1" ht="18.75">
      <c r="A76" s="46" t="s">
        <v>19</v>
      </c>
      <c r="B76" s="31">
        <f>H76+J76+L76+N76+P76+R76+T76+V76+X76+Z76+AB76+AD76</f>
        <v>11935.800000000001</v>
      </c>
      <c r="C76" s="49">
        <f>J76+H76</f>
        <v>1575.9</v>
      </c>
      <c r="D76" s="17">
        <v>1575.8</v>
      </c>
      <c r="E76" s="47">
        <f>I76+K76</f>
        <v>1193.2</v>
      </c>
      <c r="F76" s="50">
        <f>E76/B76*100</f>
        <v>9.996816300541228</v>
      </c>
      <c r="G76" s="50">
        <f>E76/C76*100</f>
        <v>75.71546417919919</v>
      </c>
      <c r="H76" s="47">
        <v>626.8</v>
      </c>
      <c r="I76" s="47">
        <v>440.5</v>
      </c>
      <c r="J76" s="47">
        <v>949.1</v>
      </c>
      <c r="K76" s="47">
        <v>752.7</v>
      </c>
      <c r="L76" s="47">
        <v>934.7</v>
      </c>
      <c r="M76" s="47"/>
      <c r="N76" s="47">
        <v>1008.2</v>
      </c>
      <c r="O76" s="47"/>
      <c r="P76" s="47">
        <v>1322.1</v>
      </c>
      <c r="Q76" s="47"/>
      <c r="R76" s="47">
        <v>1565.2</v>
      </c>
      <c r="S76" s="47"/>
      <c r="T76" s="47">
        <v>1016.7</v>
      </c>
      <c r="U76" s="47"/>
      <c r="V76" s="47">
        <v>622.5</v>
      </c>
      <c r="W76" s="47"/>
      <c r="X76" s="47">
        <v>820.4</v>
      </c>
      <c r="Y76" s="47"/>
      <c r="Z76" s="47">
        <v>1008.2</v>
      </c>
      <c r="AA76" s="47"/>
      <c r="AB76" s="47">
        <v>866.7</v>
      </c>
      <c r="AC76" s="47"/>
      <c r="AD76" s="47">
        <v>1195.2</v>
      </c>
      <c r="AE76" s="47"/>
      <c r="AF76" s="26"/>
    </row>
    <row r="77" spans="1:32" s="48" customFormat="1" ht="18.75">
      <c r="A77" s="46" t="s">
        <v>20</v>
      </c>
      <c r="B77" s="46"/>
      <c r="C77" s="17"/>
      <c r="D77" s="1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26"/>
    </row>
    <row r="78" spans="1:32" s="48" customFormat="1" ht="18.75">
      <c r="A78" s="46" t="s">
        <v>21</v>
      </c>
      <c r="B78" s="46"/>
      <c r="C78" s="17"/>
      <c r="D78" s="1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26"/>
    </row>
    <row r="79" spans="1:32" s="48" customFormat="1" ht="56.25">
      <c r="A79" s="46" t="s">
        <v>45</v>
      </c>
      <c r="B79" s="52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26"/>
    </row>
    <row r="80" spans="1:32" s="48" customFormat="1" ht="18.75">
      <c r="A80" s="26" t="s">
        <v>26</v>
      </c>
      <c r="B80" s="46"/>
      <c r="C80" s="17"/>
      <c r="D80" s="1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26"/>
    </row>
    <row r="81" spans="1:32" s="48" customFormat="1" ht="18.75">
      <c r="A81" s="46" t="s">
        <v>18</v>
      </c>
      <c r="B81" s="46"/>
      <c r="C81" s="17"/>
      <c r="D81" s="1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26"/>
    </row>
    <row r="82" spans="1:32" s="48" customFormat="1" ht="18.75">
      <c r="A82" s="46" t="s">
        <v>19</v>
      </c>
      <c r="B82" s="46"/>
      <c r="C82" s="17"/>
      <c r="D82" s="1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26"/>
    </row>
    <row r="83" spans="1:32" s="48" customFormat="1" ht="18.75">
      <c r="A83" s="46" t="s">
        <v>20</v>
      </c>
      <c r="B83" s="46"/>
      <c r="C83" s="17"/>
      <c r="D83" s="1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26"/>
    </row>
    <row r="84" spans="1:32" s="48" customFormat="1" ht="18.75">
      <c r="A84" s="46" t="s">
        <v>21</v>
      </c>
      <c r="B84" s="46"/>
      <c r="C84" s="17"/>
      <c r="D84" s="1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26"/>
    </row>
    <row r="85" spans="1:32" s="48" customFormat="1" ht="56.25">
      <c r="A85" s="54" t="s">
        <v>46</v>
      </c>
      <c r="B85" s="19">
        <f>B87+B105+B123</f>
        <v>26618.3</v>
      </c>
      <c r="C85" s="19">
        <f>C87+C105+C123</f>
        <v>4179.7</v>
      </c>
      <c r="D85" s="19">
        <f>D87+D105+D123</f>
        <v>4016.2</v>
      </c>
      <c r="E85" s="19">
        <f>E87+E105+E123</f>
        <v>3529.3</v>
      </c>
      <c r="F85" s="44">
        <f>E85/B85*100</f>
        <v>13.258923372266448</v>
      </c>
      <c r="G85" s="44">
        <f>E85/C85*100</f>
        <v>84.43907457473026</v>
      </c>
      <c r="H85" s="19">
        <f>H87+H105+H123</f>
        <v>2079.7</v>
      </c>
      <c r="I85" s="19">
        <f aca="true" t="shared" si="20" ref="I85:AE85">I87+I105+I123</f>
        <v>1554.4</v>
      </c>
      <c r="J85" s="19">
        <f t="shared" si="20"/>
        <v>2100</v>
      </c>
      <c r="K85" s="19">
        <f t="shared" si="20"/>
        <v>1974.8999999999999</v>
      </c>
      <c r="L85" s="19">
        <f t="shared" si="20"/>
        <v>1870.7</v>
      </c>
      <c r="M85" s="19">
        <f t="shared" si="20"/>
        <v>0</v>
      </c>
      <c r="N85" s="19">
        <f t="shared" si="20"/>
        <v>3653.2</v>
      </c>
      <c r="O85" s="19">
        <f t="shared" si="20"/>
        <v>0</v>
      </c>
      <c r="P85" s="19">
        <f t="shared" si="20"/>
        <v>2336.1000000000004</v>
      </c>
      <c r="Q85" s="19">
        <f t="shared" si="20"/>
        <v>0</v>
      </c>
      <c r="R85" s="19">
        <f t="shared" si="20"/>
        <v>2919.3</v>
      </c>
      <c r="S85" s="19">
        <f t="shared" si="20"/>
        <v>0</v>
      </c>
      <c r="T85" s="19">
        <f t="shared" si="20"/>
        <v>3327.2</v>
      </c>
      <c r="U85" s="19">
        <f t="shared" si="20"/>
        <v>0</v>
      </c>
      <c r="V85" s="19">
        <f t="shared" si="20"/>
        <v>1760.4</v>
      </c>
      <c r="W85" s="19">
        <f t="shared" si="20"/>
        <v>0</v>
      </c>
      <c r="X85" s="19">
        <f t="shared" si="20"/>
        <v>1642.1000000000001</v>
      </c>
      <c r="Y85" s="19">
        <f t="shared" si="20"/>
        <v>0</v>
      </c>
      <c r="Z85" s="19">
        <f t="shared" si="20"/>
        <v>2199.1</v>
      </c>
      <c r="AA85" s="19">
        <f t="shared" si="20"/>
        <v>0</v>
      </c>
      <c r="AB85" s="19">
        <f t="shared" si="20"/>
        <v>1379.2</v>
      </c>
      <c r="AC85" s="19">
        <f t="shared" si="20"/>
        <v>0</v>
      </c>
      <c r="AD85" s="19">
        <f t="shared" si="20"/>
        <v>1351.3</v>
      </c>
      <c r="AE85" s="19">
        <f t="shared" si="20"/>
        <v>0</v>
      </c>
      <c r="AF85" s="26"/>
    </row>
    <row r="86" spans="1:32" s="48" customFormat="1" ht="112.5">
      <c r="A86" s="26" t="s">
        <v>47</v>
      </c>
      <c r="B86" s="46"/>
      <c r="C86" s="17"/>
      <c r="D86" s="1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26"/>
    </row>
    <row r="87" spans="1:32" s="48" customFormat="1" ht="18.75">
      <c r="A87" s="26" t="s">
        <v>26</v>
      </c>
      <c r="B87" s="5">
        <f>H87+J87+L87+N87+P87+R87+T87+V87+X87+Z87+AB87+AD87</f>
        <v>757.9</v>
      </c>
      <c r="C87" s="47">
        <f>C88+C89+C90+C91</f>
        <v>359.3</v>
      </c>
      <c r="D87" s="47">
        <f>D88+D89+D90+D91</f>
        <v>195.8</v>
      </c>
      <c r="E87" s="47">
        <f>E88+E89+E90+E91</f>
        <v>274</v>
      </c>
      <c r="F87" s="50">
        <f>E87/B87*100</f>
        <v>36.15252671856445</v>
      </c>
      <c r="G87" s="50">
        <f>E87/C87*100</f>
        <v>76.25939326468132</v>
      </c>
      <c r="H87" s="47">
        <f aca="true" t="shared" si="21" ref="H87:AE87">H88+H89+H90+H91</f>
        <v>0</v>
      </c>
      <c r="I87" s="47">
        <f t="shared" si="21"/>
        <v>0</v>
      </c>
      <c r="J87" s="47">
        <f t="shared" si="21"/>
        <v>359.3</v>
      </c>
      <c r="K87" s="47">
        <f t="shared" si="21"/>
        <v>274</v>
      </c>
      <c r="L87" s="47">
        <f t="shared" si="21"/>
        <v>154.4</v>
      </c>
      <c r="M87" s="47">
        <f t="shared" si="21"/>
        <v>0</v>
      </c>
      <c r="N87" s="47">
        <f t="shared" si="21"/>
        <v>177.1</v>
      </c>
      <c r="O87" s="47">
        <f t="shared" si="21"/>
        <v>0</v>
      </c>
      <c r="P87" s="47">
        <f t="shared" si="21"/>
        <v>17.3</v>
      </c>
      <c r="Q87" s="47">
        <f t="shared" si="21"/>
        <v>0</v>
      </c>
      <c r="R87" s="47">
        <f t="shared" si="21"/>
        <v>0</v>
      </c>
      <c r="S87" s="47">
        <f t="shared" si="21"/>
        <v>0</v>
      </c>
      <c r="T87" s="47">
        <f t="shared" si="21"/>
        <v>0</v>
      </c>
      <c r="U87" s="47">
        <f t="shared" si="21"/>
        <v>0</v>
      </c>
      <c r="V87" s="47">
        <f t="shared" si="21"/>
        <v>0</v>
      </c>
      <c r="W87" s="47">
        <f t="shared" si="21"/>
        <v>0</v>
      </c>
      <c r="X87" s="47">
        <f t="shared" si="21"/>
        <v>49.8</v>
      </c>
      <c r="Y87" s="47">
        <f t="shared" si="21"/>
        <v>0</v>
      </c>
      <c r="Z87" s="47">
        <f t="shared" si="21"/>
        <v>0</v>
      </c>
      <c r="AA87" s="47">
        <f t="shared" si="21"/>
        <v>0</v>
      </c>
      <c r="AB87" s="47">
        <f t="shared" si="21"/>
        <v>0</v>
      </c>
      <c r="AC87" s="47">
        <f t="shared" si="21"/>
        <v>0</v>
      </c>
      <c r="AD87" s="47">
        <f t="shared" si="21"/>
        <v>0</v>
      </c>
      <c r="AE87" s="47">
        <f t="shared" si="21"/>
        <v>0</v>
      </c>
      <c r="AF87" s="26"/>
    </row>
    <row r="88" spans="1:32" s="48" customFormat="1" ht="18.75">
      <c r="A88" s="46" t="s">
        <v>18</v>
      </c>
      <c r="B88" s="46"/>
      <c r="C88" s="17">
        <f>C94+C100</f>
        <v>0</v>
      </c>
      <c r="D88" s="17">
        <f>D94+D100</f>
        <v>0</v>
      </c>
      <c r="E88" s="17">
        <f>E94+E100</f>
        <v>0</v>
      </c>
      <c r="F88" s="50"/>
      <c r="G88" s="50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26"/>
    </row>
    <row r="89" spans="1:32" s="48" customFormat="1" ht="18.75">
      <c r="A89" s="46" t="s">
        <v>19</v>
      </c>
      <c r="B89" s="31">
        <f>H89+J89+L89+N89+P89+R89+T89+V89+X89+Z89+AB89+AD89</f>
        <v>757.9</v>
      </c>
      <c r="C89" s="17">
        <f aca="true" t="shared" si="22" ref="C89:E91">C95+C101</f>
        <v>359.3</v>
      </c>
      <c r="D89" s="17">
        <f t="shared" si="22"/>
        <v>195.8</v>
      </c>
      <c r="E89" s="17">
        <f t="shared" si="22"/>
        <v>274</v>
      </c>
      <c r="F89" s="50">
        <f>E89/B89*100</f>
        <v>36.15252671856445</v>
      </c>
      <c r="G89" s="50">
        <f>E89/C89*100</f>
        <v>76.25939326468132</v>
      </c>
      <c r="H89" s="47">
        <f>H95+H101</f>
        <v>0</v>
      </c>
      <c r="I89" s="47">
        <f aca="true" t="shared" si="23" ref="I89:AE89">I95+I101</f>
        <v>0</v>
      </c>
      <c r="J89" s="47">
        <f t="shared" si="23"/>
        <v>359.3</v>
      </c>
      <c r="K89" s="47">
        <f t="shared" si="23"/>
        <v>274</v>
      </c>
      <c r="L89" s="47">
        <f t="shared" si="23"/>
        <v>154.4</v>
      </c>
      <c r="M89" s="47">
        <f t="shared" si="23"/>
        <v>0</v>
      </c>
      <c r="N89" s="47">
        <f t="shared" si="23"/>
        <v>177.1</v>
      </c>
      <c r="O89" s="47">
        <f t="shared" si="23"/>
        <v>0</v>
      </c>
      <c r="P89" s="47">
        <f t="shared" si="23"/>
        <v>17.3</v>
      </c>
      <c r="Q89" s="47">
        <f t="shared" si="23"/>
        <v>0</v>
      </c>
      <c r="R89" s="47">
        <f t="shared" si="23"/>
        <v>0</v>
      </c>
      <c r="S89" s="47">
        <f t="shared" si="23"/>
        <v>0</v>
      </c>
      <c r="T89" s="47">
        <f t="shared" si="23"/>
        <v>0</v>
      </c>
      <c r="U89" s="47">
        <f t="shared" si="23"/>
        <v>0</v>
      </c>
      <c r="V89" s="47">
        <f t="shared" si="23"/>
        <v>0</v>
      </c>
      <c r="W89" s="47">
        <f t="shared" si="23"/>
        <v>0</v>
      </c>
      <c r="X89" s="47">
        <f t="shared" si="23"/>
        <v>49.8</v>
      </c>
      <c r="Y89" s="47">
        <f t="shared" si="23"/>
        <v>0</v>
      </c>
      <c r="Z89" s="47">
        <f t="shared" si="23"/>
        <v>0</v>
      </c>
      <c r="AA89" s="47">
        <f t="shared" si="23"/>
        <v>0</v>
      </c>
      <c r="AB89" s="47">
        <f t="shared" si="23"/>
        <v>0</v>
      </c>
      <c r="AC89" s="47">
        <f t="shared" si="23"/>
        <v>0</v>
      </c>
      <c r="AD89" s="47">
        <f t="shared" si="23"/>
        <v>0</v>
      </c>
      <c r="AE89" s="47">
        <f t="shared" si="23"/>
        <v>0</v>
      </c>
      <c r="AF89" s="26"/>
    </row>
    <row r="90" spans="1:32" s="48" customFormat="1" ht="18.75">
      <c r="A90" s="46" t="s">
        <v>20</v>
      </c>
      <c r="B90" s="46"/>
      <c r="C90" s="17">
        <f t="shared" si="22"/>
        <v>0</v>
      </c>
      <c r="D90" s="17">
        <f t="shared" si="22"/>
        <v>0</v>
      </c>
      <c r="E90" s="17">
        <f t="shared" si="22"/>
        <v>0</v>
      </c>
      <c r="F90" s="50"/>
      <c r="G90" s="50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26"/>
    </row>
    <row r="91" spans="1:32" s="48" customFormat="1" ht="18.75">
      <c r="A91" s="46" t="s">
        <v>21</v>
      </c>
      <c r="B91" s="46"/>
      <c r="C91" s="17">
        <f t="shared" si="22"/>
        <v>0</v>
      </c>
      <c r="D91" s="17">
        <f t="shared" si="22"/>
        <v>0</v>
      </c>
      <c r="E91" s="17">
        <f t="shared" si="22"/>
        <v>0</v>
      </c>
      <c r="F91" s="50"/>
      <c r="G91" s="50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26"/>
    </row>
    <row r="92" spans="1:32" s="48" customFormat="1" ht="75">
      <c r="A92" s="46" t="s">
        <v>48</v>
      </c>
      <c r="B92" s="52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26" t="s">
        <v>103</v>
      </c>
    </row>
    <row r="93" spans="1:32" s="48" customFormat="1" ht="18.75">
      <c r="A93" s="26" t="s">
        <v>26</v>
      </c>
      <c r="B93" s="5">
        <f>H93+J93+L93+N93+P93+R93+T93+V93+X93+Z93+AB93+AD93</f>
        <v>657.9</v>
      </c>
      <c r="C93" s="47">
        <f>C94+C95+C96+C97</f>
        <v>259.3</v>
      </c>
      <c r="D93" s="47">
        <f>D94+D95+D96+D97</f>
        <v>95.8</v>
      </c>
      <c r="E93" s="47">
        <f>E94+E95+E96+E97</f>
        <v>259</v>
      </c>
      <c r="F93" s="50">
        <f>E93/B93*100</f>
        <v>39.367685058519534</v>
      </c>
      <c r="G93" s="50">
        <f>E93/C93*100</f>
        <v>99.88430389510219</v>
      </c>
      <c r="H93" s="47">
        <f aca="true" t="shared" si="24" ref="H93:AE93">H94+H95+H96+H97</f>
        <v>0</v>
      </c>
      <c r="I93" s="47">
        <f t="shared" si="24"/>
        <v>0</v>
      </c>
      <c r="J93" s="47">
        <f t="shared" si="24"/>
        <v>259.3</v>
      </c>
      <c r="K93" s="47">
        <f t="shared" si="24"/>
        <v>259</v>
      </c>
      <c r="L93" s="47">
        <f t="shared" si="24"/>
        <v>154.4</v>
      </c>
      <c r="M93" s="47">
        <f t="shared" si="24"/>
        <v>0</v>
      </c>
      <c r="N93" s="47">
        <f t="shared" si="24"/>
        <v>177.1</v>
      </c>
      <c r="O93" s="47">
        <f t="shared" si="24"/>
        <v>0</v>
      </c>
      <c r="P93" s="47">
        <f t="shared" si="24"/>
        <v>17.3</v>
      </c>
      <c r="Q93" s="47">
        <f t="shared" si="24"/>
        <v>0</v>
      </c>
      <c r="R93" s="47">
        <f t="shared" si="24"/>
        <v>0</v>
      </c>
      <c r="S93" s="47">
        <f t="shared" si="24"/>
        <v>0</v>
      </c>
      <c r="T93" s="47">
        <f t="shared" si="24"/>
        <v>0</v>
      </c>
      <c r="U93" s="47">
        <f t="shared" si="24"/>
        <v>0</v>
      </c>
      <c r="V93" s="47">
        <f t="shared" si="24"/>
        <v>0</v>
      </c>
      <c r="W93" s="47">
        <f t="shared" si="24"/>
        <v>0</v>
      </c>
      <c r="X93" s="47">
        <f t="shared" si="24"/>
        <v>49.8</v>
      </c>
      <c r="Y93" s="47">
        <f t="shared" si="24"/>
        <v>0</v>
      </c>
      <c r="Z93" s="47">
        <f t="shared" si="24"/>
        <v>0</v>
      </c>
      <c r="AA93" s="47">
        <f t="shared" si="24"/>
        <v>0</v>
      </c>
      <c r="AB93" s="47">
        <f t="shared" si="24"/>
        <v>0</v>
      </c>
      <c r="AC93" s="47">
        <f t="shared" si="24"/>
        <v>0</v>
      </c>
      <c r="AD93" s="47">
        <f t="shared" si="24"/>
        <v>0</v>
      </c>
      <c r="AE93" s="47">
        <f t="shared" si="24"/>
        <v>0</v>
      </c>
      <c r="AF93" s="26"/>
    </row>
    <row r="94" spans="1:32" s="48" customFormat="1" ht="18.75">
      <c r="A94" s="46" t="s">
        <v>18</v>
      </c>
      <c r="B94" s="46"/>
      <c r="C94" s="17"/>
      <c r="D94" s="17"/>
      <c r="E94" s="47"/>
      <c r="F94" s="50"/>
      <c r="G94" s="50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26"/>
    </row>
    <row r="95" spans="1:32" s="48" customFormat="1" ht="18.75">
      <c r="A95" s="46" t="s">
        <v>19</v>
      </c>
      <c r="B95" s="31">
        <f>H95+J95+L95+N95+P95+R95+T95+V95+X95+Z95+AB95+AD95</f>
        <v>657.9</v>
      </c>
      <c r="C95" s="49">
        <f>J95+H95</f>
        <v>259.3</v>
      </c>
      <c r="D95" s="17">
        <v>95.8</v>
      </c>
      <c r="E95" s="47">
        <f>I95+K95</f>
        <v>259</v>
      </c>
      <c r="F95" s="50">
        <f>E95/B95*100</f>
        <v>39.367685058519534</v>
      </c>
      <c r="G95" s="50">
        <f>E95/C95*100</f>
        <v>99.88430389510219</v>
      </c>
      <c r="H95" s="47"/>
      <c r="I95" s="47"/>
      <c r="J95" s="47">
        <v>259.3</v>
      </c>
      <c r="K95" s="47">
        <v>259</v>
      </c>
      <c r="L95" s="47">
        <v>154.4</v>
      </c>
      <c r="M95" s="47"/>
      <c r="N95" s="47">
        <v>177.1</v>
      </c>
      <c r="O95" s="47"/>
      <c r="P95" s="47">
        <v>17.3</v>
      </c>
      <c r="Q95" s="47"/>
      <c r="R95" s="47"/>
      <c r="S95" s="47"/>
      <c r="T95" s="47"/>
      <c r="U95" s="47"/>
      <c r="V95" s="47"/>
      <c r="W95" s="47"/>
      <c r="X95" s="47">
        <v>49.8</v>
      </c>
      <c r="Y95" s="47"/>
      <c r="Z95" s="47"/>
      <c r="AA95" s="47"/>
      <c r="AB95" s="47"/>
      <c r="AC95" s="47"/>
      <c r="AD95" s="47"/>
      <c r="AE95" s="47"/>
      <c r="AF95" s="26"/>
    </row>
    <row r="96" spans="1:32" s="48" customFormat="1" ht="18.75">
      <c r="A96" s="46" t="s">
        <v>20</v>
      </c>
      <c r="B96" s="46"/>
      <c r="C96" s="17"/>
      <c r="D96" s="1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26"/>
    </row>
    <row r="97" spans="1:32" s="48" customFormat="1" ht="18.75">
      <c r="A97" s="46" t="s">
        <v>21</v>
      </c>
      <c r="B97" s="46"/>
      <c r="C97" s="17"/>
      <c r="D97" s="1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26"/>
    </row>
    <row r="98" spans="1:32" s="48" customFormat="1" ht="262.5">
      <c r="A98" s="46" t="s">
        <v>49</v>
      </c>
      <c r="B98" s="52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6" t="s">
        <v>99</v>
      </c>
    </row>
    <row r="99" spans="1:32" s="48" customFormat="1" ht="18.75">
      <c r="A99" s="26" t="s">
        <v>26</v>
      </c>
      <c r="B99" s="5">
        <f>H99+J99+L99+N99+P99+R99+T99+V99+X99+Z99+AB99+AD99</f>
        <v>100</v>
      </c>
      <c r="C99" s="47">
        <f>C100+C101+C102+C103</f>
        <v>100</v>
      </c>
      <c r="D99" s="47">
        <f>D100+D101+D102+D103</f>
        <v>100</v>
      </c>
      <c r="E99" s="47">
        <f>E100+E101+E102+E103</f>
        <v>15</v>
      </c>
      <c r="F99" s="50">
        <f>E99/B99*100</f>
        <v>15</v>
      </c>
      <c r="G99" s="50">
        <f>E99/C99*100</f>
        <v>15</v>
      </c>
      <c r="H99" s="47">
        <f aca="true" t="shared" si="25" ref="H99:AE99">H100+H101+H102+H103</f>
        <v>0</v>
      </c>
      <c r="I99" s="47">
        <f t="shared" si="25"/>
        <v>0</v>
      </c>
      <c r="J99" s="47">
        <f t="shared" si="25"/>
        <v>100</v>
      </c>
      <c r="K99" s="47">
        <f t="shared" si="25"/>
        <v>15</v>
      </c>
      <c r="L99" s="47">
        <f t="shared" si="25"/>
        <v>0</v>
      </c>
      <c r="M99" s="47">
        <f t="shared" si="25"/>
        <v>0</v>
      </c>
      <c r="N99" s="47">
        <f t="shared" si="25"/>
        <v>0</v>
      </c>
      <c r="O99" s="47">
        <f t="shared" si="25"/>
        <v>0</v>
      </c>
      <c r="P99" s="47">
        <f t="shared" si="25"/>
        <v>0</v>
      </c>
      <c r="Q99" s="47">
        <f t="shared" si="25"/>
        <v>0</v>
      </c>
      <c r="R99" s="47">
        <f t="shared" si="25"/>
        <v>0</v>
      </c>
      <c r="S99" s="47">
        <f t="shared" si="25"/>
        <v>0</v>
      </c>
      <c r="T99" s="47">
        <f t="shared" si="25"/>
        <v>0</v>
      </c>
      <c r="U99" s="47">
        <f t="shared" si="25"/>
        <v>0</v>
      </c>
      <c r="V99" s="47">
        <f t="shared" si="25"/>
        <v>0</v>
      </c>
      <c r="W99" s="47">
        <f t="shared" si="25"/>
        <v>0</v>
      </c>
      <c r="X99" s="47">
        <f t="shared" si="25"/>
        <v>0</v>
      </c>
      <c r="Y99" s="47">
        <f t="shared" si="25"/>
        <v>0</v>
      </c>
      <c r="Z99" s="47">
        <f t="shared" si="25"/>
        <v>0</v>
      </c>
      <c r="AA99" s="47">
        <f t="shared" si="25"/>
        <v>0</v>
      </c>
      <c r="AB99" s="47">
        <f t="shared" si="25"/>
        <v>0</v>
      </c>
      <c r="AC99" s="47">
        <f t="shared" si="25"/>
        <v>0</v>
      </c>
      <c r="AD99" s="47">
        <f t="shared" si="25"/>
        <v>0</v>
      </c>
      <c r="AE99" s="47">
        <f t="shared" si="25"/>
        <v>0</v>
      </c>
      <c r="AF99" s="26"/>
    </row>
    <row r="100" spans="1:32" s="48" customFormat="1" ht="18.75">
      <c r="A100" s="46" t="s">
        <v>18</v>
      </c>
      <c r="B100" s="46"/>
      <c r="C100" s="17"/>
      <c r="D100" s="17"/>
      <c r="E100" s="47"/>
      <c r="F100" s="50"/>
      <c r="G100" s="50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26"/>
    </row>
    <row r="101" spans="1:32" s="48" customFormat="1" ht="18.75">
      <c r="A101" s="46" t="s">
        <v>19</v>
      </c>
      <c r="B101" s="31">
        <f>H101+J101+L101+N101+P101+R101+T101+V101+X101+Z101+AB101+AD101</f>
        <v>100</v>
      </c>
      <c r="C101" s="49">
        <f>J101+H101</f>
        <v>100</v>
      </c>
      <c r="D101" s="17">
        <v>100</v>
      </c>
      <c r="E101" s="47">
        <f>I101+K101</f>
        <v>15</v>
      </c>
      <c r="F101" s="50">
        <f>E101/B101*100</f>
        <v>15</v>
      </c>
      <c r="G101" s="50">
        <f>E101/C101*100</f>
        <v>15</v>
      </c>
      <c r="H101" s="47"/>
      <c r="I101" s="47"/>
      <c r="J101" s="47">
        <v>100</v>
      </c>
      <c r="K101" s="47">
        <v>15</v>
      </c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26"/>
    </row>
    <row r="102" spans="1:32" s="48" customFormat="1" ht="18.75">
      <c r="A102" s="46" t="s">
        <v>20</v>
      </c>
      <c r="B102" s="46"/>
      <c r="C102" s="17"/>
      <c r="D102" s="1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26"/>
    </row>
    <row r="103" spans="1:32" s="48" customFormat="1" ht="18.75">
      <c r="A103" s="46" t="s">
        <v>21</v>
      </c>
      <c r="B103" s="46"/>
      <c r="C103" s="17"/>
      <c r="D103" s="1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26"/>
    </row>
    <row r="104" spans="1:32" s="48" customFormat="1" ht="93.75">
      <c r="A104" s="26" t="s">
        <v>50</v>
      </c>
      <c r="B104" s="46"/>
      <c r="C104" s="17"/>
      <c r="D104" s="1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26"/>
    </row>
    <row r="105" spans="1:32" s="48" customFormat="1" ht="18.75">
      <c r="A105" s="26" t="s">
        <v>26</v>
      </c>
      <c r="B105" s="5">
        <f>H105+J105+L105+N105+P105+R105+T105+V105+X105+Z105+AB105+AD105</f>
        <v>471.6000000000001</v>
      </c>
      <c r="C105" s="47">
        <f>C106+C107+C108+C109</f>
        <v>203.8</v>
      </c>
      <c r="D105" s="47">
        <f>D106+D107+D108+D109</f>
        <v>203.8</v>
      </c>
      <c r="E105" s="47">
        <f>E106+E107+E108+E109</f>
        <v>203.8</v>
      </c>
      <c r="F105" s="50">
        <f>E105/B105*100</f>
        <v>43.214588634435955</v>
      </c>
      <c r="G105" s="50">
        <f>E105/C105*100</f>
        <v>100</v>
      </c>
      <c r="H105" s="47">
        <f aca="true" t="shared" si="26" ref="H105:AE105">H106+H107+H108+H109</f>
        <v>0</v>
      </c>
      <c r="I105" s="47">
        <f t="shared" si="26"/>
        <v>0</v>
      </c>
      <c r="J105" s="47">
        <f t="shared" si="26"/>
        <v>203.8</v>
      </c>
      <c r="K105" s="47">
        <f t="shared" si="26"/>
        <v>203.8</v>
      </c>
      <c r="L105" s="47">
        <f t="shared" si="26"/>
        <v>0</v>
      </c>
      <c r="M105" s="47">
        <f t="shared" si="26"/>
        <v>0</v>
      </c>
      <c r="N105" s="47">
        <f t="shared" si="26"/>
        <v>197.4</v>
      </c>
      <c r="O105" s="47">
        <f t="shared" si="26"/>
        <v>0</v>
      </c>
      <c r="P105" s="47">
        <f t="shared" si="26"/>
        <v>0</v>
      </c>
      <c r="Q105" s="47">
        <f t="shared" si="26"/>
        <v>0</v>
      </c>
      <c r="R105" s="47">
        <f t="shared" si="26"/>
        <v>0</v>
      </c>
      <c r="S105" s="47">
        <f t="shared" si="26"/>
        <v>0</v>
      </c>
      <c r="T105" s="47">
        <f t="shared" si="26"/>
        <v>0</v>
      </c>
      <c r="U105" s="47">
        <f t="shared" si="26"/>
        <v>0</v>
      </c>
      <c r="V105" s="47">
        <f t="shared" si="26"/>
        <v>0</v>
      </c>
      <c r="W105" s="47">
        <f t="shared" si="26"/>
        <v>0</v>
      </c>
      <c r="X105" s="47">
        <f t="shared" si="26"/>
        <v>42.6</v>
      </c>
      <c r="Y105" s="47">
        <f t="shared" si="26"/>
        <v>0</v>
      </c>
      <c r="Z105" s="47">
        <f t="shared" si="26"/>
        <v>0</v>
      </c>
      <c r="AA105" s="47">
        <f t="shared" si="26"/>
        <v>0</v>
      </c>
      <c r="AB105" s="47">
        <f t="shared" si="26"/>
        <v>27.8</v>
      </c>
      <c r="AC105" s="47">
        <f t="shared" si="26"/>
        <v>0</v>
      </c>
      <c r="AD105" s="47">
        <f t="shared" si="26"/>
        <v>0</v>
      </c>
      <c r="AE105" s="47">
        <f t="shared" si="26"/>
        <v>0</v>
      </c>
      <c r="AF105" s="26"/>
    </row>
    <row r="106" spans="1:32" s="48" customFormat="1" ht="18.75">
      <c r="A106" s="46" t="s">
        <v>18</v>
      </c>
      <c r="B106" s="46"/>
      <c r="C106" s="17">
        <f>C112+C118</f>
        <v>0</v>
      </c>
      <c r="D106" s="17">
        <f>D112+D118</f>
        <v>0</v>
      </c>
      <c r="E106" s="17">
        <f>E112+E118</f>
        <v>0</v>
      </c>
      <c r="F106" s="50"/>
      <c r="G106" s="50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26"/>
    </row>
    <row r="107" spans="1:32" s="48" customFormat="1" ht="18.75">
      <c r="A107" s="46" t="s">
        <v>19</v>
      </c>
      <c r="B107" s="31">
        <f>H107+J107+L107+N107+P107+R107+T107+V107+X107+Z107+AB107+AD107</f>
        <v>471.6000000000001</v>
      </c>
      <c r="C107" s="17">
        <f aca="true" t="shared" si="27" ref="C107:E109">C113+C119</f>
        <v>203.8</v>
      </c>
      <c r="D107" s="17">
        <f t="shared" si="27"/>
        <v>203.8</v>
      </c>
      <c r="E107" s="17">
        <f t="shared" si="27"/>
        <v>203.8</v>
      </c>
      <c r="F107" s="50">
        <f>E107/B107*100</f>
        <v>43.214588634435955</v>
      </c>
      <c r="G107" s="50">
        <f>E107/C107*100</f>
        <v>100</v>
      </c>
      <c r="H107" s="47">
        <f>H113+H119</f>
        <v>0</v>
      </c>
      <c r="I107" s="47">
        <f aca="true" t="shared" si="28" ref="I107:AE107">I113+I119</f>
        <v>0</v>
      </c>
      <c r="J107" s="47">
        <f t="shared" si="28"/>
        <v>203.8</v>
      </c>
      <c r="K107" s="47">
        <f t="shared" si="28"/>
        <v>203.8</v>
      </c>
      <c r="L107" s="47">
        <f t="shared" si="28"/>
        <v>0</v>
      </c>
      <c r="M107" s="47">
        <f t="shared" si="28"/>
        <v>0</v>
      </c>
      <c r="N107" s="47">
        <f t="shared" si="28"/>
        <v>197.4</v>
      </c>
      <c r="O107" s="47">
        <f t="shared" si="28"/>
        <v>0</v>
      </c>
      <c r="P107" s="47">
        <f t="shared" si="28"/>
        <v>0</v>
      </c>
      <c r="Q107" s="47">
        <f t="shared" si="28"/>
        <v>0</v>
      </c>
      <c r="R107" s="47">
        <f t="shared" si="28"/>
        <v>0</v>
      </c>
      <c r="S107" s="47">
        <f t="shared" si="28"/>
        <v>0</v>
      </c>
      <c r="T107" s="47">
        <f t="shared" si="28"/>
        <v>0</v>
      </c>
      <c r="U107" s="47">
        <f t="shared" si="28"/>
        <v>0</v>
      </c>
      <c r="V107" s="47">
        <f t="shared" si="28"/>
        <v>0</v>
      </c>
      <c r="W107" s="47">
        <f t="shared" si="28"/>
        <v>0</v>
      </c>
      <c r="X107" s="47">
        <f t="shared" si="28"/>
        <v>42.6</v>
      </c>
      <c r="Y107" s="47">
        <f t="shared" si="28"/>
        <v>0</v>
      </c>
      <c r="Z107" s="47">
        <f t="shared" si="28"/>
        <v>0</v>
      </c>
      <c r="AA107" s="47">
        <f t="shared" si="28"/>
        <v>0</v>
      </c>
      <c r="AB107" s="47">
        <f t="shared" si="28"/>
        <v>27.8</v>
      </c>
      <c r="AC107" s="47">
        <f t="shared" si="28"/>
        <v>0</v>
      </c>
      <c r="AD107" s="47">
        <f t="shared" si="28"/>
        <v>0</v>
      </c>
      <c r="AE107" s="47">
        <f t="shared" si="28"/>
        <v>0</v>
      </c>
      <c r="AF107" s="26"/>
    </row>
    <row r="108" spans="1:32" s="48" customFormat="1" ht="18.75">
      <c r="A108" s="46" t="s">
        <v>20</v>
      </c>
      <c r="B108" s="46"/>
      <c r="C108" s="17">
        <f t="shared" si="27"/>
        <v>0</v>
      </c>
      <c r="D108" s="17">
        <f t="shared" si="27"/>
        <v>0</v>
      </c>
      <c r="E108" s="17">
        <f t="shared" si="27"/>
        <v>0</v>
      </c>
      <c r="F108" s="50"/>
      <c r="G108" s="50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26"/>
    </row>
    <row r="109" spans="1:32" s="48" customFormat="1" ht="18.75">
      <c r="A109" s="46" t="s">
        <v>21</v>
      </c>
      <c r="B109" s="46"/>
      <c r="C109" s="17">
        <f t="shared" si="27"/>
        <v>0</v>
      </c>
      <c r="D109" s="17">
        <f t="shared" si="27"/>
        <v>0</v>
      </c>
      <c r="E109" s="17">
        <f t="shared" si="27"/>
        <v>0</v>
      </c>
      <c r="F109" s="50"/>
      <c r="G109" s="50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26"/>
    </row>
    <row r="110" spans="1:32" s="48" customFormat="1" ht="75">
      <c r="A110" s="46" t="s">
        <v>51</v>
      </c>
      <c r="B110" s="52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26"/>
    </row>
    <row r="111" spans="1:32" s="48" customFormat="1" ht="18.75">
      <c r="A111" s="26" t="s">
        <v>26</v>
      </c>
      <c r="B111" s="5">
        <f>H111+J111+L111+N111+P111+R111+T111+V111+X111+Z111+AB111+AD111</f>
        <v>471.6000000000001</v>
      </c>
      <c r="C111" s="47">
        <f>C112+C113+C114+C115</f>
        <v>203.8</v>
      </c>
      <c r="D111" s="47">
        <f>D112+D113+D114+D115</f>
        <v>203.8</v>
      </c>
      <c r="E111" s="47">
        <f>E112+E113+E114+E115</f>
        <v>203.8</v>
      </c>
      <c r="F111" s="50">
        <f>E111/B111*100</f>
        <v>43.214588634435955</v>
      </c>
      <c r="G111" s="50">
        <f>E111/C111*100</f>
        <v>100</v>
      </c>
      <c r="H111" s="47">
        <f aca="true" t="shared" si="29" ref="H111:AE111">H112+H113+H114+H115</f>
        <v>0</v>
      </c>
      <c r="I111" s="47">
        <f t="shared" si="29"/>
        <v>0</v>
      </c>
      <c r="J111" s="47">
        <f t="shared" si="29"/>
        <v>203.8</v>
      </c>
      <c r="K111" s="47">
        <f t="shared" si="29"/>
        <v>203.8</v>
      </c>
      <c r="L111" s="47">
        <f t="shared" si="29"/>
        <v>0</v>
      </c>
      <c r="M111" s="47">
        <f t="shared" si="29"/>
        <v>0</v>
      </c>
      <c r="N111" s="47">
        <f t="shared" si="29"/>
        <v>197.4</v>
      </c>
      <c r="O111" s="47">
        <f t="shared" si="29"/>
        <v>0</v>
      </c>
      <c r="P111" s="47">
        <f t="shared" si="29"/>
        <v>0</v>
      </c>
      <c r="Q111" s="47">
        <f t="shared" si="29"/>
        <v>0</v>
      </c>
      <c r="R111" s="47">
        <f t="shared" si="29"/>
        <v>0</v>
      </c>
      <c r="S111" s="47">
        <f t="shared" si="29"/>
        <v>0</v>
      </c>
      <c r="T111" s="47">
        <f t="shared" si="29"/>
        <v>0</v>
      </c>
      <c r="U111" s="47">
        <f t="shared" si="29"/>
        <v>0</v>
      </c>
      <c r="V111" s="47">
        <f t="shared" si="29"/>
        <v>0</v>
      </c>
      <c r="W111" s="47">
        <f t="shared" si="29"/>
        <v>0</v>
      </c>
      <c r="X111" s="47">
        <f t="shared" si="29"/>
        <v>42.6</v>
      </c>
      <c r="Y111" s="47">
        <f t="shared" si="29"/>
        <v>0</v>
      </c>
      <c r="Z111" s="47">
        <f t="shared" si="29"/>
        <v>0</v>
      </c>
      <c r="AA111" s="47">
        <f t="shared" si="29"/>
        <v>0</v>
      </c>
      <c r="AB111" s="47">
        <f t="shared" si="29"/>
        <v>27.8</v>
      </c>
      <c r="AC111" s="47">
        <f t="shared" si="29"/>
        <v>0</v>
      </c>
      <c r="AD111" s="47">
        <f t="shared" si="29"/>
        <v>0</v>
      </c>
      <c r="AE111" s="47">
        <f t="shared" si="29"/>
        <v>0</v>
      </c>
      <c r="AF111" s="26"/>
    </row>
    <row r="112" spans="1:32" s="48" customFormat="1" ht="18.75">
      <c r="A112" s="46" t="s">
        <v>18</v>
      </c>
      <c r="B112" s="46"/>
      <c r="C112" s="17"/>
      <c r="D112" s="17"/>
      <c r="E112" s="47"/>
      <c r="F112" s="50"/>
      <c r="G112" s="50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26"/>
    </row>
    <row r="113" spans="1:32" s="48" customFormat="1" ht="18.75">
      <c r="A113" s="46" t="s">
        <v>19</v>
      </c>
      <c r="B113" s="31">
        <f>H113+J113+L113+N113+P113+R113+T113+V113+X113+Z113+AB113+AD113</f>
        <v>471.6000000000001</v>
      </c>
      <c r="C113" s="49">
        <f>J113+H113</f>
        <v>203.8</v>
      </c>
      <c r="D113" s="17">
        <v>203.8</v>
      </c>
      <c r="E113" s="47">
        <f>I113+K113</f>
        <v>203.8</v>
      </c>
      <c r="F113" s="50">
        <f>E113/B113*100</f>
        <v>43.214588634435955</v>
      </c>
      <c r="G113" s="50">
        <f>E113/C113*100</f>
        <v>100</v>
      </c>
      <c r="H113" s="47"/>
      <c r="I113" s="47"/>
      <c r="J113" s="47">
        <v>203.8</v>
      </c>
      <c r="K113" s="47">
        <v>203.8</v>
      </c>
      <c r="L113" s="47"/>
      <c r="M113" s="47"/>
      <c r="N113" s="47">
        <v>197.4</v>
      </c>
      <c r="O113" s="47"/>
      <c r="P113" s="47"/>
      <c r="Q113" s="47"/>
      <c r="R113" s="47"/>
      <c r="S113" s="47"/>
      <c r="T113" s="47"/>
      <c r="U113" s="47"/>
      <c r="V113" s="47"/>
      <c r="W113" s="47"/>
      <c r="X113" s="47">
        <v>42.6</v>
      </c>
      <c r="Y113" s="47"/>
      <c r="Z113" s="47"/>
      <c r="AA113" s="47"/>
      <c r="AB113" s="47">
        <v>27.8</v>
      </c>
      <c r="AC113" s="47"/>
      <c r="AD113" s="47"/>
      <c r="AE113" s="47"/>
      <c r="AF113" s="26"/>
    </row>
    <row r="114" spans="1:32" s="48" customFormat="1" ht="18.75">
      <c r="A114" s="46" t="s">
        <v>20</v>
      </c>
      <c r="B114" s="46"/>
      <c r="C114" s="17"/>
      <c r="D114" s="17"/>
      <c r="E114" s="47"/>
      <c r="F114" s="50"/>
      <c r="G114" s="50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26"/>
    </row>
    <row r="115" spans="1:32" s="48" customFormat="1" ht="18.75">
      <c r="A115" s="46" t="s">
        <v>21</v>
      </c>
      <c r="B115" s="46"/>
      <c r="C115" s="17"/>
      <c r="D115" s="17"/>
      <c r="E115" s="47"/>
      <c r="F115" s="50"/>
      <c r="G115" s="50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26"/>
    </row>
    <row r="116" spans="1:32" s="48" customFormat="1" ht="37.5">
      <c r="A116" s="46" t="s">
        <v>52</v>
      </c>
      <c r="B116" s="52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26"/>
    </row>
    <row r="117" spans="1:32" s="48" customFormat="1" ht="18.75">
      <c r="A117" s="26" t="s">
        <v>26</v>
      </c>
      <c r="B117" s="46"/>
      <c r="C117" s="17"/>
      <c r="D117" s="1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26"/>
    </row>
    <row r="118" spans="1:32" s="48" customFormat="1" ht="18.75">
      <c r="A118" s="46" t="s">
        <v>18</v>
      </c>
      <c r="B118" s="46"/>
      <c r="C118" s="17"/>
      <c r="D118" s="1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26"/>
    </row>
    <row r="119" spans="1:32" s="48" customFormat="1" ht="18.75">
      <c r="A119" s="46" t="s">
        <v>19</v>
      </c>
      <c r="B119" s="46"/>
      <c r="C119" s="17"/>
      <c r="D119" s="1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26"/>
    </row>
    <row r="120" spans="1:32" s="48" customFormat="1" ht="18.75">
      <c r="A120" s="46" t="s">
        <v>20</v>
      </c>
      <c r="B120" s="46"/>
      <c r="C120" s="17"/>
      <c r="D120" s="1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26"/>
    </row>
    <row r="121" spans="1:32" s="48" customFormat="1" ht="18.75">
      <c r="A121" s="46" t="s">
        <v>21</v>
      </c>
      <c r="B121" s="46"/>
      <c r="C121" s="17"/>
      <c r="D121" s="1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26"/>
    </row>
    <row r="122" spans="1:32" s="48" customFormat="1" ht="150">
      <c r="A122" s="26" t="s">
        <v>53</v>
      </c>
      <c r="B122" s="46"/>
      <c r="C122" s="17"/>
      <c r="D122" s="1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26"/>
    </row>
    <row r="123" spans="1:32" s="48" customFormat="1" ht="18.75">
      <c r="A123" s="26" t="s">
        <v>26</v>
      </c>
      <c r="B123" s="5">
        <f>H123+J123+L123+N123+P123+R123+T123+V123+X123+Z123+AB123+AD123</f>
        <v>25388.8</v>
      </c>
      <c r="C123" s="47">
        <f>C124+C125+C126+C127</f>
        <v>3616.6</v>
      </c>
      <c r="D123" s="47">
        <f>D124+D125+D126+D127</f>
        <v>3616.6</v>
      </c>
      <c r="E123" s="47">
        <f>E124+E125+E126+E127</f>
        <v>3051.5</v>
      </c>
      <c r="F123" s="50">
        <f>E123/B123*100</f>
        <v>12.01907927905218</v>
      </c>
      <c r="G123" s="50">
        <f>E123/C123*100</f>
        <v>84.37482718575457</v>
      </c>
      <c r="H123" s="47">
        <f aca="true" t="shared" si="30" ref="H123:AE123">H124+H125+H126+H127</f>
        <v>2079.7</v>
      </c>
      <c r="I123" s="47">
        <f t="shared" si="30"/>
        <v>1554.4</v>
      </c>
      <c r="J123" s="47">
        <f t="shared" si="30"/>
        <v>1536.9</v>
      </c>
      <c r="K123" s="47">
        <f t="shared" si="30"/>
        <v>1497.1</v>
      </c>
      <c r="L123" s="47">
        <f t="shared" si="30"/>
        <v>1716.3</v>
      </c>
      <c r="M123" s="47">
        <f t="shared" si="30"/>
        <v>0</v>
      </c>
      <c r="N123" s="47">
        <f t="shared" si="30"/>
        <v>3278.7</v>
      </c>
      <c r="O123" s="47">
        <f t="shared" si="30"/>
        <v>0</v>
      </c>
      <c r="P123" s="47">
        <f t="shared" si="30"/>
        <v>2318.8</v>
      </c>
      <c r="Q123" s="47">
        <f t="shared" si="30"/>
        <v>0</v>
      </c>
      <c r="R123" s="47">
        <f t="shared" si="30"/>
        <v>2919.3</v>
      </c>
      <c r="S123" s="47">
        <f t="shared" si="30"/>
        <v>0</v>
      </c>
      <c r="T123" s="47">
        <f t="shared" si="30"/>
        <v>3327.2</v>
      </c>
      <c r="U123" s="47">
        <f t="shared" si="30"/>
        <v>0</v>
      </c>
      <c r="V123" s="47">
        <f t="shared" si="30"/>
        <v>1760.4</v>
      </c>
      <c r="W123" s="47">
        <f t="shared" si="30"/>
        <v>0</v>
      </c>
      <c r="X123" s="47">
        <f t="shared" si="30"/>
        <v>1549.7</v>
      </c>
      <c r="Y123" s="47">
        <f t="shared" si="30"/>
        <v>0</v>
      </c>
      <c r="Z123" s="47">
        <f t="shared" si="30"/>
        <v>2199.1</v>
      </c>
      <c r="AA123" s="47">
        <f t="shared" si="30"/>
        <v>0</v>
      </c>
      <c r="AB123" s="47">
        <f t="shared" si="30"/>
        <v>1351.4</v>
      </c>
      <c r="AC123" s="47">
        <f t="shared" si="30"/>
        <v>0</v>
      </c>
      <c r="AD123" s="47">
        <f t="shared" si="30"/>
        <v>1351.3</v>
      </c>
      <c r="AE123" s="47">
        <f t="shared" si="30"/>
        <v>0</v>
      </c>
      <c r="AF123" s="26"/>
    </row>
    <row r="124" spans="1:32" s="48" customFormat="1" ht="18.75">
      <c r="A124" s="46" t="s">
        <v>18</v>
      </c>
      <c r="B124" s="46"/>
      <c r="C124" s="17">
        <f>C130</f>
        <v>0</v>
      </c>
      <c r="D124" s="17">
        <f>D130</f>
        <v>0</v>
      </c>
      <c r="E124" s="17">
        <f>E130</f>
        <v>0</v>
      </c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26"/>
    </row>
    <row r="125" spans="1:32" s="48" customFormat="1" ht="18.75">
      <c r="A125" s="46" t="s">
        <v>19</v>
      </c>
      <c r="B125" s="31">
        <f>H125+J125+L125+N125+P125+R125+T125+V125+X125+Z125+AB125+AD125</f>
        <v>25388.8</v>
      </c>
      <c r="C125" s="17">
        <f aca="true" t="shared" si="31" ref="C125:E127">C131</f>
        <v>3616.6</v>
      </c>
      <c r="D125" s="17">
        <f t="shared" si="31"/>
        <v>3616.6</v>
      </c>
      <c r="E125" s="17">
        <f t="shared" si="31"/>
        <v>3051.5</v>
      </c>
      <c r="F125" s="50">
        <f>E125/B125*100</f>
        <v>12.01907927905218</v>
      </c>
      <c r="G125" s="50">
        <f>E125/C125*100</f>
        <v>84.37482718575457</v>
      </c>
      <c r="H125" s="47">
        <f>H131</f>
        <v>2079.7</v>
      </c>
      <c r="I125" s="47">
        <f aca="true" t="shared" si="32" ref="I125:AE125">I131</f>
        <v>1554.4</v>
      </c>
      <c r="J125" s="47">
        <f t="shared" si="32"/>
        <v>1536.9</v>
      </c>
      <c r="K125" s="47">
        <f t="shared" si="32"/>
        <v>1497.1</v>
      </c>
      <c r="L125" s="47">
        <f t="shared" si="32"/>
        <v>1716.3</v>
      </c>
      <c r="M125" s="47">
        <f t="shared" si="32"/>
        <v>0</v>
      </c>
      <c r="N125" s="47">
        <f t="shared" si="32"/>
        <v>3278.7</v>
      </c>
      <c r="O125" s="47">
        <f t="shared" si="32"/>
        <v>0</v>
      </c>
      <c r="P125" s="47">
        <f t="shared" si="32"/>
        <v>2318.8</v>
      </c>
      <c r="Q125" s="47">
        <f t="shared" si="32"/>
        <v>0</v>
      </c>
      <c r="R125" s="47">
        <f t="shared" si="32"/>
        <v>2919.3</v>
      </c>
      <c r="S125" s="47">
        <f t="shared" si="32"/>
        <v>0</v>
      </c>
      <c r="T125" s="47">
        <f t="shared" si="32"/>
        <v>3327.2</v>
      </c>
      <c r="U125" s="47">
        <f t="shared" si="32"/>
        <v>0</v>
      </c>
      <c r="V125" s="47">
        <f t="shared" si="32"/>
        <v>1760.4</v>
      </c>
      <c r="W125" s="47">
        <f t="shared" si="32"/>
        <v>0</v>
      </c>
      <c r="X125" s="47">
        <f t="shared" si="32"/>
        <v>1549.7</v>
      </c>
      <c r="Y125" s="47">
        <f t="shared" si="32"/>
        <v>0</v>
      </c>
      <c r="Z125" s="47">
        <f t="shared" si="32"/>
        <v>2199.1</v>
      </c>
      <c r="AA125" s="47">
        <f t="shared" si="32"/>
        <v>0</v>
      </c>
      <c r="AB125" s="47">
        <f t="shared" si="32"/>
        <v>1351.4</v>
      </c>
      <c r="AC125" s="47">
        <f t="shared" si="32"/>
        <v>0</v>
      </c>
      <c r="AD125" s="47">
        <f t="shared" si="32"/>
        <v>1351.3</v>
      </c>
      <c r="AE125" s="47">
        <f t="shared" si="32"/>
        <v>0</v>
      </c>
      <c r="AF125" s="26"/>
    </row>
    <row r="126" spans="1:32" s="48" customFormat="1" ht="18.75">
      <c r="A126" s="46" t="s">
        <v>20</v>
      </c>
      <c r="B126" s="46"/>
      <c r="C126" s="17">
        <f t="shared" si="31"/>
        <v>0</v>
      </c>
      <c r="D126" s="17">
        <f t="shared" si="31"/>
        <v>0</v>
      </c>
      <c r="E126" s="17">
        <f t="shared" si="31"/>
        <v>0</v>
      </c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26"/>
    </row>
    <row r="127" spans="1:32" s="48" customFormat="1" ht="18.75">
      <c r="A127" s="46" t="s">
        <v>21</v>
      </c>
      <c r="B127" s="46"/>
      <c r="C127" s="17">
        <f t="shared" si="31"/>
        <v>0</v>
      </c>
      <c r="D127" s="17">
        <f t="shared" si="31"/>
        <v>0</v>
      </c>
      <c r="E127" s="17">
        <f t="shared" si="31"/>
        <v>0</v>
      </c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26"/>
    </row>
    <row r="128" spans="1:32" s="48" customFormat="1" ht="131.25">
      <c r="A128" s="46" t="s">
        <v>54</v>
      </c>
      <c r="B128" s="52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6" t="s">
        <v>70</v>
      </c>
    </row>
    <row r="129" spans="1:32" s="48" customFormat="1" ht="18.75">
      <c r="A129" s="26" t="s">
        <v>26</v>
      </c>
      <c r="B129" s="5">
        <f>H129+J129+L129+N129+P129+R129+T129+V129+X129+Z129+AB129+AD129</f>
        <v>25388.8</v>
      </c>
      <c r="C129" s="47">
        <f>C130+C131+C132+C133</f>
        <v>3616.6</v>
      </c>
      <c r="D129" s="47">
        <f>D130+D131+D132+D133</f>
        <v>3616.6</v>
      </c>
      <c r="E129" s="47">
        <f>E130+E131+E132+E133</f>
        <v>3051.5</v>
      </c>
      <c r="F129" s="50">
        <f>E129/B129*100</f>
        <v>12.01907927905218</v>
      </c>
      <c r="G129" s="50">
        <f>E129/C129*100</f>
        <v>84.37482718575457</v>
      </c>
      <c r="H129" s="47">
        <f aca="true" t="shared" si="33" ref="H129:AE129">H130+H131+H132+H133</f>
        <v>2079.7</v>
      </c>
      <c r="I129" s="47">
        <f t="shared" si="33"/>
        <v>1554.4</v>
      </c>
      <c r="J129" s="47">
        <f t="shared" si="33"/>
        <v>1536.9</v>
      </c>
      <c r="K129" s="47">
        <f t="shared" si="33"/>
        <v>1497.1</v>
      </c>
      <c r="L129" s="47">
        <f t="shared" si="33"/>
        <v>1716.3</v>
      </c>
      <c r="M129" s="47">
        <f t="shared" si="33"/>
        <v>0</v>
      </c>
      <c r="N129" s="47">
        <f t="shared" si="33"/>
        <v>3278.7</v>
      </c>
      <c r="O129" s="47">
        <f t="shared" si="33"/>
        <v>0</v>
      </c>
      <c r="P129" s="47">
        <f t="shared" si="33"/>
        <v>2318.8</v>
      </c>
      <c r="Q129" s="47">
        <f t="shared" si="33"/>
        <v>0</v>
      </c>
      <c r="R129" s="47">
        <f t="shared" si="33"/>
        <v>2919.3</v>
      </c>
      <c r="S129" s="47">
        <f t="shared" si="33"/>
        <v>0</v>
      </c>
      <c r="T129" s="47">
        <f t="shared" si="33"/>
        <v>3327.2</v>
      </c>
      <c r="U129" s="47">
        <f t="shared" si="33"/>
        <v>0</v>
      </c>
      <c r="V129" s="47">
        <f t="shared" si="33"/>
        <v>1760.4</v>
      </c>
      <c r="W129" s="47">
        <f t="shared" si="33"/>
        <v>0</v>
      </c>
      <c r="X129" s="47">
        <f t="shared" si="33"/>
        <v>1549.7</v>
      </c>
      <c r="Y129" s="47">
        <f t="shared" si="33"/>
        <v>0</v>
      </c>
      <c r="Z129" s="47">
        <f t="shared" si="33"/>
        <v>2199.1</v>
      </c>
      <c r="AA129" s="47">
        <f t="shared" si="33"/>
        <v>0</v>
      </c>
      <c r="AB129" s="47">
        <f t="shared" si="33"/>
        <v>1351.4</v>
      </c>
      <c r="AC129" s="47">
        <f t="shared" si="33"/>
        <v>0</v>
      </c>
      <c r="AD129" s="47">
        <f t="shared" si="33"/>
        <v>1351.3</v>
      </c>
      <c r="AE129" s="47">
        <f t="shared" si="33"/>
        <v>0</v>
      </c>
      <c r="AF129" s="26"/>
    </row>
    <row r="130" spans="1:32" s="48" customFormat="1" ht="18.75">
      <c r="A130" s="46" t="s">
        <v>18</v>
      </c>
      <c r="B130" s="46"/>
      <c r="C130" s="17"/>
      <c r="D130" s="1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26"/>
    </row>
    <row r="131" spans="1:32" s="55" customFormat="1" ht="18.75">
      <c r="A131" s="31" t="s">
        <v>19</v>
      </c>
      <c r="B131" s="31">
        <f>H131+J131+L131+N131+P131+R131+T131+V131+X131+Z131+AB131+AD131</f>
        <v>25388.8</v>
      </c>
      <c r="C131" s="49">
        <f>J131+H131</f>
        <v>3616.6</v>
      </c>
      <c r="D131" s="49">
        <v>3616.6</v>
      </c>
      <c r="E131" s="47">
        <f>I131+K131</f>
        <v>3051.5</v>
      </c>
      <c r="F131" s="50">
        <f>E131/B131*100</f>
        <v>12.01907927905218</v>
      </c>
      <c r="G131" s="50">
        <f>E131/C131*100</f>
        <v>84.37482718575457</v>
      </c>
      <c r="H131" s="50">
        <v>2079.7</v>
      </c>
      <c r="I131" s="50">
        <v>1554.4</v>
      </c>
      <c r="J131" s="50">
        <v>1536.9</v>
      </c>
      <c r="K131" s="50">
        <v>1497.1</v>
      </c>
      <c r="L131" s="50">
        <v>1716.3</v>
      </c>
      <c r="M131" s="50"/>
      <c r="N131" s="50">
        <v>3278.7</v>
      </c>
      <c r="O131" s="50"/>
      <c r="P131" s="50">
        <v>2318.8</v>
      </c>
      <c r="Q131" s="50"/>
      <c r="R131" s="50">
        <v>2919.3</v>
      </c>
      <c r="S131" s="50"/>
      <c r="T131" s="50">
        <v>3327.2</v>
      </c>
      <c r="U131" s="50"/>
      <c r="V131" s="50">
        <v>1760.4</v>
      </c>
      <c r="W131" s="50"/>
      <c r="X131" s="50">
        <v>1549.7</v>
      </c>
      <c r="Y131" s="50"/>
      <c r="Z131" s="50">
        <v>2199.1</v>
      </c>
      <c r="AA131" s="50"/>
      <c r="AB131" s="50">
        <v>1351.4</v>
      </c>
      <c r="AC131" s="50"/>
      <c r="AD131" s="50">
        <v>1351.3</v>
      </c>
      <c r="AE131" s="50"/>
      <c r="AF131" s="32"/>
    </row>
    <row r="132" spans="1:32" s="48" customFormat="1" ht="18.75">
      <c r="A132" s="46" t="s">
        <v>20</v>
      </c>
      <c r="B132" s="46"/>
      <c r="C132" s="17"/>
      <c r="D132" s="1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26"/>
    </row>
    <row r="133" spans="1:32" s="48" customFormat="1" ht="18.75">
      <c r="A133" s="46" t="s">
        <v>21</v>
      </c>
      <c r="B133" s="46"/>
      <c r="C133" s="17"/>
      <c r="D133" s="1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26"/>
    </row>
    <row r="134" spans="1:32" s="48" customFormat="1" ht="56.25">
      <c r="A134" s="54" t="s">
        <v>55</v>
      </c>
      <c r="B134" s="19">
        <f>B136+B154+B174</f>
        <v>155980.5</v>
      </c>
      <c r="C134" s="19">
        <f>C136+C154+C174</f>
        <v>29159.6</v>
      </c>
      <c r="D134" s="19">
        <f>D136+D154+D174</f>
        <v>27460.5</v>
      </c>
      <c r="E134" s="19">
        <f>E136+E154+E174</f>
        <v>18756.300000000003</v>
      </c>
      <c r="F134" s="44">
        <f>E134/B134*100</f>
        <v>12.024772327310146</v>
      </c>
      <c r="G134" s="44">
        <f>E134/C134*100</f>
        <v>64.32289880519625</v>
      </c>
      <c r="H134" s="19">
        <f>H136+H154+H174</f>
        <v>16141.199999999999</v>
      </c>
      <c r="I134" s="19">
        <f aca="true" t="shared" si="34" ref="I134:AE134">I136+I154+I174</f>
        <v>6112.3</v>
      </c>
      <c r="J134" s="19">
        <f t="shared" si="34"/>
        <v>13018.4</v>
      </c>
      <c r="K134" s="19">
        <f t="shared" si="34"/>
        <v>12644.000000000002</v>
      </c>
      <c r="L134" s="19">
        <f t="shared" si="34"/>
        <v>10564</v>
      </c>
      <c r="M134" s="19">
        <f t="shared" si="34"/>
        <v>0</v>
      </c>
      <c r="N134" s="19">
        <f t="shared" si="34"/>
        <v>12282.1</v>
      </c>
      <c r="O134" s="19">
        <f t="shared" si="34"/>
        <v>0</v>
      </c>
      <c r="P134" s="19">
        <f t="shared" si="34"/>
        <v>11383.9</v>
      </c>
      <c r="Q134" s="19">
        <f t="shared" si="34"/>
        <v>0</v>
      </c>
      <c r="R134" s="19">
        <f t="shared" si="34"/>
        <v>11053</v>
      </c>
      <c r="S134" s="19">
        <f t="shared" si="34"/>
        <v>0</v>
      </c>
      <c r="T134" s="19">
        <f t="shared" si="34"/>
        <v>5215.3</v>
      </c>
      <c r="U134" s="19">
        <f t="shared" si="34"/>
        <v>0</v>
      </c>
      <c r="V134" s="19">
        <f t="shared" si="34"/>
        <v>36398</v>
      </c>
      <c r="W134" s="19">
        <f t="shared" si="34"/>
        <v>0</v>
      </c>
      <c r="X134" s="19">
        <f t="shared" si="34"/>
        <v>9810</v>
      </c>
      <c r="Y134" s="19">
        <f t="shared" si="34"/>
        <v>0</v>
      </c>
      <c r="Z134" s="19">
        <f t="shared" si="34"/>
        <v>11547.4</v>
      </c>
      <c r="AA134" s="19">
        <f t="shared" si="34"/>
        <v>0</v>
      </c>
      <c r="AB134" s="19">
        <f t="shared" si="34"/>
        <v>7623</v>
      </c>
      <c r="AC134" s="19">
        <f t="shared" si="34"/>
        <v>0</v>
      </c>
      <c r="AD134" s="19">
        <f t="shared" si="34"/>
        <v>10944.2</v>
      </c>
      <c r="AE134" s="19">
        <f t="shared" si="34"/>
        <v>0</v>
      </c>
      <c r="AF134" s="26"/>
    </row>
    <row r="135" spans="1:32" s="48" customFormat="1" ht="75">
      <c r="A135" s="26" t="s">
        <v>56</v>
      </c>
      <c r="B135" s="46"/>
      <c r="C135" s="17"/>
      <c r="D135" s="1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26"/>
    </row>
    <row r="136" spans="1:32" s="48" customFormat="1" ht="18.75">
      <c r="A136" s="26" t="s">
        <v>26</v>
      </c>
      <c r="B136" s="5">
        <f>H136+J136+L136+N136+P136+R136+T136+V136+X136+Z136+AB136+AD136</f>
        <v>34390.700000000004</v>
      </c>
      <c r="C136" s="47">
        <f>C137+C138+C139+C140</f>
        <v>10250.8</v>
      </c>
      <c r="D136" s="47">
        <f>D137+D138+D139+D140</f>
        <v>9157.7</v>
      </c>
      <c r="E136" s="47">
        <f>E137+E138+E139+E140</f>
        <v>9157.7</v>
      </c>
      <c r="F136" s="50">
        <f>E136/B136*100</f>
        <v>26.62841989258724</v>
      </c>
      <c r="G136" s="50">
        <f>E136/C136*100</f>
        <v>89.3364420337925</v>
      </c>
      <c r="H136" s="47">
        <f aca="true" t="shared" si="35" ref="H136:AE136">H137+H138+H139+H140</f>
        <v>7644.4</v>
      </c>
      <c r="I136" s="47">
        <f t="shared" si="35"/>
        <v>5902.2</v>
      </c>
      <c r="J136" s="47">
        <f t="shared" si="35"/>
        <v>2606.4</v>
      </c>
      <c r="K136" s="47">
        <f t="shared" si="35"/>
        <v>3255.5</v>
      </c>
      <c r="L136" s="47">
        <f t="shared" si="35"/>
        <v>1226</v>
      </c>
      <c r="M136" s="47">
        <f t="shared" si="35"/>
        <v>0</v>
      </c>
      <c r="N136" s="47">
        <f t="shared" si="35"/>
        <v>2334.1</v>
      </c>
      <c r="O136" s="47">
        <f t="shared" si="35"/>
        <v>0</v>
      </c>
      <c r="P136" s="47">
        <f t="shared" si="35"/>
        <v>1605</v>
      </c>
      <c r="Q136" s="47">
        <f t="shared" si="35"/>
        <v>0</v>
      </c>
      <c r="R136" s="47">
        <f t="shared" si="35"/>
        <v>4381</v>
      </c>
      <c r="S136" s="47">
        <f t="shared" si="35"/>
        <v>0</v>
      </c>
      <c r="T136" s="47">
        <f t="shared" si="35"/>
        <v>3942</v>
      </c>
      <c r="U136" s="47">
        <f t="shared" si="35"/>
        <v>0</v>
      </c>
      <c r="V136" s="47">
        <f t="shared" si="35"/>
        <v>556</v>
      </c>
      <c r="W136" s="47">
        <f t="shared" si="35"/>
        <v>0</v>
      </c>
      <c r="X136" s="47">
        <f t="shared" si="35"/>
        <v>1434</v>
      </c>
      <c r="Y136" s="47">
        <f t="shared" si="35"/>
        <v>0</v>
      </c>
      <c r="Z136" s="47">
        <f t="shared" si="35"/>
        <v>2641.4</v>
      </c>
      <c r="AA136" s="47">
        <f t="shared" si="35"/>
        <v>0</v>
      </c>
      <c r="AB136" s="47">
        <f t="shared" si="35"/>
        <v>1217</v>
      </c>
      <c r="AC136" s="47">
        <f t="shared" si="35"/>
        <v>0</v>
      </c>
      <c r="AD136" s="47">
        <f t="shared" si="35"/>
        <v>4803.4</v>
      </c>
      <c r="AE136" s="47">
        <f t="shared" si="35"/>
        <v>0</v>
      </c>
      <c r="AF136" s="26"/>
    </row>
    <row r="137" spans="1:32" s="48" customFormat="1" ht="18.75">
      <c r="A137" s="46" t="s">
        <v>18</v>
      </c>
      <c r="B137" s="46"/>
      <c r="C137" s="17">
        <f aca="true" t="shared" si="36" ref="C137:E140">C143+C149</f>
        <v>0</v>
      </c>
      <c r="D137" s="17">
        <f t="shared" si="36"/>
        <v>0</v>
      </c>
      <c r="E137" s="17">
        <f t="shared" si="36"/>
        <v>0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26"/>
    </row>
    <row r="138" spans="1:32" s="48" customFormat="1" ht="18.75">
      <c r="A138" s="46" t="s">
        <v>19</v>
      </c>
      <c r="B138" s="7">
        <f>H138+J138+L138+N138+P138+R138+T138+V138+X138+Z138+AB138+AD138</f>
        <v>34390.700000000004</v>
      </c>
      <c r="C138" s="17">
        <f t="shared" si="36"/>
        <v>10250.8</v>
      </c>
      <c r="D138" s="17">
        <f t="shared" si="36"/>
        <v>9157.7</v>
      </c>
      <c r="E138" s="17">
        <f t="shared" si="36"/>
        <v>9157.7</v>
      </c>
      <c r="F138" s="50">
        <f>E138/B138*100</f>
        <v>26.62841989258724</v>
      </c>
      <c r="G138" s="50">
        <f>E138/C138*100</f>
        <v>89.3364420337925</v>
      </c>
      <c r="H138" s="47">
        <f>H144+H150</f>
        <v>7644.4</v>
      </c>
      <c r="I138" s="47">
        <f aca="true" t="shared" si="37" ref="I138:AE138">I144+I150</f>
        <v>5902.2</v>
      </c>
      <c r="J138" s="47">
        <f t="shared" si="37"/>
        <v>2606.4</v>
      </c>
      <c r="K138" s="47">
        <f t="shared" si="37"/>
        <v>3255.5</v>
      </c>
      <c r="L138" s="47">
        <f t="shared" si="37"/>
        <v>1226</v>
      </c>
      <c r="M138" s="47">
        <f t="shared" si="37"/>
        <v>0</v>
      </c>
      <c r="N138" s="47">
        <f t="shared" si="37"/>
        <v>2334.1</v>
      </c>
      <c r="O138" s="47">
        <f t="shared" si="37"/>
        <v>0</v>
      </c>
      <c r="P138" s="47">
        <f t="shared" si="37"/>
        <v>1605</v>
      </c>
      <c r="Q138" s="47">
        <f t="shared" si="37"/>
        <v>0</v>
      </c>
      <c r="R138" s="47">
        <f t="shared" si="37"/>
        <v>4381</v>
      </c>
      <c r="S138" s="47">
        <f t="shared" si="37"/>
        <v>0</v>
      </c>
      <c r="T138" s="47">
        <f t="shared" si="37"/>
        <v>3942</v>
      </c>
      <c r="U138" s="47">
        <f t="shared" si="37"/>
        <v>0</v>
      </c>
      <c r="V138" s="47">
        <f t="shared" si="37"/>
        <v>556</v>
      </c>
      <c r="W138" s="47">
        <f t="shared" si="37"/>
        <v>0</v>
      </c>
      <c r="X138" s="47">
        <f t="shared" si="37"/>
        <v>1434</v>
      </c>
      <c r="Y138" s="47">
        <f t="shared" si="37"/>
        <v>0</v>
      </c>
      <c r="Z138" s="47">
        <f t="shared" si="37"/>
        <v>2641.4</v>
      </c>
      <c r="AA138" s="47">
        <f t="shared" si="37"/>
        <v>0</v>
      </c>
      <c r="AB138" s="47">
        <f t="shared" si="37"/>
        <v>1217</v>
      </c>
      <c r="AC138" s="47">
        <f t="shared" si="37"/>
        <v>0</v>
      </c>
      <c r="AD138" s="47">
        <f t="shared" si="37"/>
        <v>4803.4</v>
      </c>
      <c r="AE138" s="47">
        <f t="shared" si="37"/>
        <v>0</v>
      </c>
      <c r="AF138" s="26"/>
    </row>
    <row r="139" spans="1:32" s="48" customFormat="1" ht="18.75">
      <c r="A139" s="46" t="s">
        <v>20</v>
      </c>
      <c r="B139" s="46"/>
      <c r="C139" s="17">
        <f t="shared" si="36"/>
        <v>0</v>
      </c>
      <c r="D139" s="17">
        <f t="shared" si="36"/>
        <v>0</v>
      </c>
      <c r="E139" s="17">
        <f t="shared" si="36"/>
        <v>0</v>
      </c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26"/>
    </row>
    <row r="140" spans="1:32" s="48" customFormat="1" ht="18.75">
      <c r="A140" s="46" t="s">
        <v>21</v>
      </c>
      <c r="B140" s="46"/>
      <c r="C140" s="17">
        <f t="shared" si="36"/>
        <v>0</v>
      </c>
      <c r="D140" s="17">
        <f t="shared" si="36"/>
        <v>0</v>
      </c>
      <c r="E140" s="17">
        <f t="shared" si="36"/>
        <v>0</v>
      </c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26"/>
    </row>
    <row r="141" spans="1:32" s="48" customFormat="1" ht="168.75">
      <c r="A141" s="46" t="s">
        <v>57</v>
      </c>
      <c r="B141" s="52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53" t="s">
        <v>100</v>
      </c>
    </row>
    <row r="142" spans="1:32" s="48" customFormat="1" ht="18.75">
      <c r="A142" s="26" t="s">
        <v>26</v>
      </c>
      <c r="B142" s="5">
        <f>H142+J142+L142+N142+P142+R142+T142+V142+X142+Z142+AB142+AD142</f>
        <v>34340.700000000004</v>
      </c>
      <c r="C142" s="47">
        <f>C143+C144+C145+C146</f>
        <v>10250.8</v>
      </c>
      <c r="D142" s="47">
        <f>D143+D144+D145+D146</f>
        <v>9157.7</v>
      </c>
      <c r="E142" s="47">
        <f>E143+E144+E145+E146</f>
        <v>9157.7</v>
      </c>
      <c r="F142" s="50">
        <f>E142/B142*100</f>
        <v>26.66719082604606</v>
      </c>
      <c r="G142" s="50">
        <f>E142/C142*100</f>
        <v>89.3364420337925</v>
      </c>
      <c r="H142" s="47">
        <f aca="true" t="shared" si="38" ref="H142:AE142">H143+H144+H145+H146</f>
        <v>7644.4</v>
      </c>
      <c r="I142" s="47">
        <f t="shared" si="38"/>
        <v>5902.2</v>
      </c>
      <c r="J142" s="47">
        <f t="shared" si="38"/>
        <v>2606.4</v>
      </c>
      <c r="K142" s="47">
        <f t="shared" si="38"/>
        <v>3255.5</v>
      </c>
      <c r="L142" s="47">
        <f t="shared" si="38"/>
        <v>1226</v>
      </c>
      <c r="M142" s="47">
        <f t="shared" si="38"/>
        <v>0</v>
      </c>
      <c r="N142" s="47">
        <f t="shared" si="38"/>
        <v>2334.1</v>
      </c>
      <c r="O142" s="47">
        <f t="shared" si="38"/>
        <v>0</v>
      </c>
      <c r="P142" s="47">
        <f t="shared" si="38"/>
        <v>1605</v>
      </c>
      <c r="Q142" s="47">
        <f t="shared" si="38"/>
        <v>0</v>
      </c>
      <c r="R142" s="47">
        <f t="shared" si="38"/>
        <v>4381</v>
      </c>
      <c r="S142" s="47">
        <f t="shared" si="38"/>
        <v>0</v>
      </c>
      <c r="T142" s="47">
        <f t="shared" si="38"/>
        <v>3942</v>
      </c>
      <c r="U142" s="47">
        <f t="shared" si="38"/>
        <v>0</v>
      </c>
      <c r="V142" s="47">
        <f t="shared" si="38"/>
        <v>556</v>
      </c>
      <c r="W142" s="47">
        <f t="shared" si="38"/>
        <v>0</v>
      </c>
      <c r="X142" s="47">
        <f t="shared" si="38"/>
        <v>1434</v>
      </c>
      <c r="Y142" s="47">
        <f t="shared" si="38"/>
        <v>0</v>
      </c>
      <c r="Z142" s="47">
        <f t="shared" si="38"/>
        <v>2641.4</v>
      </c>
      <c r="AA142" s="47">
        <f t="shared" si="38"/>
        <v>0</v>
      </c>
      <c r="AB142" s="47">
        <f t="shared" si="38"/>
        <v>1167</v>
      </c>
      <c r="AC142" s="47">
        <f t="shared" si="38"/>
        <v>0</v>
      </c>
      <c r="AD142" s="47">
        <f t="shared" si="38"/>
        <v>4803.4</v>
      </c>
      <c r="AE142" s="47">
        <f t="shared" si="38"/>
        <v>0</v>
      </c>
      <c r="AF142" s="26"/>
    </row>
    <row r="143" spans="1:32" s="48" customFormat="1" ht="18.75">
      <c r="A143" s="46" t="s">
        <v>18</v>
      </c>
      <c r="B143" s="46"/>
      <c r="C143" s="17"/>
      <c r="D143" s="1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26"/>
    </row>
    <row r="144" spans="1:32" s="48" customFormat="1" ht="18.75">
      <c r="A144" s="46" t="s">
        <v>19</v>
      </c>
      <c r="B144" s="7">
        <f>H144+J144+L144+N144+P144+R144+T144+V144+X144+Z144+AB144+AD144</f>
        <v>34340.700000000004</v>
      </c>
      <c r="C144" s="49">
        <f>J144+H144</f>
        <v>10250.8</v>
      </c>
      <c r="D144" s="17">
        <v>9157.7</v>
      </c>
      <c r="E144" s="47">
        <f>I144+K144</f>
        <v>9157.7</v>
      </c>
      <c r="F144" s="50">
        <f>E144/B144*100</f>
        <v>26.66719082604606</v>
      </c>
      <c r="G144" s="50">
        <f>E144/C144*100</f>
        <v>89.3364420337925</v>
      </c>
      <c r="H144" s="47">
        <v>7644.4</v>
      </c>
      <c r="I144" s="47">
        <v>5902.2</v>
      </c>
      <c r="J144" s="47">
        <v>2606.4</v>
      </c>
      <c r="K144" s="47">
        <v>3255.5</v>
      </c>
      <c r="L144" s="47">
        <v>1226</v>
      </c>
      <c r="M144" s="47"/>
      <c r="N144" s="47">
        <v>2334.1</v>
      </c>
      <c r="O144" s="47"/>
      <c r="P144" s="47">
        <v>1605</v>
      </c>
      <c r="Q144" s="47"/>
      <c r="R144" s="47">
        <v>4381</v>
      </c>
      <c r="S144" s="47"/>
      <c r="T144" s="47">
        <v>3942</v>
      </c>
      <c r="U144" s="47"/>
      <c r="V144" s="47">
        <v>556</v>
      </c>
      <c r="W144" s="47"/>
      <c r="X144" s="47">
        <v>1434</v>
      </c>
      <c r="Y144" s="47"/>
      <c r="Z144" s="47">
        <v>2641.4</v>
      </c>
      <c r="AA144" s="47"/>
      <c r="AB144" s="47">
        <v>1167</v>
      </c>
      <c r="AC144" s="47"/>
      <c r="AD144" s="47">
        <v>4803.4</v>
      </c>
      <c r="AE144" s="47"/>
      <c r="AF144" s="26"/>
    </row>
    <row r="145" spans="1:32" s="48" customFormat="1" ht="18.75">
      <c r="A145" s="46" t="s">
        <v>20</v>
      </c>
      <c r="B145" s="46"/>
      <c r="C145" s="17"/>
      <c r="D145" s="1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26"/>
    </row>
    <row r="146" spans="1:32" s="48" customFormat="1" ht="18.75">
      <c r="A146" s="46" t="s">
        <v>21</v>
      </c>
      <c r="B146" s="46"/>
      <c r="C146" s="17"/>
      <c r="D146" s="1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26"/>
    </row>
    <row r="147" spans="1:32" s="48" customFormat="1" ht="37.5">
      <c r="A147" s="46" t="s">
        <v>58</v>
      </c>
      <c r="B147" s="52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26"/>
    </row>
    <row r="148" spans="1:32" s="48" customFormat="1" ht="18.75">
      <c r="A148" s="26" t="s">
        <v>26</v>
      </c>
      <c r="B148" s="5">
        <f>H148+J148+L148+N148+P148+R148+T148+V148+X148+Z148+AB148+AD148</f>
        <v>50</v>
      </c>
      <c r="C148" s="47">
        <f>H148</f>
        <v>0</v>
      </c>
      <c r="D148" s="17"/>
      <c r="E148" s="47"/>
      <c r="F148" s="47"/>
      <c r="G148" s="47"/>
      <c r="H148" s="47">
        <f>H149+H150+H151+H152</f>
        <v>0</v>
      </c>
      <c r="I148" s="47">
        <f aca="true" t="shared" si="39" ref="I148:AE148">I149+I150+I151+I152</f>
        <v>0</v>
      </c>
      <c r="J148" s="47">
        <f t="shared" si="39"/>
        <v>0</v>
      </c>
      <c r="K148" s="47">
        <f t="shared" si="39"/>
        <v>0</v>
      </c>
      <c r="L148" s="47">
        <f t="shared" si="39"/>
        <v>0</v>
      </c>
      <c r="M148" s="47">
        <f t="shared" si="39"/>
        <v>0</v>
      </c>
      <c r="N148" s="47">
        <f t="shared" si="39"/>
        <v>0</v>
      </c>
      <c r="O148" s="47">
        <f t="shared" si="39"/>
        <v>0</v>
      </c>
      <c r="P148" s="47">
        <f t="shared" si="39"/>
        <v>0</v>
      </c>
      <c r="Q148" s="47">
        <f t="shared" si="39"/>
        <v>0</v>
      </c>
      <c r="R148" s="47">
        <f t="shared" si="39"/>
        <v>0</v>
      </c>
      <c r="S148" s="47">
        <f t="shared" si="39"/>
        <v>0</v>
      </c>
      <c r="T148" s="47">
        <f t="shared" si="39"/>
        <v>0</v>
      </c>
      <c r="U148" s="47">
        <f t="shared" si="39"/>
        <v>0</v>
      </c>
      <c r="V148" s="47">
        <f t="shared" si="39"/>
        <v>0</v>
      </c>
      <c r="W148" s="47">
        <f t="shared" si="39"/>
        <v>0</v>
      </c>
      <c r="X148" s="47">
        <f t="shared" si="39"/>
        <v>0</v>
      </c>
      <c r="Y148" s="47">
        <f t="shared" si="39"/>
        <v>0</v>
      </c>
      <c r="Z148" s="47">
        <f t="shared" si="39"/>
        <v>0</v>
      </c>
      <c r="AA148" s="47">
        <f t="shared" si="39"/>
        <v>0</v>
      </c>
      <c r="AB148" s="47">
        <f t="shared" si="39"/>
        <v>50</v>
      </c>
      <c r="AC148" s="47">
        <f t="shared" si="39"/>
        <v>0</v>
      </c>
      <c r="AD148" s="47">
        <f t="shared" si="39"/>
        <v>0</v>
      </c>
      <c r="AE148" s="47">
        <f t="shared" si="39"/>
        <v>0</v>
      </c>
      <c r="AF148" s="26"/>
    </row>
    <row r="149" spans="1:32" s="48" customFormat="1" ht="18.75">
      <c r="A149" s="46" t="s">
        <v>18</v>
      </c>
      <c r="B149" s="46"/>
      <c r="C149" s="17"/>
      <c r="D149" s="1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26"/>
    </row>
    <row r="150" spans="1:32" s="48" customFormat="1" ht="18.75">
      <c r="A150" s="46" t="s">
        <v>19</v>
      </c>
      <c r="B150" s="7">
        <f>H150+J150+L150+N150+P150+R150+T150+V150+X150+Z150+AB150+AD150</f>
        <v>50</v>
      </c>
      <c r="C150" s="17">
        <f>H150</f>
        <v>0</v>
      </c>
      <c r="D150" s="1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>
        <v>50</v>
      </c>
      <c r="AC150" s="47"/>
      <c r="AD150" s="47"/>
      <c r="AE150" s="47"/>
      <c r="AF150" s="26"/>
    </row>
    <row r="151" spans="1:32" s="48" customFormat="1" ht="18.75">
      <c r="A151" s="46" t="s">
        <v>20</v>
      </c>
      <c r="B151" s="46"/>
      <c r="C151" s="17"/>
      <c r="D151" s="1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26"/>
    </row>
    <row r="152" spans="1:32" s="48" customFormat="1" ht="18.75">
      <c r="A152" s="46" t="s">
        <v>21</v>
      </c>
      <c r="B152" s="46"/>
      <c r="C152" s="17"/>
      <c r="D152" s="1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26"/>
    </row>
    <row r="153" spans="1:32" s="48" customFormat="1" ht="198" customHeight="1">
      <c r="A153" s="26" t="s">
        <v>59</v>
      </c>
      <c r="B153" s="7"/>
      <c r="C153" s="7"/>
      <c r="D153" s="7"/>
      <c r="E153" s="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6" t="s">
        <v>75</v>
      </c>
    </row>
    <row r="154" spans="1:32" s="48" customFormat="1" ht="26.25" customHeight="1">
      <c r="A154" s="26" t="s">
        <v>26</v>
      </c>
      <c r="B154" s="5">
        <f>H154+J154+L154+N154+P154+R154+T154+V154+X154+Z154+AB154+AD154</f>
        <v>121105.00000000001</v>
      </c>
      <c r="C154" s="17">
        <f>C155+C156+C158+C159</f>
        <v>18424</v>
      </c>
      <c r="D154" s="17">
        <f>D155+D156+D158+D159</f>
        <v>17818</v>
      </c>
      <c r="E154" s="17">
        <f>E155+E156+E158+E159</f>
        <v>9253.900000000001</v>
      </c>
      <c r="F154" s="50">
        <f>E154/B154*100</f>
        <v>7.641220428553734</v>
      </c>
      <c r="G154" s="50">
        <f>E154/C154*100</f>
        <v>50.227420755536265</v>
      </c>
      <c r="H154" s="47">
        <f>H155+H156+H158+H159</f>
        <v>8212</v>
      </c>
      <c r="I154" s="47">
        <f aca="true" t="shared" si="40" ref="I154:AE154">I155+I156+I158+I159</f>
        <v>210.1</v>
      </c>
      <c r="J154" s="47">
        <f t="shared" si="40"/>
        <v>10212</v>
      </c>
      <c r="K154" s="47">
        <f t="shared" si="40"/>
        <v>9043.800000000001</v>
      </c>
      <c r="L154" s="47">
        <f t="shared" si="40"/>
        <v>9338</v>
      </c>
      <c r="M154" s="47">
        <f t="shared" si="40"/>
        <v>0</v>
      </c>
      <c r="N154" s="47">
        <f t="shared" si="40"/>
        <v>9948</v>
      </c>
      <c r="O154" s="47">
        <f t="shared" si="40"/>
        <v>0</v>
      </c>
      <c r="P154" s="47">
        <f t="shared" si="40"/>
        <v>9778.9</v>
      </c>
      <c r="Q154" s="47">
        <f t="shared" si="40"/>
        <v>0</v>
      </c>
      <c r="R154" s="47">
        <f t="shared" si="40"/>
        <v>6672</v>
      </c>
      <c r="S154" s="47">
        <f t="shared" si="40"/>
        <v>0</v>
      </c>
      <c r="T154" s="47">
        <f t="shared" si="40"/>
        <v>1273.3</v>
      </c>
      <c r="U154" s="47">
        <f t="shared" si="40"/>
        <v>0</v>
      </c>
      <c r="V154" s="47">
        <f t="shared" si="40"/>
        <v>35842</v>
      </c>
      <c r="W154" s="47">
        <f t="shared" si="40"/>
        <v>0</v>
      </c>
      <c r="X154" s="47">
        <f t="shared" si="40"/>
        <v>8376</v>
      </c>
      <c r="Y154" s="47">
        <f t="shared" si="40"/>
        <v>0</v>
      </c>
      <c r="Z154" s="47">
        <f t="shared" si="40"/>
        <v>8906</v>
      </c>
      <c r="AA154" s="47">
        <f t="shared" si="40"/>
        <v>0</v>
      </c>
      <c r="AB154" s="47">
        <f t="shared" si="40"/>
        <v>6406</v>
      </c>
      <c r="AC154" s="47">
        <f t="shared" si="40"/>
        <v>0</v>
      </c>
      <c r="AD154" s="47">
        <f t="shared" si="40"/>
        <v>6140.8</v>
      </c>
      <c r="AE154" s="47">
        <f t="shared" si="40"/>
        <v>0</v>
      </c>
      <c r="AF154" s="26"/>
    </row>
    <row r="155" spans="1:32" s="48" customFormat="1" ht="18.75">
      <c r="A155" s="46" t="s">
        <v>18</v>
      </c>
      <c r="B155" s="7">
        <f>H155+J155+L155+N155+P155+R155+T155+V155+X155+Z155+AB155+AD155</f>
        <v>108487.5</v>
      </c>
      <c r="C155" s="47">
        <f aca="true" t="shared" si="41" ref="C155:E159">C162+C168</f>
        <v>15780</v>
      </c>
      <c r="D155" s="47">
        <f t="shared" si="41"/>
        <v>15180</v>
      </c>
      <c r="E155" s="47">
        <f t="shared" si="41"/>
        <v>8442.7</v>
      </c>
      <c r="F155" s="47"/>
      <c r="G155" s="47"/>
      <c r="H155" s="47">
        <f>H162+H168</f>
        <v>7056</v>
      </c>
      <c r="I155" s="47">
        <f aca="true" t="shared" si="42" ref="I155:AE155">I162+I168</f>
        <v>0</v>
      </c>
      <c r="J155" s="47">
        <f t="shared" si="42"/>
        <v>8724</v>
      </c>
      <c r="K155" s="47">
        <f t="shared" si="42"/>
        <v>8442.7</v>
      </c>
      <c r="L155" s="47">
        <f t="shared" si="42"/>
        <v>7856</v>
      </c>
      <c r="M155" s="47">
        <f t="shared" si="42"/>
        <v>0</v>
      </c>
      <c r="N155" s="47">
        <f t="shared" si="42"/>
        <v>8426</v>
      </c>
      <c r="O155" s="47">
        <f t="shared" si="42"/>
        <v>0</v>
      </c>
      <c r="P155" s="47">
        <f t="shared" si="42"/>
        <v>8236</v>
      </c>
      <c r="Q155" s="47">
        <f t="shared" si="42"/>
        <v>0</v>
      </c>
      <c r="R155" s="47">
        <f t="shared" si="42"/>
        <v>5756</v>
      </c>
      <c r="S155" s="47">
        <f t="shared" si="42"/>
        <v>0</v>
      </c>
      <c r="T155" s="47">
        <f t="shared" si="42"/>
        <v>1260.7</v>
      </c>
      <c r="U155" s="47">
        <f t="shared" si="42"/>
        <v>0</v>
      </c>
      <c r="V155" s="47">
        <f t="shared" si="42"/>
        <v>35483.3</v>
      </c>
      <c r="W155" s="47">
        <f t="shared" si="42"/>
        <v>0</v>
      </c>
      <c r="X155" s="47">
        <f t="shared" si="42"/>
        <v>7306</v>
      </c>
      <c r="Y155" s="47">
        <f t="shared" si="42"/>
        <v>0</v>
      </c>
      <c r="Z155" s="47">
        <f t="shared" si="42"/>
        <v>7656</v>
      </c>
      <c r="AA155" s="47">
        <f t="shared" si="42"/>
        <v>0</v>
      </c>
      <c r="AB155" s="47">
        <f t="shared" si="42"/>
        <v>5486</v>
      </c>
      <c r="AC155" s="47">
        <f t="shared" si="42"/>
        <v>0</v>
      </c>
      <c r="AD155" s="47">
        <f t="shared" si="42"/>
        <v>5241.5</v>
      </c>
      <c r="AE155" s="47">
        <f t="shared" si="42"/>
        <v>0</v>
      </c>
      <c r="AF155" s="26"/>
    </row>
    <row r="156" spans="1:32" s="48" customFormat="1" ht="18.75">
      <c r="A156" s="46" t="s">
        <v>19</v>
      </c>
      <c r="B156" s="7">
        <f>H156+J156+L156+N156+P156+R156+T156+V156+X156+Z156+AB156+AD156</f>
        <v>12617.5</v>
      </c>
      <c r="C156" s="47">
        <f t="shared" si="41"/>
        <v>2644</v>
      </c>
      <c r="D156" s="47">
        <f t="shared" si="41"/>
        <v>2638</v>
      </c>
      <c r="E156" s="47">
        <f t="shared" si="41"/>
        <v>811.2</v>
      </c>
      <c r="F156" s="50">
        <f>E156/B156*100</f>
        <v>6.4291658410937185</v>
      </c>
      <c r="G156" s="50">
        <f>E156/C156*100</f>
        <v>30.680786686838125</v>
      </c>
      <c r="H156" s="47">
        <f>H163+H169</f>
        <v>1156</v>
      </c>
      <c r="I156" s="47">
        <f aca="true" t="shared" si="43" ref="I156:AE156">I163+I169</f>
        <v>210.1</v>
      </c>
      <c r="J156" s="47">
        <f t="shared" si="43"/>
        <v>1488</v>
      </c>
      <c r="K156" s="47">
        <f t="shared" si="43"/>
        <v>601.1</v>
      </c>
      <c r="L156" s="47">
        <f t="shared" si="43"/>
        <v>1482</v>
      </c>
      <c r="M156" s="47">
        <f t="shared" si="43"/>
        <v>0</v>
      </c>
      <c r="N156" s="47">
        <f t="shared" si="43"/>
        <v>1522</v>
      </c>
      <c r="O156" s="47">
        <f t="shared" si="43"/>
        <v>0</v>
      </c>
      <c r="P156" s="47">
        <f t="shared" si="43"/>
        <v>1542.9</v>
      </c>
      <c r="Q156" s="47">
        <f t="shared" si="43"/>
        <v>0</v>
      </c>
      <c r="R156" s="47">
        <f t="shared" si="43"/>
        <v>916</v>
      </c>
      <c r="S156" s="47">
        <f t="shared" si="43"/>
        <v>0</v>
      </c>
      <c r="T156" s="47">
        <f t="shared" si="43"/>
        <v>12.6</v>
      </c>
      <c r="U156" s="47">
        <f t="shared" si="43"/>
        <v>0</v>
      </c>
      <c r="V156" s="47">
        <f t="shared" si="43"/>
        <v>358.7</v>
      </c>
      <c r="W156" s="47">
        <f t="shared" si="43"/>
        <v>0</v>
      </c>
      <c r="X156" s="47">
        <f t="shared" si="43"/>
        <v>1070</v>
      </c>
      <c r="Y156" s="47">
        <f t="shared" si="43"/>
        <v>0</v>
      </c>
      <c r="Z156" s="47">
        <f t="shared" si="43"/>
        <v>1250</v>
      </c>
      <c r="AA156" s="47">
        <f t="shared" si="43"/>
        <v>0</v>
      </c>
      <c r="AB156" s="47">
        <f t="shared" si="43"/>
        <v>920</v>
      </c>
      <c r="AC156" s="47">
        <f t="shared" si="43"/>
        <v>0</v>
      </c>
      <c r="AD156" s="47">
        <f t="shared" si="43"/>
        <v>899.3</v>
      </c>
      <c r="AE156" s="47">
        <f t="shared" si="43"/>
        <v>0</v>
      </c>
      <c r="AF156" s="26"/>
    </row>
    <row r="157" spans="1:32" s="48" customFormat="1" ht="37.5">
      <c r="A157" s="51" t="s">
        <v>67</v>
      </c>
      <c r="B157" s="7">
        <f>H157+J157+L157+N157+P157+R157+T157+V157+X157+Z157+AB157+AD157</f>
        <v>7971.100000000001</v>
      </c>
      <c r="C157" s="47">
        <f t="shared" si="41"/>
        <v>1640.2</v>
      </c>
      <c r="D157" s="47">
        <f t="shared" si="41"/>
        <v>1640.2</v>
      </c>
      <c r="E157" s="47">
        <f t="shared" si="41"/>
        <v>618.2</v>
      </c>
      <c r="F157" s="50">
        <f>E157/B157*100</f>
        <v>7.755516804456097</v>
      </c>
      <c r="G157" s="50">
        <f>E157/C157*100</f>
        <v>37.69052554566517</v>
      </c>
      <c r="H157" s="47">
        <f>H163+H170</f>
        <v>724</v>
      </c>
      <c r="I157" s="47">
        <f aca="true" t="shared" si="44" ref="I157:AE157">I163+I170</f>
        <v>157.2</v>
      </c>
      <c r="J157" s="47">
        <f t="shared" si="44"/>
        <v>922.2</v>
      </c>
      <c r="K157" s="47">
        <f t="shared" si="44"/>
        <v>461</v>
      </c>
      <c r="L157" s="47">
        <f t="shared" si="44"/>
        <v>928.7</v>
      </c>
      <c r="M157" s="47">
        <f t="shared" si="44"/>
        <v>0</v>
      </c>
      <c r="N157" s="47">
        <f t="shared" si="44"/>
        <v>958.6</v>
      </c>
      <c r="O157" s="47">
        <f t="shared" si="44"/>
        <v>0</v>
      </c>
      <c r="P157" s="47">
        <f t="shared" si="44"/>
        <v>974.6</v>
      </c>
      <c r="Q157" s="47">
        <f t="shared" si="44"/>
        <v>0</v>
      </c>
      <c r="R157" s="47">
        <f t="shared" si="44"/>
        <v>536.5</v>
      </c>
      <c r="S157" s="47">
        <f t="shared" si="44"/>
        <v>0</v>
      </c>
      <c r="T157" s="47">
        <f t="shared" si="44"/>
        <v>12.6</v>
      </c>
      <c r="U157" s="47">
        <f t="shared" si="44"/>
        <v>0</v>
      </c>
      <c r="V157" s="47">
        <f t="shared" si="44"/>
        <v>358.7</v>
      </c>
      <c r="W157" s="47">
        <f t="shared" si="44"/>
        <v>0</v>
      </c>
      <c r="X157" s="47">
        <f t="shared" si="44"/>
        <v>691.8</v>
      </c>
      <c r="Y157" s="47">
        <f t="shared" si="44"/>
        <v>0</v>
      </c>
      <c r="Z157" s="47">
        <f t="shared" si="44"/>
        <v>794.3</v>
      </c>
      <c r="AA157" s="47">
        <f t="shared" si="44"/>
        <v>0</v>
      </c>
      <c r="AB157" s="47">
        <f t="shared" si="44"/>
        <v>521.8</v>
      </c>
      <c r="AC157" s="47">
        <f t="shared" si="44"/>
        <v>0</v>
      </c>
      <c r="AD157" s="47">
        <f t="shared" si="44"/>
        <v>547.3</v>
      </c>
      <c r="AE157" s="47">
        <f t="shared" si="44"/>
        <v>0</v>
      </c>
      <c r="AF157" s="26"/>
    </row>
    <row r="158" spans="1:32" s="48" customFormat="1" ht="18.75">
      <c r="A158" s="46" t="s">
        <v>20</v>
      </c>
      <c r="B158" s="46"/>
      <c r="C158" s="47">
        <f t="shared" si="41"/>
        <v>0</v>
      </c>
      <c r="D158" s="47">
        <f t="shared" si="41"/>
        <v>0</v>
      </c>
      <c r="E158" s="47">
        <f t="shared" si="41"/>
        <v>0</v>
      </c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26"/>
    </row>
    <row r="159" spans="1:32" s="48" customFormat="1" ht="18.75">
      <c r="A159" s="46" t="s">
        <v>21</v>
      </c>
      <c r="B159" s="46"/>
      <c r="C159" s="47">
        <f t="shared" si="41"/>
        <v>0</v>
      </c>
      <c r="D159" s="47">
        <f t="shared" si="41"/>
        <v>0</v>
      </c>
      <c r="E159" s="47">
        <f t="shared" si="41"/>
        <v>0</v>
      </c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26"/>
    </row>
    <row r="160" spans="1:32" s="48" customFormat="1" ht="131.25">
      <c r="A160" s="46" t="s">
        <v>60</v>
      </c>
      <c r="B160" s="52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6" t="s">
        <v>101</v>
      </c>
    </row>
    <row r="161" spans="1:32" s="48" customFormat="1" ht="18.75">
      <c r="A161" s="26" t="s">
        <v>26</v>
      </c>
      <c r="B161" s="7">
        <f>H161+J161+L161+N161+P161+R161+T161+V161+X161+Z161+AB161+AD161</f>
        <v>37721.3</v>
      </c>
      <c r="C161" s="17">
        <f>C162+C163+C164+C165</f>
        <v>606</v>
      </c>
      <c r="D161" s="17">
        <f>D162+D163+D164+D165</f>
        <v>0</v>
      </c>
      <c r="E161" s="17">
        <f>E162+E163+E164+E165</f>
        <v>0</v>
      </c>
      <c r="F161" s="50">
        <f>E161/B161*100</f>
        <v>0</v>
      </c>
      <c r="G161" s="50">
        <f>E161/C161*100</f>
        <v>0</v>
      </c>
      <c r="H161" s="47"/>
      <c r="I161" s="47"/>
      <c r="J161" s="47">
        <f>J162+J163+J164+J165</f>
        <v>606</v>
      </c>
      <c r="K161" s="47">
        <f aca="true" t="shared" si="45" ref="K161:AE161">K162+K163+K164+K165</f>
        <v>0</v>
      </c>
      <c r="L161" s="47">
        <f t="shared" si="45"/>
        <v>0</v>
      </c>
      <c r="M161" s="47">
        <f t="shared" si="45"/>
        <v>0</v>
      </c>
      <c r="N161" s="47">
        <f t="shared" si="45"/>
        <v>0</v>
      </c>
      <c r="O161" s="47">
        <f t="shared" si="45"/>
        <v>0</v>
      </c>
      <c r="P161" s="47">
        <f t="shared" si="45"/>
        <v>0</v>
      </c>
      <c r="Q161" s="47">
        <f t="shared" si="45"/>
        <v>0</v>
      </c>
      <c r="R161" s="47">
        <f t="shared" si="45"/>
        <v>0</v>
      </c>
      <c r="S161" s="47">
        <f t="shared" si="45"/>
        <v>0</v>
      </c>
      <c r="T161" s="47">
        <f t="shared" si="45"/>
        <v>1273.3</v>
      </c>
      <c r="U161" s="47">
        <f t="shared" si="45"/>
        <v>0</v>
      </c>
      <c r="V161" s="47">
        <f t="shared" si="45"/>
        <v>35842</v>
      </c>
      <c r="W161" s="47">
        <f t="shared" si="45"/>
        <v>0</v>
      </c>
      <c r="X161" s="47">
        <f t="shared" si="45"/>
        <v>0</v>
      </c>
      <c r="Y161" s="47">
        <f t="shared" si="45"/>
        <v>0</v>
      </c>
      <c r="Z161" s="47">
        <f t="shared" si="45"/>
        <v>0</v>
      </c>
      <c r="AA161" s="47">
        <f t="shared" si="45"/>
        <v>0</v>
      </c>
      <c r="AB161" s="47">
        <f t="shared" si="45"/>
        <v>0</v>
      </c>
      <c r="AC161" s="47">
        <f t="shared" si="45"/>
        <v>0</v>
      </c>
      <c r="AD161" s="47">
        <f t="shared" si="45"/>
        <v>0</v>
      </c>
      <c r="AE161" s="47">
        <f t="shared" si="45"/>
        <v>0</v>
      </c>
      <c r="AF161" s="26"/>
    </row>
    <row r="162" spans="1:32" s="48" customFormat="1" ht="18.75">
      <c r="A162" s="46" t="s">
        <v>18</v>
      </c>
      <c r="B162" s="7">
        <f>H162+J162+L162+N162+P162+R162+T162+V162+X162+Z162+AB162+AD162</f>
        <v>37344</v>
      </c>
      <c r="C162" s="49">
        <f>J162+H162</f>
        <v>600</v>
      </c>
      <c r="D162" s="17"/>
      <c r="E162" s="47">
        <f>I162+K162</f>
        <v>0</v>
      </c>
      <c r="F162" s="50">
        <f>E162/B162*100</f>
        <v>0</v>
      </c>
      <c r="G162" s="50">
        <f>E162/C162*100</f>
        <v>0</v>
      </c>
      <c r="H162" s="47"/>
      <c r="I162" s="47"/>
      <c r="J162" s="47">
        <v>600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>
        <v>1260.7</v>
      </c>
      <c r="U162" s="47"/>
      <c r="V162" s="47">
        <v>35483.3</v>
      </c>
      <c r="W162" s="47"/>
      <c r="X162" s="47"/>
      <c r="Y162" s="47"/>
      <c r="Z162" s="47"/>
      <c r="AA162" s="47"/>
      <c r="AB162" s="47"/>
      <c r="AC162" s="47"/>
      <c r="AD162" s="47"/>
      <c r="AE162" s="47"/>
      <c r="AF162" s="26"/>
    </row>
    <row r="163" spans="1:32" s="48" customFormat="1" ht="37.5">
      <c r="A163" s="51" t="s">
        <v>67</v>
      </c>
      <c r="B163" s="7">
        <f>H163+J163+L163+N163+P163+R163+T163+V163+X163+Z163+AB163+AD163</f>
        <v>377.3</v>
      </c>
      <c r="C163" s="49">
        <f>J163+H163</f>
        <v>6</v>
      </c>
      <c r="D163" s="17"/>
      <c r="E163" s="47">
        <f>I163+K163</f>
        <v>0</v>
      </c>
      <c r="F163" s="50">
        <f>E163/B163*100</f>
        <v>0</v>
      </c>
      <c r="G163" s="50">
        <f>E163/C163*100</f>
        <v>0</v>
      </c>
      <c r="H163" s="47"/>
      <c r="I163" s="47"/>
      <c r="J163" s="47">
        <v>6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>
        <v>12.6</v>
      </c>
      <c r="U163" s="47"/>
      <c r="V163" s="47">
        <v>358.7</v>
      </c>
      <c r="W163" s="47"/>
      <c r="X163" s="47"/>
      <c r="Y163" s="47"/>
      <c r="Z163" s="47"/>
      <c r="AA163" s="47"/>
      <c r="AB163" s="47"/>
      <c r="AC163" s="47"/>
      <c r="AD163" s="47"/>
      <c r="AE163" s="47"/>
      <c r="AF163" s="26"/>
    </row>
    <row r="164" spans="1:32" s="48" customFormat="1" ht="18.75">
      <c r="A164" s="46" t="s">
        <v>20</v>
      </c>
      <c r="B164" s="46"/>
      <c r="C164" s="17"/>
      <c r="D164" s="1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26"/>
    </row>
    <row r="165" spans="1:32" s="48" customFormat="1" ht="18.75">
      <c r="A165" s="46" t="s">
        <v>21</v>
      </c>
      <c r="B165" s="46"/>
      <c r="C165" s="17"/>
      <c r="D165" s="1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26"/>
    </row>
    <row r="166" spans="1:32" s="48" customFormat="1" ht="94.5">
      <c r="A166" s="46" t="s">
        <v>61</v>
      </c>
      <c r="B166" s="7"/>
      <c r="C166" s="1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53" t="s">
        <v>102</v>
      </c>
    </row>
    <row r="167" spans="1:32" s="48" customFormat="1" ht="18.75">
      <c r="A167" s="26" t="s">
        <v>26</v>
      </c>
      <c r="B167" s="7">
        <f>H167+J167+L167+N167+P167+R167+T167+V167+X167+Z167+AB167+AD167</f>
        <v>83383.7</v>
      </c>
      <c r="C167" s="17">
        <f>C168+C169+C171+C172</f>
        <v>17818</v>
      </c>
      <c r="D167" s="17">
        <f>D168+D169+D171+D172</f>
        <v>17818</v>
      </c>
      <c r="E167" s="17">
        <f>E168+E169+E171+E172</f>
        <v>9253.900000000001</v>
      </c>
      <c r="F167" s="50">
        <f>E167/B167*100</f>
        <v>11.097972385490213</v>
      </c>
      <c r="G167" s="50">
        <f>E167/C167*100</f>
        <v>51.93568301717365</v>
      </c>
      <c r="H167" s="47">
        <f>H168+H169+H171+H172</f>
        <v>8212</v>
      </c>
      <c r="I167" s="47">
        <f aca="true" t="shared" si="46" ref="I167:AE167">I168+I169+I171+I172</f>
        <v>210.1</v>
      </c>
      <c r="J167" s="47">
        <f t="shared" si="46"/>
        <v>9606</v>
      </c>
      <c r="K167" s="47">
        <f t="shared" si="46"/>
        <v>9043.800000000001</v>
      </c>
      <c r="L167" s="47">
        <f t="shared" si="46"/>
        <v>9338</v>
      </c>
      <c r="M167" s="47">
        <f t="shared" si="46"/>
        <v>0</v>
      </c>
      <c r="N167" s="47">
        <f t="shared" si="46"/>
        <v>9948</v>
      </c>
      <c r="O167" s="47">
        <f t="shared" si="46"/>
        <v>0</v>
      </c>
      <c r="P167" s="47">
        <f t="shared" si="46"/>
        <v>9778.9</v>
      </c>
      <c r="Q167" s="47">
        <f t="shared" si="46"/>
        <v>0</v>
      </c>
      <c r="R167" s="47">
        <f t="shared" si="46"/>
        <v>6672</v>
      </c>
      <c r="S167" s="47">
        <f t="shared" si="46"/>
        <v>0</v>
      </c>
      <c r="T167" s="47">
        <f t="shared" si="46"/>
        <v>0</v>
      </c>
      <c r="U167" s="47">
        <f t="shared" si="46"/>
        <v>0</v>
      </c>
      <c r="V167" s="47">
        <f t="shared" si="46"/>
        <v>0</v>
      </c>
      <c r="W167" s="47">
        <f t="shared" si="46"/>
        <v>0</v>
      </c>
      <c r="X167" s="47">
        <f t="shared" si="46"/>
        <v>8376</v>
      </c>
      <c r="Y167" s="47">
        <f t="shared" si="46"/>
        <v>0</v>
      </c>
      <c r="Z167" s="47">
        <f t="shared" si="46"/>
        <v>8906</v>
      </c>
      <c r="AA167" s="47">
        <f t="shared" si="46"/>
        <v>0</v>
      </c>
      <c r="AB167" s="47">
        <f t="shared" si="46"/>
        <v>6406</v>
      </c>
      <c r="AC167" s="47">
        <f t="shared" si="46"/>
        <v>0</v>
      </c>
      <c r="AD167" s="47">
        <f t="shared" si="46"/>
        <v>6140.8</v>
      </c>
      <c r="AE167" s="47">
        <f t="shared" si="46"/>
        <v>0</v>
      </c>
      <c r="AF167" s="26"/>
    </row>
    <row r="168" spans="1:32" s="48" customFormat="1" ht="18.75">
      <c r="A168" s="46" t="s">
        <v>18</v>
      </c>
      <c r="B168" s="7">
        <f>H168+J168+L168+N168+P168+R168+T168+V168+X168+Z168+AB168+AD168</f>
        <v>71143.5</v>
      </c>
      <c r="C168" s="49">
        <f>J168+H168</f>
        <v>15180</v>
      </c>
      <c r="D168" s="17">
        <v>15180</v>
      </c>
      <c r="E168" s="47">
        <f>I168+K168</f>
        <v>8442.7</v>
      </c>
      <c r="F168" s="50">
        <f>E168/B168*100</f>
        <v>11.867141762775237</v>
      </c>
      <c r="G168" s="50">
        <f>E168/C168*100</f>
        <v>55.617259552042164</v>
      </c>
      <c r="H168" s="47">
        <v>7056</v>
      </c>
      <c r="I168" s="47"/>
      <c r="J168" s="47">
        <v>8124</v>
      </c>
      <c r="K168" s="47">
        <v>8442.7</v>
      </c>
      <c r="L168" s="47">
        <v>7856</v>
      </c>
      <c r="M168" s="47"/>
      <c r="N168" s="47">
        <v>8426</v>
      </c>
      <c r="O168" s="47"/>
      <c r="P168" s="47">
        <v>8236</v>
      </c>
      <c r="Q168" s="47"/>
      <c r="R168" s="47">
        <v>5756</v>
      </c>
      <c r="S168" s="47"/>
      <c r="T168" s="47"/>
      <c r="U168" s="47"/>
      <c r="V168" s="47"/>
      <c r="W168" s="47"/>
      <c r="X168" s="47">
        <v>7306</v>
      </c>
      <c r="Y168" s="47"/>
      <c r="Z168" s="47">
        <v>7656</v>
      </c>
      <c r="AA168" s="47"/>
      <c r="AB168" s="47">
        <v>5486</v>
      </c>
      <c r="AC168" s="47"/>
      <c r="AD168" s="47">
        <v>5241.5</v>
      </c>
      <c r="AE168" s="47"/>
      <c r="AF168" s="26"/>
    </row>
    <row r="169" spans="1:32" s="48" customFormat="1" ht="18.75">
      <c r="A169" s="46" t="s">
        <v>19</v>
      </c>
      <c r="B169" s="7">
        <f>H169+J169+L169+N169+P169+R169+T169+V169+X169+Z169+AB169+AD169</f>
        <v>12240.199999999999</v>
      </c>
      <c r="C169" s="49">
        <f>J169+H169</f>
        <v>2638</v>
      </c>
      <c r="D169" s="17">
        <v>2638</v>
      </c>
      <c r="E169" s="47">
        <f>I169+K169</f>
        <v>811.2</v>
      </c>
      <c r="F169" s="50">
        <f>E169/B169*100</f>
        <v>6.6273426904789146</v>
      </c>
      <c r="G169" s="50">
        <f>E169/C169*100</f>
        <v>30.750568612585294</v>
      </c>
      <c r="H169" s="47">
        <v>1156</v>
      </c>
      <c r="I169" s="47">
        <v>210.1</v>
      </c>
      <c r="J169" s="47">
        <v>1482</v>
      </c>
      <c r="K169" s="47">
        <v>601.1</v>
      </c>
      <c r="L169" s="47">
        <v>1482</v>
      </c>
      <c r="M169" s="47"/>
      <c r="N169" s="47">
        <v>1522</v>
      </c>
      <c r="O169" s="47"/>
      <c r="P169" s="47">
        <v>1542.9</v>
      </c>
      <c r="Q169" s="47"/>
      <c r="R169" s="47">
        <v>916</v>
      </c>
      <c r="S169" s="47"/>
      <c r="T169" s="47"/>
      <c r="U169" s="47"/>
      <c r="V169" s="47"/>
      <c r="W169" s="47"/>
      <c r="X169" s="47">
        <v>1070</v>
      </c>
      <c r="Y169" s="47"/>
      <c r="Z169" s="47">
        <v>1250</v>
      </c>
      <c r="AA169" s="47"/>
      <c r="AB169" s="47">
        <v>920</v>
      </c>
      <c r="AC169" s="47"/>
      <c r="AD169" s="47">
        <v>899.3</v>
      </c>
      <c r="AE169" s="47"/>
      <c r="AF169" s="26"/>
    </row>
    <row r="170" spans="1:32" s="48" customFormat="1" ht="37.5">
      <c r="A170" s="51" t="s">
        <v>67</v>
      </c>
      <c r="B170" s="7">
        <f>H170+J170+L170+N170+P170+R170+T170+V170+X170+Z170+AB170+AD170</f>
        <v>7593.800000000001</v>
      </c>
      <c r="C170" s="49">
        <f>J170+H170</f>
        <v>1640.2</v>
      </c>
      <c r="D170" s="17">
        <v>1640.2</v>
      </c>
      <c r="E170" s="47">
        <f>I170+K170</f>
        <v>618.2</v>
      </c>
      <c r="F170" s="50">
        <f>E170/B170*100</f>
        <v>8.140851747478205</v>
      </c>
      <c r="G170" s="50">
        <f>E170/C170*100</f>
        <v>37.69052554566517</v>
      </c>
      <c r="H170" s="47">
        <v>724</v>
      </c>
      <c r="I170" s="47">
        <v>157.2</v>
      </c>
      <c r="J170" s="47">
        <v>916.2</v>
      </c>
      <c r="K170" s="47">
        <v>461</v>
      </c>
      <c r="L170" s="47">
        <v>928.7</v>
      </c>
      <c r="M170" s="47"/>
      <c r="N170" s="47">
        <v>958.6</v>
      </c>
      <c r="O170" s="47"/>
      <c r="P170" s="47">
        <v>974.6</v>
      </c>
      <c r="Q170" s="47"/>
      <c r="R170" s="47">
        <v>536.5</v>
      </c>
      <c r="S170" s="47"/>
      <c r="T170" s="47"/>
      <c r="U170" s="47"/>
      <c r="V170" s="47"/>
      <c r="W170" s="47"/>
      <c r="X170" s="47">
        <v>691.8</v>
      </c>
      <c r="Y170" s="47"/>
      <c r="Z170" s="47">
        <v>794.3</v>
      </c>
      <c r="AA170" s="47"/>
      <c r="AB170" s="47">
        <v>521.8</v>
      </c>
      <c r="AC170" s="47"/>
      <c r="AD170" s="47">
        <v>547.3</v>
      </c>
      <c r="AE170" s="47"/>
      <c r="AF170" s="26"/>
    </row>
    <row r="171" spans="1:32" s="48" customFormat="1" ht="18.75">
      <c r="A171" s="46" t="s">
        <v>20</v>
      </c>
      <c r="B171" s="46"/>
      <c r="C171" s="17"/>
      <c r="D171" s="1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26"/>
    </row>
    <row r="172" spans="1:32" s="48" customFormat="1" ht="18.75">
      <c r="A172" s="46" t="s">
        <v>21</v>
      </c>
      <c r="B172" s="46"/>
      <c r="C172" s="17"/>
      <c r="D172" s="1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26"/>
    </row>
    <row r="173" spans="1:32" s="48" customFormat="1" ht="93.75">
      <c r="A173" s="26" t="s">
        <v>62</v>
      </c>
      <c r="B173" s="46"/>
      <c r="C173" s="17"/>
      <c r="D173" s="1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26"/>
    </row>
    <row r="174" spans="1:32" s="48" customFormat="1" ht="18.75">
      <c r="A174" s="26" t="s">
        <v>26</v>
      </c>
      <c r="B174" s="7">
        <f>H174+J174+L174+N174+P174+R174+T174+V174+X174+Z174+AB174+AD174</f>
        <v>484.8</v>
      </c>
      <c r="C174" s="47">
        <f>C175+C176+C177+C178</f>
        <v>484.8</v>
      </c>
      <c r="D174" s="47">
        <f>D175+D176+D177+D178</f>
        <v>484.8</v>
      </c>
      <c r="E174" s="47">
        <f>E175+E176+E177+E178</f>
        <v>344.7</v>
      </c>
      <c r="F174" s="50">
        <f>E174/B174*100</f>
        <v>71.10148514851484</v>
      </c>
      <c r="G174" s="50">
        <f>E174/C174*100</f>
        <v>71.10148514851484</v>
      </c>
      <c r="H174" s="47">
        <f>H175+H176+H177+H178</f>
        <v>284.8</v>
      </c>
      <c r="I174" s="47">
        <f aca="true" t="shared" si="47" ref="I174:AE174">I175+I176+I177+I178</f>
        <v>0</v>
      </c>
      <c r="J174" s="47">
        <f t="shared" si="47"/>
        <v>200</v>
      </c>
      <c r="K174" s="47">
        <f t="shared" si="47"/>
        <v>344.7</v>
      </c>
      <c r="L174" s="47">
        <f t="shared" si="47"/>
        <v>0</v>
      </c>
      <c r="M174" s="47">
        <f t="shared" si="47"/>
        <v>0</v>
      </c>
      <c r="N174" s="47">
        <f t="shared" si="47"/>
        <v>0</v>
      </c>
      <c r="O174" s="47">
        <f t="shared" si="47"/>
        <v>0</v>
      </c>
      <c r="P174" s="47">
        <f t="shared" si="47"/>
        <v>0</v>
      </c>
      <c r="Q174" s="47">
        <f t="shared" si="47"/>
        <v>0</v>
      </c>
      <c r="R174" s="47">
        <f t="shared" si="47"/>
        <v>0</v>
      </c>
      <c r="S174" s="47">
        <f t="shared" si="47"/>
        <v>0</v>
      </c>
      <c r="T174" s="47">
        <f t="shared" si="47"/>
        <v>0</v>
      </c>
      <c r="U174" s="47">
        <f t="shared" si="47"/>
        <v>0</v>
      </c>
      <c r="V174" s="47">
        <f t="shared" si="47"/>
        <v>0</v>
      </c>
      <c r="W174" s="47">
        <f t="shared" si="47"/>
        <v>0</v>
      </c>
      <c r="X174" s="47">
        <f t="shared" si="47"/>
        <v>0</v>
      </c>
      <c r="Y174" s="47">
        <f t="shared" si="47"/>
        <v>0</v>
      </c>
      <c r="Z174" s="47">
        <f t="shared" si="47"/>
        <v>0</v>
      </c>
      <c r="AA174" s="47">
        <f t="shared" si="47"/>
        <v>0</v>
      </c>
      <c r="AB174" s="47">
        <f t="shared" si="47"/>
        <v>0</v>
      </c>
      <c r="AC174" s="47">
        <f t="shared" si="47"/>
        <v>0</v>
      </c>
      <c r="AD174" s="47">
        <f t="shared" si="47"/>
        <v>0</v>
      </c>
      <c r="AE174" s="47">
        <f t="shared" si="47"/>
        <v>0</v>
      </c>
      <c r="AF174" s="26"/>
    </row>
    <row r="175" spans="1:32" s="48" customFormat="1" ht="18.75">
      <c r="A175" s="46" t="s">
        <v>18</v>
      </c>
      <c r="B175" s="7">
        <f>B181+B187</f>
        <v>200</v>
      </c>
      <c r="C175" s="49">
        <f>J175+H175</f>
        <v>200</v>
      </c>
      <c r="D175" s="17">
        <v>200</v>
      </c>
      <c r="E175" s="47">
        <f>I175+K175</f>
        <v>60</v>
      </c>
      <c r="F175" s="50">
        <f>E175/B175*100</f>
        <v>30</v>
      </c>
      <c r="G175" s="50">
        <f>E175/C175*100</f>
        <v>30</v>
      </c>
      <c r="H175" s="7">
        <f aca="true" t="shared" si="48" ref="H175:AE178">H181+H187</f>
        <v>0</v>
      </c>
      <c r="I175" s="7">
        <f t="shared" si="48"/>
        <v>0</v>
      </c>
      <c r="J175" s="7">
        <f t="shared" si="48"/>
        <v>200</v>
      </c>
      <c r="K175" s="7">
        <f t="shared" si="48"/>
        <v>60</v>
      </c>
      <c r="L175" s="7">
        <f t="shared" si="48"/>
        <v>0</v>
      </c>
      <c r="M175" s="7">
        <f t="shared" si="48"/>
        <v>0</v>
      </c>
      <c r="N175" s="7">
        <f t="shared" si="48"/>
        <v>0</v>
      </c>
      <c r="O175" s="7">
        <f t="shared" si="48"/>
        <v>0</v>
      </c>
      <c r="P175" s="7">
        <f t="shared" si="48"/>
        <v>0</v>
      </c>
      <c r="Q175" s="7">
        <f t="shared" si="48"/>
        <v>0</v>
      </c>
      <c r="R175" s="7">
        <f t="shared" si="48"/>
        <v>0</v>
      </c>
      <c r="S175" s="7">
        <f t="shared" si="48"/>
        <v>0</v>
      </c>
      <c r="T175" s="7">
        <f t="shared" si="48"/>
        <v>0</v>
      </c>
      <c r="U175" s="7">
        <f t="shared" si="48"/>
        <v>0</v>
      </c>
      <c r="V175" s="7">
        <f t="shared" si="48"/>
        <v>0</v>
      </c>
      <c r="W175" s="7">
        <f t="shared" si="48"/>
        <v>0</v>
      </c>
      <c r="X175" s="7">
        <f t="shared" si="48"/>
        <v>0</v>
      </c>
      <c r="Y175" s="7">
        <f t="shared" si="48"/>
        <v>0</v>
      </c>
      <c r="Z175" s="7">
        <f t="shared" si="48"/>
        <v>0</v>
      </c>
      <c r="AA175" s="7">
        <f t="shared" si="48"/>
        <v>0</v>
      </c>
      <c r="AB175" s="7">
        <f t="shared" si="48"/>
        <v>0</v>
      </c>
      <c r="AC175" s="7">
        <f t="shared" si="48"/>
        <v>0</v>
      </c>
      <c r="AD175" s="7">
        <f t="shared" si="48"/>
        <v>0</v>
      </c>
      <c r="AE175" s="7">
        <f t="shared" si="48"/>
        <v>0</v>
      </c>
      <c r="AF175" s="26"/>
    </row>
    <row r="176" spans="1:32" s="48" customFormat="1" ht="18.75">
      <c r="A176" s="46" t="s">
        <v>19</v>
      </c>
      <c r="B176" s="7">
        <f>B182+B188</f>
        <v>0</v>
      </c>
      <c r="C176" s="49">
        <f>J176+H176</f>
        <v>0</v>
      </c>
      <c r="D176" s="17"/>
      <c r="E176" s="47"/>
      <c r="F176" s="50"/>
      <c r="G176" s="50"/>
      <c r="H176" s="7">
        <f t="shared" si="48"/>
        <v>0</v>
      </c>
      <c r="I176" s="7">
        <f t="shared" si="48"/>
        <v>0</v>
      </c>
      <c r="J176" s="7">
        <f t="shared" si="48"/>
        <v>0</v>
      </c>
      <c r="K176" s="7">
        <f t="shared" si="48"/>
        <v>0</v>
      </c>
      <c r="L176" s="7">
        <f t="shared" si="48"/>
        <v>0</v>
      </c>
      <c r="M176" s="7">
        <f t="shared" si="48"/>
        <v>0</v>
      </c>
      <c r="N176" s="7">
        <f t="shared" si="48"/>
        <v>0</v>
      </c>
      <c r="O176" s="7">
        <f t="shared" si="48"/>
        <v>0</v>
      </c>
      <c r="P176" s="7">
        <f t="shared" si="48"/>
        <v>0</v>
      </c>
      <c r="Q176" s="7">
        <f t="shared" si="48"/>
        <v>0</v>
      </c>
      <c r="R176" s="7">
        <f t="shared" si="48"/>
        <v>0</v>
      </c>
      <c r="S176" s="7">
        <f t="shared" si="48"/>
        <v>0</v>
      </c>
      <c r="T176" s="7">
        <f t="shared" si="48"/>
        <v>0</v>
      </c>
      <c r="U176" s="7">
        <f t="shared" si="48"/>
        <v>0</v>
      </c>
      <c r="V176" s="7">
        <f t="shared" si="48"/>
        <v>0</v>
      </c>
      <c r="W176" s="7">
        <f t="shared" si="48"/>
        <v>0</v>
      </c>
      <c r="X176" s="7">
        <f t="shared" si="48"/>
        <v>0</v>
      </c>
      <c r="Y176" s="7">
        <f t="shared" si="48"/>
        <v>0</v>
      </c>
      <c r="Z176" s="7">
        <f t="shared" si="48"/>
        <v>0</v>
      </c>
      <c r="AA176" s="7">
        <f t="shared" si="48"/>
        <v>0</v>
      </c>
      <c r="AB176" s="7">
        <f t="shared" si="48"/>
        <v>0</v>
      </c>
      <c r="AC176" s="7">
        <f t="shared" si="48"/>
        <v>0</v>
      </c>
      <c r="AD176" s="7">
        <f t="shared" si="48"/>
        <v>0</v>
      </c>
      <c r="AE176" s="7">
        <f t="shared" si="48"/>
        <v>0</v>
      </c>
      <c r="AF176" s="26"/>
    </row>
    <row r="177" spans="1:32" s="48" customFormat="1" ht="18.75">
      <c r="A177" s="46" t="s">
        <v>20</v>
      </c>
      <c r="B177" s="7">
        <f>B183+B189</f>
        <v>0</v>
      </c>
      <c r="C177" s="49">
        <f>J177+H177</f>
        <v>0</v>
      </c>
      <c r="D177" s="17"/>
      <c r="E177" s="47"/>
      <c r="F177" s="50"/>
      <c r="G177" s="50"/>
      <c r="H177" s="7">
        <f t="shared" si="48"/>
        <v>0</v>
      </c>
      <c r="I177" s="7">
        <f t="shared" si="48"/>
        <v>0</v>
      </c>
      <c r="J177" s="7">
        <f t="shared" si="48"/>
        <v>0</v>
      </c>
      <c r="K177" s="7">
        <f t="shared" si="48"/>
        <v>0</v>
      </c>
      <c r="L177" s="7">
        <f t="shared" si="48"/>
        <v>0</v>
      </c>
      <c r="M177" s="7">
        <f t="shared" si="48"/>
        <v>0</v>
      </c>
      <c r="N177" s="7">
        <f t="shared" si="48"/>
        <v>0</v>
      </c>
      <c r="O177" s="7">
        <f t="shared" si="48"/>
        <v>0</v>
      </c>
      <c r="P177" s="7">
        <f t="shared" si="48"/>
        <v>0</v>
      </c>
      <c r="Q177" s="7">
        <f t="shared" si="48"/>
        <v>0</v>
      </c>
      <c r="R177" s="7">
        <f t="shared" si="48"/>
        <v>0</v>
      </c>
      <c r="S177" s="7">
        <f t="shared" si="48"/>
        <v>0</v>
      </c>
      <c r="T177" s="7">
        <f t="shared" si="48"/>
        <v>0</v>
      </c>
      <c r="U177" s="7">
        <f t="shared" si="48"/>
        <v>0</v>
      </c>
      <c r="V177" s="7">
        <f t="shared" si="48"/>
        <v>0</v>
      </c>
      <c r="W177" s="7">
        <f t="shared" si="48"/>
        <v>0</v>
      </c>
      <c r="X177" s="7">
        <f t="shared" si="48"/>
        <v>0</v>
      </c>
      <c r="Y177" s="7">
        <f t="shared" si="48"/>
        <v>0</v>
      </c>
      <c r="Z177" s="7">
        <f t="shared" si="48"/>
        <v>0</v>
      </c>
      <c r="AA177" s="7">
        <f t="shared" si="48"/>
        <v>0</v>
      </c>
      <c r="AB177" s="7">
        <f t="shared" si="48"/>
        <v>0</v>
      </c>
      <c r="AC177" s="7">
        <f t="shared" si="48"/>
        <v>0</v>
      </c>
      <c r="AD177" s="7">
        <f t="shared" si="48"/>
        <v>0</v>
      </c>
      <c r="AE177" s="7">
        <f t="shared" si="48"/>
        <v>0</v>
      </c>
      <c r="AF177" s="26"/>
    </row>
    <row r="178" spans="1:32" s="48" customFormat="1" ht="18.75">
      <c r="A178" s="46" t="s">
        <v>21</v>
      </c>
      <c r="B178" s="7">
        <f>B184+B190</f>
        <v>284.8</v>
      </c>
      <c r="C178" s="49">
        <f>J178+H178</f>
        <v>284.8</v>
      </c>
      <c r="D178" s="17">
        <v>284.8</v>
      </c>
      <c r="E178" s="47">
        <f>I178+K178</f>
        <v>284.7</v>
      </c>
      <c r="F178" s="50">
        <f>E178/B178*100</f>
        <v>99.96488764044943</v>
      </c>
      <c r="G178" s="50">
        <f>E178/C178*100</f>
        <v>99.96488764044943</v>
      </c>
      <c r="H178" s="7">
        <f t="shared" si="48"/>
        <v>284.8</v>
      </c>
      <c r="I178" s="7">
        <f t="shared" si="48"/>
        <v>0</v>
      </c>
      <c r="J178" s="7">
        <f t="shared" si="48"/>
        <v>0</v>
      </c>
      <c r="K178" s="7">
        <f t="shared" si="48"/>
        <v>284.7</v>
      </c>
      <c r="L178" s="7">
        <f t="shared" si="48"/>
        <v>0</v>
      </c>
      <c r="M178" s="7">
        <f t="shared" si="48"/>
        <v>0</v>
      </c>
      <c r="N178" s="7">
        <f t="shared" si="48"/>
        <v>0</v>
      </c>
      <c r="O178" s="7">
        <f t="shared" si="48"/>
        <v>0</v>
      </c>
      <c r="P178" s="7">
        <f t="shared" si="48"/>
        <v>0</v>
      </c>
      <c r="Q178" s="7">
        <f t="shared" si="48"/>
        <v>0</v>
      </c>
      <c r="R178" s="7">
        <f t="shared" si="48"/>
        <v>0</v>
      </c>
      <c r="S178" s="7">
        <f t="shared" si="48"/>
        <v>0</v>
      </c>
      <c r="T178" s="7">
        <f t="shared" si="48"/>
        <v>0</v>
      </c>
      <c r="U178" s="7">
        <f t="shared" si="48"/>
        <v>0</v>
      </c>
      <c r="V178" s="7">
        <f t="shared" si="48"/>
        <v>0</v>
      </c>
      <c r="W178" s="7">
        <f t="shared" si="48"/>
        <v>0</v>
      </c>
      <c r="X178" s="7">
        <f t="shared" si="48"/>
        <v>0</v>
      </c>
      <c r="Y178" s="7">
        <f t="shared" si="48"/>
        <v>0</v>
      </c>
      <c r="Z178" s="7">
        <f t="shared" si="48"/>
        <v>0</v>
      </c>
      <c r="AA178" s="7">
        <f t="shared" si="48"/>
        <v>0</v>
      </c>
      <c r="AB178" s="7">
        <f t="shared" si="48"/>
        <v>0</v>
      </c>
      <c r="AC178" s="7">
        <f t="shared" si="48"/>
        <v>0</v>
      </c>
      <c r="AD178" s="7">
        <f t="shared" si="48"/>
        <v>0</v>
      </c>
      <c r="AE178" s="7">
        <f t="shared" si="48"/>
        <v>0</v>
      </c>
      <c r="AF178" s="26"/>
    </row>
    <row r="179" spans="1:32" s="48" customFormat="1" ht="56.25">
      <c r="A179" s="46" t="s">
        <v>63</v>
      </c>
      <c r="B179" s="52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26"/>
    </row>
    <row r="180" spans="1:32" s="48" customFormat="1" ht="18.75">
      <c r="A180" s="26" t="s">
        <v>26</v>
      </c>
      <c r="B180" s="46"/>
      <c r="C180" s="17"/>
      <c r="D180" s="1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26"/>
    </row>
    <row r="181" spans="1:32" s="48" customFormat="1" ht="18.75">
      <c r="A181" s="46" t="s">
        <v>18</v>
      </c>
      <c r="B181" s="46"/>
      <c r="C181" s="17"/>
      <c r="D181" s="1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26"/>
    </row>
    <row r="182" spans="1:32" s="48" customFormat="1" ht="18.75">
      <c r="A182" s="46" t="s">
        <v>19</v>
      </c>
      <c r="B182" s="46"/>
      <c r="C182" s="17"/>
      <c r="D182" s="1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26"/>
    </row>
    <row r="183" spans="1:32" s="48" customFormat="1" ht="18.75">
      <c r="A183" s="46" t="s">
        <v>20</v>
      </c>
      <c r="B183" s="46"/>
      <c r="C183" s="17"/>
      <c r="D183" s="1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26"/>
    </row>
    <row r="184" spans="1:32" s="48" customFormat="1" ht="18.75">
      <c r="A184" s="46" t="s">
        <v>21</v>
      </c>
      <c r="B184" s="46"/>
      <c r="C184" s="17"/>
      <c r="D184" s="1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26"/>
    </row>
    <row r="185" spans="1:32" s="48" customFormat="1" ht="93.75">
      <c r="A185" s="46" t="s">
        <v>64</v>
      </c>
      <c r="B185" s="52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26"/>
    </row>
    <row r="186" spans="1:32" s="48" customFormat="1" ht="18.75">
      <c r="A186" s="26" t="s">
        <v>26</v>
      </c>
      <c r="B186" s="7">
        <f>H186+J186+L186+N186+P186+R186+T186+V186+X186+Z186+AB186+AD186</f>
        <v>484.8</v>
      </c>
      <c r="C186" s="47">
        <f>C187+C188+C189+C190</f>
        <v>484.8</v>
      </c>
      <c r="D186" s="47">
        <f>D187+D188+D189+D190</f>
        <v>484.8</v>
      </c>
      <c r="E186" s="47">
        <f>E187+E188+E189+E190</f>
        <v>344.7</v>
      </c>
      <c r="F186" s="50">
        <f>E186/B186*100</f>
        <v>71.10148514851484</v>
      </c>
      <c r="G186" s="50">
        <f>E186/C186*100</f>
        <v>71.10148514851484</v>
      </c>
      <c r="H186" s="47">
        <f aca="true" t="shared" si="49" ref="H186:AE186">H187+H188+H189+H190</f>
        <v>284.8</v>
      </c>
      <c r="I186" s="47">
        <f t="shared" si="49"/>
        <v>0</v>
      </c>
      <c r="J186" s="47">
        <f t="shared" si="49"/>
        <v>200</v>
      </c>
      <c r="K186" s="47">
        <f t="shared" si="49"/>
        <v>344.7</v>
      </c>
      <c r="L186" s="47">
        <f t="shared" si="49"/>
        <v>0</v>
      </c>
      <c r="M186" s="47">
        <f t="shared" si="49"/>
        <v>0</v>
      </c>
      <c r="N186" s="47">
        <f t="shared" si="49"/>
        <v>0</v>
      </c>
      <c r="O186" s="47">
        <f t="shared" si="49"/>
        <v>0</v>
      </c>
      <c r="P186" s="47">
        <f t="shared" si="49"/>
        <v>0</v>
      </c>
      <c r="Q186" s="47">
        <f t="shared" si="49"/>
        <v>0</v>
      </c>
      <c r="R186" s="47">
        <f t="shared" si="49"/>
        <v>0</v>
      </c>
      <c r="S186" s="47">
        <f t="shared" si="49"/>
        <v>0</v>
      </c>
      <c r="T186" s="47">
        <f t="shared" si="49"/>
        <v>0</v>
      </c>
      <c r="U186" s="47">
        <f t="shared" si="49"/>
        <v>0</v>
      </c>
      <c r="V186" s="47">
        <f t="shared" si="49"/>
        <v>0</v>
      </c>
      <c r="W186" s="47">
        <f t="shared" si="49"/>
        <v>0</v>
      </c>
      <c r="X186" s="47">
        <f t="shared" si="49"/>
        <v>0</v>
      </c>
      <c r="Y186" s="47">
        <f t="shared" si="49"/>
        <v>0</v>
      </c>
      <c r="Z186" s="47">
        <f t="shared" si="49"/>
        <v>0</v>
      </c>
      <c r="AA186" s="47">
        <f t="shared" si="49"/>
        <v>0</v>
      </c>
      <c r="AB186" s="47">
        <f t="shared" si="49"/>
        <v>0</v>
      </c>
      <c r="AC186" s="47">
        <f t="shared" si="49"/>
        <v>0</v>
      </c>
      <c r="AD186" s="47">
        <f t="shared" si="49"/>
        <v>0</v>
      </c>
      <c r="AE186" s="47">
        <f t="shared" si="49"/>
        <v>0</v>
      </c>
      <c r="AF186" s="26"/>
    </row>
    <row r="187" spans="1:32" s="48" customFormat="1" ht="56.25">
      <c r="A187" s="46" t="s">
        <v>18</v>
      </c>
      <c r="B187" s="7">
        <f>H187+J187+L187+N187+P187+R187+T187+V187+X187+Z187+AB187+AD187</f>
        <v>200</v>
      </c>
      <c r="C187" s="49">
        <f>J187+H187</f>
        <v>200</v>
      </c>
      <c r="D187" s="17">
        <v>200</v>
      </c>
      <c r="E187" s="47">
        <f>I187+K187</f>
        <v>60</v>
      </c>
      <c r="F187" s="50">
        <f>E187/B187*100</f>
        <v>30</v>
      </c>
      <c r="G187" s="50">
        <f>E187/C187*100</f>
        <v>30</v>
      </c>
      <c r="H187" s="47"/>
      <c r="I187" s="47"/>
      <c r="J187" s="47">
        <v>200</v>
      </c>
      <c r="K187" s="47">
        <v>60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6" t="s">
        <v>106</v>
      </c>
    </row>
    <row r="188" spans="1:32" s="48" customFormat="1" ht="18.75">
      <c r="A188" s="46" t="s">
        <v>19</v>
      </c>
      <c r="B188" s="46"/>
      <c r="C188" s="17"/>
      <c r="D188" s="1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26"/>
    </row>
    <row r="189" spans="1:32" s="48" customFormat="1" ht="18.75">
      <c r="A189" s="46" t="s">
        <v>20</v>
      </c>
      <c r="B189" s="46"/>
      <c r="C189" s="17"/>
      <c r="D189" s="1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26"/>
    </row>
    <row r="190" spans="1:32" s="48" customFormat="1" ht="93.75">
      <c r="A190" s="46" t="s">
        <v>21</v>
      </c>
      <c r="B190" s="7">
        <f>H190+J190+L190+N190+P190+R190+T190+V190+X190+Z190+AB190+AD190</f>
        <v>284.8</v>
      </c>
      <c r="C190" s="49">
        <f>J190+H190</f>
        <v>284.8</v>
      </c>
      <c r="D190" s="17">
        <v>284.8</v>
      </c>
      <c r="E190" s="47">
        <f>I190+K190</f>
        <v>284.7</v>
      </c>
      <c r="F190" s="50">
        <f>E190/B190*100</f>
        <v>99.96488764044943</v>
      </c>
      <c r="G190" s="50">
        <f>E190/C190*100</f>
        <v>99.96488764044943</v>
      </c>
      <c r="H190" s="47">
        <v>284.8</v>
      </c>
      <c r="I190" s="47"/>
      <c r="J190" s="47"/>
      <c r="K190" s="47">
        <v>284.7</v>
      </c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6" t="s">
        <v>107</v>
      </c>
    </row>
    <row r="191" spans="1:32" s="48" customFormat="1" ht="18.75">
      <c r="A191" s="46"/>
      <c r="B191" s="46"/>
      <c r="C191" s="17"/>
      <c r="D191" s="1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26"/>
    </row>
    <row r="192" spans="1:32" ht="32.25" customHeight="1">
      <c r="A192" s="54" t="s">
        <v>27</v>
      </c>
      <c r="B192" s="18">
        <f>H192+J192+L192+N192+P192+R192+T192+V192+X192+Z192+AB192+AD192</f>
        <v>1855698.3</v>
      </c>
      <c r="C192" s="19">
        <f>C134+C85+C66+C6</f>
        <v>265510</v>
      </c>
      <c r="D192" s="19">
        <f>D134+D85+D66+D6</f>
        <v>259800.4</v>
      </c>
      <c r="E192" s="19">
        <f>E134+E85+E66+E6</f>
        <v>174352.2</v>
      </c>
      <c r="F192" s="44">
        <f>E192/B192*100</f>
        <v>9.395503568656608</v>
      </c>
      <c r="G192" s="44">
        <f>E192/C192*100</f>
        <v>65.66690520131068</v>
      </c>
      <c r="H192" s="19">
        <f>H134+H85+H66+H6</f>
        <v>116801.9</v>
      </c>
      <c r="I192" s="19">
        <f>I134+I85+I66+I6</f>
        <v>40207.2</v>
      </c>
      <c r="J192" s="19">
        <f>J134+J85+J66+J6</f>
        <v>148708.09999999998</v>
      </c>
      <c r="K192" s="19">
        <f>K134+K85+K66+K6</f>
        <v>134206.19999999998</v>
      </c>
      <c r="L192" s="19">
        <f>L134+L85+L66+L6</f>
        <v>138514.7</v>
      </c>
      <c r="M192" s="19">
        <f>M134+M85+M66+M6</f>
        <v>0</v>
      </c>
      <c r="N192" s="19">
        <f>N134+N85+N66+N6</f>
        <v>148428.5</v>
      </c>
      <c r="O192" s="19">
        <f>O134+O85+O66+O6</f>
        <v>0</v>
      </c>
      <c r="P192" s="19">
        <f>P134+P85+P66+P6</f>
        <v>359217.69999999995</v>
      </c>
      <c r="Q192" s="19">
        <f>Q134+Q85+Q66+Q6</f>
        <v>0</v>
      </c>
      <c r="R192" s="19">
        <f>R134+R85+R66+R6</f>
        <v>184021.9</v>
      </c>
      <c r="S192" s="19">
        <f>S134+S85+S66+S6</f>
        <v>0</v>
      </c>
      <c r="T192" s="19">
        <f>T134+T85+T66+T6</f>
        <v>80161.5</v>
      </c>
      <c r="U192" s="19">
        <f>U134+U85+U66+U6</f>
        <v>0</v>
      </c>
      <c r="V192" s="19">
        <f>V134+V85+V66+V6</f>
        <v>98583.6</v>
      </c>
      <c r="W192" s="19">
        <f>W134+W85+W66+W6</f>
        <v>0</v>
      </c>
      <c r="X192" s="19">
        <f>X134+X85+X66+X6</f>
        <v>127822</v>
      </c>
      <c r="Y192" s="19">
        <f>Y134+Y85+Y66+Y6</f>
        <v>0</v>
      </c>
      <c r="Z192" s="19">
        <f>Z134+Z85+Z66+Z6</f>
        <v>137728.6</v>
      </c>
      <c r="AA192" s="19">
        <f>AA134+AA85+AA66+AA6</f>
        <v>0</v>
      </c>
      <c r="AB192" s="19">
        <f>AB134+AB85+AB66+AB6</f>
        <v>128033.29999999999</v>
      </c>
      <c r="AC192" s="19">
        <f>AC134+AC85+AC66+AC6</f>
        <v>0</v>
      </c>
      <c r="AD192" s="19">
        <f>AD134+AD85+AD66+AD6</f>
        <v>187676.50000000003</v>
      </c>
      <c r="AE192" s="19">
        <f>AE134+AE85+AE66+AE6</f>
        <v>0</v>
      </c>
      <c r="AF192" s="26"/>
    </row>
    <row r="193" spans="1:32" s="48" customFormat="1" ht="18.75">
      <c r="A193" s="46" t="s">
        <v>18</v>
      </c>
      <c r="B193" s="7">
        <f>H193+J193+L193+N193+P193+R193+T193+V193+X193+Z193+AB193+AD193</f>
        <v>1436432.2</v>
      </c>
      <c r="C193" s="49">
        <f>J193+H193</f>
        <v>188579</v>
      </c>
      <c r="D193" s="47">
        <f>D168+D162+D61+D41+D187</f>
        <v>184490</v>
      </c>
      <c r="E193" s="47">
        <f>E168+E162+E61+E41+E187</f>
        <v>120068.2</v>
      </c>
      <c r="F193" s="50">
        <f>E193/B193*100</f>
        <v>8.358779481551583</v>
      </c>
      <c r="G193" s="50">
        <f>E193/C193*100</f>
        <v>63.669973857110286</v>
      </c>
      <c r="H193" s="47">
        <f>H168+H162+H61+H41+H187</f>
        <v>76933</v>
      </c>
      <c r="I193" s="47">
        <f aca="true" t="shared" si="50" ref="I193:AE193">I168+I162+I61+I41+I187</f>
        <v>18899.3</v>
      </c>
      <c r="J193" s="47">
        <f t="shared" si="50"/>
        <v>111646</v>
      </c>
      <c r="K193" s="47">
        <f t="shared" si="50"/>
        <v>101168.9</v>
      </c>
      <c r="L193" s="47">
        <f t="shared" si="50"/>
        <v>106336</v>
      </c>
      <c r="M193" s="47">
        <f t="shared" si="50"/>
        <v>0</v>
      </c>
      <c r="N193" s="47">
        <f t="shared" si="50"/>
        <v>107235</v>
      </c>
      <c r="O193" s="47">
        <f t="shared" si="50"/>
        <v>0</v>
      </c>
      <c r="P193" s="47">
        <f t="shared" si="50"/>
        <v>304322</v>
      </c>
      <c r="Q193" s="47">
        <f t="shared" si="50"/>
        <v>0</v>
      </c>
      <c r="R193" s="47">
        <f t="shared" si="50"/>
        <v>144201</v>
      </c>
      <c r="S193" s="47">
        <f t="shared" si="50"/>
        <v>0</v>
      </c>
      <c r="T193" s="47">
        <f t="shared" si="50"/>
        <v>47677.7</v>
      </c>
      <c r="U193" s="47">
        <f t="shared" si="50"/>
        <v>0</v>
      </c>
      <c r="V193" s="47">
        <f t="shared" si="50"/>
        <v>78600.3</v>
      </c>
      <c r="W193" s="47">
        <f t="shared" si="50"/>
        <v>0</v>
      </c>
      <c r="X193" s="47">
        <f t="shared" si="50"/>
        <v>99962</v>
      </c>
      <c r="Y193" s="47">
        <f t="shared" si="50"/>
        <v>0</v>
      </c>
      <c r="Z193" s="47">
        <f t="shared" si="50"/>
        <v>103361</v>
      </c>
      <c r="AA193" s="47">
        <f t="shared" si="50"/>
        <v>0</v>
      </c>
      <c r="AB193" s="47">
        <f t="shared" si="50"/>
        <v>100328</v>
      </c>
      <c r="AC193" s="47">
        <f t="shared" si="50"/>
        <v>0</v>
      </c>
      <c r="AD193" s="47">
        <f t="shared" si="50"/>
        <v>155830.2</v>
      </c>
      <c r="AE193" s="47">
        <f t="shared" si="50"/>
        <v>0</v>
      </c>
      <c r="AF193" s="26"/>
    </row>
    <row r="194" spans="1:32" s="48" customFormat="1" ht="18.75">
      <c r="A194" s="46" t="s">
        <v>19</v>
      </c>
      <c r="B194" s="7">
        <f>H194+J194+L194+N194+P194+R194+T194+V194+X194+Z194+AB194+AD194</f>
        <v>415824.4</v>
      </c>
      <c r="C194" s="49">
        <f>J194+H194</f>
        <v>76010.30000000002</v>
      </c>
      <c r="D194" s="47">
        <f>D169+D163+D150+D144+D131+D113+D101+D95+D76+D62+D49+D42+D22+D16</f>
        <v>74389.7</v>
      </c>
      <c r="E194" s="47">
        <f>E169+E163+E150+E144+E131+E113+E101+E95+E76+E62+E49+E42+E22+E16</f>
        <v>53999.29999999999</v>
      </c>
      <c r="F194" s="50">
        <f>E194/B194*100</f>
        <v>12.986082586784226</v>
      </c>
      <c r="G194" s="50">
        <f>E194/C194*100</f>
        <v>71.04208245461467</v>
      </c>
      <c r="H194" s="47">
        <f>H169+H163+H150+H144+H131+H113+H101+H95+H76+H62+H49+H42+H22+H16</f>
        <v>39336.100000000006</v>
      </c>
      <c r="I194" s="47">
        <f>I169+I163+I150+I144+I131+I113+I101+I95+I76+I62+I49+I42+I22+I16</f>
        <v>21307.9</v>
      </c>
      <c r="J194" s="47">
        <f>J169+J163+J150+J144+J131+J113+J101+J95+J76+J62+J49+J42+J22+J16</f>
        <v>36674.200000000004</v>
      </c>
      <c r="K194" s="47">
        <f>K169+K163+K150+K144+K131+K113+K101+K95+K76+K62+K49+K42+K22+K16</f>
        <v>32691.399999999998</v>
      </c>
      <c r="L194" s="47">
        <f>L169+L163+L150+L144+L131+L113+L101+L95+L76+L62+L49+L42+L22+L16</f>
        <v>31798.7</v>
      </c>
      <c r="M194" s="47">
        <f>M169+M163+M150+M144+M131+M113+M101+M95+M76+M62+M49+M42+M22+M16</f>
        <v>0</v>
      </c>
      <c r="N194" s="47">
        <f>N169+N163+N150+N144+N131+N113+N101+N95+N76+N62+N49+N42+N22+N16</f>
        <v>41043.5</v>
      </c>
      <c r="O194" s="47">
        <f>O169+O163+O150+O144+O131+O113+O101+O95+O76+O62+O49+O42+O22+O16</f>
        <v>0</v>
      </c>
      <c r="P194" s="47">
        <f>P169+P163+P150+P144+P131+P113+P101+P95+P76+P62+P49+P42+P22+P16</f>
        <v>54895.7</v>
      </c>
      <c r="Q194" s="47">
        <f>Q169+Q163+Q150+Q144+Q131+Q113+Q101+Q95+Q76+Q62+Q49+Q42+Q22+Q16</f>
        <v>0</v>
      </c>
      <c r="R194" s="47">
        <f>R169+R163+R150+R144+R131+R113+R101+R95+R76+R62+R49+R42+R22+R16</f>
        <v>39820.9</v>
      </c>
      <c r="S194" s="47">
        <f>S169+S163+S150+S144+S131+S113+S101+S95+S76+S62+S49+S42+S22+S16</f>
        <v>0</v>
      </c>
      <c r="T194" s="47">
        <f>T169+T163+T150+T144+T131+T113+T101+T95+T76+T62+T49+T42+T22+T16</f>
        <v>32483.8</v>
      </c>
      <c r="U194" s="47">
        <f>U169+U163+U150+U144+U131+U113+U101+U95+U76+U62+U49+U42+U22+U16</f>
        <v>0</v>
      </c>
      <c r="V194" s="47">
        <f>V169+V163+V150+V144+V131+V113+V101+V95+V76+V62+V49+V42+V22+V16</f>
        <v>19983.300000000003</v>
      </c>
      <c r="W194" s="47">
        <f>W169+W163+W150+W144+W131+W113+W101+W95+W76+W62+W49+W42+W22+W16</f>
        <v>0</v>
      </c>
      <c r="X194" s="47">
        <f>X169+X163+X150+X144+X131+X113+X101+X95+X76+X62+X49+X42+X22+X16</f>
        <v>26760</v>
      </c>
      <c r="Y194" s="47">
        <f>Y169+Y163+Y150+Y144+Y131+Y113+Y101+Y95+Y76+Y62+Y49+Y42+Y22+Y16</f>
        <v>0</v>
      </c>
      <c r="Z194" s="47">
        <f>Z169+Z163+Z150+Z144+Z131+Z113+Z101+Z95+Z76+Z62+Z49+Z42+Z22+Z16</f>
        <v>33867.600000000006</v>
      </c>
      <c r="AA194" s="47">
        <f>AA169+AA163+AA150+AA144+AA131+AA113+AA101+AA95+AA76+AA62+AA49+AA42+AA22+AA16</f>
        <v>0</v>
      </c>
      <c r="AB194" s="47">
        <f>AB169+AB163+AB150+AB144+AB131+AB113+AB101+AB95+AB76+AB62+AB49+AB42+AB22+AB16</f>
        <v>27314.300000000003</v>
      </c>
      <c r="AC194" s="47">
        <f>AC169+AC163+AC150+AC144+AC131+AC113+AC101+AC95+AC76+AC62+AC49+AC42+AC22+AC16</f>
        <v>0</v>
      </c>
      <c r="AD194" s="47">
        <f>AD169+AD163+AD150+AD144+AD131+AD113+AD101+AD95+AD76+AD62+AD49+AD42+AD22+AD16</f>
        <v>31846.3</v>
      </c>
      <c r="AE194" s="47">
        <f>AE169+AE163+AE150+AE144+AE131+AE113+AE101+AE95+AE76+AE62+AE49+AE42+AE22+AE16</f>
        <v>0</v>
      </c>
      <c r="AF194" s="26"/>
    </row>
    <row r="195" spans="1:32" s="48" customFormat="1" ht="37.5">
      <c r="A195" s="51" t="s">
        <v>67</v>
      </c>
      <c r="B195" s="7">
        <f>H195+J195+L195+N195+P195+R195+T195+V195+X195+Z195+AB195+AD195</f>
        <v>8035.200000000001</v>
      </c>
      <c r="C195" s="49">
        <f>J195+H195</f>
        <v>1651.2</v>
      </c>
      <c r="D195" s="47">
        <f>D170+D163+D43</f>
        <v>1645.2</v>
      </c>
      <c r="E195" s="47">
        <f>E170+E163+E43</f>
        <v>618.2</v>
      </c>
      <c r="F195" s="50">
        <f>E195/B195*100</f>
        <v>7.693647949024293</v>
      </c>
      <c r="G195" s="50">
        <f>E195/C195*100</f>
        <v>37.439437984496124</v>
      </c>
      <c r="H195" s="47">
        <f>H170+H163+H43</f>
        <v>724</v>
      </c>
      <c r="I195" s="47">
        <f aca="true" t="shared" si="51" ref="I195:AE195">I170+I163+I43</f>
        <v>157.2</v>
      </c>
      <c r="J195" s="47">
        <f t="shared" si="51"/>
        <v>927.2</v>
      </c>
      <c r="K195" s="47">
        <f t="shared" si="51"/>
        <v>461</v>
      </c>
      <c r="L195" s="47">
        <f t="shared" si="51"/>
        <v>933.7</v>
      </c>
      <c r="M195" s="47">
        <f t="shared" si="51"/>
        <v>0</v>
      </c>
      <c r="N195" s="47">
        <f t="shared" si="51"/>
        <v>963.6</v>
      </c>
      <c r="O195" s="47">
        <f t="shared" si="51"/>
        <v>0</v>
      </c>
      <c r="P195" s="47">
        <f t="shared" si="51"/>
        <v>989.6</v>
      </c>
      <c r="Q195" s="47">
        <f t="shared" si="51"/>
        <v>0</v>
      </c>
      <c r="R195" s="47">
        <f t="shared" si="51"/>
        <v>536.5</v>
      </c>
      <c r="S195" s="47">
        <f t="shared" si="51"/>
        <v>0</v>
      </c>
      <c r="T195" s="47">
        <f t="shared" si="51"/>
        <v>12.6</v>
      </c>
      <c r="U195" s="47">
        <f t="shared" si="51"/>
        <v>0</v>
      </c>
      <c r="V195" s="47">
        <f t="shared" si="51"/>
        <v>363.7</v>
      </c>
      <c r="W195" s="47">
        <f t="shared" si="51"/>
        <v>0</v>
      </c>
      <c r="X195" s="47">
        <f t="shared" si="51"/>
        <v>696.8</v>
      </c>
      <c r="Y195" s="47">
        <f t="shared" si="51"/>
        <v>0</v>
      </c>
      <c r="Z195" s="47">
        <f t="shared" si="51"/>
        <v>799.3</v>
      </c>
      <c r="AA195" s="47">
        <f t="shared" si="51"/>
        <v>0</v>
      </c>
      <c r="AB195" s="47">
        <f t="shared" si="51"/>
        <v>526.8</v>
      </c>
      <c r="AC195" s="47">
        <f t="shared" si="51"/>
        <v>0</v>
      </c>
      <c r="AD195" s="47">
        <f t="shared" si="51"/>
        <v>561.4</v>
      </c>
      <c r="AE195" s="47">
        <f t="shared" si="51"/>
        <v>0</v>
      </c>
      <c r="AF195" s="26"/>
    </row>
    <row r="196" spans="1:32" s="48" customFormat="1" ht="18.75">
      <c r="A196" s="46" t="s">
        <v>20</v>
      </c>
      <c r="B196" s="46"/>
      <c r="C196" s="49">
        <f>J196+H196</f>
        <v>0</v>
      </c>
      <c r="D196" s="1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26"/>
    </row>
    <row r="197" spans="1:32" s="48" customFormat="1" ht="18.75">
      <c r="A197" s="46" t="s">
        <v>21</v>
      </c>
      <c r="B197" s="7">
        <f>H197+J197+L197+N197+P197+R197+T197+V197+X197+Z197+AB197+AD197</f>
        <v>3441.7</v>
      </c>
      <c r="C197" s="49">
        <f>J197+H197</f>
        <v>920.6999999999999</v>
      </c>
      <c r="D197" s="69">
        <f>D30+D190</f>
        <v>920.7</v>
      </c>
      <c r="E197" s="69">
        <f>E30+E190</f>
        <v>345.9</v>
      </c>
      <c r="F197" s="50">
        <f>E197/B197*100</f>
        <v>10.050265856989277</v>
      </c>
      <c r="G197" s="50">
        <f>E197/C197*100</f>
        <v>37.56924079504725</v>
      </c>
      <c r="H197" s="69">
        <f>H30+H190</f>
        <v>532.8</v>
      </c>
      <c r="I197" s="69">
        <f aca="true" t="shared" si="52" ref="I197:AE197">I30+I190</f>
        <v>0</v>
      </c>
      <c r="J197" s="69">
        <f t="shared" si="52"/>
        <v>387.9</v>
      </c>
      <c r="K197" s="69">
        <f t="shared" si="52"/>
        <v>345.9</v>
      </c>
      <c r="L197" s="69">
        <f t="shared" si="52"/>
        <v>380</v>
      </c>
      <c r="M197" s="69">
        <f t="shared" si="52"/>
        <v>0</v>
      </c>
      <c r="N197" s="69">
        <f t="shared" si="52"/>
        <v>150</v>
      </c>
      <c r="O197" s="69">
        <f t="shared" si="52"/>
        <v>0</v>
      </c>
      <c r="P197" s="69">
        <f t="shared" si="52"/>
        <v>0</v>
      </c>
      <c r="Q197" s="69">
        <f t="shared" si="52"/>
        <v>0</v>
      </c>
      <c r="R197" s="69">
        <f t="shared" si="52"/>
        <v>0</v>
      </c>
      <c r="S197" s="69">
        <f t="shared" si="52"/>
        <v>0</v>
      </c>
      <c r="T197" s="69">
        <f t="shared" si="52"/>
        <v>0</v>
      </c>
      <c r="U197" s="69">
        <f t="shared" si="52"/>
        <v>0</v>
      </c>
      <c r="V197" s="69">
        <f t="shared" si="52"/>
        <v>0</v>
      </c>
      <c r="W197" s="69">
        <f t="shared" si="52"/>
        <v>0</v>
      </c>
      <c r="X197" s="69">
        <f t="shared" si="52"/>
        <v>1100</v>
      </c>
      <c r="Y197" s="69">
        <f t="shared" si="52"/>
        <v>0</v>
      </c>
      <c r="Z197" s="69">
        <f t="shared" si="52"/>
        <v>500</v>
      </c>
      <c r="AA197" s="69">
        <f t="shared" si="52"/>
        <v>0</v>
      </c>
      <c r="AB197" s="69">
        <f t="shared" si="52"/>
        <v>391</v>
      </c>
      <c r="AC197" s="69">
        <f t="shared" si="52"/>
        <v>0</v>
      </c>
      <c r="AD197" s="69">
        <f t="shared" si="52"/>
        <v>0</v>
      </c>
      <c r="AE197" s="69">
        <f t="shared" si="52"/>
        <v>0</v>
      </c>
      <c r="AF197" s="26"/>
    </row>
    <row r="198" spans="1:32" s="48" customFormat="1" ht="54" customHeight="1">
      <c r="A198" s="71"/>
      <c r="B198" s="72"/>
      <c r="C198" s="76"/>
      <c r="D198" s="73"/>
      <c r="E198" s="73"/>
      <c r="F198" s="74"/>
      <c r="G198" s="74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5"/>
    </row>
    <row r="199" spans="2:43" ht="56.25" customHeight="1">
      <c r="B199" s="66" t="s">
        <v>65</v>
      </c>
      <c r="C199" s="66"/>
      <c r="D199" s="66"/>
      <c r="E199" s="66"/>
      <c r="F199" s="66"/>
      <c r="G199" s="66"/>
      <c r="H199" s="37"/>
      <c r="I199" s="37"/>
      <c r="J199" s="37"/>
      <c r="K199" s="37"/>
      <c r="L199" s="37"/>
      <c r="M199" s="37"/>
      <c r="N199" s="37"/>
      <c r="O199" s="37"/>
      <c r="P199" s="37"/>
      <c r="Q199" s="56"/>
      <c r="R199" s="37"/>
      <c r="S199" s="37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</row>
    <row r="200" spans="3:43" ht="19.5" customHeight="1">
      <c r="C200" s="39"/>
      <c r="D200" s="39"/>
      <c r="E200" s="39"/>
      <c r="F200" s="39"/>
      <c r="G200" s="39"/>
      <c r="H200" s="37"/>
      <c r="I200" s="37"/>
      <c r="J200" s="37"/>
      <c r="K200" s="37"/>
      <c r="L200" s="37"/>
      <c r="M200" s="37"/>
      <c r="N200" s="37"/>
      <c r="O200" s="37"/>
      <c r="P200" s="37"/>
      <c r="Q200" s="56"/>
      <c r="R200" s="37"/>
      <c r="S200" s="37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</row>
    <row r="201" spans="2:43" ht="48.75" customHeight="1">
      <c r="B201" s="66" t="s">
        <v>66</v>
      </c>
      <c r="C201" s="66"/>
      <c r="D201" s="66"/>
      <c r="E201" s="66"/>
      <c r="F201" s="66"/>
      <c r="G201" s="66"/>
      <c r="H201" s="66"/>
      <c r="I201" s="37"/>
      <c r="J201" s="37"/>
      <c r="K201" s="37"/>
      <c r="L201" s="37"/>
      <c r="M201" s="37"/>
      <c r="N201" s="37"/>
      <c r="O201" s="37"/>
      <c r="P201" s="37"/>
      <c r="Q201" s="56"/>
      <c r="R201" s="37"/>
      <c r="S201" s="37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</row>
    <row r="202" spans="2:7" ht="19.5" customHeight="1">
      <c r="B202" s="66"/>
      <c r="C202" s="66"/>
      <c r="D202" s="66"/>
      <c r="E202" s="66"/>
      <c r="F202" s="66"/>
      <c r="G202" s="66"/>
    </row>
    <row r="203" spans="3:7" ht="48.75" customHeight="1">
      <c r="C203" s="39"/>
      <c r="D203" s="39"/>
      <c r="E203" s="39"/>
      <c r="F203" s="39"/>
      <c r="G203" s="39"/>
    </row>
    <row r="204" spans="2:7" ht="18.75">
      <c r="B204" s="66"/>
      <c r="C204" s="66"/>
      <c r="D204" s="66"/>
      <c r="E204" s="66"/>
      <c r="F204" s="66"/>
      <c r="G204" s="39"/>
    </row>
  </sheetData>
  <sheetProtection/>
  <mergeCells count="24">
    <mergeCell ref="B201:H201"/>
    <mergeCell ref="B202:G202"/>
    <mergeCell ref="A1:S1"/>
    <mergeCell ref="B204:F204"/>
    <mergeCell ref="B199:G199"/>
    <mergeCell ref="C2:C3"/>
    <mergeCell ref="D2:D3"/>
    <mergeCell ref="A2:A3"/>
    <mergeCell ref="B2:B3"/>
    <mergeCell ref="AF2:AF3"/>
    <mergeCell ref="L2:M2"/>
    <mergeCell ref="N2:O2"/>
    <mergeCell ref="P2:Q2"/>
    <mergeCell ref="R2:S2"/>
    <mergeCell ref="T2:U2"/>
    <mergeCell ref="E2:E3"/>
    <mergeCell ref="V2:W2"/>
    <mergeCell ref="Z2:AA2"/>
    <mergeCell ref="AB2:AC2"/>
    <mergeCell ref="AD2:AE2"/>
    <mergeCell ref="X2:Y2"/>
    <mergeCell ref="F2:G2"/>
    <mergeCell ref="H2:I2"/>
    <mergeCell ref="J2:K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75" zoomScaleNormal="75" zoomScalePageLayoutView="0" workbookViewId="0" topLeftCell="A1">
      <selection activeCell="G20" sqref="G20"/>
    </sheetView>
  </sheetViews>
  <sheetFormatPr defaultColWidth="9.140625" defaultRowHeight="12.75"/>
  <cols>
    <col min="1" max="1" width="9.140625" style="1" customWidth="1"/>
    <col min="2" max="2" width="45.421875" style="3" customWidth="1"/>
    <col min="3" max="3" width="17.28125" style="3" customWidth="1"/>
    <col min="4" max="6" width="13.8515625" style="4" customWidth="1"/>
    <col min="7" max="7" width="15.7109375" style="4" customWidth="1"/>
    <col min="8" max="9" width="13.421875" style="4" customWidth="1"/>
    <col min="10" max="10" width="75.28125" style="3" customWidth="1"/>
    <col min="11" max="16384" width="9.140625" style="1" customWidth="1"/>
  </cols>
  <sheetData>
    <row r="1" spans="1:10" s="6" customFormat="1" ht="18.75" customHeight="1">
      <c r="A1" s="26"/>
      <c r="B1" s="65" t="s">
        <v>76</v>
      </c>
      <c r="C1" s="63" t="s">
        <v>29</v>
      </c>
      <c r="D1" s="63" t="s">
        <v>77</v>
      </c>
      <c r="E1" s="63" t="s">
        <v>78</v>
      </c>
      <c r="F1" s="63" t="s">
        <v>79</v>
      </c>
      <c r="G1" s="63" t="s">
        <v>80</v>
      </c>
      <c r="H1" s="63" t="s">
        <v>81</v>
      </c>
      <c r="I1" s="63" t="s">
        <v>82</v>
      </c>
      <c r="J1" s="65" t="s">
        <v>17</v>
      </c>
    </row>
    <row r="2" spans="1:10" s="8" customFormat="1" ht="80.25" customHeight="1">
      <c r="A2" s="27"/>
      <c r="B2" s="65"/>
      <c r="C2" s="64"/>
      <c r="D2" s="64"/>
      <c r="E2" s="64"/>
      <c r="F2" s="64"/>
      <c r="G2" s="64"/>
      <c r="H2" s="64"/>
      <c r="I2" s="64"/>
      <c r="J2" s="65"/>
    </row>
    <row r="3" spans="1:10" s="10" customFormat="1" ht="24.75" customHeight="1">
      <c r="A3" s="28"/>
      <c r="B3" s="9"/>
      <c r="C3" s="9"/>
      <c r="D3" s="9"/>
      <c r="E3" s="9"/>
      <c r="F3" s="9"/>
      <c r="G3" s="9"/>
      <c r="H3" s="9"/>
      <c r="I3" s="9"/>
      <c r="J3" s="9"/>
    </row>
    <row r="4" spans="1:10" s="12" customFormat="1" ht="18.75">
      <c r="A4" s="29"/>
      <c r="B4" s="16"/>
      <c r="C4" s="16"/>
      <c r="D4" s="16"/>
      <c r="E4" s="16"/>
      <c r="F4" s="16"/>
      <c r="G4" s="16"/>
      <c r="H4" s="16"/>
      <c r="I4" s="16"/>
      <c r="J4" s="11"/>
    </row>
    <row r="5" spans="1:10" s="12" customFormat="1" ht="18.75">
      <c r="A5" s="29"/>
      <c r="B5" s="11" t="s">
        <v>83</v>
      </c>
      <c r="C5" s="11"/>
      <c r="D5" s="30"/>
      <c r="E5" s="30"/>
      <c r="F5" s="30"/>
      <c r="G5" s="30"/>
      <c r="H5" s="30"/>
      <c r="I5" s="30"/>
      <c r="J5" s="30"/>
    </row>
    <row r="6" spans="1:10" s="12" customFormat="1" ht="120" customHeight="1">
      <c r="A6" s="35" t="s">
        <v>84</v>
      </c>
      <c r="B6" s="25" t="s">
        <v>90</v>
      </c>
      <c r="C6" s="31">
        <v>71143.5</v>
      </c>
      <c r="D6" s="31">
        <v>7056</v>
      </c>
      <c r="E6" s="31"/>
      <c r="F6" s="20">
        <f>E6/C6*100</f>
        <v>0</v>
      </c>
      <c r="G6" s="31"/>
      <c r="H6" s="20"/>
      <c r="I6" s="20">
        <f>G6/D6*100</f>
        <v>0</v>
      </c>
      <c r="J6" s="24" t="s">
        <v>75</v>
      </c>
    </row>
    <row r="7" spans="1:10" s="13" customFormat="1" ht="31.5" customHeight="1">
      <c r="A7" s="29"/>
      <c r="B7" s="24" t="s">
        <v>85</v>
      </c>
      <c r="C7" s="32">
        <f>SUM(C6:C6)</f>
        <v>71143.5</v>
      </c>
      <c r="D7" s="32">
        <f>SUM(D6:D6)</f>
        <v>7056</v>
      </c>
      <c r="E7" s="32">
        <f>SUM(E6:E6)</f>
        <v>0</v>
      </c>
      <c r="F7" s="21">
        <f>E7/C7*100</f>
        <v>0</v>
      </c>
      <c r="G7" s="32">
        <f>SUM(G6:G6)</f>
        <v>0</v>
      </c>
      <c r="H7" s="21"/>
      <c r="I7" s="21">
        <f>G7/D7*100</f>
        <v>0</v>
      </c>
      <c r="J7" s="14"/>
    </row>
    <row r="8" ht="18.75">
      <c r="J8" s="33"/>
    </row>
    <row r="9" spans="1:10" s="13" customFormat="1" ht="82.5" customHeight="1">
      <c r="A9" s="35" t="s">
        <v>86</v>
      </c>
      <c r="B9" s="25" t="s">
        <v>89</v>
      </c>
      <c r="C9" s="31">
        <v>7593.8</v>
      </c>
      <c r="D9" s="31">
        <v>724</v>
      </c>
      <c r="E9" s="31">
        <v>157.2</v>
      </c>
      <c r="F9" s="20">
        <f>E9/C9*100</f>
        <v>2.0701098264373567</v>
      </c>
      <c r="G9" s="31">
        <v>157.2</v>
      </c>
      <c r="H9" s="20">
        <f>G9/E9*100</f>
        <v>100</v>
      </c>
      <c r="I9" s="20">
        <f>G9/D9*100</f>
        <v>21.71270718232044</v>
      </c>
      <c r="J9" s="24" t="s">
        <v>91</v>
      </c>
    </row>
    <row r="10" spans="1:10" s="13" customFormat="1" ht="27" customHeight="1">
      <c r="A10" s="29"/>
      <c r="B10" s="2" t="s">
        <v>85</v>
      </c>
      <c r="C10" s="34">
        <f>SUM(C9:C9)</f>
        <v>7593.8</v>
      </c>
      <c r="D10" s="32">
        <f>SUM(D9:D9)</f>
        <v>724</v>
      </c>
      <c r="E10" s="32">
        <f>SUM(E9:E9)</f>
        <v>157.2</v>
      </c>
      <c r="F10" s="21">
        <f>E10/C10*100</f>
        <v>2.0701098264373567</v>
      </c>
      <c r="G10" s="32">
        <f>SUM(G9:G9)</f>
        <v>157.2</v>
      </c>
      <c r="H10" s="21">
        <f>G10/E10*100</f>
        <v>100</v>
      </c>
      <c r="I10" s="21">
        <f>G10/D10*100</f>
        <v>21.71270718232044</v>
      </c>
      <c r="J10" s="14"/>
    </row>
    <row r="11" ht="18.75">
      <c r="J11" s="33"/>
    </row>
    <row r="12" spans="1:10" s="13" customFormat="1" ht="66" customHeight="1">
      <c r="A12" s="35" t="s">
        <v>87</v>
      </c>
      <c r="B12" s="25"/>
      <c r="C12" s="31"/>
      <c r="D12" s="31"/>
      <c r="E12" s="31"/>
      <c r="F12" s="20"/>
      <c r="G12" s="31"/>
      <c r="H12" s="20"/>
      <c r="I12" s="20"/>
      <c r="J12" s="36"/>
    </row>
    <row r="13" spans="1:10" s="13" customFormat="1" ht="27" customHeight="1">
      <c r="A13" s="29"/>
      <c r="B13" s="2" t="s">
        <v>85</v>
      </c>
      <c r="C13" s="34">
        <f>SUM(C12:C12)</f>
        <v>0</v>
      </c>
      <c r="D13" s="34">
        <f>SUM(D12:D12)</f>
        <v>0</v>
      </c>
      <c r="E13" s="34">
        <f>SUM(E12:E12)</f>
        <v>0</v>
      </c>
      <c r="F13" s="21"/>
      <c r="G13" s="34">
        <f>SUM(G12:G12)</f>
        <v>0</v>
      </c>
      <c r="H13" s="21"/>
      <c r="I13" s="21"/>
      <c r="J13" s="14"/>
    </row>
    <row r="14" spans="1:10" s="13" customFormat="1" ht="27" customHeight="1">
      <c r="A14" s="29"/>
      <c r="B14" s="2" t="s">
        <v>88</v>
      </c>
      <c r="C14" s="34">
        <f>C7+C10+C13</f>
        <v>78737.3</v>
      </c>
      <c r="D14" s="34">
        <f>D7+D10+D13</f>
        <v>7780</v>
      </c>
      <c r="E14" s="34">
        <f>E7+E10+E13</f>
        <v>157.2</v>
      </c>
      <c r="F14" s="21">
        <f>E14/C14*100</f>
        <v>0.1996512453436935</v>
      </c>
      <c r="G14" s="34">
        <f>G7+G10+G13</f>
        <v>157.2</v>
      </c>
      <c r="H14" s="21">
        <f>G14/E14*100</f>
        <v>100</v>
      </c>
      <c r="I14" s="21">
        <f>G14/D14*100</f>
        <v>2.0205655526992286</v>
      </c>
      <c r="J14" s="14"/>
    </row>
  </sheetData>
  <sheetProtection/>
  <mergeCells count="9"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rintOptions/>
  <pageMargins left="0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2016-03-04T07:12:50Z</cp:lastPrinted>
  <dcterms:created xsi:type="dcterms:W3CDTF">1996-10-08T23:32:33Z</dcterms:created>
  <dcterms:modified xsi:type="dcterms:W3CDTF">2016-03-04T07:16:47Z</dcterms:modified>
  <cp:category/>
  <cp:version/>
  <cp:contentType/>
  <cp:contentStatus/>
</cp:coreProperties>
</file>