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1720" windowHeight="8250" tabRatio="648" activeTab="1"/>
  </bookViews>
  <sheets>
    <sheet name="Титульный лист" sheetId="12" r:id="rId1"/>
    <sheet name="01.12.2016" sheetId="28" r:id="rId2"/>
  </sheets>
  <definedNames>
    <definedName name="_xlnm.Print_Titles" localSheetId="1">'01.12.2016'!$A:$A,'01.12.2016'!$3:$4</definedName>
    <definedName name="_xlnm.Print_Area" localSheetId="1">'01.12.2016'!$A$1:$AG$51</definedName>
  </definedNames>
  <calcPr calcId="145621"/>
</workbook>
</file>

<file path=xl/calcChain.xml><?xml version="1.0" encoding="utf-8"?>
<calcChain xmlns="http://schemas.openxmlformats.org/spreadsheetml/2006/main">
  <c r="B47" i="28" l="1"/>
  <c r="N46" i="28"/>
  <c r="N47" i="28"/>
  <c r="L46" i="28"/>
  <c r="L47" i="28"/>
  <c r="B26" i="28"/>
  <c r="N26" i="28"/>
  <c r="L26" i="28"/>
  <c r="J47" i="28"/>
  <c r="B45" i="28"/>
  <c r="B46" i="28"/>
  <c r="E45" i="28" l="1"/>
  <c r="D46" i="28"/>
  <c r="E43" i="28"/>
  <c r="C38" i="28"/>
  <c r="E38" i="28"/>
  <c r="G27" i="28"/>
  <c r="G28" i="28"/>
  <c r="G26" i="28"/>
  <c r="F27" i="28"/>
  <c r="F28" i="28"/>
  <c r="F26" i="28"/>
  <c r="G29" i="28"/>
  <c r="F29" i="28"/>
  <c r="E26" i="28"/>
  <c r="E27" i="28"/>
  <c r="E28" i="28"/>
  <c r="E29" i="28"/>
  <c r="D26" i="28"/>
  <c r="D27" i="28"/>
  <c r="D28" i="28"/>
  <c r="D29" i="28"/>
  <c r="C26" i="28"/>
  <c r="C27" i="28"/>
  <c r="C28" i="28"/>
  <c r="C29" i="28"/>
  <c r="D20" i="28"/>
  <c r="C20" i="28"/>
  <c r="D16" i="28"/>
  <c r="E16" i="28"/>
  <c r="E11" i="28"/>
  <c r="D43" i="28" l="1"/>
  <c r="C43" i="28"/>
  <c r="D38" i="28" l="1"/>
  <c r="C11" i="28"/>
  <c r="C16" i="28"/>
  <c r="B41" i="28"/>
  <c r="C41" i="28"/>
  <c r="D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AE41" i="28"/>
  <c r="H41" i="28"/>
  <c r="D18" i="28"/>
  <c r="C18" i="28"/>
  <c r="B18" i="28"/>
  <c r="B13" i="28"/>
  <c r="D11" i="28"/>
  <c r="D9" i="28" s="1"/>
  <c r="C9" i="28"/>
  <c r="B9" i="28"/>
  <c r="J6" i="28"/>
  <c r="K6" i="28"/>
  <c r="L6" i="28"/>
  <c r="M6" i="28"/>
  <c r="N6" i="28"/>
  <c r="O6" i="28"/>
  <c r="P6" i="28"/>
  <c r="Q6" i="28"/>
  <c r="R6" i="28"/>
  <c r="S6" i="28"/>
  <c r="T6" i="28"/>
  <c r="U6" i="28"/>
  <c r="V6" i="28"/>
  <c r="W6" i="28"/>
  <c r="X6" i="28"/>
  <c r="Y6" i="28"/>
  <c r="Z6" i="28"/>
  <c r="AA6" i="28"/>
  <c r="AB6" i="28"/>
  <c r="AC6" i="28"/>
  <c r="AD6" i="28"/>
  <c r="AE6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H13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AC44" i="28"/>
  <c r="AD44" i="28"/>
  <c r="AE44" i="28"/>
  <c r="M7" i="28"/>
  <c r="I18" i="28" l="1"/>
  <c r="J18" i="28"/>
  <c r="K18" i="28"/>
  <c r="L18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H18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H22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H36" i="28"/>
  <c r="C36" i="28"/>
  <c r="B28" i="28"/>
  <c r="B27" i="28"/>
  <c r="D24" i="28" l="1"/>
  <c r="D22" i="28" s="1"/>
  <c r="B24" i="28"/>
  <c r="B22" i="28" s="1"/>
  <c r="D14" i="28" l="1"/>
  <c r="D45" i="28" s="1"/>
  <c r="C14" i="28"/>
  <c r="C45" i="28" s="1"/>
  <c r="B14" i="28"/>
  <c r="F14" i="28" s="1"/>
  <c r="G14" i="28" l="1"/>
  <c r="F45" i="28"/>
  <c r="G45" i="28" s="1"/>
  <c r="C32" i="28"/>
  <c r="E15" i="28" l="1"/>
  <c r="E36" i="28" l="1"/>
  <c r="D36" i="28"/>
  <c r="B38" i="28"/>
  <c r="B36" i="28" s="1"/>
  <c r="E33" i="28"/>
  <c r="C33" i="28"/>
  <c r="B33" i="28"/>
  <c r="E32" i="28"/>
  <c r="E46" i="28" s="1"/>
  <c r="B32" i="28"/>
  <c r="B31" i="28" s="1"/>
  <c r="E24" i="28"/>
  <c r="E22" i="28" s="1"/>
  <c r="C24" i="28"/>
  <c r="C22" i="28" s="1"/>
  <c r="E20" i="28"/>
  <c r="E18" i="28" s="1"/>
  <c r="B20" i="28"/>
  <c r="E13" i="28"/>
  <c r="E7" i="28" l="1"/>
  <c r="E41" i="28"/>
  <c r="M47" i="28"/>
  <c r="I46" i="28"/>
  <c r="Z47" i="28" l="1"/>
  <c r="B16" i="28" l="1"/>
  <c r="D15" i="28" l="1"/>
  <c r="D13" i="28" s="1"/>
  <c r="D7" i="28" s="1"/>
  <c r="D6" i="28" s="1"/>
  <c r="C15" i="28"/>
  <c r="B15" i="28"/>
  <c r="C46" i="28" l="1"/>
  <c r="C13" i="28"/>
  <c r="H46" i="28"/>
  <c r="H47" i="28"/>
  <c r="H44" i="28" s="1"/>
  <c r="B43" i="28"/>
  <c r="B35" i="28"/>
  <c r="C47" i="28" l="1"/>
  <c r="C44" i="28" s="1"/>
  <c r="F15" i="28"/>
  <c r="G15" i="28"/>
  <c r="B30" i="28" l="1"/>
  <c r="F33" i="28"/>
  <c r="D35" i="28" l="1"/>
  <c r="D34" i="28" s="1"/>
  <c r="D33" i="28"/>
  <c r="D47" i="28" s="1"/>
  <c r="D31" i="28" l="1"/>
  <c r="D30" i="28" s="1"/>
  <c r="D40" i="28"/>
  <c r="D39" i="28" s="1"/>
  <c r="B34" i="28"/>
  <c r="C31" i="28"/>
  <c r="H31" i="28"/>
  <c r="B40" i="28" l="1"/>
  <c r="B39" i="28" s="1"/>
  <c r="D44" i="28"/>
  <c r="G32" i="28"/>
  <c r="F32" i="28"/>
  <c r="G33" i="28"/>
  <c r="G24" i="28"/>
  <c r="G20" i="28"/>
  <c r="B11" i="28"/>
  <c r="S31" i="28"/>
  <c r="B7" i="28" l="1"/>
  <c r="B6" i="28" s="1"/>
  <c r="E9" i="28"/>
  <c r="E6" i="28" s="1"/>
  <c r="B44" i="28"/>
  <c r="H7" i="28"/>
  <c r="H6" i="28" s="1"/>
  <c r="G22" i="28"/>
  <c r="G18" i="28"/>
  <c r="I47" i="28" l="1"/>
  <c r="I44" i="28" s="1"/>
  <c r="K47" i="28"/>
  <c r="O47" i="28"/>
  <c r="P47" i="28"/>
  <c r="Q47" i="28"/>
  <c r="R47" i="28"/>
  <c r="S47" i="28"/>
  <c r="T47" i="28"/>
  <c r="U47" i="28"/>
  <c r="V47" i="28"/>
  <c r="W47" i="28"/>
  <c r="X47" i="28"/>
  <c r="Y47" i="28"/>
  <c r="AA47" i="28"/>
  <c r="AB47" i="28"/>
  <c r="AC47" i="28"/>
  <c r="AD47" i="28"/>
  <c r="AE47" i="28"/>
  <c r="J46" i="28"/>
  <c r="K46" i="28"/>
  <c r="M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AE46" i="28"/>
  <c r="E47" i="28" l="1"/>
  <c r="G11" i="28"/>
  <c r="O31" i="28" l="1"/>
  <c r="O30" i="28" s="1"/>
  <c r="P31" i="28"/>
  <c r="P30" i="28" s="1"/>
  <c r="Q31" i="28"/>
  <c r="Q30" i="28" s="1"/>
  <c r="R31" i="28"/>
  <c r="R30" i="28" s="1"/>
  <c r="S30" i="28"/>
  <c r="T31" i="28"/>
  <c r="T30" i="28" s="1"/>
  <c r="U31" i="28"/>
  <c r="U30" i="28" s="1"/>
  <c r="V31" i="28"/>
  <c r="V30" i="28" s="1"/>
  <c r="W31" i="28"/>
  <c r="W30" i="28" s="1"/>
  <c r="X31" i="28"/>
  <c r="X30" i="28" s="1"/>
  <c r="Y31" i="28"/>
  <c r="Y30" i="28" s="1"/>
  <c r="Z31" i="28"/>
  <c r="Z30" i="28" s="1"/>
  <c r="AA31" i="28"/>
  <c r="AA30" i="28" s="1"/>
  <c r="AB31" i="28"/>
  <c r="AB30" i="28" s="1"/>
  <c r="AC31" i="28"/>
  <c r="AC30" i="28" s="1"/>
  <c r="AD31" i="28"/>
  <c r="AD30" i="28" s="1"/>
  <c r="AE31" i="28"/>
  <c r="AE30" i="28" s="1"/>
  <c r="I31" i="28"/>
  <c r="I30" i="28" s="1"/>
  <c r="J31" i="28"/>
  <c r="J30" i="28" s="1"/>
  <c r="K31" i="28"/>
  <c r="K30" i="28" s="1"/>
  <c r="L31" i="28"/>
  <c r="L30" i="28" s="1"/>
  <c r="M31" i="28"/>
  <c r="M30" i="28" s="1"/>
  <c r="H30" i="28"/>
  <c r="K35" i="28"/>
  <c r="K34" i="28" s="1"/>
  <c r="L35" i="28"/>
  <c r="L34" i="28" s="1"/>
  <c r="M35" i="28"/>
  <c r="M34" i="28" s="1"/>
  <c r="N35" i="28"/>
  <c r="N34" i="28" s="1"/>
  <c r="O35" i="28"/>
  <c r="O34" i="28" s="1"/>
  <c r="P35" i="28"/>
  <c r="P34" i="28" s="1"/>
  <c r="Q35" i="28"/>
  <c r="Q34" i="28" s="1"/>
  <c r="R35" i="28"/>
  <c r="R34" i="28" s="1"/>
  <c r="S35" i="28"/>
  <c r="S34" i="28" s="1"/>
  <c r="T35" i="28"/>
  <c r="T34" i="28" s="1"/>
  <c r="U35" i="28"/>
  <c r="U34" i="28" s="1"/>
  <c r="V35" i="28"/>
  <c r="V34" i="28" s="1"/>
  <c r="W35" i="28"/>
  <c r="W34" i="28" s="1"/>
  <c r="X35" i="28"/>
  <c r="X34" i="28" s="1"/>
  <c r="Z35" i="28"/>
  <c r="Z34" i="28" s="1"/>
  <c r="AA35" i="28"/>
  <c r="AA34" i="28" s="1"/>
  <c r="AB35" i="28"/>
  <c r="AB34" i="28" s="1"/>
  <c r="AC35" i="28"/>
  <c r="AC34" i="28" s="1"/>
  <c r="AD35" i="28"/>
  <c r="AD34" i="28" s="1"/>
  <c r="AE35" i="28"/>
  <c r="AE34" i="28" s="1"/>
  <c r="J35" i="28"/>
  <c r="J34" i="28" s="1"/>
  <c r="Y35" i="28" l="1"/>
  <c r="Y34" i="28" s="1"/>
  <c r="I35" i="28"/>
  <c r="I34" i="28" s="1"/>
  <c r="G47" i="28"/>
  <c r="I40" i="28" l="1"/>
  <c r="I39" i="28" s="1"/>
  <c r="G38" i="28"/>
  <c r="E31" i="28"/>
  <c r="E30" i="28" s="1"/>
  <c r="C30" i="28" l="1"/>
  <c r="G31" i="28"/>
  <c r="G30" i="28" s="1"/>
  <c r="F31" i="28"/>
  <c r="F30" i="28" s="1"/>
  <c r="C40" i="28" l="1"/>
  <c r="C39" i="28" s="1"/>
  <c r="G16" i="28"/>
  <c r="F16" i="28"/>
  <c r="F20" i="28" l="1"/>
  <c r="N31" i="28" l="1"/>
  <c r="N30" i="28" s="1"/>
  <c r="H35" i="28"/>
  <c r="H34" i="28" s="1"/>
  <c r="E44" i="28" l="1"/>
  <c r="F47" i="28"/>
  <c r="F38" i="28"/>
  <c r="F44" i="28" l="1"/>
  <c r="J40" i="28"/>
  <c r="J39" i="28" s="1"/>
  <c r="L40" i="28"/>
  <c r="L39" i="28" s="1"/>
  <c r="M40" i="28"/>
  <c r="M39" i="28" s="1"/>
  <c r="N40" i="28"/>
  <c r="N39" i="28" s="1"/>
  <c r="O40" i="28"/>
  <c r="O39" i="28" s="1"/>
  <c r="P40" i="28"/>
  <c r="P39" i="28" s="1"/>
  <c r="Q40" i="28"/>
  <c r="Q39" i="28" s="1"/>
  <c r="R40" i="28"/>
  <c r="R39" i="28" s="1"/>
  <c r="S40" i="28"/>
  <c r="S39" i="28" s="1"/>
  <c r="T40" i="28"/>
  <c r="T39" i="28" s="1"/>
  <c r="U40" i="28"/>
  <c r="U39" i="28" s="1"/>
  <c r="V40" i="28"/>
  <c r="V39" i="28" s="1"/>
  <c r="W40" i="28"/>
  <c r="W39" i="28" s="1"/>
  <c r="X40" i="28"/>
  <c r="X39" i="28" s="1"/>
  <c r="Y40" i="28"/>
  <c r="Y39" i="28" s="1"/>
  <c r="Z40" i="28"/>
  <c r="Z39" i="28" s="1"/>
  <c r="AA40" i="28"/>
  <c r="AA39" i="28" s="1"/>
  <c r="AB40" i="28"/>
  <c r="AB39" i="28" s="1"/>
  <c r="AC40" i="28"/>
  <c r="AC39" i="28" s="1"/>
  <c r="AD40" i="28"/>
  <c r="AD39" i="28" s="1"/>
  <c r="AE40" i="28"/>
  <c r="AE39" i="28" s="1"/>
  <c r="G13" i="28" l="1"/>
  <c r="K40" i="28"/>
  <c r="K39" i="28" s="1"/>
  <c r="I7" i="28"/>
  <c r="I6" i="28" s="1"/>
  <c r="C35" i="28"/>
  <c r="C34" i="28" s="1"/>
  <c r="C7" i="28" l="1"/>
  <c r="C6" i="28" s="1"/>
  <c r="E40" i="28"/>
  <c r="E39" i="28" s="1"/>
  <c r="F41" i="28"/>
  <c r="F40" i="28" s="1"/>
  <c r="F39" i="28" s="1"/>
  <c r="G41" i="28"/>
  <c r="G40" i="28" s="1"/>
  <c r="G39" i="28" s="1"/>
  <c r="F13" i="28"/>
  <c r="AA7" i="28" l="1"/>
  <c r="U7" i="28"/>
  <c r="F18" i="28" l="1"/>
  <c r="P7" i="28" l="1"/>
  <c r="G43" i="28" l="1"/>
  <c r="H40" i="28"/>
  <c r="AE7" i="28"/>
  <c r="AD7" i="28"/>
  <c r="AC7" i="28"/>
  <c r="AB7" i="28"/>
  <c r="Z7" i="28"/>
  <c r="Y7" i="28"/>
  <c r="X7" i="28"/>
  <c r="W7" i="28"/>
  <c r="V7" i="28"/>
  <c r="T7" i="28"/>
  <c r="S7" i="28"/>
  <c r="R7" i="28"/>
  <c r="O7" i="28"/>
  <c r="N7" i="28"/>
  <c r="L7" i="28"/>
  <c r="J7" i="28"/>
  <c r="G46" i="28" l="1"/>
  <c r="F46" i="28"/>
  <c r="Q7" i="28"/>
  <c r="G9" i="28"/>
  <c r="K7" i="28"/>
  <c r="H39" i="28"/>
  <c r="F24" i="28"/>
  <c r="E35" i="28"/>
  <c r="F43" i="28"/>
  <c r="F11" i="28"/>
  <c r="F22" i="28" l="1"/>
  <c r="G44" i="28"/>
  <c r="E34" i="28"/>
  <c r="F9" i="28"/>
  <c r="F36" i="28"/>
  <c r="F35" i="28" s="1"/>
  <c r="F34" i="28" s="1"/>
  <c r="G36" i="28"/>
  <c r="G35" i="28" s="1"/>
  <c r="G34" i="28" s="1"/>
  <c r="G7" i="28" l="1"/>
  <c r="F7" i="28"/>
  <c r="F6" i="28" l="1"/>
  <c r="G6" i="28"/>
</calcChain>
</file>

<file path=xl/sharedStrings.xml><?xml version="1.0" encoding="utf-8"?>
<sst xmlns="http://schemas.openxmlformats.org/spreadsheetml/2006/main" count="106" uniqueCount="57">
  <si>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</si>
  <si>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</si>
  <si>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</si>
  <si>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</si>
  <si>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</si>
  <si>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</si>
  <si>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</si>
  <si>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</si>
  <si>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</si>
  <si>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</si>
  <si>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</si>
  <si>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</si>
  <si>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</si>
  <si>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</si>
  <si>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</si>
  <si>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</si>
  <si>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</si>
  <si>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</si>
  <si>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</si>
  <si>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</si>
  <si>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</si>
  <si>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</si>
  <si>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</si>
  <si>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</si>
  <si>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</si>
  <si>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</si>
  <si>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</si>
  <si>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</si>
  <si>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</si>
  <si>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 xml:space="preserve"> 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</si>
  <si>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</si>
  <si>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</si>
  <si>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</si>
  <si>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</si>
  <si>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</si>
  <si>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</si>
  <si>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</si>
  <si>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</si>
  <si>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</si>
  <si>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</si>
  <si>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</si>
  <si>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Ответственный за составление сетевого графика:гл.специалист сектора спортивной подготовки _______________________Е.А.Джошкунер</t>
  </si>
  <si>
    <t>тел.: 93-633</t>
  </si>
  <si>
    <t>Начальник Управления культуры, спорта и молодежной политики _______________________________Л.А.Юрьева</t>
  </si>
  <si>
    <t>план</t>
  </si>
  <si>
    <t>бюджет Тюменской области</t>
  </si>
  <si>
    <t>План на 2017 год</t>
  </si>
  <si>
    <t>План на 01.02.2017</t>
  </si>
  <si>
    <t>Профинансировано на 01.02.2017</t>
  </si>
  <si>
    <t>Кассовый расход на  01.02.2017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</si>
  <si>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</si>
  <si>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</si>
  <si>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Заключение договора на поставку товара будет осуществлен в феврале 2017 года.</t>
  </si>
  <si>
    <t>Остаток денежных средств образовалсь в связи с предоставлением больничных листов, наличие вакантных мест. Экономия денежных средств связана:  -согласно показателей приборов учета по тепловой энергии, электрической энергии и водоснабжения; по налогу на имущество в результате расчетов.</t>
  </si>
  <si>
    <t>Заключение договора на поставку наградной атрибутики будет осуществлен в феврале 2017 года.</t>
  </si>
  <si>
    <t>В январе 2017 года денежные средства не запланированы</t>
  </si>
  <si>
    <t xml:space="preserve">Экономия образовалась в связи с изменением сроков проведения мероприятий по причине введения ограничительных мероприятий на территории ХМАО-Югры в период эпидемиологического подъема заболеваемости ОРВИ и гриппом (согласно постановления Главного гос.санитарного врача по ХМАО от 16.01.2017 г. №1). Вывоз участников в полном составе не представилось возможным по причине болезни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</si>
</sst>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66CCFF"/>
      <color rgb="FFFFFF99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O29" sqref="O29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58"/>
      <c r="B1" s="58"/>
    </row>
    <row r="10" spans="1:14" ht="45" customHeight="1" x14ac:dyDescent="0.35">
      <c r="A10" s="60" t="s">
        <v>26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6.5" customHeight="1" x14ac:dyDescent="0.35">
      <c r="A11" s="59"/>
      <c r="B11" s="59"/>
      <c r="C11" s="59"/>
      <c r="D11" s="59"/>
      <c r="E11" s="59"/>
      <c r="F11" s="59"/>
      <c r="G11" s="59"/>
      <c r="H11" s="59"/>
      <c r="I11" s="59"/>
    </row>
    <row r="13" spans="1:14" ht="27" customHeight="1" x14ac:dyDescent="0.3">
      <c r="A13" s="55" t="s">
        <v>22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27" customHeight="1" x14ac:dyDescent="0.3">
      <c r="A14" s="55" t="s">
        <v>23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40.5" customHeight="1" x14ac:dyDescent="0.3">
      <c r="A15" s="56" t="s">
        <v>40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46" spans="1:9" ht="16.5" x14ac:dyDescent="0.25">
      <c r="A46" s="57"/>
      <c r="B46" s="57"/>
      <c r="C46" s="57"/>
      <c r="D46" s="57"/>
      <c r="E46" s="57"/>
      <c r="F46" s="57"/>
      <c r="G46" s="57"/>
      <c r="H46" s="57"/>
      <c r="I46" s="57"/>
    </row>
    <row r="47" spans="1:9" ht="16.5" x14ac:dyDescent="0.25">
      <c r="A47" s="57"/>
      <c r="B47" s="57"/>
      <c r="C47" s="57"/>
      <c r="D47" s="57"/>
      <c r="E47" s="57"/>
      <c r="F47" s="57"/>
      <c r="G47" s="57"/>
      <c r="H47" s="57"/>
      <c r="I47" s="57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9"/>
  <sheetViews>
    <sheetView tabSelected="1" view="pageBreakPreview" zoomScale="60" zoomScaleNormal="60" workbookViewId="0">
      <pane xSplit="9" ySplit="8" topLeftCell="J18" activePane="bottomRight" state="frozen"/>
      <selection pane="topRight" activeCell="J1" sqref="J1"/>
      <selection pane="bottomLeft" activeCell="A9" sqref="A9"/>
      <selection pane="bottomRight" activeCell="A48" sqref="A48:F48"/>
    </sheetView>
  </sheetViews>
  <sheetFormatPr defaultColWidth="35.7109375" defaultRowHeight="15.75" x14ac:dyDescent="0.2"/>
  <cols>
    <col min="1" max="1" width="35.7109375" style="13"/>
    <col min="2" max="2" width="16.7109375" style="13" customWidth="1"/>
    <col min="3" max="3" width="17.140625" style="11" customWidth="1"/>
    <col min="4" max="4" width="17.28515625" style="11" customWidth="1"/>
    <col min="5" max="5" width="20.5703125" style="11" customWidth="1"/>
    <col min="6" max="7" width="16" style="11" customWidth="1"/>
    <col min="8" max="8" width="11.5703125" style="15" customWidth="1"/>
    <col min="9" max="9" width="11.28515625" style="2" customWidth="1"/>
    <col min="10" max="10" width="11.85546875" style="15" customWidth="1"/>
    <col min="11" max="11" width="13.140625" style="2" customWidth="1"/>
    <col min="12" max="12" width="12.28515625" style="15" customWidth="1"/>
    <col min="13" max="13" width="14.140625" style="2" customWidth="1"/>
    <col min="14" max="14" width="12.7109375" style="15" customWidth="1"/>
    <col min="15" max="15" width="14.42578125" style="2" customWidth="1"/>
    <col min="16" max="16" width="12.140625" style="15" customWidth="1"/>
    <col min="17" max="17" width="13.42578125" style="2" customWidth="1"/>
    <col min="18" max="18" width="14.5703125" style="15" customWidth="1"/>
    <col min="19" max="19" width="13.28515625" style="2" customWidth="1"/>
    <col min="20" max="20" width="13" style="16" customWidth="1"/>
    <col min="21" max="21" width="12.140625" style="11" customWidth="1"/>
    <col min="22" max="22" width="12.42578125" style="41" customWidth="1"/>
    <col min="23" max="23" width="11.5703125" style="41" customWidth="1"/>
    <col min="24" max="24" width="13" style="16" customWidth="1"/>
    <col min="25" max="25" width="17.5703125" style="11" customWidth="1"/>
    <col min="26" max="26" width="12.42578125" style="16" customWidth="1"/>
    <col min="27" max="27" width="13.42578125" style="11" customWidth="1"/>
    <col min="28" max="28" width="11.85546875" style="16" customWidth="1"/>
    <col min="29" max="29" width="12.7109375" style="11" customWidth="1"/>
    <col min="30" max="30" width="15.7109375" style="16" customWidth="1"/>
    <col min="31" max="31" width="14.28515625" style="11" customWidth="1"/>
    <col min="32" max="32" width="62.42578125" style="13" customWidth="1"/>
    <col min="33" max="33" width="13.7109375" style="2" customWidth="1"/>
    <col min="34" max="34" width="13.28515625" style="2" customWidth="1"/>
    <col min="35" max="35" width="11.42578125" style="2" customWidth="1"/>
    <col min="36" max="16384" width="35.7109375" style="2"/>
  </cols>
  <sheetData>
    <row r="1" spans="1:33" ht="36" customHeight="1" x14ac:dyDescent="0.2">
      <c r="A1" s="83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T1" s="85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3" ht="48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" t="s">
        <v>14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3" t="s">
        <v>14</v>
      </c>
    </row>
    <row r="3" spans="1:33" s="4" customFormat="1" ht="99.75" customHeight="1" x14ac:dyDescent="0.2">
      <c r="A3" s="78" t="s">
        <v>5</v>
      </c>
      <c r="B3" s="87" t="s">
        <v>46</v>
      </c>
      <c r="C3" s="87" t="s">
        <v>47</v>
      </c>
      <c r="D3" s="87" t="s">
        <v>48</v>
      </c>
      <c r="E3" s="87" t="s">
        <v>49</v>
      </c>
      <c r="F3" s="77" t="s">
        <v>15</v>
      </c>
      <c r="G3" s="77"/>
      <c r="H3" s="77" t="s">
        <v>0</v>
      </c>
      <c r="I3" s="77"/>
      <c r="J3" s="77" t="s">
        <v>1</v>
      </c>
      <c r="K3" s="77"/>
      <c r="L3" s="77" t="s">
        <v>2</v>
      </c>
      <c r="M3" s="77"/>
      <c r="N3" s="77" t="s">
        <v>3</v>
      </c>
      <c r="O3" s="77"/>
      <c r="P3" s="77" t="s">
        <v>4</v>
      </c>
      <c r="Q3" s="77"/>
      <c r="R3" s="77" t="s">
        <v>6</v>
      </c>
      <c r="S3" s="77"/>
      <c r="T3" s="77" t="s">
        <v>7</v>
      </c>
      <c r="U3" s="77"/>
      <c r="V3" s="77" t="s">
        <v>8</v>
      </c>
      <c r="W3" s="77"/>
      <c r="X3" s="77" t="s">
        <v>9</v>
      </c>
      <c r="Y3" s="77"/>
      <c r="Z3" s="77" t="s">
        <v>10</v>
      </c>
      <c r="AA3" s="77"/>
      <c r="AB3" s="77" t="s">
        <v>11</v>
      </c>
      <c r="AC3" s="77"/>
      <c r="AD3" s="77" t="s">
        <v>12</v>
      </c>
      <c r="AE3" s="77"/>
      <c r="AF3" s="78" t="s">
        <v>19</v>
      </c>
    </row>
    <row r="4" spans="1:33" s="4" customFormat="1" ht="47.25" customHeight="1" x14ac:dyDescent="0.2">
      <c r="A4" s="78"/>
      <c r="B4" s="88"/>
      <c r="C4" s="88"/>
      <c r="D4" s="88"/>
      <c r="E4" s="88"/>
      <c r="F4" s="24" t="s">
        <v>17</v>
      </c>
      <c r="G4" s="24" t="s">
        <v>16</v>
      </c>
      <c r="H4" s="25" t="s">
        <v>13</v>
      </c>
      <c r="I4" s="25" t="s">
        <v>18</v>
      </c>
      <c r="J4" s="25" t="s">
        <v>13</v>
      </c>
      <c r="K4" s="25" t="s">
        <v>18</v>
      </c>
      <c r="L4" s="25" t="s">
        <v>13</v>
      </c>
      <c r="M4" s="25" t="s">
        <v>18</v>
      </c>
      <c r="N4" s="25" t="s">
        <v>13</v>
      </c>
      <c r="O4" s="25" t="s">
        <v>18</v>
      </c>
      <c r="P4" s="25" t="s">
        <v>13</v>
      </c>
      <c r="Q4" s="25" t="s">
        <v>18</v>
      </c>
      <c r="R4" s="25" t="s">
        <v>13</v>
      </c>
      <c r="S4" s="25" t="s">
        <v>18</v>
      </c>
      <c r="T4" s="25" t="s">
        <v>13</v>
      </c>
      <c r="U4" s="25" t="s">
        <v>18</v>
      </c>
      <c r="V4" s="25" t="s">
        <v>44</v>
      </c>
      <c r="W4" s="25" t="s">
        <v>18</v>
      </c>
      <c r="X4" s="25" t="s">
        <v>13</v>
      </c>
      <c r="Y4" s="25" t="s">
        <v>18</v>
      </c>
      <c r="Z4" s="25" t="s">
        <v>13</v>
      </c>
      <c r="AA4" s="25" t="s">
        <v>18</v>
      </c>
      <c r="AB4" s="25" t="s">
        <v>13</v>
      </c>
      <c r="AC4" s="25" t="s">
        <v>18</v>
      </c>
      <c r="AD4" s="25" t="s">
        <v>13</v>
      </c>
      <c r="AE4" s="25" t="s">
        <v>18</v>
      </c>
      <c r="AF4" s="78"/>
      <c r="AG4" s="40"/>
    </row>
    <row r="5" spans="1:33" s="5" customFormat="1" ht="25.5" customHeight="1" x14ac:dyDescent="0.2">
      <c r="A5" s="26" t="s">
        <v>38</v>
      </c>
      <c r="B5" s="26"/>
      <c r="C5" s="27"/>
      <c r="D5" s="27"/>
      <c r="E5" s="27"/>
      <c r="F5" s="27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  <c r="AF5" s="27"/>
    </row>
    <row r="6" spans="1:33" s="6" customFormat="1" ht="47.25" customHeight="1" x14ac:dyDescent="0.25">
      <c r="A6" s="28" t="s">
        <v>27</v>
      </c>
      <c r="B6" s="17">
        <f>B7</f>
        <v>175045.59999999998</v>
      </c>
      <c r="C6" s="17">
        <f>C7</f>
        <v>8640.4359999999997</v>
      </c>
      <c r="D6" s="17">
        <f>D7</f>
        <v>8640.4359999999997</v>
      </c>
      <c r="E6" s="17">
        <f>E7</f>
        <v>5849.6469999999999</v>
      </c>
      <c r="F6" s="17">
        <f>E6/B6*100</f>
        <v>3.3417846549699051</v>
      </c>
      <c r="G6" s="17">
        <f>E6/C6*100</f>
        <v>67.700831300642704</v>
      </c>
      <c r="H6" s="17">
        <f>H7</f>
        <v>8561.5360000000001</v>
      </c>
      <c r="I6" s="17">
        <f t="shared" ref="I6:AE6" si="0">I7</f>
        <v>5849.6469999999999</v>
      </c>
      <c r="J6" s="17">
        <f t="shared" si="0"/>
        <v>14332.145</v>
      </c>
      <c r="K6" s="17">
        <f t="shared" si="0"/>
        <v>0</v>
      </c>
      <c r="L6" s="17">
        <f t="shared" si="0"/>
        <v>13977.298000000001</v>
      </c>
      <c r="M6" s="17">
        <f t="shared" si="0"/>
        <v>15931.994000000001</v>
      </c>
      <c r="N6" s="17">
        <f t="shared" si="0"/>
        <v>15955.35</v>
      </c>
      <c r="O6" s="17">
        <f t="shared" si="0"/>
        <v>0</v>
      </c>
      <c r="P6" s="17">
        <f t="shared" si="0"/>
        <v>18485.603999999999</v>
      </c>
      <c r="Q6" s="17">
        <f t="shared" si="0"/>
        <v>0</v>
      </c>
      <c r="R6" s="17">
        <f t="shared" si="0"/>
        <v>22629.228999999999</v>
      </c>
      <c r="S6" s="17">
        <f t="shared" si="0"/>
        <v>0</v>
      </c>
      <c r="T6" s="17">
        <f t="shared" si="0"/>
        <v>13671.775</v>
      </c>
      <c r="U6" s="17">
        <f t="shared" si="0"/>
        <v>0</v>
      </c>
      <c r="V6" s="17">
        <f t="shared" si="0"/>
        <v>9847.366</v>
      </c>
      <c r="W6" s="17">
        <f t="shared" si="0"/>
        <v>0</v>
      </c>
      <c r="X6" s="17">
        <f t="shared" si="0"/>
        <v>11726.902</v>
      </c>
      <c r="Y6" s="17">
        <f t="shared" si="0"/>
        <v>0</v>
      </c>
      <c r="Z6" s="17">
        <f t="shared" si="0"/>
        <v>14066.605000000001</v>
      </c>
      <c r="AA6" s="17">
        <f t="shared" si="0"/>
        <v>0</v>
      </c>
      <c r="AB6" s="17">
        <f t="shared" si="0"/>
        <v>13113.973</v>
      </c>
      <c r="AC6" s="17">
        <f t="shared" si="0"/>
        <v>0</v>
      </c>
      <c r="AD6" s="17">
        <f t="shared" si="0"/>
        <v>15223.916999999999</v>
      </c>
      <c r="AE6" s="17">
        <f t="shared" si="0"/>
        <v>0</v>
      </c>
      <c r="AF6" s="29"/>
    </row>
    <row r="7" spans="1:33" s="6" customFormat="1" ht="50.1" customHeight="1" x14ac:dyDescent="0.2">
      <c r="A7" s="30" t="s">
        <v>30</v>
      </c>
      <c r="B7" s="20">
        <f>B9+B13+B18+B22</f>
        <v>175045.59999999998</v>
      </c>
      <c r="C7" s="20">
        <f>C9+C13+C18++C22</f>
        <v>8640.4359999999997</v>
      </c>
      <c r="D7" s="20">
        <f>D9+D13+D18+D22</f>
        <v>8640.4359999999997</v>
      </c>
      <c r="E7" s="20">
        <f>E9+E13+E18++E22</f>
        <v>5849.6469999999999</v>
      </c>
      <c r="F7" s="20">
        <f>E7/B7*100</f>
        <v>3.3417846549699051</v>
      </c>
      <c r="G7" s="20">
        <f>E7/C7*100</f>
        <v>67.700831300642704</v>
      </c>
      <c r="H7" s="20">
        <f t="shared" ref="H7:AE7" si="1">H9+H13+H18++H22</f>
        <v>8561.5360000000001</v>
      </c>
      <c r="I7" s="20">
        <f t="shared" si="1"/>
        <v>5849.6469999999999</v>
      </c>
      <c r="J7" s="20">
        <f t="shared" si="1"/>
        <v>14332.145</v>
      </c>
      <c r="K7" s="20">
        <f t="shared" si="1"/>
        <v>0</v>
      </c>
      <c r="L7" s="20">
        <f t="shared" si="1"/>
        <v>13977.298000000001</v>
      </c>
      <c r="M7" s="20">
        <f>M9+M13+M18+N13+M22</f>
        <v>15931.994000000001</v>
      </c>
      <c r="N7" s="20">
        <f t="shared" si="1"/>
        <v>15955.35</v>
      </c>
      <c r="O7" s="20">
        <f t="shared" si="1"/>
        <v>0</v>
      </c>
      <c r="P7" s="20">
        <f t="shared" si="1"/>
        <v>18485.603999999999</v>
      </c>
      <c r="Q7" s="20">
        <f t="shared" si="1"/>
        <v>0</v>
      </c>
      <c r="R7" s="20">
        <f t="shared" si="1"/>
        <v>22629.228999999999</v>
      </c>
      <c r="S7" s="20">
        <f t="shared" si="1"/>
        <v>0</v>
      </c>
      <c r="T7" s="20">
        <f t="shared" si="1"/>
        <v>13671.775</v>
      </c>
      <c r="U7" s="20">
        <f t="shared" si="1"/>
        <v>0</v>
      </c>
      <c r="V7" s="20">
        <f t="shared" si="1"/>
        <v>9847.366</v>
      </c>
      <c r="W7" s="20">
        <f t="shared" si="1"/>
        <v>0</v>
      </c>
      <c r="X7" s="20">
        <f t="shared" si="1"/>
        <v>11726.902</v>
      </c>
      <c r="Y7" s="20">
        <f t="shared" si="1"/>
        <v>0</v>
      </c>
      <c r="Z7" s="20">
        <f t="shared" si="1"/>
        <v>14066.605000000001</v>
      </c>
      <c r="AA7" s="20">
        <f t="shared" si="1"/>
        <v>0</v>
      </c>
      <c r="AB7" s="20">
        <f t="shared" si="1"/>
        <v>13113.973</v>
      </c>
      <c r="AC7" s="20">
        <f t="shared" si="1"/>
        <v>0</v>
      </c>
      <c r="AD7" s="20">
        <f t="shared" si="1"/>
        <v>15223.916999999999</v>
      </c>
      <c r="AE7" s="20">
        <f t="shared" si="1"/>
        <v>0</v>
      </c>
      <c r="AF7" s="31"/>
    </row>
    <row r="8" spans="1:33" s="6" customFormat="1" ht="50.1" customHeight="1" x14ac:dyDescent="0.2">
      <c r="A8" s="30" t="s">
        <v>31</v>
      </c>
      <c r="B8" s="19"/>
      <c r="C8" s="18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1"/>
    </row>
    <row r="9" spans="1:33" s="8" customFormat="1" ht="50.1" customHeight="1" x14ac:dyDescent="0.25">
      <c r="A9" s="32" t="s">
        <v>24</v>
      </c>
      <c r="B9" s="20">
        <f>B10+B11</f>
        <v>3453.9</v>
      </c>
      <c r="C9" s="17">
        <f>C11+C10</f>
        <v>67.8</v>
      </c>
      <c r="D9" s="17">
        <f>D10+D11</f>
        <v>67.8</v>
      </c>
      <c r="E9" s="17">
        <f>SUM(K9+M9+O9+Q9+S9+U9+W9+Y9+AA9+AC9+AE9)</f>
        <v>0</v>
      </c>
      <c r="F9" s="17">
        <f>E9/B9*100</f>
        <v>0</v>
      </c>
      <c r="G9" s="17">
        <f>E9/C9*100</f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81" t="s">
        <v>52</v>
      </c>
      <c r="AG9" s="7"/>
    </row>
    <row r="10" spans="1:33" s="6" customFormat="1" ht="30.6" customHeight="1" x14ac:dyDescent="0.25">
      <c r="A10" s="46" t="s">
        <v>20</v>
      </c>
      <c r="B10" s="19"/>
      <c r="C10" s="18"/>
      <c r="D10" s="18"/>
      <c r="E10" s="17"/>
      <c r="F10" s="17"/>
      <c r="G10" s="17"/>
      <c r="H10" s="18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7"/>
      <c r="AF10" s="82"/>
      <c r="AG10" s="7"/>
    </row>
    <row r="11" spans="1:33" s="6" customFormat="1" ht="31.9" customHeight="1" x14ac:dyDescent="0.25">
      <c r="A11" s="46" t="s">
        <v>21</v>
      </c>
      <c r="B11" s="19">
        <f>H11+J11+L11+N11+P11+R11+T11+V11+X11+Z11+AD11+AB11</f>
        <v>3453.9</v>
      </c>
      <c r="C11" s="18">
        <f>H11</f>
        <v>67.8</v>
      </c>
      <c r="D11" s="18">
        <f>H11</f>
        <v>67.8</v>
      </c>
      <c r="E11" s="18">
        <f>I11+K11+M11+O11+Q11+S11+U11+W11+Y11+AA11+AC11+AE11</f>
        <v>0</v>
      </c>
      <c r="F11" s="18">
        <f>E11/B11*100</f>
        <v>0</v>
      </c>
      <c r="G11" s="17">
        <f>E11/C11*100</f>
        <v>0</v>
      </c>
      <c r="H11" s="18">
        <v>67.8</v>
      </c>
      <c r="I11" s="18">
        <v>0</v>
      </c>
      <c r="J11" s="18">
        <v>827.95100000000002</v>
      </c>
      <c r="K11" s="18"/>
      <c r="L11" s="18">
        <v>545.85699999999997</v>
      </c>
      <c r="M11" s="18"/>
      <c r="N11" s="18">
        <v>193.691</v>
      </c>
      <c r="O11" s="18"/>
      <c r="P11" s="18">
        <v>269.53399999999999</v>
      </c>
      <c r="Q11" s="18"/>
      <c r="R11" s="18">
        <v>42.756999999999998</v>
      </c>
      <c r="S11" s="18"/>
      <c r="T11" s="18">
        <v>103.7</v>
      </c>
      <c r="U11" s="18"/>
      <c r="V11" s="18">
        <v>184.77099999999999</v>
      </c>
      <c r="W11" s="18"/>
      <c r="X11" s="18">
        <v>315.03800000000001</v>
      </c>
      <c r="Y11" s="18"/>
      <c r="Z11" s="18">
        <v>343.77300000000002</v>
      </c>
      <c r="AA11" s="18"/>
      <c r="AB11" s="18">
        <v>315.24700000000001</v>
      </c>
      <c r="AC11" s="18"/>
      <c r="AD11" s="18">
        <v>243.78100000000001</v>
      </c>
      <c r="AE11" s="18"/>
      <c r="AF11" s="82"/>
      <c r="AG11" s="7"/>
    </row>
    <row r="12" spans="1:33" s="6" customFormat="1" ht="49.9" customHeight="1" x14ac:dyDescent="0.25">
      <c r="A12" s="28" t="s">
        <v>32</v>
      </c>
      <c r="B12" s="18"/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79" t="s">
        <v>53</v>
      </c>
      <c r="AG12" s="7"/>
    </row>
    <row r="13" spans="1:33" s="6" customFormat="1" ht="50.1" customHeight="1" x14ac:dyDescent="0.25">
      <c r="A13" s="31" t="s">
        <v>24</v>
      </c>
      <c r="B13" s="20">
        <f>B15+B16+B14</f>
        <v>171210.49999999997</v>
      </c>
      <c r="C13" s="17">
        <f>C16+C15+C14</f>
        <v>8551.4380000000001</v>
      </c>
      <c r="D13" s="17">
        <f>D15+D16+D14</f>
        <v>8551.4380000000001</v>
      </c>
      <c r="E13" s="17">
        <f>E15+E16</f>
        <v>5849.6469999999999</v>
      </c>
      <c r="F13" s="17">
        <f>E13/B13*100</f>
        <v>3.4166403345589207</v>
      </c>
      <c r="G13" s="17">
        <f>E13/C13*100</f>
        <v>68.40541906519114</v>
      </c>
      <c r="H13" s="17">
        <f>H15+H16</f>
        <v>8551.4380000000001</v>
      </c>
      <c r="I13" s="17">
        <f t="shared" ref="I13:AE13" si="2">I15+I16</f>
        <v>5849.6469999999999</v>
      </c>
      <c r="J13" s="17">
        <f t="shared" si="2"/>
        <v>14332.145</v>
      </c>
      <c r="K13" s="17">
        <f t="shared" si="2"/>
        <v>0</v>
      </c>
      <c r="L13" s="17">
        <f t="shared" si="2"/>
        <v>13847.924000000001</v>
      </c>
      <c r="M13" s="17">
        <f t="shared" si="2"/>
        <v>0</v>
      </c>
      <c r="N13" s="17">
        <f t="shared" si="2"/>
        <v>15931.994000000001</v>
      </c>
      <c r="O13" s="17">
        <f t="shared" si="2"/>
        <v>0</v>
      </c>
      <c r="P13" s="17">
        <f t="shared" si="2"/>
        <v>18462.557000000001</v>
      </c>
      <c r="Q13" s="17">
        <f t="shared" si="2"/>
        <v>0</v>
      </c>
      <c r="R13" s="17">
        <f t="shared" si="2"/>
        <v>22541.797999999999</v>
      </c>
      <c r="S13" s="17">
        <f t="shared" si="2"/>
        <v>0</v>
      </c>
      <c r="T13" s="17">
        <f t="shared" si="2"/>
        <v>13671.775</v>
      </c>
      <c r="U13" s="17">
        <f t="shared" si="2"/>
        <v>0</v>
      </c>
      <c r="V13" s="17">
        <f t="shared" si="2"/>
        <v>9847.366</v>
      </c>
      <c r="W13" s="17">
        <f t="shared" si="2"/>
        <v>0</v>
      </c>
      <c r="X13" s="17">
        <f t="shared" si="2"/>
        <v>11726.902</v>
      </c>
      <c r="Y13" s="17">
        <f t="shared" si="2"/>
        <v>0</v>
      </c>
      <c r="Z13" s="17">
        <f t="shared" si="2"/>
        <v>13989.316000000001</v>
      </c>
      <c r="AA13" s="17">
        <f t="shared" si="2"/>
        <v>0</v>
      </c>
      <c r="AB13" s="17">
        <f t="shared" si="2"/>
        <v>13102.026</v>
      </c>
      <c r="AC13" s="17">
        <f t="shared" si="2"/>
        <v>0</v>
      </c>
      <c r="AD13" s="17">
        <f t="shared" si="2"/>
        <v>15205.259</v>
      </c>
      <c r="AE13" s="17">
        <f t="shared" si="2"/>
        <v>0</v>
      </c>
      <c r="AF13" s="80"/>
      <c r="AG13" s="7"/>
    </row>
    <row r="14" spans="1:33" s="6" customFormat="1" ht="30.75" customHeight="1" x14ac:dyDescent="0.25">
      <c r="A14" s="33" t="s">
        <v>45</v>
      </c>
      <c r="B14" s="19">
        <f>AD14</f>
        <v>0</v>
      </c>
      <c r="C14" s="18">
        <f>AD14</f>
        <v>0</v>
      </c>
      <c r="D14" s="18">
        <f>AD14</f>
        <v>0</v>
      </c>
      <c r="E14" s="17"/>
      <c r="F14" s="17" t="e">
        <f>E14/B14*100</f>
        <v>#DIV/0!</v>
      </c>
      <c r="G14" s="17" t="e">
        <f>F14/C14*100</f>
        <v>#DIV/0!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17"/>
      <c r="AF14" s="80"/>
      <c r="AG14" s="7"/>
    </row>
    <row r="15" spans="1:33" s="6" customFormat="1" ht="34.15" customHeight="1" x14ac:dyDescent="0.25">
      <c r="A15" s="43" t="s">
        <v>20</v>
      </c>
      <c r="B15" s="19">
        <f>H15+J15+L15+N15+P15+R15+T15+V15+X15+Z15+AB15+AD15</f>
        <v>0</v>
      </c>
      <c r="C15" s="18">
        <f>I15+K15+M15+O15+Q15+S15+U15+W15+Y15+AA15+AC15+AE15</f>
        <v>0</v>
      </c>
      <c r="D15" s="18">
        <f>J15+L15+N15+P15+R15+T15+V15+X15+Z15+AB15+AD15+AF15</f>
        <v>0</v>
      </c>
      <c r="E15" s="18">
        <f>K15+M15+O15+Q15+S15+U15+W15+Y15+AA15+AC15+AE15</f>
        <v>0</v>
      </c>
      <c r="F15" s="18" t="e">
        <f>E15/B15*100</f>
        <v>#DIV/0!</v>
      </c>
      <c r="G15" s="18" t="e">
        <f>E15/C15*100</f>
        <v>#DIV/0!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7"/>
      <c r="AF15" s="80"/>
      <c r="AG15" s="7"/>
    </row>
    <row r="16" spans="1:33" s="6" customFormat="1" ht="33.6" customHeight="1" x14ac:dyDescent="0.25">
      <c r="A16" s="43" t="s">
        <v>21</v>
      </c>
      <c r="B16" s="19">
        <f>H16+J16+L16+N16+P16+R16+T16+V16+X16+Z16+AB16+AD16</f>
        <v>171210.49999999997</v>
      </c>
      <c r="C16" s="18">
        <f>H16</f>
        <v>8551.4380000000001</v>
      </c>
      <c r="D16" s="18">
        <f>H16</f>
        <v>8551.4380000000001</v>
      </c>
      <c r="E16" s="18">
        <f>I16+K16+M16+O16+Q16+S16+U16+W16+Y16+AA16+AC16+AE16</f>
        <v>5849.6469999999999</v>
      </c>
      <c r="F16" s="18">
        <f>E16/B16*100</f>
        <v>3.4166403345589207</v>
      </c>
      <c r="G16" s="18">
        <f>E16/C16*100</f>
        <v>68.40541906519114</v>
      </c>
      <c r="H16" s="18">
        <v>8551.4380000000001</v>
      </c>
      <c r="I16" s="18">
        <v>5849.6469999999999</v>
      </c>
      <c r="J16" s="18">
        <v>14332.145</v>
      </c>
      <c r="K16" s="18"/>
      <c r="L16" s="18">
        <v>13847.924000000001</v>
      </c>
      <c r="M16" s="18"/>
      <c r="N16" s="18">
        <v>15931.994000000001</v>
      </c>
      <c r="O16" s="18"/>
      <c r="P16" s="18">
        <v>18462.557000000001</v>
      </c>
      <c r="Q16" s="18"/>
      <c r="R16" s="18">
        <v>22541.797999999999</v>
      </c>
      <c r="S16" s="18"/>
      <c r="T16" s="18">
        <v>13671.775</v>
      </c>
      <c r="U16" s="18"/>
      <c r="V16" s="18">
        <v>9847.366</v>
      </c>
      <c r="W16" s="18"/>
      <c r="X16" s="18">
        <v>11726.902</v>
      </c>
      <c r="Y16" s="18"/>
      <c r="Z16" s="18">
        <v>13989.316000000001</v>
      </c>
      <c r="AA16" s="18"/>
      <c r="AB16" s="18">
        <v>13102.026</v>
      </c>
      <c r="AC16" s="18"/>
      <c r="AD16" s="18">
        <v>15205.259</v>
      </c>
      <c r="AE16" s="18"/>
      <c r="AF16" s="80"/>
      <c r="AG16" s="7"/>
    </row>
    <row r="17" spans="1:35" s="6" customFormat="1" ht="68.25" customHeight="1" x14ac:dyDescent="0.25">
      <c r="A17" s="32" t="s">
        <v>33</v>
      </c>
      <c r="B17" s="20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31"/>
      <c r="AG17" s="7"/>
    </row>
    <row r="18" spans="1:35" s="6" customFormat="1" ht="34.9" customHeight="1" x14ac:dyDescent="0.25">
      <c r="A18" s="32" t="s">
        <v>24</v>
      </c>
      <c r="B18" s="20">
        <f>B20+B19</f>
        <v>370.1</v>
      </c>
      <c r="C18" s="20">
        <f>C20+C19</f>
        <v>10.098000000000001</v>
      </c>
      <c r="D18" s="20">
        <f>D20+D19</f>
        <v>10.098000000000001</v>
      </c>
      <c r="E18" s="20">
        <f>E20+E19</f>
        <v>0</v>
      </c>
      <c r="F18" s="17">
        <f>E18/B18*100</f>
        <v>0</v>
      </c>
      <c r="G18" s="17">
        <f t="shared" ref="G18:G33" si="3">E18/C18*100</f>
        <v>0</v>
      </c>
      <c r="H18" s="17">
        <f>H19+H20</f>
        <v>10.098000000000001</v>
      </c>
      <c r="I18" s="17">
        <f t="shared" ref="I18:AE18" si="4">I19+I20</f>
        <v>0</v>
      </c>
      <c r="J18" s="17">
        <f t="shared" si="4"/>
        <v>0</v>
      </c>
      <c r="K18" s="17">
        <f t="shared" si="4"/>
        <v>0</v>
      </c>
      <c r="L18" s="17">
        <f t="shared" si="4"/>
        <v>129.374</v>
      </c>
      <c r="M18" s="17">
        <f t="shared" si="4"/>
        <v>0</v>
      </c>
      <c r="N18" s="17">
        <f t="shared" si="4"/>
        <v>23.356000000000002</v>
      </c>
      <c r="O18" s="17">
        <f t="shared" si="4"/>
        <v>0</v>
      </c>
      <c r="P18" s="17">
        <f t="shared" si="4"/>
        <v>11.946999999999999</v>
      </c>
      <c r="Q18" s="17">
        <f t="shared" si="4"/>
        <v>0</v>
      </c>
      <c r="R18" s="17">
        <f t="shared" si="4"/>
        <v>87.430999999999997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7">
        <f t="shared" si="4"/>
        <v>77.289000000000001</v>
      </c>
      <c r="AA18" s="17">
        <f t="shared" si="4"/>
        <v>0</v>
      </c>
      <c r="AB18" s="17">
        <f t="shared" si="4"/>
        <v>11.946999999999999</v>
      </c>
      <c r="AC18" s="17">
        <f t="shared" si="4"/>
        <v>0</v>
      </c>
      <c r="AD18" s="17">
        <f t="shared" si="4"/>
        <v>18.658000000000001</v>
      </c>
      <c r="AE18" s="17">
        <f t="shared" si="4"/>
        <v>0</v>
      </c>
      <c r="AF18" s="64" t="s">
        <v>54</v>
      </c>
      <c r="AG18" s="7"/>
    </row>
    <row r="19" spans="1:35" s="6" customFormat="1" ht="28.9" customHeight="1" x14ac:dyDescent="0.25">
      <c r="A19" s="44" t="s">
        <v>20</v>
      </c>
      <c r="B19" s="20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65"/>
      <c r="AG19" s="7"/>
    </row>
    <row r="20" spans="1:35" s="6" customFormat="1" ht="36" customHeight="1" x14ac:dyDescent="0.25">
      <c r="A20" s="44" t="s">
        <v>21</v>
      </c>
      <c r="B20" s="19">
        <f>H20+J20+L20+N20+P20+R20+T20+V20+X20+Z20+AB20+AD20</f>
        <v>370.1</v>
      </c>
      <c r="C20" s="18">
        <f>H20</f>
        <v>10.098000000000001</v>
      </c>
      <c r="D20" s="18">
        <f>H20</f>
        <v>10.098000000000001</v>
      </c>
      <c r="E20" s="42">
        <f>I20+Q20+K20+M20+O20+S20+AA20</f>
        <v>0</v>
      </c>
      <c r="F20" s="18">
        <f>E20/B20*100</f>
        <v>0</v>
      </c>
      <c r="G20" s="18">
        <f t="shared" si="3"/>
        <v>0</v>
      </c>
      <c r="H20" s="18">
        <v>10.098000000000001</v>
      </c>
      <c r="I20" s="18">
        <v>0</v>
      </c>
      <c r="J20" s="18"/>
      <c r="K20" s="18"/>
      <c r="L20" s="18">
        <v>129.374</v>
      </c>
      <c r="M20" s="18"/>
      <c r="N20" s="18">
        <v>23.356000000000002</v>
      </c>
      <c r="O20" s="18"/>
      <c r="P20" s="18">
        <v>11.946999999999999</v>
      </c>
      <c r="Q20" s="18"/>
      <c r="R20" s="18">
        <v>87.430999999999997</v>
      </c>
      <c r="S20" s="18"/>
      <c r="T20" s="18"/>
      <c r="U20" s="18"/>
      <c r="V20" s="18"/>
      <c r="W20" s="18"/>
      <c r="X20" s="18"/>
      <c r="Y20" s="18"/>
      <c r="Z20" s="18">
        <v>77.289000000000001</v>
      </c>
      <c r="AA20" s="18"/>
      <c r="AB20" s="18">
        <v>11.946999999999999</v>
      </c>
      <c r="AC20" s="18"/>
      <c r="AD20" s="18">
        <v>18.658000000000001</v>
      </c>
      <c r="AE20" s="18"/>
      <c r="AF20" s="66"/>
      <c r="AG20" s="7"/>
    </row>
    <row r="21" spans="1:35" s="6" customFormat="1" ht="50.1" customHeight="1" x14ac:dyDescent="0.25">
      <c r="A21" s="36" t="s">
        <v>34</v>
      </c>
      <c r="B21" s="20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3"/>
      <c r="AG21" s="7"/>
    </row>
    <row r="22" spans="1:35" s="6" customFormat="1" ht="50.1" customHeight="1" x14ac:dyDescent="0.25">
      <c r="A22" s="32" t="s">
        <v>24</v>
      </c>
      <c r="B22" s="20">
        <f>B23+B24</f>
        <v>11.1</v>
      </c>
      <c r="C22" s="20">
        <f>C23+C24</f>
        <v>11.1</v>
      </c>
      <c r="D22" s="17">
        <f>D23+D24</f>
        <v>11.1</v>
      </c>
      <c r="E22" s="17">
        <f>E23+E24</f>
        <v>0</v>
      </c>
      <c r="F22" s="17">
        <f>E22/B22*100</f>
        <v>0</v>
      </c>
      <c r="G22" s="17">
        <f t="shared" si="3"/>
        <v>0</v>
      </c>
      <c r="H22" s="17">
        <f>H23+H24</f>
        <v>0</v>
      </c>
      <c r="I22" s="17">
        <f t="shared" ref="I22:AE22" si="5">I23+I24</f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0</v>
      </c>
      <c r="O22" s="17">
        <f t="shared" si="5"/>
        <v>0</v>
      </c>
      <c r="P22" s="17">
        <f t="shared" si="5"/>
        <v>11.1</v>
      </c>
      <c r="Q22" s="17">
        <f t="shared" si="5"/>
        <v>0</v>
      </c>
      <c r="R22" s="17">
        <f t="shared" si="5"/>
        <v>0</v>
      </c>
      <c r="S22" s="17">
        <f t="shared" si="5"/>
        <v>0</v>
      </c>
      <c r="T22" s="17">
        <f t="shared" si="5"/>
        <v>0</v>
      </c>
      <c r="U22" s="17">
        <f t="shared" si="5"/>
        <v>0</v>
      </c>
      <c r="V22" s="17">
        <f t="shared" si="5"/>
        <v>0</v>
      </c>
      <c r="W22" s="17">
        <f t="shared" si="5"/>
        <v>0</v>
      </c>
      <c r="X22" s="17">
        <f t="shared" si="5"/>
        <v>0</v>
      </c>
      <c r="Y22" s="17">
        <f t="shared" si="5"/>
        <v>0</v>
      </c>
      <c r="Z22" s="17">
        <f t="shared" si="5"/>
        <v>0</v>
      </c>
      <c r="AA22" s="17">
        <f t="shared" si="5"/>
        <v>0</v>
      </c>
      <c r="AB22" s="17">
        <f t="shared" si="5"/>
        <v>0</v>
      </c>
      <c r="AC22" s="17">
        <f t="shared" si="5"/>
        <v>0</v>
      </c>
      <c r="AD22" s="17">
        <f t="shared" si="5"/>
        <v>0</v>
      </c>
      <c r="AE22" s="17">
        <f t="shared" si="5"/>
        <v>0</v>
      </c>
      <c r="AF22" s="64"/>
      <c r="AG22" s="7"/>
    </row>
    <row r="23" spans="1:35" s="6" customFormat="1" ht="36" customHeight="1" x14ac:dyDescent="0.25">
      <c r="A23" s="44" t="s">
        <v>20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65"/>
      <c r="AG23" s="7"/>
    </row>
    <row r="24" spans="1:35" s="6" customFormat="1" ht="28.9" customHeight="1" x14ac:dyDescent="0.25">
      <c r="A24" s="44" t="s">
        <v>21</v>
      </c>
      <c r="B24" s="19">
        <f>H24+J24+L24+N24+P24+R24+T24+V24+X24+Z24+AB24+AD24</f>
        <v>11.1</v>
      </c>
      <c r="C24" s="18">
        <f>H24+J24+L24+N24+P24+R24</f>
        <v>11.1</v>
      </c>
      <c r="D24" s="18">
        <f>H24+J24+L24+N24+P24+R24+T24+V24</f>
        <v>11.1</v>
      </c>
      <c r="E24" s="18">
        <f>I24+K24+M24+O24+Q24+S24+U24+W24+Y24+AA24+AC24+AE24</f>
        <v>0</v>
      </c>
      <c r="F24" s="18">
        <f>E24/B24*100</f>
        <v>0</v>
      </c>
      <c r="G24" s="18">
        <f t="shared" si="3"/>
        <v>0</v>
      </c>
      <c r="H24" s="18">
        <v>0</v>
      </c>
      <c r="I24" s="18">
        <v>0</v>
      </c>
      <c r="J24" s="18"/>
      <c r="K24" s="18"/>
      <c r="L24" s="18"/>
      <c r="M24" s="18"/>
      <c r="N24" s="18"/>
      <c r="O24" s="18"/>
      <c r="P24" s="18">
        <v>11.1</v>
      </c>
      <c r="Q24" s="18"/>
      <c r="R24" s="18"/>
      <c r="S24" s="18"/>
      <c r="T24" s="18"/>
      <c r="U24" s="17"/>
      <c r="V24" s="18"/>
      <c r="W24" s="17"/>
      <c r="X24" s="18"/>
      <c r="Y24" s="18"/>
      <c r="Z24" s="18"/>
      <c r="AA24" s="18"/>
      <c r="AB24" s="18"/>
      <c r="AC24" s="18"/>
      <c r="AD24" s="18"/>
      <c r="AE24" s="18"/>
      <c r="AF24" s="66"/>
      <c r="AG24" s="7"/>
    </row>
    <row r="25" spans="1:35" s="6" customFormat="1" ht="31.9" customHeight="1" x14ac:dyDescent="0.25">
      <c r="A25" s="35" t="s">
        <v>50</v>
      </c>
      <c r="B25" s="20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4" t="s">
        <v>55</v>
      </c>
      <c r="AG25" s="7"/>
    </row>
    <row r="26" spans="1:35" s="6" customFormat="1" ht="31.9" customHeight="1" x14ac:dyDescent="0.25">
      <c r="A26" s="35" t="s">
        <v>24</v>
      </c>
      <c r="B26" s="20">
        <f>B27+B28+B29</f>
        <v>872.5</v>
      </c>
      <c r="C26" s="17">
        <f t="shared" ref="C26:D29" si="6">H26</f>
        <v>0</v>
      </c>
      <c r="D26" s="17">
        <f t="shared" si="6"/>
        <v>0</v>
      </c>
      <c r="E26" s="17">
        <f>I26</f>
        <v>0</v>
      </c>
      <c r="F26" s="17">
        <f>E26/B26*100</f>
        <v>0</v>
      </c>
      <c r="G26" s="18" t="e">
        <f t="shared" si="3"/>
        <v>#DIV/0!</v>
      </c>
      <c r="H26" s="17"/>
      <c r="I26" s="17"/>
      <c r="J26" s="17"/>
      <c r="K26" s="17"/>
      <c r="L26" s="17">
        <f>L27+L28</f>
        <v>499.90999999999997</v>
      </c>
      <c r="M26" s="17"/>
      <c r="N26" s="17">
        <f>N27+N28</f>
        <v>257.59000000000003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75"/>
      <c r="AG26" s="7"/>
    </row>
    <row r="27" spans="1:35" s="6" customFormat="1" ht="31.9" customHeight="1" x14ac:dyDescent="0.25">
      <c r="A27" s="35" t="s">
        <v>20</v>
      </c>
      <c r="B27" s="20">
        <f>L27+N27</f>
        <v>446</v>
      </c>
      <c r="C27" s="17">
        <f t="shared" si="6"/>
        <v>0</v>
      </c>
      <c r="D27" s="17">
        <f t="shared" si="6"/>
        <v>0</v>
      </c>
      <c r="E27" s="17">
        <f>I27</f>
        <v>0</v>
      </c>
      <c r="F27" s="17">
        <f t="shared" ref="F27:F28" si="7">E27/B27*100</f>
        <v>0</v>
      </c>
      <c r="G27" s="18" t="e">
        <f t="shared" si="3"/>
        <v>#DIV/0!</v>
      </c>
      <c r="H27" s="17"/>
      <c r="I27" s="17"/>
      <c r="J27" s="17"/>
      <c r="K27" s="17"/>
      <c r="L27" s="17">
        <v>399.928</v>
      </c>
      <c r="M27" s="17"/>
      <c r="N27" s="17">
        <v>46.072000000000003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75"/>
      <c r="AG27" s="7"/>
    </row>
    <row r="28" spans="1:35" s="6" customFormat="1" ht="31.9" customHeight="1" x14ac:dyDescent="0.25">
      <c r="A28" s="35" t="s">
        <v>21</v>
      </c>
      <c r="B28" s="20">
        <f>H28+J28+L28+N28+P28+R28+T28+V28+X28+Z28+AB28+AD28</f>
        <v>426.5</v>
      </c>
      <c r="C28" s="17">
        <f t="shared" si="6"/>
        <v>0</v>
      </c>
      <c r="D28" s="17">
        <f t="shared" si="6"/>
        <v>0</v>
      </c>
      <c r="E28" s="17">
        <f>I28</f>
        <v>0</v>
      </c>
      <c r="F28" s="17">
        <f t="shared" si="7"/>
        <v>0</v>
      </c>
      <c r="G28" s="18" t="e">
        <f t="shared" si="3"/>
        <v>#DIV/0!</v>
      </c>
      <c r="H28" s="17"/>
      <c r="I28" s="17"/>
      <c r="J28" s="17">
        <v>115</v>
      </c>
      <c r="K28" s="17"/>
      <c r="L28" s="17">
        <v>99.981999999999999</v>
      </c>
      <c r="M28" s="17"/>
      <c r="N28" s="17">
        <v>211.518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75"/>
      <c r="AG28" s="7"/>
    </row>
    <row r="29" spans="1:35" s="6" customFormat="1" ht="42.75" customHeight="1" x14ac:dyDescent="0.25">
      <c r="A29" s="35" t="s">
        <v>51</v>
      </c>
      <c r="B29" s="20">
        <v>0</v>
      </c>
      <c r="C29" s="17">
        <f t="shared" si="6"/>
        <v>0</v>
      </c>
      <c r="D29" s="17">
        <f t="shared" si="6"/>
        <v>0</v>
      </c>
      <c r="E29" s="17">
        <f>I29</f>
        <v>0</v>
      </c>
      <c r="F29" s="17" t="e">
        <f>E29/B29*100</f>
        <v>#DIV/0!</v>
      </c>
      <c r="G29" s="18" t="e">
        <f t="shared" si="3"/>
        <v>#DIV/0!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76"/>
      <c r="AG29" s="7"/>
    </row>
    <row r="30" spans="1:35" s="6" customFormat="1" ht="39" hidden="1" customHeight="1" x14ac:dyDescent="0.25">
      <c r="A30" s="30" t="s">
        <v>39</v>
      </c>
      <c r="B30" s="20" t="e">
        <f>B31</f>
        <v>#REF!</v>
      </c>
      <c r="C30" s="20" t="e">
        <f t="shared" ref="C30:AE30" si="8">C31</f>
        <v>#REF!</v>
      </c>
      <c r="D30" s="20" t="e">
        <f>D31</f>
        <v>#REF!</v>
      </c>
      <c r="E30" s="20" t="e">
        <f t="shared" si="8"/>
        <v>#REF!</v>
      </c>
      <c r="F30" s="20" t="e">
        <f>F31</f>
        <v>#REF!</v>
      </c>
      <c r="G30" s="20" t="e">
        <f>G31</f>
        <v>#REF!</v>
      </c>
      <c r="H30" s="20" t="e">
        <f t="shared" si="8"/>
        <v>#REF!</v>
      </c>
      <c r="I30" s="20" t="e">
        <f t="shared" si="8"/>
        <v>#REF!</v>
      </c>
      <c r="J30" s="20" t="e">
        <f t="shared" si="8"/>
        <v>#REF!</v>
      </c>
      <c r="K30" s="20" t="e">
        <f t="shared" si="8"/>
        <v>#REF!</v>
      </c>
      <c r="L30" s="20" t="e">
        <f t="shared" si="8"/>
        <v>#REF!</v>
      </c>
      <c r="M30" s="20" t="e">
        <f t="shared" si="8"/>
        <v>#REF!</v>
      </c>
      <c r="N30" s="20" t="e">
        <f t="shared" si="8"/>
        <v>#REF!</v>
      </c>
      <c r="O30" s="20" t="e">
        <f t="shared" si="8"/>
        <v>#REF!</v>
      </c>
      <c r="P30" s="20" t="e">
        <f t="shared" si="8"/>
        <v>#REF!</v>
      </c>
      <c r="Q30" s="20" t="e">
        <f t="shared" si="8"/>
        <v>#REF!</v>
      </c>
      <c r="R30" s="20" t="e">
        <f t="shared" si="8"/>
        <v>#REF!</v>
      </c>
      <c r="S30" s="20" t="e">
        <f t="shared" si="8"/>
        <v>#REF!</v>
      </c>
      <c r="T30" s="20" t="e">
        <f t="shared" si="8"/>
        <v>#REF!</v>
      </c>
      <c r="U30" s="20" t="e">
        <f t="shared" si="8"/>
        <v>#REF!</v>
      </c>
      <c r="V30" s="20" t="e">
        <f t="shared" si="8"/>
        <v>#REF!</v>
      </c>
      <c r="W30" s="20" t="e">
        <f t="shared" si="8"/>
        <v>#REF!</v>
      </c>
      <c r="X30" s="20" t="e">
        <f t="shared" si="8"/>
        <v>#REF!</v>
      </c>
      <c r="Y30" s="20" t="e">
        <f t="shared" si="8"/>
        <v>#REF!</v>
      </c>
      <c r="Z30" s="20" t="e">
        <f t="shared" si="8"/>
        <v>#REF!</v>
      </c>
      <c r="AA30" s="20" t="e">
        <f t="shared" si="8"/>
        <v>#REF!</v>
      </c>
      <c r="AB30" s="20" t="e">
        <f t="shared" si="8"/>
        <v>#REF!</v>
      </c>
      <c r="AC30" s="20" t="e">
        <f t="shared" si="8"/>
        <v>#REF!</v>
      </c>
      <c r="AD30" s="20" t="e">
        <f t="shared" si="8"/>
        <v>#REF!</v>
      </c>
      <c r="AE30" s="20" t="e">
        <f t="shared" si="8"/>
        <v>#REF!</v>
      </c>
      <c r="AF30" s="61"/>
      <c r="AG30" s="7"/>
    </row>
    <row r="31" spans="1:35" s="6" customFormat="1" ht="41.25" hidden="1" customHeight="1" x14ac:dyDescent="0.25">
      <c r="A31" s="32" t="s">
        <v>24</v>
      </c>
      <c r="B31" s="45" t="e">
        <f>B32+B33+#REF!+#REF!</f>
        <v>#REF!</v>
      </c>
      <c r="C31" s="20" t="e">
        <f>C32+C33+#REF!+#REF!</f>
        <v>#REF!</v>
      </c>
      <c r="D31" s="20" t="e">
        <f>D32+D33+#REF!+#REF!</f>
        <v>#REF!</v>
      </c>
      <c r="E31" s="20" t="e">
        <f>E32+E33+#REF!+#REF!</f>
        <v>#REF!</v>
      </c>
      <c r="F31" s="17" t="e">
        <f>E31/B31*100</f>
        <v>#REF!</v>
      </c>
      <c r="G31" s="17" t="e">
        <f t="shared" si="3"/>
        <v>#REF!</v>
      </c>
      <c r="H31" s="17" t="e">
        <f>H32+H33+#REF!+#REF!</f>
        <v>#REF!</v>
      </c>
      <c r="I31" s="17" t="e">
        <f>I32+I33+#REF!+#REF!</f>
        <v>#REF!</v>
      </c>
      <c r="J31" s="17" t="e">
        <f>J32+J33+#REF!+#REF!</f>
        <v>#REF!</v>
      </c>
      <c r="K31" s="17" t="e">
        <f>K32+K33+#REF!+#REF!</f>
        <v>#REF!</v>
      </c>
      <c r="L31" s="17" t="e">
        <f>L32+L33+#REF!+#REF!</f>
        <v>#REF!</v>
      </c>
      <c r="M31" s="17" t="e">
        <f>M32+M33+#REF!+#REF!</f>
        <v>#REF!</v>
      </c>
      <c r="N31" s="17" t="e">
        <f>N32+N33+#REF!+#REF!</f>
        <v>#REF!</v>
      </c>
      <c r="O31" s="17" t="e">
        <f>O32+O33+#REF!+#REF!</f>
        <v>#REF!</v>
      </c>
      <c r="P31" s="17" t="e">
        <f>P32+P33+#REF!+#REF!</f>
        <v>#REF!</v>
      </c>
      <c r="Q31" s="17" t="e">
        <f>Q32+Q33+#REF!+#REF!</f>
        <v>#REF!</v>
      </c>
      <c r="R31" s="17" t="e">
        <f>R32+R33+#REF!+#REF!</f>
        <v>#REF!</v>
      </c>
      <c r="S31" s="17" t="e">
        <f>S32+S33+#REF!+#REF!</f>
        <v>#REF!</v>
      </c>
      <c r="T31" s="17" t="e">
        <f>T32+T33+#REF!+#REF!</f>
        <v>#REF!</v>
      </c>
      <c r="U31" s="17" t="e">
        <f>U32+U33+#REF!+#REF!</f>
        <v>#REF!</v>
      </c>
      <c r="V31" s="17" t="e">
        <f>V32+V33+#REF!+#REF!</f>
        <v>#REF!</v>
      </c>
      <c r="W31" s="17" t="e">
        <f>W32+W33+#REF!+#REF!</f>
        <v>#REF!</v>
      </c>
      <c r="X31" s="17" t="e">
        <f>X32+X33+#REF!+#REF!</f>
        <v>#REF!</v>
      </c>
      <c r="Y31" s="17" t="e">
        <f>Y32+Y33+#REF!+#REF!</f>
        <v>#REF!</v>
      </c>
      <c r="Z31" s="17" t="e">
        <f>Z32+Z33+#REF!+#REF!</f>
        <v>#REF!</v>
      </c>
      <c r="AA31" s="17" t="e">
        <f>AA32+AA33+#REF!+#REF!</f>
        <v>#REF!</v>
      </c>
      <c r="AB31" s="17" t="e">
        <f>AB32+AB33+#REF!+#REF!</f>
        <v>#REF!</v>
      </c>
      <c r="AC31" s="17" t="e">
        <f>AC32+AC33+#REF!+#REF!</f>
        <v>#REF!</v>
      </c>
      <c r="AD31" s="17" t="e">
        <f>AD32+AD33+#REF!+#REF!</f>
        <v>#REF!</v>
      </c>
      <c r="AE31" s="17" t="e">
        <f>AE32+AE33+#REF!+#REF!</f>
        <v>#REF!</v>
      </c>
      <c r="AF31" s="62"/>
      <c r="AG31" s="7"/>
    </row>
    <row r="32" spans="1:35" s="6" customFormat="1" ht="29.25" hidden="1" customHeight="1" x14ac:dyDescent="0.25">
      <c r="A32" s="44" t="s">
        <v>20</v>
      </c>
      <c r="B32" s="19">
        <f>H32+J32+L32+N32+P32+R32+T32+V32+X32+Z32+AB32+AD32</f>
        <v>0</v>
      </c>
      <c r="C32" s="18">
        <f>H32+J32+L32+N32+P32+R32+T32+V32</f>
        <v>0</v>
      </c>
      <c r="D32" s="18"/>
      <c r="E32" s="18">
        <f>I32+K32+M32+O32+Q32+S32+U32+W32+Y32+AA32+AC32+AE32</f>
        <v>0</v>
      </c>
      <c r="F32" s="18" t="e">
        <f t="shared" ref="F32" si="9">E32/B32*100</f>
        <v>#DIV/0!</v>
      </c>
      <c r="G32" s="18" t="e">
        <f t="shared" si="3"/>
        <v>#DIV/0!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62"/>
      <c r="AG32" s="7"/>
      <c r="AI32" s="6" t="s">
        <v>29</v>
      </c>
    </row>
    <row r="33" spans="1:44" s="6" customFormat="1" ht="28.5" hidden="1" customHeight="1" x14ac:dyDescent="0.25">
      <c r="A33" s="44" t="s">
        <v>21</v>
      </c>
      <c r="B33" s="19">
        <f>H33+J33+L33+N33+P33+R33+T33+V33+X33+Z33+AB33+AD33</f>
        <v>0</v>
      </c>
      <c r="C33" s="18">
        <f>SUM(H33+J33+L33+N33+P33+R33+T33+V33)</f>
        <v>0</v>
      </c>
      <c r="D33" s="18">
        <f>C33</f>
        <v>0</v>
      </c>
      <c r="E33" s="18">
        <f>SUM(S33+U33+W33)</f>
        <v>0</v>
      </c>
      <c r="F33" s="18" t="e">
        <f>E33/B33*100</f>
        <v>#DIV/0!</v>
      </c>
      <c r="G33" s="18" t="e">
        <f t="shared" si="3"/>
        <v>#DIV/0!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63"/>
      <c r="AG33" s="7"/>
      <c r="AJ33" s="6" t="s">
        <v>29</v>
      </c>
    </row>
    <row r="34" spans="1:44" s="6" customFormat="1" ht="66.599999999999994" customHeight="1" x14ac:dyDescent="0.25">
      <c r="A34" s="32" t="s">
        <v>35</v>
      </c>
      <c r="B34" s="20">
        <f>B35</f>
        <v>3894.2000000000003</v>
      </c>
      <c r="C34" s="17">
        <f t="shared" ref="C34:H34" si="10">C35</f>
        <v>371.7</v>
      </c>
      <c r="D34" s="17">
        <f>D35</f>
        <v>371.7</v>
      </c>
      <c r="E34" s="17">
        <f t="shared" si="10"/>
        <v>251.6</v>
      </c>
      <c r="F34" s="17">
        <f t="shared" si="10"/>
        <v>6.4608905551846325</v>
      </c>
      <c r="G34" s="17">
        <f t="shared" si="10"/>
        <v>67.688996502555824</v>
      </c>
      <c r="H34" s="17">
        <f t="shared" si="10"/>
        <v>371.7</v>
      </c>
      <c r="I34" s="17">
        <f t="shared" ref="I34:AE34" si="11">I35</f>
        <v>251.6</v>
      </c>
      <c r="J34" s="17">
        <f t="shared" si="11"/>
        <v>468.6</v>
      </c>
      <c r="K34" s="17">
        <f t="shared" si="11"/>
        <v>0</v>
      </c>
      <c r="L34" s="17">
        <f t="shared" si="11"/>
        <v>1015.7</v>
      </c>
      <c r="M34" s="17">
        <f t="shared" si="11"/>
        <v>0</v>
      </c>
      <c r="N34" s="17">
        <f t="shared" si="11"/>
        <v>513.70000000000005</v>
      </c>
      <c r="O34" s="17">
        <f t="shared" si="11"/>
        <v>0</v>
      </c>
      <c r="P34" s="17">
        <f t="shared" si="11"/>
        <v>485.8</v>
      </c>
      <c r="Q34" s="17">
        <f t="shared" si="11"/>
        <v>0</v>
      </c>
      <c r="R34" s="17">
        <f t="shared" si="11"/>
        <v>5.5</v>
      </c>
      <c r="S34" s="17">
        <f t="shared" si="11"/>
        <v>0</v>
      </c>
      <c r="T34" s="17">
        <f t="shared" si="11"/>
        <v>0</v>
      </c>
      <c r="U34" s="17">
        <f t="shared" si="11"/>
        <v>0</v>
      </c>
      <c r="V34" s="17">
        <f t="shared" si="11"/>
        <v>10.199999999999999</v>
      </c>
      <c r="W34" s="17">
        <f t="shared" si="11"/>
        <v>0</v>
      </c>
      <c r="X34" s="17">
        <f t="shared" si="11"/>
        <v>204.4</v>
      </c>
      <c r="Y34" s="17">
        <f t="shared" si="11"/>
        <v>0</v>
      </c>
      <c r="Z34" s="17">
        <f t="shared" si="11"/>
        <v>159.5</v>
      </c>
      <c r="AA34" s="17">
        <f t="shared" si="11"/>
        <v>0</v>
      </c>
      <c r="AB34" s="17">
        <f t="shared" si="11"/>
        <v>434.3</v>
      </c>
      <c r="AC34" s="17">
        <f t="shared" si="11"/>
        <v>0</v>
      </c>
      <c r="AD34" s="17">
        <f t="shared" si="11"/>
        <v>224.8</v>
      </c>
      <c r="AE34" s="17">
        <f t="shared" si="11"/>
        <v>0</v>
      </c>
      <c r="AF34" s="37"/>
      <c r="AG34" s="7"/>
    </row>
    <row r="35" spans="1:44" s="6" customFormat="1" ht="87" customHeight="1" x14ac:dyDescent="0.25">
      <c r="A35" s="30" t="s">
        <v>28</v>
      </c>
      <c r="B35" s="20">
        <f>B36</f>
        <v>3894.2000000000003</v>
      </c>
      <c r="C35" s="17">
        <f t="shared" ref="C35:H35" si="12">C36</f>
        <v>371.7</v>
      </c>
      <c r="D35" s="17">
        <f>D36</f>
        <v>371.7</v>
      </c>
      <c r="E35" s="17">
        <f t="shared" si="12"/>
        <v>251.6</v>
      </c>
      <c r="F35" s="17">
        <f t="shared" si="12"/>
        <v>6.4608905551846325</v>
      </c>
      <c r="G35" s="17">
        <f t="shared" si="12"/>
        <v>67.688996502555824</v>
      </c>
      <c r="H35" s="17">
        <f t="shared" si="12"/>
        <v>371.7</v>
      </c>
      <c r="I35" s="17">
        <f t="shared" ref="I35:AE35" si="13">I36</f>
        <v>251.6</v>
      </c>
      <c r="J35" s="17">
        <f t="shared" si="13"/>
        <v>468.6</v>
      </c>
      <c r="K35" s="17">
        <f t="shared" si="13"/>
        <v>0</v>
      </c>
      <c r="L35" s="17">
        <f t="shared" si="13"/>
        <v>1015.7</v>
      </c>
      <c r="M35" s="17">
        <f t="shared" si="13"/>
        <v>0</v>
      </c>
      <c r="N35" s="17">
        <f t="shared" si="13"/>
        <v>513.70000000000005</v>
      </c>
      <c r="O35" s="17">
        <f t="shared" si="13"/>
        <v>0</v>
      </c>
      <c r="P35" s="17">
        <f t="shared" si="13"/>
        <v>485.8</v>
      </c>
      <c r="Q35" s="17">
        <f t="shared" si="13"/>
        <v>0</v>
      </c>
      <c r="R35" s="17">
        <f t="shared" si="13"/>
        <v>5.5</v>
      </c>
      <c r="S35" s="17">
        <f t="shared" si="13"/>
        <v>0</v>
      </c>
      <c r="T35" s="17">
        <f t="shared" si="13"/>
        <v>0</v>
      </c>
      <c r="U35" s="17">
        <f t="shared" si="13"/>
        <v>0</v>
      </c>
      <c r="V35" s="17">
        <f t="shared" si="13"/>
        <v>10.199999999999999</v>
      </c>
      <c r="W35" s="17">
        <f t="shared" si="13"/>
        <v>0</v>
      </c>
      <c r="X35" s="17">
        <f t="shared" si="13"/>
        <v>204.4</v>
      </c>
      <c r="Y35" s="17">
        <f t="shared" si="13"/>
        <v>0</v>
      </c>
      <c r="Z35" s="17">
        <f t="shared" si="13"/>
        <v>159.5</v>
      </c>
      <c r="AA35" s="17">
        <f t="shared" si="13"/>
        <v>0</v>
      </c>
      <c r="AB35" s="17">
        <f t="shared" si="13"/>
        <v>434.3</v>
      </c>
      <c r="AC35" s="17">
        <f t="shared" si="13"/>
        <v>0</v>
      </c>
      <c r="AD35" s="17">
        <f t="shared" si="13"/>
        <v>224.8</v>
      </c>
      <c r="AE35" s="17">
        <f t="shared" si="13"/>
        <v>0</v>
      </c>
      <c r="AF35" s="61" t="s">
        <v>56</v>
      </c>
      <c r="AG35" s="7"/>
    </row>
    <row r="36" spans="1:44" s="9" customFormat="1" ht="30.6" customHeight="1" x14ac:dyDescent="0.25">
      <c r="A36" s="38" t="s">
        <v>24</v>
      </c>
      <c r="B36" s="20">
        <f>B38</f>
        <v>3894.2000000000003</v>
      </c>
      <c r="C36" s="17">
        <f>C38</f>
        <v>371.7</v>
      </c>
      <c r="D36" s="17">
        <f>D38</f>
        <v>371.7</v>
      </c>
      <c r="E36" s="17">
        <f>E38</f>
        <v>251.6</v>
      </c>
      <c r="F36" s="17">
        <f>E36/B36*100</f>
        <v>6.4608905551846325</v>
      </c>
      <c r="G36" s="17">
        <f>E36/C36*100</f>
        <v>67.688996502555824</v>
      </c>
      <c r="H36" s="17">
        <f>H37+H38</f>
        <v>371.7</v>
      </c>
      <c r="I36" s="17">
        <f t="shared" ref="I36:AE36" si="14">I37+I38</f>
        <v>251.6</v>
      </c>
      <c r="J36" s="17">
        <f t="shared" si="14"/>
        <v>468.6</v>
      </c>
      <c r="K36" s="17">
        <f t="shared" si="14"/>
        <v>0</v>
      </c>
      <c r="L36" s="17">
        <f t="shared" si="14"/>
        <v>1015.7</v>
      </c>
      <c r="M36" s="17">
        <f t="shared" si="14"/>
        <v>0</v>
      </c>
      <c r="N36" s="17">
        <f t="shared" si="14"/>
        <v>513.70000000000005</v>
      </c>
      <c r="O36" s="17">
        <f t="shared" si="14"/>
        <v>0</v>
      </c>
      <c r="P36" s="17">
        <f t="shared" si="14"/>
        <v>485.8</v>
      </c>
      <c r="Q36" s="17">
        <f t="shared" si="14"/>
        <v>0</v>
      </c>
      <c r="R36" s="17">
        <f t="shared" si="14"/>
        <v>5.5</v>
      </c>
      <c r="S36" s="17">
        <f t="shared" si="14"/>
        <v>0</v>
      </c>
      <c r="T36" s="17">
        <f t="shared" si="14"/>
        <v>0</v>
      </c>
      <c r="U36" s="17">
        <f t="shared" si="14"/>
        <v>0</v>
      </c>
      <c r="V36" s="17">
        <f t="shared" si="14"/>
        <v>10.199999999999999</v>
      </c>
      <c r="W36" s="17">
        <f t="shared" si="14"/>
        <v>0</v>
      </c>
      <c r="X36" s="17">
        <f t="shared" si="14"/>
        <v>204.4</v>
      </c>
      <c r="Y36" s="17">
        <f t="shared" si="14"/>
        <v>0</v>
      </c>
      <c r="Z36" s="17">
        <f t="shared" si="14"/>
        <v>159.5</v>
      </c>
      <c r="AA36" s="17">
        <f t="shared" si="14"/>
        <v>0</v>
      </c>
      <c r="AB36" s="17">
        <f t="shared" si="14"/>
        <v>434.3</v>
      </c>
      <c r="AC36" s="17">
        <f t="shared" si="14"/>
        <v>0</v>
      </c>
      <c r="AD36" s="17">
        <f t="shared" si="14"/>
        <v>224.8</v>
      </c>
      <c r="AE36" s="17">
        <f t="shared" si="14"/>
        <v>0</v>
      </c>
      <c r="AF36" s="68"/>
      <c r="AG36" s="7"/>
    </row>
    <row r="37" spans="1:44" s="6" customFormat="1" ht="25.9" customHeight="1" x14ac:dyDescent="0.25">
      <c r="A37" s="43" t="s">
        <v>20</v>
      </c>
      <c r="B37" s="19"/>
      <c r="C37" s="18"/>
      <c r="D37" s="18"/>
      <c r="E37" s="18"/>
      <c r="F37" s="18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68"/>
      <c r="AG37" s="7"/>
    </row>
    <row r="38" spans="1:44" s="6" customFormat="1" ht="33" customHeight="1" x14ac:dyDescent="0.25">
      <c r="A38" s="43" t="s">
        <v>21</v>
      </c>
      <c r="B38" s="19">
        <f>H38+J38+L38+N38+P38+R38+T38+V38+X38+Z38+AB38+AD38</f>
        <v>3894.2000000000003</v>
      </c>
      <c r="C38" s="19">
        <f>SUM(H38)</f>
        <v>371.7</v>
      </c>
      <c r="D38" s="18">
        <f>SUM(H38)</f>
        <v>371.7</v>
      </c>
      <c r="E38" s="18">
        <f>SUM(I38)</f>
        <v>251.6</v>
      </c>
      <c r="F38" s="18">
        <f>E38/B38*100</f>
        <v>6.4608905551846325</v>
      </c>
      <c r="G38" s="39">
        <f>E38/C38*100</f>
        <v>67.688996502555824</v>
      </c>
      <c r="H38" s="18">
        <v>371.7</v>
      </c>
      <c r="I38" s="18">
        <v>251.6</v>
      </c>
      <c r="J38" s="18">
        <v>468.6</v>
      </c>
      <c r="K38" s="18"/>
      <c r="L38" s="18">
        <v>1015.7</v>
      </c>
      <c r="M38" s="18"/>
      <c r="N38" s="18">
        <v>513.70000000000005</v>
      </c>
      <c r="O38" s="18"/>
      <c r="P38" s="18">
        <v>485.8</v>
      </c>
      <c r="Q38" s="18"/>
      <c r="R38" s="18">
        <v>5.5</v>
      </c>
      <c r="S38" s="18"/>
      <c r="T38" s="18"/>
      <c r="U38" s="17"/>
      <c r="V38" s="18">
        <v>10.199999999999999</v>
      </c>
      <c r="W38" s="18"/>
      <c r="X38" s="18">
        <v>204.4</v>
      </c>
      <c r="Y38" s="18"/>
      <c r="Z38" s="18">
        <v>159.5</v>
      </c>
      <c r="AA38" s="18"/>
      <c r="AB38" s="18">
        <v>434.3</v>
      </c>
      <c r="AC38" s="18"/>
      <c r="AD38" s="18">
        <v>224.8</v>
      </c>
      <c r="AE38" s="18"/>
      <c r="AF38" s="69"/>
      <c r="AG38" s="7"/>
    </row>
    <row r="39" spans="1:44" s="6" customFormat="1" ht="50.1" customHeight="1" x14ac:dyDescent="0.25">
      <c r="A39" s="28" t="s">
        <v>36</v>
      </c>
      <c r="B39" s="17">
        <f>B40</f>
        <v>6907.3</v>
      </c>
      <c r="C39" s="17">
        <f t="shared" ref="C39:G40" si="15">C40</f>
        <v>1410.2360000000001</v>
      </c>
      <c r="D39" s="17">
        <f>D40</f>
        <v>1410.2360000000001</v>
      </c>
      <c r="E39" s="17">
        <f t="shared" si="15"/>
        <v>1162.8399999999999</v>
      </c>
      <c r="F39" s="17">
        <f t="shared" si="15"/>
        <v>16.834942741737002</v>
      </c>
      <c r="G39" s="17">
        <f t="shared" si="15"/>
        <v>82.457120652146159</v>
      </c>
      <c r="H39" s="17">
        <f xml:space="preserve"> H40</f>
        <v>1410.2360000000001</v>
      </c>
      <c r="I39" s="17">
        <f t="shared" ref="I39:AE39" si="16" xml:space="preserve"> I40</f>
        <v>1162.8399999999999</v>
      </c>
      <c r="J39" s="17">
        <f t="shared" si="16"/>
        <v>612.17399999999998</v>
      </c>
      <c r="K39" s="17">
        <f t="shared" si="16"/>
        <v>0</v>
      </c>
      <c r="L39" s="17">
        <f t="shared" si="16"/>
        <v>242.56700000000001</v>
      </c>
      <c r="M39" s="17">
        <f t="shared" si="16"/>
        <v>0</v>
      </c>
      <c r="N39" s="17">
        <f t="shared" si="16"/>
        <v>522.02200000000005</v>
      </c>
      <c r="O39" s="17">
        <f t="shared" si="16"/>
        <v>0</v>
      </c>
      <c r="P39" s="17">
        <f t="shared" si="16"/>
        <v>460.87299999999999</v>
      </c>
      <c r="Q39" s="17">
        <f t="shared" si="16"/>
        <v>0</v>
      </c>
      <c r="R39" s="17">
        <f t="shared" si="16"/>
        <v>558.58299999999997</v>
      </c>
      <c r="S39" s="17">
        <f t="shared" si="16"/>
        <v>0</v>
      </c>
      <c r="T39" s="17">
        <f t="shared" si="16"/>
        <v>555.82799999999997</v>
      </c>
      <c r="U39" s="17">
        <f t="shared" si="16"/>
        <v>0</v>
      </c>
      <c r="V39" s="17">
        <f t="shared" si="16"/>
        <v>691.78700000000003</v>
      </c>
      <c r="W39" s="17">
        <f t="shared" si="16"/>
        <v>0</v>
      </c>
      <c r="X39" s="17">
        <f t="shared" si="16"/>
        <v>298.50900000000001</v>
      </c>
      <c r="Y39" s="17">
        <f t="shared" si="16"/>
        <v>0</v>
      </c>
      <c r="Z39" s="17">
        <f t="shared" si="16"/>
        <v>525.36800000000005</v>
      </c>
      <c r="AA39" s="17">
        <f t="shared" si="16"/>
        <v>0</v>
      </c>
      <c r="AB39" s="17">
        <f t="shared" si="16"/>
        <v>319.00099999999998</v>
      </c>
      <c r="AC39" s="17">
        <f t="shared" si="16"/>
        <v>0</v>
      </c>
      <c r="AD39" s="17">
        <f t="shared" si="16"/>
        <v>710.35199999999998</v>
      </c>
      <c r="AE39" s="17">
        <f t="shared" si="16"/>
        <v>0</v>
      </c>
      <c r="AF39" s="29"/>
      <c r="AG39" s="7"/>
    </row>
    <row r="40" spans="1:44" s="6" customFormat="1" ht="89.25" customHeight="1" x14ac:dyDescent="0.25">
      <c r="A40" s="30" t="s">
        <v>37</v>
      </c>
      <c r="B40" s="20">
        <f>B41</f>
        <v>6907.3</v>
      </c>
      <c r="C40" s="17">
        <f t="shared" si="15"/>
        <v>1410.2360000000001</v>
      </c>
      <c r="D40" s="17">
        <f>D41</f>
        <v>1410.2360000000001</v>
      </c>
      <c r="E40" s="17">
        <f t="shared" si="15"/>
        <v>1162.8399999999999</v>
      </c>
      <c r="F40" s="17">
        <f t="shared" si="15"/>
        <v>16.834942741737002</v>
      </c>
      <c r="G40" s="17">
        <f t="shared" si="15"/>
        <v>82.457120652146159</v>
      </c>
      <c r="H40" s="17">
        <f>H41</f>
        <v>1410.2360000000001</v>
      </c>
      <c r="I40" s="17">
        <f t="shared" ref="I40:AE40" si="17">I41</f>
        <v>1162.8399999999999</v>
      </c>
      <c r="J40" s="17">
        <f t="shared" si="17"/>
        <v>612.17399999999998</v>
      </c>
      <c r="K40" s="17">
        <f t="shared" si="17"/>
        <v>0</v>
      </c>
      <c r="L40" s="17">
        <f t="shared" si="17"/>
        <v>242.56700000000001</v>
      </c>
      <c r="M40" s="17">
        <f t="shared" si="17"/>
        <v>0</v>
      </c>
      <c r="N40" s="17">
        <f t="shared" si="17"/>
        <v>522.02200000000005</v>
      </c>
      <c r="O40" s="17">
        <f t="shared" si="17"/>
        <v>0</v>
      </c>
      <c r="P40" s="17">
        <f t="shared" si="17"/>
        <v>460.87299999999999</v>
      </c>
      <c r="Q40" s="17">
        <f t="shared" si="17"/>
        <v>0</v>
      </c>
      <c r="R40" s="17">
        <f t="shared" si="17"/>
        <v>558.58299999999997</v>
      </c>
      <c r="S40" s="17">
        <f t="shared" si="17"/>
        <v>0</v>
      </c>
      <c r="T40" s="17">
        <f t="shared" si="17"/>
        <v>555.82799999999997</v>
      </c>
      <c r="U40" s="17">
        <f t="shared" si="17"/>
        <v>0</v>
      </c>
      <c r="V40" s="17">
        <f t="shared" si="17"/>
        <v>691.78700000000003</v>
      </c>
      <c r="W40" s="17">
        <f t="shared" si="17"/>
        <v>0</v>
      </c>
      <c r="X40" s="17">
        <f t="shared" si="17"/>
        <v>298.50900000000001</v>
      </c>
      <c r="Y40" s="17">
        <f t="shared" si="17"/>
        <v>0</v>
      </c>
      <c r="Z40" s="17">
        <f t="shared" si="17"/>
        <v>525.36800000000005</v>
      </c>
      <c r="AA40" s="17">
        <f t="shared" si="17"/>
        <v>0</v>
      </c>
      <c r="AB40" s="17">
        <f t="shared" si="17"/>
        <v>319.00099999999998</v>
      </c>
      <c r="AC40" s="17">
        <f t="shared" si="17"/>
        <v>0</v>
      </c>
      <c r="AD40" s="17">
        <f t="shared" si="17"/>
        <v>710.35199999999998</v>
      </c>
      <c r="AE40" s="17">
        <f t="shared" si="17"/>
        <v>0</v>
      </c>
      <c r="AF40" s="33"/>
      <c r="AG40" s="7"/>
    </row>
    <row r="41" spans="1:44" s="6" customFormat="1" ht="30" customHeight="1" x14ac:dyDescent="0.25">
      <c r="A41" s="31" t="s">
        <v>24</v>
      </c>
      <c r="B41" s="20">
        <f>B42+B43</f>
        <v>6907.3</v>
      </c>
      <c r="C41" s="20">
        <f>C42+C43</f>
        <v>1410.2360000000001</v>
      </c>
      <c r="D41" s="20">
        <f>D42+D43</f>
        <v>1410.2360000000001</v>
      </c>
      <c r="E41" s="20">
        <f>E43</f>
        <v>1162.8399999999999</v>
      </c>
      <c r="F41" s="17">
        <f>E41/B41*100</f>
        <v>16.834942741737002</v>
      </c>
      <c r="G41" s="17">
        <f>E41/C41*100</f>
        <v>82.457120652146159</v>
      </c>
      <c r="H41" s="17">
        <f>H42+H43</f>
        <v>1410.2360000000001</v>
      </c>
      <c r="I41" s="17">
        <f t="shared" ref="I41:AE41" si="18">I42+I43</f>
        <v>1162.8399999999999</v>
      </c>
      <c r="J41" s="17">
        <f t="shared" si="18"/>
        <v>612.17399999999998</v>
      </c>
      <c r="K41" s="17">
        <f t="shared" si="18"/>
        <v>0</v>
      </c>
      <c r="L41" s="17">
        <f t="shared" si="18"/>
        <v>242.56700000000001</v>
      </c>
      <c r="M41" s="17">
        <f t="shared" si="18"/>
        <v>0</v>
      </c>
      <c r="N41" s="17">
        <f t="shared" si="18"/>
        <v>522.02200000000005</v>
      </c>
      <c r="O41" s="17">
        <f t="shared" si="18"/>
        <v>0</v>
      </c>
      <c r="P41" s="17">
        <f t="shared" si="18"/>
        <v>460.87299999999999</v>
      </c>
      <c r="Q41" s="17">
        <f t="shared" si="18"/>
        <v>0</v>
      </c>
      <c r="R41" s="17">
        <f t="shared" si="18"/>
        <v>558.58299999999997</v>
      </c>
      <c r="S41" s="17">
        <f t="shared" si="18"/>
        <v>0</v>
      </c>
      <c r="T41" s="17">
        <f t="shared" si="18"/>
        <v>555.82799999999997</v>
      </c>
      <c r="U41" s="17">
        <f t="shared" si="18"/>
        <v>0</v>
      </c>
      <c r="V41" s="17">
        <f t="shared" si="18"/>
        <v>691.78700000000003</v>
      </c>
      <c r="W41" s="17">
        <f t="shared" si="18"/>
        <v>0</v>
      </c>
      <c r="X41" s="17">
        <f t="shared" si="18"/>
        <v>298.50900000000001</v>
      </c>
      <c r="Y41" s="17">
        <f t="shared" si="18"/>
        <v>0</v>
      </c>
      <c r="Z41" s="17">
        <f t="shared" si="18"/>
        <v>525.36800000000005</v>
      </c>
      <c r="AA41" s="17">
        <f t="shared" si="18"/>
        <v>0</v>
      </c>
      <c r="AB41" s="17">
        <f t="shared" si="18"/>
        <v>319.00099999999998</v>
      </c>
      <c r="AC41" s="17">
        <f t="shared" si="18"/>
        <v>0</v>
      </c>
      <c r="AD41" s="17">
        <f t="shared" si="18"/>
        <v>710.35199999999998</v>
      </c>
      <c r="AE41" s="17">
        <f t="shared" si="18"/>
        <v>0</v>
      </c>
      <c r="AF41" s="61"/>
      <c r="AG41" s="7"/>
    </row>
    <row r="42" spans="1:44" s="6" customFormat="1" ht="27" customHeight="1" x14ac:dyDescent="0.25">
      <c r="A42" s="43" t="s">
        <v>20</v>
      </c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68"/>
      <c r="AG42" s="7"/>
      <c r="AI42" s="6" t="s">
        <v>29</v>
      </c>
    </row>
    <row r="43" spans="1:44" s="6" customFormat="1" ht="24" customHeight="1" x14ac:dyDescent="0.25">
      <c r="A43" s="43" t="s">
        <v>21</v>
      </c>
      <c r="B43" s="19">
        <f>H43+J43+L43+N43+P43+R43+T43+V43+X43+Z43+AB43+AD43</f>
        <v>6907.3</v>
      </c>
      <c r="C43" s="18">
        <f>H43</f>
        <v>1410.2360000000001</v>
      </c>
      <c r="D43" s="18">
        <f>H43</f>
        <v>1410.2360000000001</v>
      </c>
      <c r="E43" s="18">
        <f>SUM(I43)</f>
        <v>1162.8399999999999</v>
      </c>
      <c r="F43" s="18">
        <f>E43/B43*100</f>
        <v>16.834942741737002</v>
      </c>
      <c r="G43" s="17">
        <f>E43/C43*100</f>
        <v>82.457120652146159</v>
      </c>
      <c r="H43" s="18">
        <v>1410.2360000000001</v>
      </c>
      <c r="I43" s="18">
        <v>1162.8399999999999</v>
      </c>
      <c r="J43" s="18">
        <v>612.17399999999998</v>
      </c>
      <c r="K43" s="18"/>
      <c r="L43" s="18">
        <v>242.56700000000001</v>
      </c>
      <c r="M43" s="18"/>
      <c r="N43" s="18">
        <v>522.02200000000005</v>
      </c>
      <c r="O43" s="18"/>
      <c r="P43" s="18">
        <v>460.87299999999999</v>
      </c>
      <c r="Q43" s="18"/>
      <c r="R43" s="18">
        <v>558.58299999999997</v>
      </c>
      <c r="S43" s="18"/>
      <c r="T43" s="18">
        <v>555.82799999999997</v>
      </c>
      <c r="U43" s="18"/>
      <c r="V43" s="18">
        <v>691.78700000000003</v>
      </c>
      <c r="W43" s="18"/>
      <c r="X43" s="18">
        <v>298.50900000000001</v>
      </c>
      <c r="Y43" s="18"/>
      <c r="Z43" s="18">
        <v>525.36800000000005</v>
      </c>
      <c r="AA43" s="18"/>
      <c r="AB43" s="18">
        <v>319.00099999999998</v>
      </c>
      <c r="AC43" s="18"/>
      <c r="AD43" s="18">
        <v>710.35199999999998</v>
      </c>
      <c r="AE43" s="17"/>
      <c r="AF43" s="68"/>
      <c r="AG43" s="7"/>
    </row>
    <row r="44" spans="1:44" s="10" customFormat="1" ht="39" customHeight="1" x14ac:dyDescent="0.2">
      <c r="A44" s="49" t="s">
        <v>25</v>
      </c>
      <c r="B44" s="50">
        <f>B46+B47+B45</f>
        <v>186719.59999999998</v>
      </c>
      <c r="C44" s="50">
        <f>C46+C47+C45</f>
        <v>10422.371999999999</v>
      </c>
      <c r="D44" s="50">
        <f>D6+D34+D39+D45</f>
        <v>10422.372000000001</v>
      </c>
      <c r="E44" s="50">
        <f>SUM(I44+K44+M44+O44+Q44+S44+U44+W44+Y44+AA44+AC44+AE44)</f>
        <v>7264.0869999999995</v>
      </c>
      <c r="F44" s="51">
        <f>E44/B44*100</f>
        <v>3.8903719802313206</v>
      </c>
      <c r="G44" s="51">
        <f>E44/C44*100</f>
        <v>69.69706128317047</v>
      </c>
      <c r="H44" s="50">
        <f>H46+H47</f>
        <v>10411.271999999999</v>
      </c>
      <c r="I44" s="50">
        <f t="shared" ref="I44:AE44" si="19">I46+I47</f>
        <v>7264.0869999999995</v>
      </c>
      <c r="J44" s="50">
        <f t="shared" si="19"/>
        <v>16355.869999999999</v>
      </c>
      <c r="K44" s="50">
        <f t="shared" si="19"/>
        <v>0</v>
      </c>
      <c r="L44" s="50">
        <f t="shared" si="19"/>
        <v>16281.332</v>
      </c>
      <c r="M44" s="50">
        <f t="shared" si="19"/>
        <v>0</v>
      </c>
      <c r="N44" s="50">
        <f t="shared" si="19"/>
        <v>17442.352999999999</v>
      </c>
      <c r="O44" s="50">
        <f t="shared" si="19"/>
        <v>0</v>
      </c>
      <c r="P44" s="50">
        <f t="shared" si="19"/>
        <v>19701.811000000002</v>
      </c>
      <c r="Q44" s="50">
        <f t="shared" si="19"/>
        <v>0</v>
      </c>
      <c r="R44" s="50">
        <f t="shared" si="19"/>
        <v>23236.069</v>
      </c>
      <c r="S44" s="50">
        <f t="shared" si="19"/>
        <v>0</v>
      </c>
      <c r="T44" s="50">
        <f t="shared" si="19"/>
        <v>14331.303</v>
      </c>
      <c r="U44" s="50">
        <f t="shared" si="19"/>
        <v>0</v>
      </c>
      <c r="V44" s="50">
        <f t="shared" si="19"/>
        <v>10734.124</v>
      </c>
      <c r="W44" s="50">
        <f t="shared" si="19"/>
        <v>0</v>
      </c>
      <c r="X44" s="50">
        <f t="shared" si="19"/>
        <v>12544.849</v>
      </c>
      <c r="Y44" s="50">
        <f t="shared" si="19"/>
        <v>0</v>
      </c>
      <c r="Z44" s="50">
        <f t="shared" si="19"/>
        <v>15095.245999999999</v>
      </c>
      <c r="AA44" s="50">
        <f t="shared" si="19"/>
        <v>0</v>
      </c>
      <c r="AB44" s="50">
        <f t="shared" si="19"/>
        <v>14182.520999999999</v>
      </c>
      <c r="AC44" s="50">
        <f t="shared" si="19"/>
        <v>0</v>
      </c>
      <c r="AD44" s="50">
        <f t="shared" si="19"/>
        <v>16402.849999999999</v>
      </c>
      <c r="AE44" s="50">
        <f t="shared" si="19"/>
        <v>0</v>
      </c>
      <c r="AF44" s="49"/>
      <c r="AG44" s="54"/>
      <c r="AH44" s="53"/>
      <c r="AI44" s="52"/>
    </row>
    <row r="45" spans="1:44" s="10" customFormat="1" ht="30" customHeight="1" x14ac:dyDescent="0.2">
      <c r="A45" s="33" t="s">
        <v>45</v>
      </c>
      <c r="B45" s="19">
        <f>B14</f>
        <v>0</v>
      </c>
      <c r="C45" s="19">
        <f>C14</f>
        <v>0</v>
      </c>
      <c r="D45" s="19">
        <f>D14</f>
        <v>0</v>
      </c>
      <c r="E45" s="20">
        <f>I45+K45+M45+O45+Q45+S45+U45+W45+Y45+AA45+AC45+AE45</f>
        <v>0</v>
      </c>
      <c r="F45" s="17" t="e">
        <f t="shared" ref="F45:G47" si="20">E45/B45*100</f>
        <v>#DIV/0!</v>
      </c>
      <c r="G45" s="17" t="e">
        <f t="shared" si="20"/>
        <v>#DIV/0!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31"/>
      <c r="AG45" s="54"/>
      <c r="AH45" s="53"/>
      <c r="AI45" s="52"/>
    </row>
    <row r="46" spans="1:44" s="6" customFormat="1" ht="27" customHeight="1" x14ac:dyDescent="0.25">
      <c r="A46" s="34" t="s">
        <v>20</v>
      </c>
      <c r="B46" s="19">
        <f>B42+B23+B15+B10+B37+B19+B32+B27</f>
        <v>446</v>
      </c>
      <c r="C46" s="19">
        <f>C42+C23+C15+C10+C37+C19+C32</f>
        <v>0</v>
      </c>
      <c r="D46" s="19">
        <f>D42+D23+D15+D10+D37+D19+D32</f>
        <v>0</v>
      </c>
      <c r="E46" s="47">
        <f>E42+E23+E15+E10+E37+E19+E32</f>
        <v>0</v>
      </c>
      <c r="F46" s="18">
        <f t="shared" si="20"/>
        <v>0</v>
      </c>
      <c r="G46" s="18" t="e">
        <f t="shared" ref="G46:G47" si="21">E46/C46*100</f>
        <v>#DIV/0!</v>
      </c>
      <c r="H46" s="19">
        <f t="shared" ref="H46:AE46" si="22">H42+H23+H15+H10+H37+H19+H32</f>
        <v>0</v>
      </c>
      <c r="I46" s="19">
        <f t="shared" si="22"/>
        <v>0</v>
      </c>
      <c r="J46" s="19">
        <f t="shared" si="22"/>
        <v>0</v>
      </c>
      <c r="K46" s="19">
        <f t="shared" si="22"/>
        <v>0</v>
      </c>
      <c r="L46" s="19">
        <f>L42+L23+L15+L10+L37+L19+L32+L27</f>
        <v>399.928</v>
      </c>
      <c r="M46" s="19">
        <f t="shared" si="22"/>
        <v>0</v>
      </c>
      <c r="N46" s="19">
        <f>N42+N23+N15+N10+N37+N19+N32+N27</f>
        <v>46.072000000000003</v>
      </c>
      <c r="O46" s="19">
        <f t="shared" si="22"/>
        <v>0</v>
      </c>
      <c r="P46" s="19">
        <f t="shared" si="22"/>
        <v>0</v>
      </c>
      <c r="Q46" s="19">
        <f t="shared" si="22"/>
        <v>0</v>
      </c>
      <c r="R46" s="19">
        <f t="shared" si="22"/>
        <v>0</v>
      </c>
      <c r="S46" s="19">
        <f t="shared" si="22"/>
        <v>0</v>
      </c>
      <c r="T46" s="19">
        <f t="shared" si="22"/>
        <v>0</v>
      </c>
      <c r="U46" s="19">
        <f t="shared" si="22"/>
        <v>0</v>
      </c>
      <c r="V46" s="19">
        <f t="shared" si="22"/>
        <v>0</v>
      </c>
      <c r="W46" s="19">
        <f t="shared" si="22"/>
        <v>0</v>
      </c>
      <c r="X46" s="19">
        <f t="shared" si="22"/>
        <v>0</v>
      </c>
      <c r="Y46" s="19">
        <f t="shared" si="22"/>
        <v>0</v>
      </c>
      <c r="Z46" s="19">
        <f t="shared" si="22"/>
        <v>0</v>
      </c>
      <c r="AA46" s="19">
        <f t="shared" si="22"/>
        <v>0</v>
      </c>
      <c r="AB46" s="19">
        <f t="shared" si="22"/>
        <v>0</v>
      </c>
      <c r="AC46" s="19">
        <f t="shared" si="22"/>
        <v>0</v>
      </c>
      <c r="AD46" s="19">
        <f t="shared" si="22"/>
        <v>0</v>
      </c>
      <c r="AE46" s="19">
        <f t="shared" si="22"/>
        <v>0</v>
      </c>
      <c r="AF46" s="33"/>
      <c r="AG46" s="7"/>
    </row>
    <row r="47" spans="1:44" s="6" customFormat="1" ht="25.9" customHeight="1" x14ac:dyDescent="0.25">
      <c r="A47" s="34" t="s">
        <v>21</v>
      </c>
      <c r="B47" s="19">
        <f>B43+B38+B33+B24+B20+B16+B11+B28</f>
        <v>186273.59999999998</v>
      </c>
      <c r="C47" s="19">
        <f>C43+C38+C33+C24+C20+C16+C11</f>
        <v>10422.371999999999</v>
      </c>
      <c r="D47" s="19">
        <f>D43+D38+D33+D24+D20+D16+D11</f>
        <v>10422.371999999999</v>
      </c>
      <c r="E47" s="47">
        <f>I47+K47+M47+O47+Q47+S47+U47+W47+Y47+AA47+AC47+AE47</f>
        <v>7264.0869999999995</v>
      </c>
      <c r="F47" s="18">
        <f t="shared" si="20"/>
        <v>3.8996868047860782</v>
      </c>
      <c r="G47" s="18">
        <f t="shared" si="21"/>
        <v>69.69706128317047</v>
      </c>
      <c r="H47" s="19">
        <f t="shared" ref="H47:AE47" si="23">H43+H38+H33+H24+H20+H16+H11</f>
        <v>10411.271999999999</v>
      </c>
      <c r="I47" s="19">
        <f t="shared" si="23"/>
        <v>7264.0869999999995</v>
      </c>
      <c r="J47" s="19">
        <f>J43+J38+J33+J24+J20+J16+J11+J28</f>
        <v>16355.869999999999</v>
      </c>
      <c r="K47" s="19">
        <f t="shared" si="23"/>
        <v>0</v>
      </c>
      <c r="L47" s="19">
        <f>L43+L38+L33+L24+L20+L16+L11+L28</f>
        <v>15881.404</v>
      </c>
      <c r="M47" s="19">
        <f t="shared" si="23"/>
        <v>0</v>
      </c>
      <c r="N47" s="19">
        <f>N43+N38+N33+N24+N20+N16+N11+N28</f>
        <v>17396.280999999999</v>
      </c>
      <c r="O47" s="19">
        <f t="shared" si="23"/>
        <v>0</v>
      </c>
      <c r="P47" s="19">
        <f t="shared" si="23"/>
        <v>19701.811000000002</v>
      </c>
      <c r="Q47" s="19">
        <f t="shared" si="23"/>
        <v>0</v>
      </c>
      <c r="R47" s="19">
        <f t="shared" si="23"/>
        <v>23236.069</v>
      </c>
      <c r="S47" s="19">
        <f t="shared" si="23"/>
        <v>0</v>
      </c>
      <c r="T47" s="19">
        <f t="shared" si="23"/>
        <v>14331.303</v>
      </c>
      <c r="U47" s="19">
        <f t="shared" si="23"/>
        <v>0</v>
      </c>
      <c r="V47" s="19">
        <f t="shared" si="23"/>
        <v>10734.124</v>
      </c>
      <c r="W47" s="19">
        <f t="shared" si="23"/>
        <v>0</v>
      </c>
      <c r="X47" s="19">
        <f t="shared" si="23"/>
        <v>12544.849</v>
      </c>
      <c r="Y47" s="19">
        <f t="shared" si="23"/>
        <v>0</v>
      </c>
      <c r="Z47" s="19">
        <f t="shared" si="23"/>
        <v>15095.245999999999</v>
      </c>
      <c r="AA47" s="19">
        <f t="shared" si="23"/>
        <v>0</v>
      </c>
      <c r="AB47" s="19">
        <f t="shared" si="23"/>
        <v>14182.520999999999</v>
      </c>
      <c r="AC47" s="19">
        <f t="shared" si="23"/>
        <v>0</v>
      </c>
      <c r="AD47" s="19">
        <f t="shared" si="23"/>
        <v>16402.849999999999</v>
      </c>
      <c r="AE47" s="19">
        <f t="shared" si="23"/>
        <v>0</v>
      </c>
      <c r="AF47" s="33"/>
      <c r="AG47" s="7"/>
    </row>
    <row r="48" spans="1:44" ht="26.25" customHeight="1" x14ac:dyDescent="0.2">
      <c r="A48" s="67"/>
      <c r="B48" s="70"/>
      <c r="C48" s="70"/>
      <c r="D48" s="70"/>
      <c r="E48" s="70"/>
      <c r="F48" s="70"/>
      <c r="G48" s="21"/>
      <c r="H48" s="71"/>
      <c r="I48" s="71"/>
      <c r="J48" s="71"/>
      <c r="K48" s="71"/>
      <c r="L48" s="11"/>
      <c r="M48" s="11"/>
      <c r="N48" s="11"/>
      <c r="O48" s="11"/>
      <c r="P48" s="11"/>
      <c r="Q48" s="12"/>
      <c r="R48" s="11"/>
      <c r="S48" s="1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3"/>
    </row>
    <row r="49" spans="1:44" ht="47.25" customHeight="1" x14ac:dyDescent="0.2">
      <c r="A49" s="67" t="s">
        <v>43</v>
      </c>
      <c r="B49" s="70"/>
      <c r="C49" s="70"/>
      <c r="D49" s="70"/>
      <c r="E49" s="70"/>
      <c r="F49" s="70"/>
      <c r="G49" s="70"/>
      <c r="H49" s="70"/>
      <c r="I49" s="70"/>
      <c r="J49" s="22"/>
      <c r="K49" s="22"/>
      <c r="L49" s="11"/>
      <c r="M49" s="11"/>
      <c r="N49" s="11"/>
      <c r="O49" s="11"/>
      <c r="P49" s="11"/>
      <c r="Q49" s="12"/>
      <c r="R49" s="11"/>
      <c r="S49" s="11"/>
      <c r="T49" s="2"/>
      <c r="U49" s="2"/>
      <c r="V49" s="2"/>
      <c r="W49" s="2"/>
      <c r="X49" s="2"/>
      <c r="Y49" s="2"/>
      <c r="Z49" s="48"/>
      <c r="AA49" s="2"/>
      <c r="AB49" s="2"/>
      <c r="AC49" s="2"/>
      <c r="AD49" s="2"/>
      <c r="AE49" s="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3"/>
    </row>
    <row r="50" spans="1:44" ht="39.75" customHeight="1" x14ac:dyDescent="0.2">
      <c r="A50" s="67" t="s">
        <v>41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11"/>
      <c r="M50" s="11"/>
      <c r="N50" s="11"/>
      <c r="O50" s="11"/>
      <c r="P50" s="11"/>
      <c r="Q50" s="12"/>
      <c r="R50" s="11"/>
      <c r="S50" s="1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3"/>
    </row>
    <row r="51" spans="1:44" ht="24.75" customHeight="1" x14ac:dyDescent="0.2">
      <c r="A51" s="72" t="s">
        <v>42</v>
      </c>
      <c r="B51" s="73"/>
      <c r="C51" s="73"/>
      <c r="D51" s="14"/>
      <c r="E51" s="14"/>
      <c r="F51" s="23"/>
      <c r="G51" s="14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1"/>
      <c r="S51" s="1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3"/>
    </row>
    <row r="52" spans="1:44" ht="47.25" customHeight="1" x14ac:dyDescent="0.2">
      <c r="B52" s="67"/>
      <c r="C52" s="67"/>
      <c r="D52" s="67"/>
      <c r="E52" s="67"/>
      <c r="F52" s="67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1"/>
      <c r="S52" s="1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3"/>
    </row>
    <row r="53" spans="1:44" ht="47.25" customHeight="1" x14ac:dyDescent="0.2">
      <c r="B53" s="67"/>
      <c r="C53" s="67"/>
      <c r="D53" s="67"/>
      <c r="E53" s="67"/>
      <c r="F53" s="67"/>
      <c r="G53" s="67"/>
      <c r="H53" s="2"/>
      <c r="J53" s="2"/>
      <c r="L53" s="2"/>
      <c r="N53" s="2"/>
      <c r="P53" s="2"/>
      <c r="R53" s="2"/>
      <c r="T53" s="11"/>
      <c r="X53" s="11"/>
      <c r="Z53" s="11"/>
      <c r="AB53" s="11"/>
      <c r="AD53" s="11"/>
    </row>
    <row r="54" spans="1:44" x14ac:dyDescent="0.2">
      <c r="H54" s="2"/>
      <c r="J54" s="2"/>
      <c r="L54" s="2"/>
      <c r="N54" s="2"/>
      <c r="P54" s="2"/>
      <c r="R54" s="2"/>
      <c r="T54" s="11"/>
      <c r="X54" s="11"/>
      <c r="Z54" s="11"/>
      <c r="AB54" s="11"/>
      <c r="AD54" s="11"/>
    </row>
    <row r="55" spans="1:44" s="11" customFormat="1" x14ac:dyDescent="0.2">
      <c r="A55" s="13"/>
      <c r="B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41"/>
      <c r="W55" s="41"/>
      <c r="AF55" s="1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s="11" customFormat="1" x14ac:dyDescent="0.2">
      <c r="A56" s="13"/>
      <c r="B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41"/>
      <c r="W56" s="41"/>
      <c r="AF56" s="13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s="11" customFormat="1" x14ac:dyDescent="0.2">
      <c r="A57" s="13"/>
      <c r="B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41"/>
      <c r="W57" s="41"/>
      <c r="AF57" s="13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11" customFormat="1" x14ac:dyDescent="0.2">
      <c r="A58" s="13"/>
      <c r="B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41"/>
      <c r="W58" s="41"/>
      <c r="AF58" s="13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11" customFormat="1" x14ac:dyDescent="0.2">
      <c r="A59" s="13"/>
      <c r="B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41"/>
      <c r="W59" s="41"/>
      <c r="AF59" s="13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11" customFormat="1" x14ac:dyDescent="0.2">
      <c r="A60" s="13"/>
      <c r="B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41"/>
      <c r="W60" s="41"/>
      <c r="AF60" s="13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11" customFormat="1" x14ac:dyDescent="0.2">
      <c r="A61" s="13"/>
      <c r="B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41"/>
      <c r="W61" s="41"/>
      <c r="AF61" s="13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11" customFormat="1" x14ac:dyDescent="0.2">
      <c r="A62" s="13"/>
      <c r="B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V62" s="41"/>
      <c r="W62" s="41"/>
      <c r="AF62" s="13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11" customFormat="1" x14ac:dyDescent="0.2">
      <c r="A63" s="13"/>
      <c r="B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V63" s="41"/>
      <c r="W63" s="41"/>
      <c r="AF63" s="13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s="11" customFormat="1" x14ac:dyDescent="0.2">
      <c r="A64" s="13"/>
      <c r="B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41"/>
      <c r="W64" s="41"/>
      <c r="AF64" s="13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s="11" customFormat="1" x14ac:dyDescent="0.2">
      <c r="A65" s="13"/>
      <c r="B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41"/>
      <c r="W65" s="41"/>
      <c r="AF65" s="13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11" customFormat="1" x14ac:dyDescent="0.2">
      <c r="A66" s="13"/>
      <c r="B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41"/>
      <c r="W66" s="41"/>
      <c r="AF66" s="13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s="11" customFormat="1" x14ac:dyDescent="0.2">
      <c r="A67" s="13"/>
      <c r="B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41"/>
      <c r="W67" s="41"/>
      <c r="AF67" s="1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s="11" customFormat="1" x14ac:dyDescent="0.2">
      <c r="A68" s="13"/>
      <c r="B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41"/>
      <c r="W68" s="41"/>
      <c r="AF68" s="1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11" customFormat="1" x14ac:dyDescent="0.2">
      <c r="A69" s="13"/>
      <c r="B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41"/>
      <c r="W69" s="41"/>
      <c r="AF69" s="13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11" customFormat="1" x14ac:dyDescent="0.2">
      <c r="A70" s="13"/>
      <c r="B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41"/>
      <c r="W70" s="41"/>
      <c r="AF70" s="13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1" customFormat="1" x14ac:dyDescent="0.2">
      <c r="A71" s="13"/>
      <c r="B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41"/>
      <c r="W71" s="41"/>
      <c r="AF71" s="13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1" customFormat="1" x14ac:dyDescent="0.2">
      <c r="A72" s="13"/>
      <c r="B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41"/>
      <c r="W72" s="41"/>
      <c r="AF72" s="13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1" customFormat="1" x14ac:dyDescent="0.2">
      <c r="A73" s="13"/>
      <c r="B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41"/>
      <c r="W73" s="41"/>
      <c r="AF73" s="13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1" customFormat="1" x14ac:dyDescent="0.2">
      <c r="A74" s="13"/>
      <c r="B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41"/>
      <c r="W74" s="41"/>
      <c r="AF74" s="1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1" customFormat="1" x14ac:dyDescent="0.2">
      <c r="A75" s="13"/>
      <c r="B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41"/>
      <c r="W75" s="41"/>
      <c r="AF75" s="1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1" customFormat="1" x14ac:dyDescent="0.2">
      <c r="A76" s="13"/>
      <c r="B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41"/>
      <c r="W76" s="41"/>
      <c r="AF76" s="1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1" customFormat="1" x14ac:dyDescent="0.2">
      <c r="A77" s="13"/>
      <c r="B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41"/>
      <c r="W77" s="41"/>
      <c r="AF77" s="1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1" customFormat="1" x14ac:dyDescent="0.2">
      <c r="A78" s="13"/>
      <c r="B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41"/>
      <c r="W78" s="41"/>
      <c r="AF78" s="1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1" customFormat="1" x14ac:dyDescent="0.2">
      <c r="A79" s="13"/>
      <c r="B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41"/>
      <c r="W79" s="41"/>
      <c r="AF79" s="1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1" customFormat="1" x14ac:dyDescent="0.2">
      <c r="A80" s="13"/>
      <c r="B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41"/>
      <c r="W80" s="41"/>
      <c r="AF80" s="1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1" customFormat="1" x14ac:dyDescent="0.2">
      <c r="A81" s="13"/>
      <c r="B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41"/>
      <c r="W81" s="41"/>
      <c r="AF81" s="1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1" customFormat="1" x14ac:dyDescent="0.2">
      <c r="A82" s="13"/>
      <c r="B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41"/>
      <c r="W82" s="41"/>
      <c r="AF82" s="1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1" customFormat="1" x14ac:dyDescent="0.2">
      <c r="A83" s="13"/>
      <c r="B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41"/>
      <c r="W83" s="41"/>
      <c r="AF83" s="1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1" customFormat="1" x14ac:dyDescent="0.2">
      <c r="A84" s="13"/>
      <c r="B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41"/>
      <c r="W84" s="41"/>
      <c r="AF84" s="1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1" customFormat="1" x14ac:dyDescent="0.2">
      <c r="A85" s="13"/>
      <c r="B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41"/>
      <c r="W85" s="41"/>
      <c r="AF85" s="1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1" customFormat="1" x14ac:dyDescent="0.2">
      <c r="A86" s="13"/>
      <c r="B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41"/>
      <c r="W86" s="41"/>
      <c r="AF86" s="1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1" customFormat="1" x14ac:dyDescent="0.2">
      <c r="A87" s="13"/>
      <c r="B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41"/>
      <c r="W87" s="41"/>
      <c r="AF87" s="1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1" customFormat="1" x14ac:dyDescent="0.2">
      <c r="A88" s="13"/>
      <c r="B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41"/>
      <c r="W88" s="41"/>
      <c r="AF88" s="1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1" customFormat="1" x14ac:dyDescent="0.2">
      <c r="A89" s="13"/>
      <c r="B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41"/>
      <c r="W89" s="41"/>
      <c r="AF89" s="1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1" customFormat="1" x14ac:dyDescent="0.2">
      <c r="A90" s="13"/>
      <c r="B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41"/>
      <c r="W90" s="41"/>
      <c r="AF90" s="1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1" customFormat="1" x14ac:dyDescent="0.2">
      <c r="A91" s="13"/>
      <c r="B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41"/>
      <c r="W91" s="41"/>
      <c r="AF91" s="13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1" customFormat="1" x14ac:dyDescent="0.2">
      <c r="A92" s="13"/>
      <c r="B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41"/>
      <c r="W92" s="41"/>
      <c r="AF92" s="13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1" customFormat="1" x14ac:dyDescent="0.2">
      <c r="A93" s="13"/>
      <c r="B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41"/>
      <c r="W93" s="41"/>
      <c r="AF93" s="13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1" customFormat="1" x14ac:dyDescent="0.2">
      <c r="A94" s="13"/>
      <c r="B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41"/>
      <c r="W94" s="41"/>
      <c r="AF94" s="13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1" customFormat="1" x14ac:dyDescent="0.2">
      <c r="A95" s="13"/>
      <c r="B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41"/>
      <c r="W95" s="41"/>
      <c r="AF95" s="13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1" customFormat="1" x14ac:dyDescent="0.2">
      <c r="A96" s="13"/>
      <c r="B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41"/>
      <c r="W96" s="41"/>
      <c r="AF96" s="13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1" customFormat="1" x14ac:dyDescent="0.2">
      <c r="A97" s="13"/>
      <c r="B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41"/>
      <c r="W97" s="41"/>
      <c r="AF97" s="13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1" customFormat="1" x14ac:dyDescent="0.2">
      <c r="A98" s="13"/>
      <c r="B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41"/>
      <c r="W98" s="41"/>
      <c r="AF98" s="13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1" customFormat="1" x14ac:dyDescent="0.2">
      <c r="A99" s="13"/>
      <c r="B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41"/>
      <c r="W99" s="41"/>
      <c r="AF99" s="13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1" customFormat="1" x14ac:dyDescent="0.2">
      <c r="A100" s="13"/>
      <c r="B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41"/>
      <c r="W100" s="41"/>
      <c r="AF100" s="13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1" customFormat="1" x14ac:dyDescent="0.2">
      <c r="A101" s="13"/>
      <c r="B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41"/>
      <c r="W101" s="41"/>
      <c r="AF101" s="13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1" customFormat="1" x14ac:dyDescent="0.2">
      <c r="A102" s="13"/>
      <c r="B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41"/>
      <c r="W102" s="41"/>
      <c r="AF102" s="13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1" customFormat="1" x14ac:dyDescent="0.2">
      <c r="A103" s="13"/>
      <c r="B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41"/>
      <c r="W103" s="41"/>
      <c r="AF103" s="13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1" customFormat="1" x14ac:dyDescent="0.2">
      <c r="A104" s="13"/>
      <c r="B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41"/>
      <c r="W104" s="41"/>
      <c r="AF104" s="13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1" customFormat="1" x14ac:dyDescent="0.2">
      <c r="A105" s="13"/>
      <c r="B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41"/>
      <c r="W105" s="41"/>
      <c r="AF105" s="13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1" customFormat="1" x14ac:dyDescent="0.2">
      <c r="A106" s="13"/>
      <c r="B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41"/>
      <c r="W106" s="41"/>
      <c r="AF106" s="13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1" customFormat="1" x14ac:dyDescent="0.2">
      <c r="A107" s="13"/>
      <c r="B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41"/>
      <c r="W107" s="41"/>
      <c r="AF107" s="13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1" customFormat="1" x14ac:dyDescent="0.2">
      <c r="A108" s="13"/>
      <c r="B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41"/>
      <c r="W108" s="41"/>
      <c r="AF108" s="13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1" customFormat="1" x14ac:dyDescent="0.2">
      <c r="A109" s="13"/>
      <c r="B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41"/>
      <c r="W109" s="41"/>
      <c r="AF109" s="13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1" customFormat="1" x14ac:dyDescent="0.2">
      <c r="A110" s="13"/>
      <c r="B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41"/>
      <c r="W110" s="41"/>
      <c r="AF110" s="13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1" customFormat="1" x14ac:dyDescent="0.2">
      <c r="A111" s="13"/>
      <c r="B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41"/>
      <c r="W111" s="41"/>
      <c r="AF111" s="13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1" customFormat="1" x14ac:dyDescent="0.2">
      <c r="A112" s="13"/>
      <c r="B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41"/>
      <c r="W112" s="41"/>
      <c r="AF112" s="13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1" customFormat="1" x14ac:dyDescent="0.2">
      <c r="A113" s="13"/>
      <c r="B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41"/>
      <c r="W113" s="41"/>
      <c r="AF113" s="13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1" customFormat="1" x14ac:dyDescent="0.2">
      <c r="A114" s="13"/>
      <c r="B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41"/>
      <c r="W114" s="41"/>
      <c r="AF114" s="13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1" customFormat="1" x14ac:dyDescent="0.2">
      <c r="A115" s="13"/>
      <c r="B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41"/>
      <c r="W115" s="41"/>
      <c r="AF115" s="13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1" customFormat="1" x14ac:dyDescent="0.2">
      <c r="A116" s="13"/>
      <c r="B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41"/>
      <c r="W116" s="41"/>
      <c r="AF116" s="13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1" customFormat="1" x14ac:dyDescent="0.2">
      <c r="A117" s="13"/>
      <c r="B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41"/>
      <c r="W117" s="41"/>
      <c r="AF117" s="13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1" customFormat="1" x14ac:dyDescent="0.2">
      <c r="A118" s="13"/>
      <c r="B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41"/>
      <c r="W118" s="41"/>
      <c r="AF118" s="13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1" customFormat="1" x14ac:dyDescent="0.2">
      <c r="A119" s="13"/>
      <c r="B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41"/>
      <c r="W119" s="41"/>
      <c r="AF119" s="13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1" customFormat="1" x14ac:dyDescent="0.2">
      <c r="A120" s="13"/>
      <c r="B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41"/>
      <c r="W120" s="41"/>
      <c r="AF120" s="13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1" customFormat="1" x14ac:dyDescent="0.2">
      <c r="A121" s="13"/>
      <c r="B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41"/>
      <c r="W121" s="41"/>
      <c r="AF121" s="13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1" customFormat="1" x14ac:dyDescent="0.2">
      <c r="A122" s="13"/>
      <c r="B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41"/>
      <c r="W122" s="41"/>
      <c r="AF122" s="13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1" customFormat="1" x14ac:dyDescent="0.2">
      <c r="A123" s="13"/>
      <c r="B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41"/>
      <c r="W123" s="41"/>
      <c r="AF123" s="13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1" customFormat="1" x14ac:dyDescent="0.2">
      <c r="A124" s="13"/>
      <c r="B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41"/>
      <c r="W124" s="41"/>
      <c r="AF124" s="13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1" customFormat="1" x14ac:dyDescent="0.2">
      <c r="A125" s="13"/>
      <c r="B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41"/>
      <c r="W125" s="41"/>
      <c r="AF125" s="13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1" customFormat="1" x14ac:dyDescent="0.2">
      <c r="A126" s="13"/>
      <c r="B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41"/>
      <c r="W126" s="41"/>
      <c r="AF126" s="13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1" customFormat="1" x14ac:dyDescent="0.2">
      <c r="A127" s="13"/>
      <c r="B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41"/>
      <c r="W127" s="41"/>
      <c r="AF127" s="13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1" customFormat="1" x14ac:dyDescent="0.2">
      <c r="A128" s="13"/>
      <c r="B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41"/>
      <c r="W128" s="41"/>
      <c r="AF128" s="13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1" customFormat="1" x14ac:dyDescent="0.2">
      <c r="A129" s="13"/>
      <c r="B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41"/>
      <c r="W129" s="41"/>
      <c r="AF129" s="13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1" customFormat="1" x14ac:dyDescent="0.2">
      <c r="A130" s="13"/>
      <c r="B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41"/>
      <c r="W130" s="41"/>
      <c r="AF130" s="13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1" customFormat="1" x14ac:dyDescent="0.2">
      <c r="A131" s="13"/>
      <c r="B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41"/>
      <c r="W131" s="41"/>
      <c r="AF131" s="13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1" customFormat="1" x14ac:dyDescent="0.2">
      <c r="A132" s="13"/>
      <c r="B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41"/>
      <c r="W132" s="41"/>
      <c r="AF132" s="13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1" customFormat="1" x14ac:dyDescent="0.2">
      <c r="A133" s="13"/>
      <c r="B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41"/>
      <c r="W133" s="41"/>
      <c r="AF133" s="13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1" customFormat="1" x14ac:dyDescent="0.2">
      <c r="A134" s="13"/>
      <c r="B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41"/>
      <c r="W134" s="41"/>
      <c r="AF134" s="13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1" customFormat="1" x14ac:dyDescent="0.2">
      <c r="A135" s="13"/>
      <c r="B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41"/>
      <c r="W135" s="41"/>
      <c r="AF135" s="13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1" customFormat="1" x14ac:dyDescent="0.2">
      <c r="A136" s="13"/>
      <c r="B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41"/>
      <c r="W136" s="41"/>
      <c r="AF136" s="13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1" customFormat="1" x14ac:dyDescent="0.2">
      <c r="A137" s="13"/>
      <c r="B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41"/>
      <c r="W137" s="41"/>
      <c r="AF137" s="13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1" customFormat="1" x14ac:dyDescent="0.2">
      <c r="A138" s="13"/>
      <c r="B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41"/>
      <c r="W138" s="41"/>
      <c r="AF138" s="13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1" customFormat="1" x14ac:dyDescent="0.2">
      <c r="A139" s="13"/>
      <c r="B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41"/>
      <c r="W139" s="41"/>
      <c r="AF139" s="13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1" customFormat="1" x14ac:dyDescent="0.2">
      <c r="A140" s="13"/>
      <c r="B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41"/>
      <c r="W140" s="41"/>
      <c r="AF140" s="13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1" customFormat="1" x14ac:dyDescent="0.2">
      <c r="A141" s="13"/>
      <c r="B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41"/>
      <c r="W141" s="41"/>
      <c r="AF141" s="13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1" customFormat="1" x14ac:dyDescent="0.2">
      <c r="A142" s="13"/>
      <c r="B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41"/>
      <c r="W142" s="41"/>
      <c r="AF142" s="13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1" customFormat="1" x14ac:dyDescent="0.2">
      <c r="A143" s="13"/>
      <c r="B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41"/>
      <c r="W143" s="41"/>
      <c r="AF143" s="13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1" customFormat="1" x14ac:dyDescent="0.2">
      <c r="A144" s="13"/>
      <c r="B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41"/>
      <c r="W144" s="41"/>
      <c r="AF144" s="13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1" customFormat="1" x14ac:dyDescent="0.2">
      <c r="A145" s="13"/>
      <c r="B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41"/>
      <c r="W145" s="41"/>
      <c r="AF145" s="13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1" customFormat="1" x14ac:dyDescent="0.2">
      <c r="A146" s="13"/>
      <c r="B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41"/>
      <c r="W146" s="41"/>
      <c r="AF146" s="13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1" customFormat="1" x14ac:dyDescent="0.2">
      <c r="A147" s="13"/>
      <c r="B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41"/>
      <c r="W147" s="41"/>
      <c r="AF147" s="13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1" customFormat="1" x14ac:dyDescent="0.2">
      <c r="A148" s="13"/>
      <c r="B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41"/>
      <c r="W148" s="41"/>
      <c r="AF148" s="13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1" customFormat="1" x14ac:dyDescent="0.2">
      <c r="A149" s="13"/>
      <c r="B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41"/>
      <c r="W149" s="41"/>
      <c r="AF149" s="13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1" customFormat="1" x14ac:dyDescent="0.2">
      <c r="A150" s="13"/>
      <c r="B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41"/>
      <c r="W150" s="41"/>
      <c r="AF150" s="13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1" customFormat="1" x14ac:dyDescent="0.2">
      <c r="A151" s="13"/>
      <c r="B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41"/>
      <c r="W151" s="41"/>
      <c r="AF151" s="13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1" customFormat="1" x14ac:dyDescent="0.2">
      <c r="A152" s="13"/>
      <c r="B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41"/>
      <c r="W152" s="41"/>
      <c r="AF152" s="13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1" customFormat="1" x14ac:dyDescent="0.2">
      <c r="A153" s="13"/>
      <c r="B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41"/>
      <c r="W153" s="41"/>
      <c r="AF153" s="13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1" customFormat="1" x14ac:dyDescent="0.2">
      <c r="A154" s="13"/>
      <c r="B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41"/>
      <c r="W154" s="41"/>
      <c r="AF154" s="13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1" customFormat="1" x14ac:dyDescent="0.2">
      <c r="A155" s="13"/>
      <c r="B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41"/>
      <c r="W155" s="41"/>
      <c r="AF155" s="13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1" customFormat="1" x14ac:dyDescent="0.2">
      <c r="A156" s="13"/>
      <c r="B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41"/>
      <c r="W156" s="41"/>
      <c r="AF156" s="13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1" customFormat="1" x14ac:dyDescent="0.2">
      <c r="A157" s="13"/>
      <c r="B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41"/>
      <c r="W157" s="41"/>
      <c r="AF157" s="13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1" customFormat="1" x14ac:dyDescent="0.2">
      <c r="A158" s="13"/>
      <c r="B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41"/>
      <c r="W158" s="41"/>
      <c r="AF158" s="13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1" customFormat="1" x14ac:dyDescent="0.2">
      <c r="A159" s="13"/>
      <c r="B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41"/>
      <c r="W159" s="41"/>
      <c r="AF159" s="13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1" customFormat="1" x14ac:dyDescent="0.2">
      <c r="A160" s="13"/>
      <c r="B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41"/>
      <c r="W160" s="41"/>
      <c r="AF160" s="13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1" customFormat="1" x14ac:dyDescent="0.2">
      <c r="A161" s="13"/>
      <c r="B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41"/>
      <c r="W161" s="41"/>
      <c r="AF161" s="13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1" customFormat="1" x14ac:dyDescent="0.2">
      <c r="A162" s="13"/>
      <c r="B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41"/>
      <c r="W162" s="41"/>
      <c r="AF162" s="13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1" customFormat="1" x14ac:dyDescent="0.2">
      <c r="A163" s="13"/>
      <c r="B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41"/>
      <c r="W163" s="41"/>
      <c r="AF163" s="13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1" customFormat="1" x14ac:dyDescent="0.2">
      <c r="A164" s="13"/>
      <c r="B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41"/>
      <c r="W164" s="41"/>
      <c r="AF164" s="13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1" customFormat="1" x14ac:dyDescent="0.2">
      <c r="A165" s="13"/>
      <c r="B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41"/>
      <c r="W165" s="41"/>
      <c r="AF165" s="13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1" customFormat="1" x14ac:dyDescent="0.2">
      <c r="A166" s="13"/>
      <c r="B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41"/>
      <c r="W166" s="41"/>
      <c r="AF166" s="13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1" customFormat="1" x14ac:dyDescent="0.2">
      <c r="A167" s="13"/>
      <c r="B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41"/>
      <c r="W167" s="41"/>
      <c r="AF167" s="13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1" customFormat="1" x14ac:dyDescent="0.2">
      <c r="A168" s="13"/>
      <c r="B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41"/>
      <c r="W168" s="41"/>
      <c r="AF168" s="13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1" customFormat="1" x14ac:dyDescent="0.2">
      <c r="A169" s="13"/>
      <c r="B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41"/>
      <c r="W169" s="41"/>
      <c r="AF169" s="13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1" customFormat="1" x14ac:dyDescent="0.2">
      <c r="A170" s="13"/>
      <c r="B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41"/>
      <c r="W170" s="41"/>
      <c r="AF170" s="13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1" customFormat="1" x14ac:dyDescent="0.2">
      <c r="A171" s="13"/>
      <c r="B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41"/>
      <c r="W171" s="41"/>
      <c r="AF171" s="13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1" customFormat="1" x14ac:dyDescent="0.2">
      <c r="A172" s="13"/>
      <c r="B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41"/>
      <c r="W172" s="41"/>
      <c r="AF172" s="13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1" customFormat="1" x14ac:dyDescent="0.2">
      <c r="A173" s="13"/>
      <c r="B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41"/>
      <c r="W173" s="41"/>
      <c r="AF173" s="13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1" customFormat="1" x14ac:dyDescent="0.2">
      <c r="A174" s="13"/>
      <c r="B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41"/>
      <c r="W174" s="41"/>
      <c r="AF174" s="13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1" customFormat="1" x14ac:dyDescent="0.2">
      <c r="A175" s="13"/>
      <c r="B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41"/>
      <c r="W175" s="41"/>
      <c r="AF175" s="13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1" customFormat="1" x14ac:dyDescent="0.2">
      <c r="A176" s="13"/>
      <c r="B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41"/>
      <c r="W176" s="41"/>
      <c r="AF176" s="13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1" customFormat="1" x14ac:dyDescent="0.2">
      <c r="A177" s="13"/>
      <c r="B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41"/>
      <c r="W177" s="41"/>
      <c r="AF177" s="13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1" customFormat="1" x14ac:dyDescent="0.2">
      <c r="A178" s="13"/>
      <c r="B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41"/>
      <c r="W178" s="41"/>
      <c r="AF178" s="13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1" customFormat="1" x14ac:dyDescent="0.2">
      <c r="A179" s="13"/>
      <c r="B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41"/>
      <c r="W179" s="41"/>
      <c r="AF179" s="13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1" customFormat="1" x14ac:dyDescent="0.2">
      <c r="A180" s="13"/>
      <c r="B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41"/>
      <c r="W180" s="41"/>
      <c r="AF180" s="13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1" customFormat="1" x14ac:dyDescent="0.2">
      <c r="A181" s="13"/>
      <c r="B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41"/>
      <c r="W181" s="41"/>
      <c r="AF181" s="13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1" customFormat="1" x14ac:dyDescent="0.2">
      <c r="A182" s="13"/>
      <c r="B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41"/>
      <c r="W182" s="41"/>
      <c r="AF182" s="13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1" customFormat="1" x14ac:dyDescent="0.2">
      <c r="A183" s="13"/>
      <c r="B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41"/>
      <c r="W183" s="41"/>
      <c r="AF183" s="13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1" customFormat="1" x14ac:dyDescent="0.2">
      <c r="A184" s="13"/>
      <c r="B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41"/>
      <c r="W184" s="41"/>
      <c r="AF184" s="13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1" customFormat="1" x14ac:dyDescent="0.2">
      <c r="A185" s="13"/>
      <c r="B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41"/>
      <c r="W185" s="41"/>
      <c r="AF185" s="13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1" customFormat="1" x14ac:dyDescent="0.2">
      <c r="A186" s="13"/>
      <c r="B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41"/>
      <c r="W186" s="41"/>
      <c r="AF186" s="13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1" customFormat="1" x14ac:dyDescent="0.2">
      <c r="A187" s="13"/>
      <c r="B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41"/>
      <c r="W187" s="41"/>
      <c r="AF187" s="13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1" customFormat="1" x14ac:dyDescent="0.2">
      <c r="A188" s="13"/>
      <c r="B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41"/>
      <c r="W188" s="41"/>
      <c r="AF188" s="13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1" customFormat="1" x14ac:dyDescent="0.2">
      <c r="A189" s="13"/>
      <c r="B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41"/>
      <c r="W189" s="41"/>
      <c r="AF189" s="13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1" customFormat="1" x14ac:dyDescent="0.2">
      <c r="A190" s="13"/>
      <c r="B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41"/>
      <c r="W190" s="41"/>
      <c r="AF190" s="13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1" customFormat="1" x14ac:dyDescent="0.2">
      <c r="A191" s="13"/>
      <c r="B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41"/>
      <c r="W191" s="41"/>
      <c r="AF191" s="13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1" customFormat="1" x14ac:dyDescent="0.2">
      <c r="A192" s="13"/>
      <c r="B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41"/>
      <c r="W192" s="41"/>
      <c r="AF192" s="13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1" customFormat="1" x14ac:dyDescent="0.2">
      <c r="A193" s="13"/>
      <c r="B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41"/>
      <c r="W193" s="41"/>
      <c r="AF193" s="13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1" customFormat="1" x14ac:dyDescent="0.2">
      <c r="A194" s="13"/>
      <c r="B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41"/>
      <c r="W194" s="41"/>
      <c r="AF194" s="13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1" customFormat="1" x14ac:dyDescent="0.2">
      <c r="A195" s="13"/>
      <c r="B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41"/>
      <c r="W195" s="41"/>
      <c r="AF195" s="13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1" customFormat="1" x14ac:dyDescent="0.2">
      <c r="A196" s="13"/>
      <c r="B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41"/>
      <c r="W196" s="41"/>
      <c r="AF196" s="13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1" customFormat="1" x14ac:dyDescent="0.2">
      <c r="A197" s="13"/>
      <c r="B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41"/>
      <c r="W197" s="41"/>
      <c r="AF197" s="13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1" customFormat="1" x14ac:dyDescent="0.2">
      <c r="A198" s="13"/>
      <c r="B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41"/>
      <c r="W198" s="41"/>
      <c r="AF198" s="13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1" customFormat="1" x14ac:dyDescent="0.2">
      <c r="A199" s="13"/>
      <c r="B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41"/>
      <c r="W199" s="41"/>
      <c r="AF199" s="13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1" customFormat="1" x14ac:dyDescent="0.2">
      <c r="A200" s="13"/>
      <c r="B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41"/>
      <c r="W200" s="41"/>
      <c r="AF200" s="13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1" customFormat="1" x14ac:dyDescent="0.2">
      <c r="A201" s="13"/>
      <c r="B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41"/>
      <c r="W201" s="41"/>
      <c r="AF201" s="13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1" customFormat="1" x14ac:dyDescent="0.2">
      <c r="A202" s="13"/>
      <c r="B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41"/>
      <c r="W202" s="41"/>
      <c r="AF202" s="13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1" customFormat="1" x14ac:dyDescent="0.2">
      <c r="A203" s="13"/>
      <c r="B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41"/>
      <c r="W203" s="41"/>
      <c r="AF203" s="13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1" customFormat="1" x14ac:dyDescent="0.2">
      <c r="A204" s="13"/>
      <c r="B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41"/>
      <c r="W204" s="41"/>
      <c r="AF204" s="13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1" customFormat="1" x14ac:dyDescent="0.2">
      <c r="A205" s="13"/>
      <c r="B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41"/>
      <c r="W205" s="41"/>
      <c r="AF205" s="13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1" customFormat="1" x14ac:dyDescent="0.2">
      <c r="A206" s="13"/>
      <c r="B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41"/>
      <c r="W206" s="41"/>
      <c r="AF206" s="13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1" customFormat="1" x14ac:dyDescent="0.2">
      <c r="A207" s="13"/>
      <c r="B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41"/>
      <c r="W207" s="41"/>
      <c r="AF207" s="13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1" customFormat="1" x14ac:dyDescent="0.2">
      <c r="A208" s="13"/>
      <c r="B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41"/>
      <c r="W208" s="41"/>
      <c r="AF208" s="13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1" customFormat="1" x14ac:dyDescent="0.2">
      <c r="A209" s="13"/>
      <c r="B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41"/>
      <c r="W209" s="41"/>
      <c r="AF209" s="13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1" customFormat="1" x14ac:dyDescent="0.2">
      <c r="A210" s="13"/>
      <c r="B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41"/>
      <c r="W210" s="41"/>
      <c r="AF210" s="13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1" customFormat="1" x14ac:dyDescent="0.2">
      <c r="A211" s="13"/>
      <c r="B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41"/>
      <c r="W211" s="41"/>
      <c r="AF211" s="13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1" customFormat="1" x14ac:dyDescent="0.2">
      <c r="A212" s="13"/>
      <c r="B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41"/>
      <c r="W212" s="41"/>
      <c r="AF212" s="13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1" customFormat="1" x14ac:dyDescent="0.2">
      <c r="A213" s="13"/>
      <c r="B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41"/>
      <c r="W213" s="41"/>
      <c r="AF213" s="13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1" customFormat="1" x14ac:dyDescent="0.2">
      <c r="A214" s="13"/>
      <c r="B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41"/>
      <c r="W214" s="41"/>
      <c r="AF214" s="13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1" customFormat="1" x14ac:dyDescent="0.2">
      <c r="A215" s="13"/>
      <c r="B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41"/>
      <c r="W215" s="41"/>
      <c r="AF215" s="13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1" customFormat="1" x14ac:dyDescent="0.2">
      <c r="A216" s="13"/>
      <c r="B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41"/>
      <c r="W216" s="41"/>
      <c r="AF216" s="13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1" customFormat="1" x14ac:dyDescent="0.2">
      <c r="A217" s="13"/>
      <c r="B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41"/>
      <c r="W217" s="41"/>
      <c r="AF217" s="13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1" customFormat="1" x14ac:dyDescent="0.2">
      <c r="A218" s="13"/>
      <c r="B218" s="1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41"/>
      <c r="W218" s="41"/>
      <c r="AF218" s="13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1" customFormat="1" x14ac:dyDescent="0.2">
      <c r="A219" s="13"/>
      <c r="B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41"/>
      <c r="W219" s="41"/>
      <c r="AF219" s="13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1" customFormat="1" x14ac:dyDescent="0.2">
      <c r="A220" s="13"/>
      <c r="B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41"/>
      <c r="W220" s="41"/>
      <c r="AF220" s="13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1" customFormat="1" x14ac:dyDescent="0.2">
      <c r="A221" s="13"/>
      <c r="B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41"/>
      <c r="W221" s="41"/>
      <c r="AF221" s="13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1" customFormat="1" x14ac:dyDescent="0.2">
      <c r="A222" s="13"/>
      <c r="B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41"/>
      <c r="W222" s="41"/>
      <c r="AF222" s="13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1" customFormat="1" x14ac:dyDescent="0.2">
      <c r="A223" s="13"/>
      <c r="B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41"/>
      <c r="W223" s="41"/>
      <c r="AF223" s="13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1" customFormat="1" x14ac:dyDescent="0.2">
      <c r="A224" s="13"/>
      <c r="B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41"/>
      <c r="W224" s="41"/>
      <c r="AF224" s="13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1" customFormat="1" x14ac:dyDescent="0.2">
      <c r="A225" s="13"/>
      <c r="B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41"/>
      <c r="W225" s="41"/>
      <c r="AF225" s="13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1" customFormat="1" x14ac:dyDescent="0.2">
      <c r="A226" s="13"/>
      <c r="B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41"/>
      <c r="W226" s="41"/>
      <c r="AF226" s="13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1" customFormat="1" x14ac:dyDescent="0.2">
      <c r="A227" s="13"/>
      <c r="B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41"/>
      <c r="W227" s="41"/>
      <c r="AF227" s="13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1" customFormat="1" x14ac:dyDescent="0.2">
      <c r="A228" s="13"/>
      <c r="B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41"/>
      <c r="W228" s="41"/>
      <c r="AF228" s="13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1" customFormat="1" x14ac:dyDescent="0.2">
      <c r="A229" s="13"/>
      <c r="B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41"/>
      <c r="W229" s="41"/>
      <c r="AF229" s="13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1" customFormat="1" x14ac:dyDescent="0.2">
      <c r="A230" s="13"/>
      <c r="B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41"/>
      <c r="W230" s="41"/>
      <c r="AF230" s="13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1" customFormat="1" x14ac:dyDescent="0.2">
      <c r="A231" s="13"/>
      <c r="B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41"/>
      <c r="W231" s="41"/>
      <c r="AF231" s="13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1" customFormat="1" x14ac:dyDescent="0.2">
      <c r="A232" s="13"/>
      <c r="B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41"/>
      <c r="W232" s="41"/>
      <c r="AF232" s="13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1" customFormat="1" x14ac:dyDescent="0.2">
      <c r="A233" s="13"/>
      <c r="B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41"/>
      <c r="W233" s="41"/>
      <c r="AF233" s="13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1" customFormat="1" x14ac:dyDescent="0.2">
      <c r="A234" s="13"/>
      <c r="B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41"/>
      <c r="W234" s="41"/>
      <c r="AF234" s="13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1" customFormat="1" x14ac:dyDescent="0.2">
      <c r="A235" s="13"/>
      <c r="B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41"/>
      <c r="W235" s="41"/>
      <c r="AF235" s="13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1" customFormat="1" x14ac:dyDescent="0.2">
      <c r="A236" s="13"/>
      <c r="B236" s="1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41"/>
      <c r="W236" s="41"/>
      <c r="AF236" s="13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1" customFormat="1" x14ac:dyDescent="0.2">
      <c r="A237" s="13"/>
      <c r="B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41"/>
      <c r="W237" s="41"/>
      <c r="AF237" s="13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1" customFormat="1" x14ac:dyDescent="0.2">
      <c r="A238" s="13"/>
      <c r="B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41"/>
      <c r="W238" s="41"/>
      <c r="AF238" s="13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1" customFormat="1" x14ac:dyDescent="0.2">
      <c r="A239" s="13"/>
      <c r="B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41"/>
      <c r="W239" s="41"/>
      <c r="AF239" s="13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1" customFormat="1" x14ac:dyDescent="0.2">
      <c r="A240" s="13"/>
      <c r="B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41"/>
      <c r="W240" s="41"/>
      <c r="AF240" s="13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1" customFormat="1" x14ac:dyDescent="0.2">
      <c r="A241" s="13"/>
      <c r="B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41"/>
      <c r="W241" s="41"/>
      <c r="AF241" s="13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1" customFormat="1" x14ac:dyDescent="0.2">
      <c r="A242" s="13"/>
      <c r="B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41"/>
      <c r="W242" s="41"/>
      <c r="AF242" s="13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1" customFormat="1" x14ac:dyDescent="0.2">
      <c r="A243" s="13"/>
      <c r="B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41"/>
      <c r="W243" s="41"/>
      <c r="AF243" s="13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1" customFormat="1" x14ac:dyDescent="0.2">
      <c r="A244" s="13"/>
      <c r="B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41"/>
      <c r="W244" s="41"/>
      <c r="AF244" s="13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1" customFormat="1" x14ac:dyDescent="0.2">
      <c r="A245" s="13"/>
      <c r="B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41"/>
      <c r="W245" s="41"/>
      <c r="AF245" s="13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1" customFormat="1" x14ac:dyDescent="0.2">
      <c r="A246" s="13"/>
      <c r="B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41"/>
      <c r="W246" s="41"/>
      <c r="AF246" s="13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1" customFormat="1" x14ac:dyDescent="0.2">
      <c r="A247" s="13"/>
      <c r="B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41"/>
      <c r="W247" s="41"/>
      <c r="AF247" s="13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1" customFormat="1" x14ac:dyDescent="0.2">
      <c r="A248" s="13"/>
      <c r="B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41"/>
      <c r="W248" s="41"/>
      <c r="AF248" s="13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1" customFormat="1" x14ac:dyDescent="0.2">
      <c r="A249" s="13"/>
      <c r="B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41"/>
      <c r="W249" s="41"/>
      <c r="AF249" s="13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1" customFormat="1" x14ac:dyDescent="0.2">
      <c r="A250" s="13"/>
      <c r="B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41"/>
      <c r="W250" s="41"/>
      <c r="AF250" s="13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1" customFormat="1" x14ac:dyDescent="0.2">
      <c r="A251" s="13"/>
      <c r="B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41"/>
      <c r="W251" s="41"/>
      <c r="AF251" s="13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1" customFormat="1" x14ac:dyDescent="0.2">
      <c r="A252" s="13"/>
      <c r="B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41"/>
      <c r="W252" s="41"/>
      <c r="AF252" s="13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1" customFormat="1" x14ac:dyDescent="0.2">
      <c r="A253" s="13"/>
      <c r="B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41"/>
      <c r="W253" s="41"/>
      <c r="AF253" s="13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1" customFormat="1" x14ac:dyDescent="0.2">
      <c r="A254" s="13"/>
      <c r="B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41"/>
      <c r="W254" s="41"/>
      <c r="AF254" s="13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1" customFormat="1" x14ac:dyDescent="0.2">
      <c r="A255" s="13"/>
      <c r="B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41"/>
      <c r="W255" s="41"/>
      <c r="AF255" s="13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1" customFormat="1" x14ac:dyDescent="0.2">
      <c r="A256" s="13"/>
      <c r="B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41"/>
      <c r="W256" s="41"/>
      <c r="AF256" s="1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1" customFormat="1" x14ac:dyDescent="0.2">
      <c r="A257" s="13"/>
      <c r="B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41"/>
      <c r="W257" s="41"/>
      <c r="AF257" s="13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1" customFormat="1" x14ac:dyDescent="0.2">
      <c r="A258" s="13"/>
      <c r="B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41"/>
      <c r="W258" s="41"/>
      <c r="AF258" s="13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1" customFormat="1" x14ac:dyDescent="0.2">
      <c r="A259" s="13"/>
      <c r="B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41"/>
      <c r="W259" s="41"/>
      <c r="AF259" s="13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1" customFormat="1" x14ac:dyDescent="0.2">
      <c r="A260" s="13"/>
      <c r="B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41"/>
      <c r="W260" s="41"/>
      <c r="AF260" s="13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1" customFormat="1" x14ac:dyDescent="0.2">
      <c r="A261" s="13"/>
      <c r="B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41"/>
      <c r="W261" s="41"/>
      <c r="AF261" s="13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1" customFormat="1" x14ac:dyDescent="0.2">
      <c r="A262" s="13"/>
      <c r="B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41"/>
      <c r="W262" s="41"/>
      <c r="AF262" s="13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1" customFormat="1" x14ac:dyDescent="0.2">
      <c r="A263" s="13"/>
      <c r="B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41"/>
      <c r="W263" s="41"/>
      <c r="AF263" s="13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1" customFormat="1" x14ac:dyDescent="0.2">
      <c r="A264" s="13"/>
      <c r="B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41"/>
      <c r="W264" s="41"/>
      <c r="AF264" s="13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1" customFormat="1" x14ac:dyDescent="0.2">
      <c r="A265" s="13"/>
      <c r="B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41"/>
      <c r="W265" s="41"/>
      <c r="AF265" s="13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1" customFormat="1" x14ac:dyDescent="0.2">
      <c r="A266" s="13"/>
      <c r="B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41"/>
      <c r="W266" s="41"/>
      <c r="AF266" s="13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1" customFormat="1" x14ac:dyDescent="0.2">
      <c r="A267" s="13"/>
      <c r="B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41"/>
      <c r="W267" s="41"/>
      <c r="AF267" s="13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1" customFormat="1" x14ac:dyDescent="0.2">
      <c r="A268" s="13"/>
      <c r="B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41"/>
      <c r="W268" s="41"/>
      <c r="AF268" s="13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1" customFormat="1" x14ac:dyDescent="0.2">
      <c r="A269" s="13"/>
      <c r="B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41"/>
      <c r="W269" s="41"/>
      <c r="AF269" s="13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1" customFormat="1" x14ac:dyDescent="0.2">
      <c r="A270" s="13"/>
      <c r="B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41"/>
      <c r="W270" s="41"/>
      <c r="AF270" s="13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1" customFormat="1" x14ac:dyDescent="0.2">
      <c r="A271" s="13"/>
      <c r="B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41"/>
      <c r="W271" s="41"/>
      <c r="AF271" s="13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1" customFormat="1" x14ac:dyDescent="0.2">
      <c r="A272" s="13"/>
      <c r="B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41"/>
      <c r="W272" s="41"/>
      <c r="AF272" s="13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1" customFormat="1" x14ac:dyDescent="0.2">
      <c r="A273" s="13"/>
      <c r="B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41"/>
      <c r="W273" s="41"/>
      <c r="AF273" s="13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1" customFormat="1" x14ac:dyDescent="0.2">
      <c r="A274" s="13"/>
      <c r="B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41"/>
      <c r="W274" s="41"/>
      <c r="AF274" s="13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1" customFormat="1" x14ac:dyDescent="0.2">
      <c r="A275" s="13"/>
      <c r="B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41"/>
      <c r="W275" s="41"/>
      <c r="AF275" s="13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1" customFormat="1" x14ac:dyDescent="0.2">
      <c r="A276" s="13"/>
      <c r="B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41"/>
      <c r="W276" s="41"/>
      <c r="AF276" s="13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1" customFormat="1" x14ac:dyDescent="0.2">
      <c r="A277" s="13"/>
      <c r="B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41"/>
      <c r="W277" s="41"/>
      <c r="AF277" s="13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1" customFormat="1" x14ac:dyDescent="0.2">
      <c r="A278" s="13"/>
      <c r="B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41"/>
      <c r="W278" s="41"/>
      <c r="AF278" s="13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1" customFormat="1" x14ac:dyDescent="0.2">
      <c r="A279" s="13"/>
      <c r="B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41"/>
      <c r="W279" s="41"/>
      <c r="AF279" s="13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1" customFormat="1" x14ac:dyDescent="0.2">
      <c r="A280" s="13"/>
      <c r="B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41"/>
      <c r="W280" s="41"/>
      <c r="AF280" s="13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1" customFormat="1" x14ac:dyDescent="0.2">
      <c r="A281" s="13"/>
      <c r="B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41"/>
      <c r="W281" s="41"/>
      <c r="AF281" s="13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1" customFormat="1" x14ac:dyDescent="0.2">
      <c r="A282" s="13"/>
      <c r="B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41"/>
      <c r="W282" s="41"/>
      <c r="AF282" s="13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1" customFormat="1" x14ac:dyDescent="0.2">
      <c r="A283" s="13"/>
      <c r="B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41"/>
      <c r="W283" s="41"/>
      <c r="AF283" s="13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1" customFormat="1" x14ac:dyDescent="0.2">
      <c r="A284" s="13"/>
      <c r="B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41"/>
      <c r="W284" s="41"/>
      <c r="AF284" s="13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1" customFormat="1" x14ac:dyDescent="0.2">
      <c r="A285" s="13"/>
      <c r="B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41"/>
      <c r="W285" s="41"/>
      <c r="AF285" s="13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1" customFormat="1" x14ac:dyDescent="0.2">
      <c r="A286" s="13"/>
      <c r="B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41"/>
      <c r="W286" s="41"/>
      <c r="AF286" s="13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1" customFormat="1" x14ac:dyDescent="0.2">
      <c r="A287" s="13"/>
      <c r="B287" s="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41"/>
      <c r="W287" s="41"/>
      <c r="AF287" s="13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1" customFormat="1" x14ac:dyDescent="0.2">
      <c r="A288" s="13"/>
      <c r="B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41"/>
      <c r="W288" s="41"/>
      <c r="AF288" s="13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1" customFormat="1" x14ac:dyDescent="0.2">
      <c r="A289" s="13"/>
      <c r="B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41"/>
      <c r="W289" s="41"/>
      <c r="AF289" s="13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1" customFormat="1" x14ac:dyDescent="0.2">
      <c r="A290" s="13"/>
      <c r="B290" s="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41"/>
      <c r="W290" s="41"/>
      <c r="AF290" s="13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1" customFormat="1" x14ac:dyDescent="0.2">
      <c r="A291" s="13"/>
      <c r="B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41"/>
      <c r="W291" s="41"/>
      <c r="AF291" s="13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1" customFormat="1" x14ac:dyDescent="0.2">
      <c r="A292" s="13"/>
      <c r="B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41"/>
      <c r="W292" s="41"/>
      <c r="AF292" s="13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1" customFormat="1" x14ac:dyDescent="0.2">
      <c r="A293" s="13"/>
      <c r="B293" s="1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41"/>
      <c r="W293" s="41"/>
      <c r="AF293" s="13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1" customFormat="1" x14ac:dyDescent="0.2">
      <c r="A294" s="13"/>
      <c r="B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41"/>
      <c r="W294" s="41"/>
      <c r="AF294" s="13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1" customFormat="1" x14ac:dyDescent="0.2">
      <c r="A295" s="13"/>
      <c r="B295" s="1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41"/>
      <c r="W295" s="41"/>
      <c r="AF295" s="13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1" customFormat="1" x14ac:dyDescent="0.2">
      <c r="A296" s="13"/>
      <c r="B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41"/>
      <c r="W296" s="41"/>
      <c r="AF296" s="13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1" customFormat="1" x14ac:dyDescent="0.2">
      <c r="A297" s="13"/>
      <c r="B297" s="1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41"/>
      <c r="W297" s="41"/>
      <c r="AF297" s="13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1" customFormat="1" x14ac:dyDescent="0.2">
      <c r="A298" s="13"/>
      <c r="B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41"/>
      <c r="W298" s="41"/>
      <c r="AF298" s="13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1" customFormat="1" x14ac:dyDescent="0.2">
      <c r="A299" s="13"/>
      <c r="B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41"/>
      <c r="W299" s="41"/>
      <c r="AF299" s="13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1" customFormat="1" x14ac:dyDescent="0.2">
      <c r="A300" s="13"/>
      <c r="B300" s="1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41"/>
      <c r="W300" s="41"/>
      <c r="AF300" s="13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1" customFormat="1" x14ac:dyDescent="0.2">
      <c r="A301" s="13"/>
      <c r="B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41"/>
      <c r="W301" s="41"/>
      <c r="AF301" s="13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1" customFormat="1" x14ac:dyDescent="0.2">
      <c r="A302" s="13"/>
      <c r="B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41"/>
      <c r="W302" s="41"/>
      <c r="AF302" s="13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1" customFormat="1" x14ac:dyDescent="0.2">
      <c r="A303" s="13"/>
      <c r="B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41"/>
      <c r="W303" s="41"/>
      <c r="AF303" s="13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1" customFormat="1" x14ac:dyDescent="0.2">
      <c r="A304" s="13"/>
      <c r="B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41"/>
      <c r="W304" s="41"/>
      <c r="AF304" s="13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1" customFormat="1" x14ac:dyDescent="0.2">
      <c r="A305" s="13"/>
      <c r="B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41"/>
      <c r="W305" s="41"/>
      <c r="AF305" s="13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1" customFormat="1" x14ac:dyDescent="0.2">
      <c r="A306" s="13"/>
      <c r="B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41"/>
      <c r="W306" s="41"/>
      <c r="AF306" s="13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1" customFormat="1" x14ac:dyDescent="0.2">
      <c r="A307" s="13"/>
      <c r="B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41"/>
      <c r="W307" s="41"/>
      <c r="AF307" s="13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1" customFormat="1" x14ac:dyDescent="0.2">
      <c r="A308" s="13"/>
      <c r="B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41"/>
      <c r="W308" s="41"/>
      <c r="AF308" s="13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1" customFormat="1" x14ac:dyDescent="0.2">
      <c r="A309" s="13"/>
      <c r="B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41"/>
      <c r="W309" s="41"/>
      <c r="AF309" s="13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1" customFormat="1" x14ac:dyDescent="0.2">
      <c r="A310" s="13"/>
      <c r="B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41"/>
      <c r="W310" s="41"/>
      <c r="AF310" s="13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1" customFormat="1" x14ac:dyDescent="0.2">
      <c r="A311" s="13"/>
      <c r="B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41"/>
      <c r="W311" s="41"/>
      <c r="AF311" s="13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1" customFormat="1" x14ac:dyDescent="0.2">
      <c r="A312" s="13"/>
      <c r="B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41"/>
      <c r="W312" s="41"/>
      <c r="AF312" s="13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1" customFormat="1" x14ac:dyDescent="0.2">
      <c r="A313" s="13"/>
      <c r="B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41"/>
      <c r="W313" s="41"/>
      <c r="AF313" s="13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1" customFormat="1" x14ac:dyDescent="0.2">
      <c r="A314" s="13"/>
      <c r="B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41"/>
      <c r="W314" s="41"/>
      <c r="AF314" s="13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1" customFormat="1" x14ac:dyDescent="0.2">
      <c r="A315" s="13"/>
      <c r="B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41"/>
      <c r="W315" s="41"/>
      <c r="AF315" s="13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1" customFormat="1" x14ac:dyDescent="0.2">
      <c r="A316" s="13"/>
      <c r="B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41"/>
      <c r="W316" s="41"/>
      <c r="AF316" s="13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1" customFormat="1" x14ac:dyDescent="0.2">
      <c r="A317" s="13"/>
      <c r="B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41"/>
      <c r="W317" s="41"/>
      <c r="AF317" s="13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1" customFormat="1" x14ac:dyDescent="0.2">
      <c r="A318" s="13"/>
      <c r="B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41"/>
      <c r="W318" s="41"/>
      <c r="AF318" s="13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1" customFormat="1" x14ac:dyDescent="0.2">
      <c r="A319" s="13"/>
      <c r="B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41"/>
      <c r="W319" s="41"/>
      <c r="AF319" s="13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1" customFormat="1" x14ac:dyDescent="0.2">
      <c r="A320" s="13"/>
      <c r="B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41"/>
      <c r="W320" s="41"/>
      <c r="AF320" s="13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1" customFormat="1" x14ac:dyDescent="0.2">
      <c r="A321" s="13"/>
      <c r="B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41"/>
      <c r="W321" s="41"/>
      <c r="AF321" s="13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1" customFormat="1" x14ac:dyDescent="0.2">
      <c r="A322" s="13"/>
      <c r="B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41"/>
      <c r="W322" s="41"/>
      <c r="AF322" s="13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1" customFormat="1" x14ac:dyDescent="0.2">
      <c r="A323" s="13"/>
      <c r="B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41"/>
      <c r="W323" s="41"/>
      <c r="AF323" s="13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1" customFormat="1" x14ac:dyDescent="0.2">
      <c r="A324" s="13"/>
      <c r="B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41"/>
      <c r="W324" s="41"/>
      <c r="AF324" s="13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1" customFormat="1" x14ac:dyDescent="0.2">
      <c r="A325" s="13"/>
      <c r="B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41"/>
      <c r="W325" s="41"/>
      <c r="AF325" s="13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1" customFormat="1" x14ac:dyDescent="0.2">
      <c r="A326" s="13"/>
      <c r="B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41"/>
      <c r="W326" s="41"/>
      <c r="AF326" s="13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1" customFormat="1" x14ac:dyDescent="0.2">
      <c r="A327" s="13"/>
      <c r="B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41"/>
      <c r="W327" s="41"/>
      <c r="AF327" s="13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1" customFormat="1" x14ac:dyDescent="0.2">
      <c r="A328" s="13"/>
      <c r="B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41"/>
      <c r="W328" s="41"/>
      <c r="AF328" s="13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1" customFormat="1" x14ac:dyDescent="0.2">
      <c r="A329" s="13"/>
      <c r="B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41"/>
      <c r="W329" s="41"/>
      <c r="AF329" s="13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1" customFormat="1" x14ac:dyDescent="0.2">
      <c r="A330" s="13"/>
      <c r="B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41"/>
      <c r="W330" s="41"/>
      <c r="AF330" s="13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1" customFormat="1" x14ac:dyDescent="0.2">
      <c r="A331" s="13"/>
      <c r="B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41"/>
      <c r="W331" s="41"/>
      <c r="AF331" s="13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1" customFormat="1" x14ac:dyDescent="0.2">
      <c r="A332" s="13"/>
      <c r="B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41"/>
      <c r="W332" s="41"/>
      <c r="AF332" s="13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1" customFormat="1" x14ac:dyDescent="0.2">
      <c r="A333" s="13"/>
      <c r="B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41"/>
      <c r="W333" s="41"/>
      <c r="AF333" s="13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1" customFormat="1" x14ac:dyDescent="0.2">
      <c r="A334" s="13"/>
      <c r="B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41"/>
      <c r="W334" s="41"/>
      <c r="AF334" s="13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1" customFormat="1" x14ac:dyDescent="0.2">
      <c r="A335" s="13"/>
      <c r="B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41"/>
      <c r="W335" s="41"/>
      <c r="AF335" s="13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1" customFormat="1" x14ac:dyDescent="0.2">
      <c r="A336" s="13"/>
      <c r="B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41"/>
      <c r="W336" s="41"/>
      <c r="AF336" s="13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1" customFormat="1" x14ac:dyDescent="0.2">
      <c r="A337" s="13"/>
      <c r="B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41"/>
      <c r="W337" s="41"/>
      <c r="AF337" s="13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1" customFormat="1" x14ac:dyDescent="0.2">
      <c r="A338" s="13"/>
      <c r="B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41"/>
      <c r="W338" s="41"/>
      <c r="AF338" s="13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1" customFormat="1" x14ac:dyDescent="0.2">
      <c r="A339" s="13"/>
      <c r="B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41"/>
      <c r="W339" s="41"/>
      <c r="AF339" s="13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1" customFormat="1" x14ac:dyDescent="0.2">
      <c r="A340" s="13"/>
      <c r="B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41"/>
      <c r="W340" s="41"/>
      <c r="AF340" s="13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1" customFormat="1" x14ac:dyDescent="0.2">
      <c r="A341" s="13"/>
      <c r="B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41"/>
      <c r="W341" s="41"/>
      <c r="AF341" s="13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1" customFormat="1" x14ac:dyDescent="0.2">
      <c r="A342" s="13"/>
      <c r="B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41"/>
      <c r="W342" s="41"/>
      <c r="AF342" s="13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1" customFormat="1" x14ac:dyDescent="0.2">
      <c r="A343" s="13"/>
      <c r="B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41"/>
      <c r="W343" s="41"/>
      <c r="AF343" s="13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1" customFormat="1" x14ac:dyDescent="0.2">
      <c r="A344" s="13"/>
      <c r="B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41"/>
      <c r="W344" s="41"/>
      <c r="AF344" s="13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1" customFormat="1" x14ac:dyDescent="0.2">
      <c r="A345" s="13"/>
      <c r="B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41"/>
      <c r="W345" s="41"/>
      <c r="AF345" s="13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1" customFormat="1" x14ac:dyDescent="0.2">
      <c r="A346" s="13"/>
      <c r="B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41"/>
      <c r="W346" s="41"/>
      <c r="AF346" s="13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1" customFormat="1" x14ac:dyDescent="0.2">
      <c r="A347" s="13"/>
      <c r="B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41"/>
      <c r="W347" s="41"/>
      <c r="AF347" s="13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1" customFormat="1" x14ac:dyDescent="0.2">
      <c r="A348" s="13"/>
      <c r="B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41"/>
      <c r="W348" s="41"/>
      <c r="AF348" s="13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1" customFormat="1" x14ac:dyDescent="0.2">
      <c r="A349" s="13"/>
      <c r="B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41"/>
      <c r="W349" s="41"/>
      <c r="AF349" s="13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1" customFormat="1" x14ac:dyDescent="0.2">
      <c r="A350" s="13"/>
      <c r="B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41"/>
      <c r="W350" s="41"/>
      <c r="AF350" s="13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1" customFormat="1" x14ac:dyDescent="0.2">
      <c r="A351" s="13"/>
      <c r="B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41"/>
      <c r="W351" s="41"/>
      <c r="AF351" s="13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1" customFormat="1" x14ac:dyDescent="0.2">
      <c r="A352" s="13"/>
      <c r="B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41"/>
      <c r="W352" s="41"/>
      <c r="AF352" s="13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1" customFormat="1" x14ac:dyDescent="0.2">
      <c r="A353" s="13"/>
      <c r="B353" s="1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41"/>
      <c r="W353" s="41"/>
      <c r="AF353" s="13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1" customFormat="1" x14ac:dyDescent="0.2">
      <c r="A354" s="13"/>
      <c r="B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41"/>
      <c r="W354" s="41"/>
      <c r="AF354" s="13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1" customFormat="1" x14ac:dyDescent="0.2">
      <c r="A355" s="13"/>
      <c r="B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41"/>
      <c r="W355" s="41"/>
      <c r="AF355" s="13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1" customFormat="1" x14ac:dyDescent="0.2">
      <c r="A356" s="13"/>
      <c r="B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41"/>
      <c r="W356" s="41"/>
      <c r="AF356" s="13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1" customFormat="1" x14ac:dyDescent="0.2">
      <c r="A357" s="13"/>
      <c r="B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41"/>
      <c r="W357" s="41"/>
      <c r="AF357" s="13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1" customFormat="1" x14ac:dyDescent="0.2">
      <c r="A358" s="13"/>
      <c r="B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41"/>
      <c r="W358" s="41"/>
      <c r="AF358" s="13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1" customFormat="1" x14ac:dyDescent="0.2">
      <c r="A359" s="13"/>
      <c r="B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41"/>
      <c r="W359" s="41"/>
      <c r="AF359" s="13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1" customFormat="1" x14ac:dyDescent="0.2">
      <c r="A360" s="13"/>
      <c r="B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41"/>
      <c r="W360" s="41"/>
      <c r="AF360" s="13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1" customFormat="1" x14ac:dyDescent="0.2">
      <c r="A361" s="13"/>
      <c r="B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41"/>
      <c r="W361" s="41"/>
      <c r="AF361" s="13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1" customFormat="1" x14ac:dyDescent="0.2">
      <c r="A362" s="13"/>
      <c r="B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41"/>
      <c r="W362" s="41"/>
      <c r="AF362" s="13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1" customFormat="1" x14ac:dyDescent="0.2">
      <c r="A363" s="13"/>
      <c r="B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41"/>
      <c r="W363" s="41"/>
      <c r="AF363" s="13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1" customFormat="1" x14ac:dyDescent="0.2">
      <c r="A364" s="13"/>
      <c r="B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41"/>
      <c r="W364" s="41"/>
      <c r="AF364" s="13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1" customFormat="1" x14ac:dyDescent="0.2">
      <c r="A365" s="13"/>
      <c r="B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41"/>
      <c r="W365" s="41"/>
      <c r="AF365" s="13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1" customFormat="1" x14ac:dyDescent="0.2">
      <c r="A366" s="13"/>
      <c r="B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41"/>
      <c r="W366" s="41"/>
      <c r="AF366" s="13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1" customFormat="1" x14ac:dyDescent="0.2">
      <c r="A367" s="13"/>
      <c r="B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41"/>
      <c r="W367" s="41"/>
      <c r="AF367" s="13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1" customFormat="1" x14ac:dyDescent="0.2">
      <c r="A368" s="13"/>
      <c r="B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41"/>
      <c r="W368" s="41"/>
      <c r="AF368" s="13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1" customFormat="1" x14ac:dyDescent="0.2">
      <c r="A369" s="13"/>
      <c r="B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41"/>
      <c r="W369" s="41"/>
      <c r="AF369" s="13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1" customFormat="1" x14ac:dyDescent="0.2">
      <c r="A370" s="13"/>
      <c r="B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41"/>
      <c r="W370" s="41"/>
      <c r="AF370" s="13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1" customFormat="1" x14ac:dyDescent="0.2">
      <c r="A371" s="13"/>
      <c r="B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41"/>
      <c r="W371" s="41"/>
      <c r="AF371" s="13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1" customFormat="1" x14ac:dyDescent="0.2">
      <c r="A372" s="13"/>
      <c r="B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41"/>
      <c r="W372" s="41"/>
      <c r="AF372" s="13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1" customFormat="1" x14ac:dyDescent="0.2">
      <c r="A373" s="13"/>
      <c r="B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41"/>
      <c r="W373" s="41"/>
      <c r="AF373" s="13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1" customFormat="1" x14ac:dyDescent="0.2">
      <c r="A374" s="13"/>
      <c r="B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41"/>
      <c r="W374" s="41"/>
      <c r="AF374" s="13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1" customFormat="1" x14ac:dyDescent="0.2">
      <c r="A375" s="13"/>
      <c r="B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41"/>
      <c r="W375" s="41"/>
      <c r="AF375" s="13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1" customFormat="1" x14ac:dyDescent="0.2">
      <c r="A376" s="13"/>
      <c r="B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41"/>
      <c r="W376" s="41"/>
      <c r="AF376" s="13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1" customFormat="1" x14ac:dyDescent="0.2">
      <c r="A377" s="13"/>
      <c r="B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41"/>
      <c r="W377" s="41"/>
      <c r="AF377" s="13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1" customFormat="1" x14ac:dyDescent="0.2">
      <c r="A378" s="13"/>
      <c r="B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41"/>
      <c r="W378" s="41"/>
      <c r="AF378" s="13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1" customFormat="1" x14ac:dyDescent="0.2">
      <c r="A379" s="13"/>
      <c r="B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41"/>
      <c r="W379" s="41"/>
      <c r="AF379" s="13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1" customFormat="1" x14ac:dyDescent="0.2">
      <c r="A380" s="13"/>
      <c r="B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41"/>
      <c r="W380" s="41"/>
      <c r="AF380" s="13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1" customFormat="1" x14ac:dyDescent="0.2">
      <c r="A381" s="13"/>
      <c r="B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41"/>
      <c r="W381" s="41"/>
      <c r="AF381" s="13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1" customFormat="1" x14ac:dyDescent="0.2">
      <c r="A382" s="13"/>
      <c r="B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41"/>
      <c r="W382" s="41"/>
      <c r="AF382" s="13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1" customFormat="1" x14ac:dyDescent="0.2">
      <c r="A383" s="13"/>
      <c r="B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41"/>
      <c r="W383" s="41"/>
      <c r="AF383" s="13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1" customFormat="1" x14ac:dyDescent="0.2">
      <c r="A384" s="13"/>
      <c r="B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41"/>
      <c r="W384" s="41"/>
      <c r="AF384" s="13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1" customFormat="1" x14ac:dyDescent="0.2">
      <c r="A385" s="13"/>
      <c r="B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41"/>
      <c r="W385" s="41"/>
      <c r="AF385" s="13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1" customFormat="1" x14ac:dyDescent="0.2">
      <c r="A386" s="13"/>
      <c r="B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41"/>
      <c r="W386" s="41"/>
      <c r="AF386" s="13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1" customFormat="1" x14ac:dyDescent="0.2">
      <c r="A387" s="13"/>
      <c r="B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41"/>
      <c r="W387" s="41"/>
      <c r="AF387" s="13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1" customFormat="1" x14ac:dyDescent="0.2">
      <c r="A388" s="13"/>
      <c r="B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41"/>
      <c r="W388" s="41"/>
      <c r="AF388" s="13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1" customFormat="1" x14ac:dyDescent="0.2">
      <c r="A389" s="13"/>
      <c r="B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41"/>
      <c r="W389" s="41"/>
      <c r="AF389" s="13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1" customFormat="1" x14ac:dyDescent="0.2">
      <c r="A390" s="13"/>
      <c r="B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41"/>
      <c r="W390" s="41"/>
      <c r="AF390" s="13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1" customFormat="1" x14ac:dyDescent="0.2">
      <c r="A391" s="13"/>
      <c r="B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41"/>
      <c r="W391" s="41"/>
      <c r="AF391" s="13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1" customFormat="1" x14ac:dyDescent="0.2">
      <c r="A392" s="13"/>
      <c r="B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41"/>
      <c r="W392" s="41"/>
      <c r="AF392" s="13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1" customFormat="1" x14ac:dyDescent="0.2">
      <c r="A393" s="13"/>
      <c r="B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41"/>
      <c r="W393" s="41"/>
      <c r="AF393" s="13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1" customFormat="1" x14ac:dyDescent="0.2">
      <c r="A394" s="13"/>
      <c r="B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41"/>
      <c r="W394" s="41"/>
      <c r="AF394" s="13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1" customFormat="1" x14ac:dyDescent="0.2">
      <c r="A395" s="13"/>
      <c r="B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41"/>
      <c r="W395" s="41"/>
      <c r="AF395" s="13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1" customFormat="1" x14ac:dyDescent="0.2">
      <c r="A396" s="13"/>
      <c r="B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41"/>
      <c r="W396" s="41"/>
      <c r="AF396" s="13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1" customFormat="1" x14ac:dyDescent="0.2">
      <c r="A397" s="13"/>
      <c r="B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41"/>
      <c r="W397" s="41"/>
      <c r="AF397" s="13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1" customFormat="1" x14ac:dyDescent="0.2">
      <c r="A398" s="13"/>
      <c r="B398" s="1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41"/>
      <c r="W398" s="41"/>
      <c r="AF398" s="13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1" customFormat="1" x14ac:dyDescent="0.2">
      <c r="A399" s="13"/>
      <c r="B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41"/>
      <c r="W399" s="41"/>
      <c r="AF399" s="13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1" customFormat="1" x14ac:dyDescent="0.2">
      <c r="A400" s="13"/>
      <c r="B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41"/>
      <c r="W400" s="41"/>
      <c r="AF400" s="13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1" customFormat="1" x14ac:dyDescent="0.2">
      <c r="A401" s="13"/>
      <c r="B401" s="1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41"/>
      <c r="W401" s="41"/>
      <c r="AF401" s="13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1" customFormat="1" x14ac:dyDescent="0.2">
      <c r="A402" s="13"/>
      <c r="B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41"/>
      <c r="W402" s="41"/>
      <c r="AF402" s="13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1" customFormat="1" x14ac:dyDescent="0.2">
      <c r="A403" s="13"/>
      <c r="B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41"/>
      <c r="W403" s="41"/>
      <c r="AF403" s="13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1" customFormat="1" x14ac:dyDescent="0.2">
      <c r="A404" s="13"/>
      <c r="B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41"/>
      <c r="W404" s="41"/>
      <c r="AF404" s="13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1" customFormat="1" x14ac:dyDescent="0.2">
      <c r="A405" s="13"/>
      <c r="B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41"/>
      <c r="W405" s="41"/>
      <c r="AF405" s="13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1" customFormat="1" x14ac:dyDescent="0.2">
      <c r="A406" s="13"/>
      <c r="B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41"/>
      <c r="W406" s="41"/>
      <c r="AF406" s="13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1" customFormat="1" x14ac:dyDescent="0.2">
      <c r="A407" s="13"/>
      <c r="B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41"/>
      <c r="W407" s="41"/>
      <c r="AF407" s="13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1" customFormat="1" x14ac:dyDescent="0.2">
      <c r="A408" s="13"/>
      <c r="B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41"/>
      <c r="W408" s="41"/>
      <c r="AF408" s="13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1" customFormat="1" x14ac:dyDescent="0.2">
      <c r="A409" s="13"/>
      <c r="B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41"/>
      <c r="W409" s="41"/>
      <c r="AF409" s="13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1" customFormat="1" x14ac:dyDescent="0.2">
      <c r="A410" s="13"/>
      <c r="B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41"/>
      <c r="W410" s="41"/>
      <c r="AF410" s="13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1" customFormat="1" x14ac:dyDescent="0.2">
      <c r="A411" s="13"/>
      <c r="B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41"/>
      <c r="W411" s="41"/>
      <c r="AF411" s="13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1" customFormat="1" x14ac:dyDescent="0.2">
      <c r="A412" s="13"/>
      <c r="B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41"/>
      <c r="W412" s="41"/>
      <c r="AF412" s="13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1" customFormat="1" x14ac:dyDescent="0.2">
      <c r="A413" s="13"/>
      <c r="B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41"/>
      <c r="W413" s="41"/>
      <c r="AF413" s="13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1" customFormat="1" x14ac:dyDescent="0.2">
      <c r="A414" s="13"/>
      <c r="B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41"/>
      <c r="W414" s="41"/>
      <c r="AF414" s="13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1" customFormat="1" x14ac:dyDescent="0.2">
      <c r="A415" s="13"/>
      <c r="B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41"/>
      <c r="W415" s="41"/>
      <c r="AF415" s="13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1" customFormat="1" x14ac:dyDescent="0.2">
      <c r="A416" s="13"/>
      <c r="B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41"/>
      <c r="W416" s="41"/>
      <c r="AF416" s="13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1" customFormat="1" x14ac:dyDescent="0.2">
      <c r="A417" s="13"/>
      <c r="B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41"/>
      <c r="W417" s="41"/>
      <c r="AF417" s="13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1" customFormat="1" x14ac:dyDescent="0.2">
      <c r="A418" s="13"/>
      <c r="B418" s="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41"/>
      <c r="W418" s="41"/>
      <c r="AF418" s="13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1" customFormat="1" x14ac:dyDescent="0.2">
      <c r="A419" s="13"/>
      <c r="B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41"/>
      <c r="W419" s="41"/>
      <c r="AF419" s="13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1" customFormat="1" x14ac:dyDescent="0.2">
      <c r="A420" s="13"/>
      <c r="B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41"/>
      <c r="W420" s="41"/>
      <c r="AF420" s="13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1" customFormat="1" x14ac:dyDescent="0.2">
      <c r="A421" s="13"/>
      <c r="B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41"/>
      <c r="W421" s="41"/>
      <c r="AF421" s="13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1" customFormat="1" x14ac:dyDescent="0.2">
      <c r="A422" s="13"/>
      <c r="B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41"/>
      <c r="W422" s="41"/>
      <c r="AF422" s="13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1" customFormat="1" x14ac:dyDescent="0.2">
      <c r="A423" s="13"/>
      <c r="B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41"/>
      <c r="W423" s="41"/>
      <c r="AF423" s="13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1" customFormat="1" x14ac:dyDescent="0.2">
      <c r="A424" s="13"/>
      <c r="B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41"/>
      <c r="W424" s="41"/>
      <c r="AF424" s="13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1" customFormat="1" x14ac:dyDescent="0.2">
      <c r="A425" s="13"/>
      <c r="B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41"/>
      <c r="W425" s="41"/>
      <c r="AF425" s="13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1" customFormat="1" x14ac:dyDescent="0.2">
      <c r="A426" s="13"/>
      <c r="B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41"/>
      <c r="W426" s="41"/>
      <c r="AF426" s="13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1" customFormat="1" x14ac:dyDescent="0.2">
      <c r="A427" s="13"/>
      <c r="B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41"/>
      <c r="W427" s="41"/>
      <c r="AF427" s="13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1" customFormat="1" x14ac:dyDescent="0.2">
      <c r="A428" s="13"/>
      <c r="B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41"/>
      <c r="W428" s="41"/>
      <c r="AF428" s="13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1" customFormat="1" x14ac:dyDescent="0.2">
      <c r="A429" s="13"/>
      <c r="B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41"/>
      <c r="W429" s="41"/>
      <c r="AF429" s="13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</sheetData>
  <mergeCells count="38"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F3:AF4"/>
    <mergeCell ref="AF12:AF16"/>
    <mergeCell ref="AF9:AF11"/>
    <mergeCell ref="AF22:AF24"/>
    <mergeCell ref="AF30:AF33"/>
    <mergeCell ref="AF18:AF20"/>
    <mergeCell ref="B52:F52"/>
    <mergeCell ref="B53:G53"/>
    <mergeCell ref="AF35:AF38"/>
    <mergeCell ref="A48:F48"/>
    <mergeCell ref="H48:K48"/>
    <mergeCell ref="A51:C51"/>
    <mergeCell ref="AF41:AF43"/>
    <mergeCell ref="A50:K50"/>
    <mergeCell ref="A49:I49"/>
    <mergeCell ref="AF25:AF29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47" fitToWidth="2" fitToHeight="2" pageOrder="overThenDown" orientation="landscape" r:id="rId1"/>
  <rowBreaks count="1" manualBreakCount="1">
    <brk id="1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01.12.2016</vt:lpstr>
      <vt:lpstr>'01.12.2016'!Заголовки_для_печати</vt:lpstr>
      <vt:lpstr>'01.12.2016'!Область_печати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2017-02-06T11:23:13Z</cp:lastPrinted>
  <dcterms:created xsi:type="dcterms:W3CDTF">1996-10-08T23:32:33Z</dcterms:created>
  <dcterms:modified xsi:type="dcterms:W3CDTF">2017-02-13T04:48:44Z</dcterms:modified>
</cp:coreProperties>
</file>