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1720" windowHeight="8250" tabRatio="648" activeTab="1"/>
  </bookViews>
  <sheets>
    <sheet name="Титульный лист" sheetId="12" r:id="rId1"/>
    <sheet name="01.12.2016" sheetId="28" r:id="rId2"/>
  </sheets>
  <definedNames>
    <definedName name="_xlnm.Print_Titles" localSheetId="1">'01.12.2016'!$A:$A,'01.12.2016'!$3:$4</definedName>
    <definedName name="_xlnm.Print_Area" localSheetId="1">'01.12.2016'!$A$1:$AF$62</definedName>
  </definedNames>
  <calcPr calcId="124519"/>
</workbook>
</file>

<file path=xl/calcChain.xml><?xml version="1.0" encoding="utf-8"?>
<calcChain xmlns="http://schemas.openxmlformats.org/spreadsheetml/2006/main">
  <c r="E7" i="28"/>
  <c r="E55"/>
  <c r="E53"/>
  <c r="AA58"/>
  <c r="AD53" l="1"/>
  <c r="X53"/>
  <c r="V53"/>
  <c r="T53"/>
  <c r="B53"/>
  <c r="C53"/>
  <c r="C50"/>
  <c r="D50"/>
  <c r="E50"/>
  <c r="D15"/>
  <c r="B7" l="1"/>
  <c r="B6"/>
  <c r="B15"/>
  <c r="I57"/>
  <c r="G54"/>
  <c r="F54"/>
  <c r="G16"/>
  <c r="F16"/>
  <c r="D54"/>
  <c r="C54"/>
  <c r="B54"/>
  <c r="D16"/>
  <c r="C15"/>
  <c r="C16"/>
  <c r="B16"/>
  <c r="AD15"/>
  <c r="D56" l="1"/>
  <c r="C55"/>
  <c r="E43"/>
  <c r="D43"/>
  <c r="C43"/>
  <c r="C35"/>
  <c r="E18"/>
  <c r="D18"/>
  <c r="C18"/>
  <c r="E11"/>
  <c r="D11"/>
  <c r="C11"/>
  <c r="E17" l="1"/>
  <c r="E41" l="1"/>
  <c r="D41"/>
  <c r="C41"/>
  <c r="B43"/>
  <c r="B41"/>
  <c r="E36"/>
  <c r="C36"/>
  <c r="B36"/>
  <c r="E35"/>
  <c r="B35"/>
  <c r="B34" s="1"/>
  <c r="B30"/>
  <c r="E30"/>
  <c r="D30"/>
  <c r="C30"/>
  <c r="E24"/>
  <c r="D24"/>
  <c r="C24"/>
  <c r="B24"/>
  <c r="E22"/>
  <c r="E15"/>
  <c r="U15"/>
  <c r="E48" l="1"/>
  <c r="Y9"/>
  <c r="M56"/>
  <c r="I55"/>
  <c r="D57" l="1"/>
  <c r="C58"/>
  <c r="C57"/>
  <c r="B58"/>
  <c r="B57"/>
  <c r="AA15" l="1"/>
  <c r="Z56" l="1"/>
  <c r="B18" l="1"/>
  <c r="D17" l="1"/>
  <c r="C17"/>
  <c r="B17"/>
  <c r="B55" s="1"/>
  <c r="Y15"/>
  <c r="D55" l="1"/>
  <c r="H55"/>
  <c r="H56"/>
  <c r="H9"/>
  <c r="B50"/>
  <c r="B40"/>
  <c r="B28"/>
  <c r="D22"/>
  <c r="C22"/>
  <c r="C56" l="1"/>
  <c r="F17"/>
  <c r="G17"/>
  <c r="D9"/>
  <c r="D58"/>
  <c r="B33" l="1"/>
  <c r="F36"/>
  <c r="D48" l="1"/>
  <c r="C48" l="1"/>
  <c r="D40"/>
  <c r="D39" s="1"/>
  <c r="D36"/>
  <c r="D34" l="1"/>
  <c r="D33" s="1"/>
  <c r="D47"/>
  <c r="D46" s="1"/>
  <c r="D53" s="1"/>
  <c r="S48"/>
  <c r="Q48"/>
  <c r="B39"/>
  <c r="U41"/>
  <c r="H41"/>
  <c r="C34"/>
  <c r="H34"/>
  <c r="H28"/>
  <c r="H22"/>
  <c r="B22" l="1"/>
  <c r="B48"/>
  <c r="B47" s="1"/>
  <c r="B46" s="1"/>
  <c r="D28"/>
  <c r="D7" s="1"/>
  <c r="D6" s="1"/>
  <c r="G35"/>
  <c r="F35"/>
  <c r="G36"/>
  <c r="G30"/>
  <c r="E28"/>
  <c r="C28"/>
  <c r="G24"/>
  <c r="H15"/>
  <c r="B11"/>
  <c r="B9" s="1"/>
  <c r="AE9"/>
  <c r="AD9"/>
  <c r="AC9"/>
  <c r="AB9"/>
  <c r="AA9"/>
  <c r="Z9"/>
  <c r="X9"/>
  <c r="W9"/>
  <c r="V9"/>
  <c r="U9"/>
  <c r="T9"/>
  <c r="S9"/>
  <c r="R9"/>
  <c r="Q9"/>
  <c r="P9"/>
  <c r="O9"/>
  <c r="N9"/>
  <c r="M9"/>
  <c r="L9"/>
  <c r="K9"/>
  <c r="J9"/>
  <c r="I9"/>
  <c r="S34"/>
  <c r="E9" l="1"/>
  <c r="B56"/>
  <c r="H7"/>
  <c r="G28"/>
  <c r="G22"/>
  <c r="E58" l="1"/>
  <c r="H57"/>
  <c r="H53" s="1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I56"/>
  <c r="J56"/>
  <c r="K56"/>
  <c r="L56"/>
  <c r="N56"/>
  <c r="O56"/>
  <c r="P56"/>
  <c r="Q56"/>
  <c r="R56"/>
  <c r="S56"/>
  <c r="S53" s="1"/>
  <c r="T56"/>
  <c r="U56"/>
  <c r="V56"/>
  <c r="W56"/>
  <c r="X56"/>
  <c r="Y56"/>
  <c r="AA56"/>
  <c r="AB56"/>
  <c r="AC56"/>
  <c r="AD56"/>
  <c r="AE56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B58"/>
  <c r="AC58"/>
  <c r="AD58"/>
  <c r="AE58"/>
  <c r="E56" l="1"/>
  <c r="Z53"/>
  <c r="M53"/>
  <c r="I53"/>
  <c r="G11"/>
  <c r="O34" l="1"/>
  <c r="O33" s="1"/>
  <c r="P34"/>
  <c r="P33" s="1"/>
  <c r="Q34"/>
  <c r="Q33" s="1"/>
  <c r="R34"/>
  <c r="R33" s="1"/>
  <c r="S33"/>
  <c r="T34"/>
  <c r="T33" s="1"/>
  <c r="U34"/>
  <c r="U33" s="1"/>
  <c r="V34"/>
  <c r="V33" s="1"/>
  <c r="W34"/>
  <c r="W33" s="1"/>
  <c r="X34"/>
  <c r="X33" s="1"/>
  <c r="Y34"/>
  <c r="Y33" s="1"/>
  <c r="Z34"/>
  <c r="Z33" s="1"/>
  <c r="AA34"/>
  <c r="AA33" s="1"/>
  <c r="AB34"/>
  <c r="AB33" s="1"/>
  <c r="AC34"/>
  <c r="AC33" s="1"/>
  <c r="AD34"/>
  <c r="AD33" s="1"/>
  <c r="AE34"/>
  <c r="AE33" s="1"/>
  <c r="I34"/>
  <c r="I33" s="1"/>
  <c r="J34"/>
  <c r="J33" s="1"/>
  <c r="K34"/>
  <c r="K33" s="1"/>
  <c r="L34"/>
  <c r="L33" s="1"/>
  <c r="M34"/>
  <c r="M33" s="1"/>
  <c r="H33"/>
  <c r="H6" s="1"/>
  <c r="K41"/>
  <c r="K40" s="1"/>
  <c r="K39" s="1"/>
  <c r="L41"/>
  <c r="L40" s="1"/>
  <c r="L39" s="1"/>
  <c r="M41"/>
  <c r="M40" s="1"/>
  <c r="M39" s="1"/>
  <c r="N41"/>
  <c r="N40" s="1"/>
  <c r="N39" s="1"/>
  <c r="O41"/>
  <c r="O40" s="1"/>
  <c r="O39" s="1"/>
  <c r="P41"/>
  <c r="P40" s="1"/>
  <c r="P39" s="1"/>
  <c r="Q41"/>
  <c r="Q40" s="1"/>
  <c r="Q39" s="1"/>
  <c r="R41"/>
  <c r="R40" s="1"/>
  <c r="R39" s="1"/>
  <c r="S41"/>
  <c r="S40" s="1"/>
  <c r="S39" s="1"/>
  <c r="T41"/>
  <c r="T40" s="1"/>
  <c r="T39" s="1"/>
  <c r="U40"/>
  <c r="U39" s="1"/>
  <c r="V41"/>
  <c r="V40" s="1"/>
  <c r="V39" s="1"/>
  <c r="W41"/>
  <c r="W40" s="1"/>
  <c r="W39" s="1"/>
  <c r="X41"/>
  <c r="X40" s="1"/>
  <c r="X39" s="1"/>
  <c r="Y41"/>
  <c r="Z41"/>
  <c r="Z40" s="1"/>
  <c r="Z39" s="1"/>
  <c r="AA41"/>
  <c r="AA40" s="1"/>
  <c r="AA39" s="1"/>
  <c r="AB41"/>
  <c r="AB40" s="1"/>
  <c r="AB39" s="1"/>
  <c r="AC41"/>
  <c r="AC40" s="1"/>
  <c r="AC39" s="1"/>
  <c r="AD41"/>
  <c r="AD40" s="1"/>
  <c r="AD39" s="1"/>
  <c r="AE41"/>
  <c r="AE40" s="1"/>
  <c r="AE39" s="1"/>
  <c r="J41"/>
  <c r="J40" s="1"/>
  <c r="J39" s="1"/>
  <c r="I41"/>
  <c r="Y40" l="1"/>
  <c r="Y39" s="1"/>
  <c r="I40"/>
  <c r="I39" s="1"/>
  <c r="I48"/>
  <c r="G56"/>
  <c r="I22"/>
  <c r="I47" l="1"/>
  <c r="I46" s="1"/>
  <c r="G43"/>
  <c r="E34"/>
  <c r="E33" s="1"/>
  <c r="E6" s="1"/>
  <c r="C33" l="1"/>
  <c r="G34"/>
  <c r="G33" s="1"/>
  <c r="F34"/>
  <c r="F33" s="1"/>
  <c r="C9" l="1"/>
  <c r="C47" l="1"/>
  <c r="C46" s="1"/>
  <c r="G18"/>
  <c r="F18"/>
  <c r="F24" l="1"/>
  <c r="J53" l="1"/>
  <c r="N53" l="1"/>
  <c r="R53"/>
  <c r="Y53"/>
  <c r="U53"/>
  <c r="Q53"/>
  <c r="L53"/>
  <c r="W53"/>
  <c r="O53"/>
  <c r="AE53"/>
  <c r="AC53"/>
  <c r="P53"/>
  <c r="K53"/>
  <c r="AB53"/>
  <c r="AA53"/>
  <c r="N34"/>
  <c r="N33" s="1"/>
  <c r="H40"/>
  <c r="H39" s="1"/>
  <c r="F56" l="1"/>
  <c r="F43"/>
  <c r="F53" l="1"/>
  <c r="J15"/>
  <c r="K15"/>
  <c r="L15"/>
  <c r="M15"/>
  <c r="N15"/>
  <c r="O15"/>
  <c r="P15"/>
  <c r="Q15"/>
  <c r="R15"/>
  <c r="S15"/>
  <c r="T15"/>
  <c r="V15"/>
  <c r="W15"/>
  <c r="X15"/>
  <c r="Z15"/>
  <c r="AB15"/>
  <c r="AC15"/>
  <c r="AE15"/>
  <c r="I15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I28"/>
  <c r="J48"/>
  <c r="J47" s="1"/>
  <c r="J46" s="1"/>
  <c r="K48"/>
  <c r="L48"/>
  <c r="L47" s="1"/>
  <c r="L46" s="1"/>
  <c r="M48"/>
  <c r="M47" s="1"/>
  <c r="M46" s="1"/>
  <c r="N48"/>
  <c r="N47" s="1"/>
  <c r="N46" s="1"/>
  <c r="O48"/>
  <c r="O47" s="1"/>
  <c r="O46" s="1"/>
  <c r="P48"/>
  <c r="P47" s="1"/>
  <c r="P46" s="1"/>
  <c r="Q47"/>
  <c r="Q46" s="1"/>
  <c r="R48"/>
  <c r="R47" s="1"/>
  <c r="R46" s="1"/>
  <c r="S47"/>
  <c r="S46" s="1"/>
  <c r="T48"/>
  <c r="T47" s="1"/>
  <c r="T46" s="1"/>
  <c r="U48"/>
  <c r="U47" s="1"/>
  <c r="U46" s="1"/>
  <c r="V48"/>
  <c r="V47" s="1"/>
  <c r="V46" s="1"/>
  <c r="W48"/>
  <c r="W47" s="1"/>
  <c r="W46" s="1"/>
  <c r="X48"/>
  <c r="X47" s="1"/>
  <c r="X46" s="1"/>
  <c r="Y48"/>
  <c r="Y47" s="1"/>
  <c r="Y46" s="1"/>
  <c r="Z48"/>
  <c r="Z47" s="1"/>
  <c r="Z46" s="1"/>
  <c r="AA48"/>
  <c r="AA47" s="1"/>
  <c r="AA46" s="1"/>
  <c r="AB48"/>
  <c r="AB47" s="1"/>
  <c r="AB46" s="1"/>
  <c r="AC48"/>
  <c r="AC47" s="1"/>
  <c r="AC46" s="1"/>
  <c r="AD48"/>
  <c r="AD47" s="1"/>
  <c r="AD46" s="1"/>
  <c r="AE47"/>
  <c r="AE46" s="1"/>
  <c r="G15" l="1"/>
  <c r="K47"/>
  <c r="K46" s="1"/>
  <c r="I7"/>
  <c r="I6" s="1"/>
  <c r="C40"/>
  <c r="C39" s="1"/>
  <c r="C7" l="1"/>
  <c r="C6" s="1"/>
  <c r="E47"/>
  <c r="E46" s="1"/>
  <c r="F48"/>
  <c r="F47" s="1"/>
  <c r="F46" s="1"/>
  <c r="G48"/>
  <c r="G47" s="1"/>
  <c r="G46" s="1"/>
  <c r="F15"/>
  <c r="Z22" l="1"/>
  <c r="AA22"/>
  <c r="AA7" s="1"/>
  <c r="AA6" s="1"/>
  <c r="AB22"/>
  <c r="AC22"/>
  <c r="AD22"/>
  <c r="AE22"/>
  <c r="Y22"/>
  <c r="J22"/>
  <c r="K22"/>
  <c r="L22"/>
  <c r="M22"/>
  <c r="N22"/>
  <c r="O22"/>
  <c r="P22"/>
  <c r="Q22"/>
  <c r="R22"/>
  <c r="S22"/>
  <c r="T22"/>
  <c r="U22"/>
  <c r="U7" s="1"/>
  <c r="U6" s="1"/>
  <c r="V22"/>
  <c r="W22"/>
  <c r="X22"/>
  <c r="F22" l="1"/>
  <c r="P7" l="1"/>
  <c r="P6" s="1"/>
  <c r="G50" l="1"/>
  <c r="H48"/>
  <c r="H47" s="1"/>
  <c r="AE7"/>
  <c r="AE6" s="1"/>
  <c r="AD7"/>
  <c r="AD6" s="1"/>
  <c r="AC7"/>
  <c r="AC6" s="1"/>
  <c r="AB7"/>
  <c r="AB6" s="1"/>
  <c r="Z7"/>
  <c r="Z6" s="1"/>
  <c r="Y7"/>
  <c r="Y6" s="1"/>
  <c r="X7"/>
  <c r="X6" s="1"/>
  <c r="W7"/>
  <c r="W6" s="1"/>
  <c r="V7"/>
  <c r="V6" s="1"/>
  <c r="T7"/>
  <c r="T6" s="1"/>
  <c r="S7"/>
  <c r="S6" s="1"/>
  <c r="R7"/>
  <c r="R6" s="1"/>
  <c r="O7"/>
  <c r="O6" s="1"/>
  <c r="N7"/>
  <c r="N6" s="1"/>
  <c r="M7"/>
  <c r="M6" s="1"/>
  <c r="L7"/>
  <c r="L6" s="1"/>
  <c r="J7"/>
  <c r="J6" s="1"/>
  <c r="G55" l="1"/>
  <c r="F55"/>
  <c r="Q7"/>
  <c r="Q6" s="1"/>
  <c r="G9"/>
  <c r="K7"/>
  <c r="K6" s="1"/>
  <c r="H46"/>
  <c r="F30"/>
  <c r="E40"/>
  <c r="F50"/>
  <c r="F11"/>
  <c r="F28" l="1"/>
  <c r="G53"/>
  <c r="E39"/>
  <c r="F9"/>
  <c r="F41"/>
  <c r="F40" s="1"/>
  <c r="F39" s="1"/>
  <c r="G41"/>
  <c r="G40" s="1"/>
  <c r="G39" s="1"/>
  <c r="G7" l="1"/>
  <c r="F7"/>
  <c r="F6" l="1"/>
  <c r="G6"/>
</calcChain>
</file>

<file path=xl/sharedStrings.xml><?xml version="1.0" encoding="utf-8"?>
<sst xmlns="http://schemas.openxmlformats.org/spreadsheetml/2006/main" count="121" uniqueCount="59">
  <si>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</si>
  <si>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</si>
  <si>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</si>
  <si>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</si>
  <si>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</si>
  <si>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</si>
  <si>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</si>
  <si>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</si>
  <si>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</si>
  <si>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</si>
  <si>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</si>
  <si>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</si>
  <si>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</si>
  <si>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</si>
  <si>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</si>
  <si>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</si>
  <si>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</si>
  <si>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</si>
  <si>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</si>
  <si>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</si>
  <si>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</si>
  <si>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</si>
  <si>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</si>
  <si>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</si>
  <si>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</si>
  <si>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</si>
  <si>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</si>
  <si>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</si>
  <si>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</si>
  <si>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</si>
  <si>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</si>
  <si>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</si>
  <si>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План на 2016 год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</si>
  <si>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</si>
  <si>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</si>
  <si>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</si>
  <si>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</si>
  <si>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</si>
  <si>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</si>
  <si>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</si>
  <si>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</si>
  <si>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</si>
  <si>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</si>
  <si>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</si>
  <si>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Ответственный за составление сетевого графика:гл.специалист сектора спортивной подготовки _______________________Е.А.Джошкунер</t>
  </si>
  <si>
    <t>тел.: 93-633</t>
  </si>
  <si>
    <t>Фактически отработанное время составило меньше запланированного, в результате чего сложилась экономия</t>
  </si>
  <si>
    <t>На реализацию пункта 1.2. запланировано 3 740 200 рублей. Данные денежные средства израсходованы в полном объеме: в июне месяце 2016 года была  израсходована сумма в размере 1 697 569,50 рублей на поставку энергосберегающих светильников, в июле месяце текущего года освоена сумма денежных средств в размере 2 034 100 рублей на выполнение работ (смена обделок из листовой стали, установлены металлические каркасы здания из оцинкованных профилей, ремонт парапета кровли, а также ремонт и восстановление герметизации горизонтальных и вертикальных стыков стеновых панелей, произведена смена водосточных воронок, произведены штукатурные и санитарно-технические работы) по ремонту кровли на объекте по адресу улица Дружбы Народов, д.3. На остаточную сумму в размере 8 530,50 рублей в августе месяце были приобретены энергосберегающие светильники.</t>
  </si>
  <si>
    <t>Начальник Управления культуры, спорта и молодежной политики _______________________________Л.А.Юрьева</t>
  </si>
  <si>
    <t xml:space="preserve">По договору цена товара оказалась меньше запланированной. </t>
  </si>
  <si>
    <t>план</t>
  </si>
  <si>
    <t>Экономия сложилась в результате проведения процедуры котировок, страхования за счет родительских средств и проезд за счет МБУ "КСАТ". Остаток денежных средств будет направлен на приобретение спотр.оборудования</t>
  </si>
  <si>
    <t>План на 01.01.2017</t>
  </si>
  <si>
    <t>Профинансировано на 01.01.2017</t>
  </si>
  <si>
    <t>Кассовый расход на  01.01.2017</t>
  </si>
  <si>
    <t>Перерасход денежных средств связан с незапланированными мероприятиями, оплата по договорам ГПХ за ноябрь месяц произведена в декабре 2016 года. На текущую дату сложилась экономия в связи с отменой соревнований по причине погодных условий, согласно проведению процедуры котировок по приобретению наградной атрибутики, по договорам ГПХ т.к. количество заявленных участников соревнований было меньше, чем было запланировано.</t>
  </si>
  <si>
    <t>Перерасход денежных средств связан с оплатой за ноябрь месяц в декабре 2016 года, выплата по итогам года. Остаток денежных средств будет использован в январе 2017 года: по тепловой энергии согласно результатам показаний приборов учета; по электрической энергии согласно показаний приборов учета; по водоснабжению и воотведению согласно показаний приборов учета. Экономия средств сложилась в результате проведения котировочной процедуры по договору механиз.уборки территории от снега, по вывозу ТБО, по ремонту противопожарных лестниц, охраны здания.</t>
  </si>
  <si>
    <t>Денежные средства были израсходованы не в полном объеме в связи с отменой выездов на соревнования по причине трагедии на трассе г. Тюмень-г. Ханты-Мансийск по 18 декабря 2016 г., в связи с погодными условиями до 31 декабря 2016 года. На текущую дату сложилась экономия  в связи с неполным составом команд ( по причине болезни участника соревнований), а также с меньшими затратами на проживание, чем было запланировано</t>
  </si>
  <si>
    <t>бюджет Тюменской области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</si>
</sst>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.00_р_."/>
  </numFmts>
  <fonts count="12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FF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justify"/>
    </xf>
    <xf numFmtId="0" fontId="8" fillId="0" borderId="3" xfId="0" applyFont="1" applyFill="1" applyBorder="1" applyAlignment="1">
      <alignment horizontal="justify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O29" sqref="O29"/>
    </sheetView>
  </sheetViews>
  <sheetFormatPr defaultColWidth="9.140625" defaultRowHeight="12.75"/>
  <cols>
    <col min="1" max="16384" width="9.140625" style="1"/>
  </cols>
  <sheetData>
    <row r="1" spans="1:14" ht="18.75">
      <c r="A1" s="60"/>
      <c r="B1" s="60"/>
    </row>
    <row r="10" spans="1:14" ht="45" customHeight="1">
      <c r="A10" s="62" t="s">
        <v>28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16.5" customHeight="1">
      <c r="A11" s="61"/>
      <c r="B11" s="61"/>
      <c r="C11" s="61"/>
      <c r="D11" s="61"/>
      <c r="E11" s="61"/>
      <c r="F11" s="61"/>
      <c r="G11" s="61"/>
      <c r="H11" s="61"/>
      <c r="I11" s="61"/>
    </row>
    <row r="13" spans="1:14" ht="27" customHeight="1">
      <c r="A13" s="57" t="s">
        <v>24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27" customHeight="1">
      <c r="A14" s="57" t="s">
        <v>25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40.5" customHeight="1">
      <c r="A15" s="58" t="s">
        <v>43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46" spans="1:9" ht="16.5">
      <c r="A46" s="59"/>
      <c r="B46" s="59"/>
      <c r="C46" s="59"/>
      <c r="D46" s="59"/>
      <c r="E46" s="59"/>
      <c r="F46" s="59"/>
      <c r="G46" s="59"/>
      <c r="H46" s="59"/>
      <c r="I46" s="59"/>
    </row>
    <row r="47" spans="1:9" ht="16.5">
      <c r="A47" s="59"/>
      <c r="B47" s="59"/>
      <c r="C47" s="59"/>
      <c r="D47" s="59"/>
      <c r="E47" s="59"/>
      <c r="F47" s="59"/>
      <c r="G47" s="59"/>
      <c r="H47" s="59"/>
      <c r="I47" s="59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40"/>
  <sheetViews>
    <sheetView tabSelected="1" view="pageBreakPreview" topLeftCell="A3" zoomScale="60" zoomScaleNormal="60" workbookViewId="0">
      <pane xSplit="7" ySplit="2" topLeftCell="H5" activePane="bottomRight" state="frozen"/>
      <selection activeCell="A3" sqref="A3"/>
      <selection pane="topRight" activeCell="H3" sqref="H3"/>
      <selection pane="bottomLeft" activeCell="A5" sqref="A5"/>
      <selection pane="bottomRight" activeCell="U10" sqref="U10"/>
    </sheetView>
  </sheetViews>
  <sheetFormatPr defaultColWidth="35.7109375" defaultRowHeight="15.75"/>
  <cols>
    <col min="1" max="1" width="35.7109375" style="13"/>
    <col min="2" max="2" width="16.7109375" style="13" customWidth="1"/>
    <col min="3" max="3" width="17.140625" style="11" customWidth="1"/>
    <col min="4" max="4" width="17.28515625" style="11" customWidth="1"/>
    <col min="5" max="5" width="20.5703125" style="11" customWidth="1"/>
    <col min="6" max="7" width="16" style="11" customWidth="1"/>
    <col min="8" max="8" width="11.5703125" style="15" customWidth="1"/>
    <col min="9" max="9" width="11.28515625" style="2" customWidth="1"/>
    <col min="10" max="10" width="11.85546875" style="15" customWidth="1"/>
    <col min="11" max="11" width="13.140625" style="2" customWidth="1"/>
    <col min="12" max="12" width="12.28515625" style="15" customWidth="1"/>
    <col min="13" max="13" width="14.140625" style="2" customWidth="1"/>
    <col min="14" max="14" width="12.7109375" style="15" customWidth="1"/>
    <col min="15" max="15" width="14.42578125" style="2" customWidth="1"/>
    <col min="16" max="16" width="12.140625" style="15" customWidth="1"/>
    <col min="17" max="17" width="13.42578125" style="2" customWidth="1"/>
    <col min="18" max="18" width="14.5703125" style="15" customWidth="1"/>
    <col min="19" max="19" width="13.28515625" style="2" customWidth="1"/>
    <col min="20" max="20" width="13" style="16" customWidth="1"/>
    <col min="21" max="21" width="12.140625" style="11" customWidth="1"/>
    <col min="22" max="22" width="12.42578125" style="43" customWidth="1"/>
    <col min="23" max="23" width="11.5703125" style="43" customWidth="1"/>
    <col min="24" max="24" width="13" style="16" customWidth="1"/>
    <col min="25" max="25" width="17.5703125" style="11" customWidth="1"/>
    <col min="26" max="26" width="12.42578125" style="16" customWidth="1"/>
    <col min="27" max="27" width="13.42578125" style="11" customWidth="1"/>
    <col min="28" max="28" width="11.85546875" style="16" customWidth="1"/>
    <col min="29" max="29" width="12.7109375" style="11" customWidth="1"/>
    <col min="30" max="30" width="15.7109375" style="16" customWidth="1"/>
    <col min="31" max="31" width="14.28515625" style="11" customWidth="1"/>
    <col min="32" max="32" width="62.42578125" style="13" customWidth="1"/>
    <col min="33" max="33" width="13.7109375" style="2" customWidth="1"/>
    <col min="34" max="34" width="13.28515625" style="2" customWidth="1"/>
    <col min="35" max="35" width="11.42578125" style="2" customWidth="1"/>
    <col min="36" max="16384" width="35.7109375" style="2"/>
  </cols>
  <sheetData>
    <row r="1" spans="1:33" ht="36" customHeight="1">
      <c r="A1" s="85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T1" s="87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3" ht="48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3" t="s">
        <v>14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3" t="s">
        <v>14</v>
      </c>
    </row>
    <row r="3" spans="1:33" s="4" customFormat="1" ht="99.75" customHeight="1">
      <c r="A3" s="77" t="s">
        <v>5</v>
      </c>
      <c r="B3" s="89" t="s">
        <v>32</v>
      </c>
      <c r="C3" s="89" t="s">
        <v>52</v>
      </c>
      <c r="D3" s="89" t="s">
        <v>53</v>
      </c>
      <c r="E3" s="89" t="s">
        <v>54</v>
      </c>
      <c r="F3" s="76" t="s">
        <v>15</v>
      </c>
      <c r="G3" s="76"/>
      <c r="H3" s="76" t="s">
        <v>0</v>
      </c>
      <c r="I3" s="76"/>
      <c r="J3" s="76" t="s">
        <v>1</v>
      </c>
      <c r="K3" s="76"/>
      <c r="L3" s="76" t="s">
        <v>2</v>
      </c>
      <c r="M3" s="76"/>
      <c r="N3" s="76" t="s">
        <v>3</v>
      </c>
      <c r="O3" s="76"/>
      <c r="P3" s="76" t="s">
        <v>4</v>
      </c>
      <c r="Q3" s="76"/>
      <c r="R3" s="76" t="s">
        <v>6</v>
      </c>
      <c r="S3" s="76"/>
      <c r="T3" s="76" t="s">
        <v>7</v>
      </c>
      <c r="U3" s="76"/>
      <c r="V3" s="76" t="s">
        <v>8</v>
      </c>
      <c r="W3" s="76"/>
      <c r="X3" s="76" t="s">
        <v>9</v>
      </c>
      <c r="Y3" s="76"/>
      <c r="Z3" s="76" t="s">
        <v>10</v>
      </c>
      <c r="AA3" s="76"/>
      <c r="AB3" s="76" t="s">
        <v>11</v>
      </c>
      <c r="AC3" s="76"/>
      <c r="AD3" s="76" t="s">
        <v>12</v>
      </c>
      <c r="AE3" s="76"/>
      <c r="AF3" s="77" t="s">
        <v>19</v>
      </c>
    </row>
    <row r="4" spans="1:33" s="4" customFormat="1" ht="47.25" customHeight="1">
      <c r="A4" s="77"/>
      <c r="B4" s="90"/>
      <c r="C4" s="90"/>
      <c r="D4" s="90"/>
      <c r="E4" s="90"/>
      <c r="F4" s="24" t="s">
        <v>17</v>
      </c>
      <c r="G4" s="24" t="s">
        <v>16</v>
      </c>
      <c r="H4" s="25" t="s">
        <v>13</v>
      </c>
      <c r="I4" s="25" t="s">
        <v>18</v>
      </c>
      <c r="J4" s="25" t="s">
        <v>13</v>
      </c>
      <c r="K4" s="25" t="s">
        <v>18</v>
      </c>
      <c r="L4" s="25" t="s">
        <v>13</v>
      </c>
      <c r="M4" s="25" t="s">
        <v>18</v>
      </c>
      <c r="N4" s="25" t="s">
        <v>13</v>
      </c>
      <c r="O4" s="25" t="s">
        <v>18</v>
      </c>
      <c r="P4" s="25" t="s">
        <v>13</v>
      </c>
      <c r="Q4" s="25" t="s">
        <v>18</v>
      </c>
      <c r="R4" s="25" t="s">
        <v>13</v>
      </c>
      <c r="S4" s="25" t="s">
        <v>18</v>
      </c>
      <c r="T4" s="25" t="s">
        <v>13</v>
      </c>
      <c r="U4" s="25" t="s">
        <v>18</v>
      </c>
      <c r="V4" s="25" t="s">
        <v>50</v>
      </c>
      <c r="W4" s="25" t="s">
        <v>18</v>
      </c>
      <c r="X4" s="25" t="s">
        <v>13</v>
      </c>
      <c r="Y4" s="25" t="s">
        <v>18</v>
      </c>
      <c r="Z4" s="25" t="s">
        <v>13</v>
      </c>
      <c r="AA4" s="25" t="s">
        <v>18</v>
      </c>
      <c r="AB4" s="25" t="s">
        <v>13</v>
      </c>
      <c r="AC4" s="25" t="s">
        <v>18</v>
      </c>
      <c r="AD4" s="25" t="s">
        <v>13</v>
      </c>
      <c r="AE4" s="25" t="s">
        <v>18</v>
      </c>
      <c r="AF4" s="77"/>
      <c r="AG4" s="42"/>
    </row>
    <row r="5" spans="1:33" s="5" customFormat="1" ht="25.5" customHeight="1">
      <c r="A5" s="26" t="s">
        <v>41</v>
      </c>
      <c r="B5" s="26"/>
      <c r="C5" s="27"/>
      <c r="D5" s="27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7"/>
    </row>
    <row r="6" spans="1:33" s="6" customFormat="1" ht="47.25" customHeight="1">
      <c r="A6" s="28" t="s">
        <v>29</v>
      </c>
      <c r="B6" s="17">
        <f>B7+B33</f>
        <v>186273.70300000007</v>
      </c>
      <c r="C6" s="17">
        <f>C7+C33</f>
        <v>186273.70300000007</v>
      </c>
      <c r="D6" s="17">
        <f>D7+D33</f>
        <v>186273.70300000007</v>
      </c>
      <c r="E6" s="17">
        <f>E7+E33</f>
        <v>180678.27700000003</v>
      </c>
      <c r="F6" s="17">
        <f>E6/B6*100</f>
        <v>96.99612671575008</v>
      </c>
      <c r="G6" s="17">
        <f>E6/C6*100</f>
        <v>96.99612671575008</v>
      </c>
      <c r="H6" s="17">
        <f>H7+H33</f>
        <v>7763.2040000000006</v>
      </c>
      <c r="I6" s="17">
        <f t="shared" ref="I6:AE6" si="0">I7+I33</f>
        <v>5223.0110000000004</v>
      </c>
      <c r="J6" s="17">
        <f t="shared" si="0"/>
        <v>17364.542000000001</v>
      </c>
      <c r="K6" s="17">
        <f t="shared" si="0"/>
        <v>15380.571</v>
      </c>
      <c r="L6" s="17">
        <f t="shared" si="0"/>
        <v>15045.367</v>
      </c>
      <c r="M6" s="17">
        <f t="shared" si="0"/>
        <v>15568.718000000001</v>
      </c>
      <c r="N6" s="17">
        <f t="shared" si="0"/>
        <v>21051.286999999997</v>
      </c>
      <c r="O6" s="17">
        <f t="shared" si="0"/>
        <v>16818.953000000001</v>
      </c>
      <c r="P6" s="17">
        <f t="shared" si="0"/>
        <v>19178.649999999998</v>
      </c>
      <c r="Q6" s="17">
        <f t="shared" si="0"/>
        <v>15580.564999999999</v>
      </c>
      <c r="R6" s="17">
        <f t="shared" si="0"/>
        <v>22452.170000000002</v>
      </c>
      <c r="S6" s="17">
        <f t="shared" si="0"/>
        <v>27179.857</v>
      </c>
      <c r="T6" s="17">
        <f t="shared" si="0"/>
        <v>15876.53</v>
      </c>
      <c r="U6" s="17">
        <f t="shared" si="0"/>
        <v>15088.351000000001</v>
      </c>
      <c r="V6" s="17">
        <f t="shared" si="0"/>
        <v>9856.3860000000004</v>
      </c>
      <c r="W6" s="17">
        <f t="shared" si="0"/>
        <v>6308.3609999999999</v>
      </c>
      <c r="X6" s="17">
        <f t="shared" si="0"/>
        <v>13066.745999999999</v>
      </c>
      <c r="Y6" s="17">
        <f t="shared" si="0"/>
        <v>9783.244999999999</v>
      </c>
      <c r="Z6" s="17">
        <f t="shared" si="0"/>
        <v>15517.754000000001</v>
      </c>
      <c r="AA6" s="17">
        <f t="shared" si="0"/>
        <v>14186.562</v>
      </c>
      <c r="AB6" s="17">
        <f t="shared" si="0"/>
        <v>13236.32</v>
      </c>
      <c r="AC6" s="17">
        <f t="shared" si="0"/>
        <v>13378.530999999999</v>
      </c>
      <c r="AD6" s="17">
        <f t="shared" si="0"/>
        <v>15864.746999999999</v>
      </c>
      <c r="AE6" s="17">
        <f t="shared" si="0"/>
        <v>26181.552</v>
      </c>
      <c r="AF6" s="29"/>
    </row>
    <row r="7" spans="1:33" s="6" customFormat="1" ht="50.1" customHeight="1">
      <c r="A7" s="30" t="s">
        <v>33</v>
      </c>
      <c r="B7" s="20">
        <f>B9+B15+B22+B28</f>
        <v>182533.50300000006</v>
      </c>
      <c r="C7" s="20">
        <f>C9+C15+C22++C28</f>
        <v>182533.50300000006</v>
      </c>
      <c r="D7" s="20">
        <f>D9+D15+D22++D28</f>
        <v>182533.50300000006</v>
      </c>
      <c r="E7" s="20">
        <f>E9+E15+E22++E28</f>
        <v>176938.07700000002</v>
      </c>
      <c r="F7" s="20">
        <f>E7/B7*100</f>
        <v>96.934575895363153</v>
      </c>
      <c r="G7" s="20">
        <f>E7/C7*100</f>
        <v>96.934575895363153</v>
      </c>
      <c r="H7" s="20">
        <f>H9+H15+H22++H28</f>
        <v>7763.2040000000006</v>
      </c>
      <c r="I7" s="20">
        <f t="shared" ref="I7:AE7" si="1">I9+I15+I22++I28</f>
        <v>5223.0110000000004</v>
      </c>
      <c r="J7" s="20">
        <f t="shared" si="1"/>
        <v>17364.542000000001</v>
      </c>
      <c r="K7" s="20">
        <f t="shared" si="1"/>
        <v>15380.571</v>
      </c>
      <c r="L7" s="20">
        <f t="shared" si="1"/>
        <v>15045.367</v>
      </c>
      <c r="M7" s="20">
        <f t="shared" si="1"/>
        <v>15568.718000000001</v>
      </c>
      <c r="N7" s="20">
        <f t="shared" si="1"/>
        <v>19345.186999999998</v>
      </c>
      <c r="O7" s="20">
        <f t="shared" si="1"/>
        <v>16818.953000000001</v>
      </c>
      <c r="P7" s="20">
        <f t="shared" si="1"/>
        <v>19178.649999999998</v>
      </c>
      <c r="Q7" s="20">
        <f>Q9+Q15+Q22++Q28</f>
        <v>15580.564999999999</v>
      </c>
      <c r="R7" s="20">
        <f t="shared" si="1"/>
        <v>22452.170000000002</v>
      </c>
      <c r="S7" s="20">
        <f t="shared" si="1"/>
        <v>25482.287</v>
      </c>
      <c r="T7" s="20">
        <f t="shared" si="1"/>
        <v>13842.43</v>
      </c>
      <c r="U7" s="20">
        <f t="shared" si="1"/>
        <v>13054.251</v>
      </c>
      <c r="V7" s="20">
        <f t="shared" si="1"/>
        <v>9856.3860000000004</v>
      </c>
      <c r="W7" s="20">
        <f t="shared" si="1"/>
        <v>6299.8310000000001</v>
      </c>
      <c r="X7" s="20">
        <f t="shared" si="1"/>
        <v>13066.745999999999</v>
      </c>
      <c r="Y7" s="20">
        <f t="shared" si="1"/>
        <v>9783.244999999999</v>
      </c>
      <c r="Z7" s="20">
        <f t="shared" si="1"/>
        <v>15517.754000000001</v>
      </c>
      <c r="AA7" s="20">
        <f t="shared" si="1"/>
        <v>14186.562</v>
      </c>
      <c r="AB7" s="20">
        <f t="shared" si="1"/>
        <v>13236.32</v>
      </c>
      <c r="AC7" s="20">
        <f t="shared" si="1"/>
        <v>13378.530999999999</v>
      </c>
      <c r="AD7" s="20">
        <f t="shared" si="1"/>
        <v>15864.746999999999</v>
      </c>
      <c r="AE7" s="20">
        <f t="shared" si="1"/>
        <v>26181.552</v>
      </c>
      <c r="AF7" s="31"/>
    </row>
    <row r="8" spans="1:33" s="6" customFormat="1" ht="50.1" customHeight="1">
      <c r="A8" s="30" t="s">
        <v>34</v>
      </c>
      <c r="B8" s="19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1"/>
    </row>
    <row r="9" spans="1:33" s="8" customFormat="1" ht="50.1" customHeight="1">
      <c r="A9" s="32" t="s">
        <v>26</v>
      </c>
      <c r="B9" s="20">
        <f>B10+B11+B12+B13</f>
        <v>3453.9</v>
      </c>
      <c r="C9" s="17">
        <f>C11+C10+C12+C13</f>
        <v>3453.9</v>
      </c>
      <c r="D9" s="17">
        <f>D10+D11+D12+D13</f>
        <v>3453.9</v>
      </c>
      <c r="E9" s="17">
        <f>SUM(K9+M9+O9+Q9+S9+U9+W9+Y9+AA9+AC9+AE9)</f>
        <v>3107.1839999999993</v>
      </c>
      <c r="F9" s="17">
        <f>E9/B9*100</f>
        <v>89.961608616346709</v>
      </c>
      <c r="G9" s="17">
        <f>E9/C9*100</f>
        <v>89.961608616346709</v>
      </c>
      <c r="H9" s="17">
        <f>H10+H11+H12+H13</f>
        <v>58.8</v>
      </c>
      <c r="I9" s="17">
        <f t="shared" ref="I9:AE9" si="2">I10+I11+I12+I13</f>
        <v>0</v>
      </c>
      <c r="J9" s="17">
        <f t="shared" si="2"/>
        <v>929.178</v>
      </c>
      <c r="K9" s="17">
        <f t="shared" si="2"/>
        <v>73.387</v>
      </c>
      <c r="L9" s="17">
        <f t="shared" si="2"/>
        <v>271.99099999999999</v>
      </c>
      <c r="M9" s="17">
        <f t="shared" si="2"/>
        <v>305.10300000000001</v>
      </c>
      <c r="N9" s="17">
        <f t="shared" si="2"/>
        <v>482.35399999999998</v>
      </c>
      <c r="O9" s="17">
        <f t="shared" si="2"/>
        <v>1008.15</v>
      </c>
      <c r="P9" s="17">
        <f t="shared" si="2"/>
        <v>343.69600000000003</v>
      </c>
      <c r="Q9" s="17">
        <f t="shared" si="2"/>
        <v>169.31</v>
      </c>
      <c r="R9" s="17">
        <f t="shared" si="2"/>
        <v>85.787000000000006</v>
      </c>
      <c r="S9" s="17">
        <f t="shared" si="2"/>
        <v>220.65100000000001</v>
      </c>
      <c r="T9" s="17">
        <f t="shared" si="2"/>
        <v>0</v>
      </c>
      <c r="U9" s="17">
        <f t="shared" si="2"/>
        <v>24.562000000000001</v>
      </c>
      <c r="V9" s="17">
        <f t="shared" si="2"/>
        <v>196.18899999999999</v>
      </c>
      <c r="W9" s="17">
        <f t="shared" si="2"/>
        <v>174.99</v>
      </c>
      <c r="X9" s="17">
        <f t="shared" si="2"/>
        <v>291.846</v>
      </c>
      <c r="Y9" s="17">
        <f>Y11</f>
        <v>163.58600000000001</v>
      </c>
      <c r="Z9" s="17">
        <f t="shared" si="2"/>
        <v>337.27100000000002</v>
      </c>
      <c r="AA9" s="17">
        <f t="shared" si="2"/>
        <v>153.447</v>
      </c>
      <c r="AB9" s="17">
        <f t="shared" si="2"/>
        <v>261.72800000000001</v>
      </c>
      <c r="AC9" s="17">
        <f t="shared" si="2"/>
        <v>286.863</v>
      </c>
      <c r="AD9" s="17">
        <f t="shared" si="2"/>
        <v>195.06</v>
      </c>
      <c r="AE9" s="17">
        <f t="shared" si="2"/>
        <v>527.13499999999999</v>
      </c>
      <c r="AF9" s="81" t="s">
        <v>55</v>
      </c>
      <c r="AG9" s="7"/>
    </row>
    <row r="10" spans="1:33" s="6" customFormat="1" ht="30.6" customHeight="1">
      <c r="A10" s="48" t="s">
        <v>20</v>
      </c>
      <c r="B10" s="19"/>
      <c r="C10" s="18"/>
      <c r="D10" s="18"/>
      <c r="E10" s="17"/>
      <c r="F10" s="17"/>
      <c r="G10" s="17"/>
      <c r="H10" s="18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82"/>
      <c r="AG10" s="7"/>
    </row>
    <row r="11" spans="1:33" s="6" customFormat="1" ht="31.9" customHeight="1">
      <c r="A11" s="48" t="s">
        <v>21</v>
      </c>
      <c r="B11" s="19">
        <f>H11+J11+L11+N11+P11+R11+T11+V11+X11+Z11+AD11+AB11</f>
        <v>3453.9</v>
      </c>
      <c r="C11" s="18">
        <f>H11+J11+L11+N11+P11+R11+T11+V11+X11+Z11+AB11+AD11</f>
        <v>3453.9</v>
      </c>
      <c r="D11" s="18">
        <f>H11+J11+L11+N11+P11+R11+T11+V11+X11+Z11+AB11+AD11</f>
        <v>3453.9</v>
      </c>
      <c r="E11" s="18">
        <f>I11+K11+M11+O11+Q11+S11+U11+W11+Y11+AA11+AC11+AE11</f>
        <v>3107.1839999999993</v>
      </c>
      <c r="F11" s="18">
        <f>E11/B11*100</f>
        <v>89.961608616346709</v>
      </c>
      <c r="G11" s="17">
        <f>E11/C11*100</f>
        <v>89.961608616346709</v>
      </c>
      <c r="H11" s="18">
        <v>58.8</v>
      </c>
      <c r="I11" s="18">
        <v>0</v>
      </c>
      <c r="J11" s="18">
        <v>929.178</v>
      </c>
      <c r="K11" s="18">
        <v>73.387</v>
      </c>
      <c r="L11" s="18">
        <v>271.99099999999999</v>
      </c>
      <c r="M11" s="18">
        <v>305.10300000000001</v>
      </c>
      <c r="N11" s="18">
        <v>482.35399999999998</v>
      </c>
      <c r="O11" s="18">
        <v>1008.15</v>
      </c>
      <c r="P11" s="18">
        <v>343.69600000000003</v>
      </c>
      <c r="Q11" s="18">
        <v>169.31</v>
      </c>
      <c r="R11" s="18">
        <v>85.787000000000006</v>
      </c>
      <c r="S11" s="18">
        <v>220.65100000000001</v>
      </c>
      <c r="T11" s="18">
        <v>0</v>
      </c>
      <c r="U11" s="18">
        <v>24.562000000000001</v>
      </c>
      <c r="V11" s="18">
        <v>196.18899999999999</v>
      </c>
      <c r="W11" s="18">
        <v>174.99</v>
      </c>
      <c r="X11" s="18">
        <v>291.846</v>
      </c>
      <c r="Y11" s="18">
        <v>163.58600000000001</v>
      </c>
      <c r="Z11" s="18">
        <v>337.27100000000002</v>
      </c>
      <c r="AA11" s="18">
        <v>153.447</v>
      </c>
      <c r="AB11" s="18">
        <v>261.72800000000001</v>
      </c>
      <c r="AC11" s="18">
        <v>286.863</v>
      </c>
      <c r="AD11" s="18">
        <v>195.06</v>
      </c>
      <c r="AE11" s="18">
        <v>527.13499999999999</v>
      </c>
      <c r="AF11" s="82"/>
      <c r="AG11" s="7"/>
    </row>
    <row r="12" spans="1:33" s="6" customFormat="1" ht="31.15" customHeight="1">
      <c r="A12" s="45" t="s">
        <v>22</v>
      </c>
      <c r="B12" s="19"/>
      <c r="C12" s="18"/>
      <c r="D12" s="18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  <c r="AF12" s="83"/>
      <c r="AG12" s="7"/>
    </row>
    <row r="13" spans="1:33" s="6" customFormat="1" ht="25.15" customHeight="1">
      <c r="A13" s="34" t="s">
        <v>23</v>
      </c>
      <c r="B13" s="19"/>
      <c r="C13" s="18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84"/>
      <c r="AG13" s="7"/>
    </row>
    <row r="14" spans="1:33" s="6" customFormat="1" ht="49.9" customHeight="1">
      <c r="A14" s="28" t="s">
        <v>35</v>
      </c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78" t="s">
        <v>56</v>
      </c>
      <c r="AG14" s="7"/>
    </row>
    <row r="15" spans="1:33" s="6" customFormat="1" ht="50.1" customHeight="1">
      <c r="A15" s="31" t="s">
        <v>26</v>
      </c>
      <c r="B15" s="20">
        <f>B17+B18+B19+B20+B16</f>
        <v>178937.30300000004</v>
      </c>
      <c r="C15" s="17">
        <f>C18+C17+C16</f>
        <v>178937.30300000004</v>
      </c>
      <c r="D15" s="17">
        <f>D17+D18+D16</f>
        <v>178937.30300000004</v>
      </c>
      <c r="E15" s="17">
        <f>E17+E18</f>
        <v>173691.68300000002</v>
      </c>
      <c r="F15" s="17">
        <f>E15/B15*100</f>
        <v>97.068459224513944</v>
      </c>
      <c r="G15" s="17">
        <f>E15/C15*100</f>
        <v>97.068459224513944</v>
      </c>
      <c r="H15" s="17">
        <f>H17+H18+H19+H20</f>
        <v>7704.4040000000005</v>
      </c>
      <c r="I15" s="17">
        <f t="shared" ref="I15:AE15" si="3">I17+I18+I19+I20</f>
        <v>5223.0110000000004</v>
      </c>
      <c r="J15" s="17">
        <f t="shared" si="3"/>
        <v>16435.364000000001</v>
      </c>
      <c r="K15" s="17">
        <f t="shared" si="3"/>
        <v>15307.183999999999</v>
      </c>
      <c r="L15" s="17">
        <f t="shared" si="3"/>
        <v>14697.366</v>
      </c>
      <c r="M15" s="17">
        <f t="shared" si="3"/>
        <v>15240.415000000001</v>
      </c>
      <c r="N15" s="17">
        <f t="shared" si="3"/>
        <v>18862.832999999999</v>
      </c>
      <c r="O15" s="17">
        <f t="shared" si="3"/>
        <v>15810.803</v>
      </c>
      <c r="P15" s="17">
        <f t="shared" si="3"/>
        <v>18768.664000000001</v>
      </c>
      <c r="Q15" s="17">
        <f t="shared" si="3"/>
        <v>15378.344999999999</v>
      </c>
      <c r="R15" s="17">
        <f t="shared" si="3"/>
        <v>22366.383000000002</v>
      </c>
      <c r="S15" s="17">
        <f t="shared" si="3"/>
        <v>25258.635999999999</v>
      </c>
      <c r="T15" s="17">
        <f t="shared" si="3"/>
        <v>13842.43</v>
      </c>
      <c r="U15" s="17">
        <f t="shared" si="3"/>
        <v>13029.689</v>
      </c>
      <c r="V15" s="17">
        <f t="shared" si="3"/>
        <v>9660.1970000000001</v>
      </c>
      <c r="W15" s="17">
        <f t="shared" si="3"/>
        <v>6124.8410000000003</v>
      </c>
      <c r="X15" s="17">
        <f t="shared" si="3"/>
        <v>12774.9</v>
      </c>
      <c r="Y15" s="17">
        <f t="shared" si="3"/>
        <v>9619.6589999999997</v>
      </c>
      <c r="Z15" s="17">
        <f t="shared" si="3"/>
        <v>15180.483</v>
      </c>
      <c r="AA15" s="17">
        <f>AA18</f>
        <v>13953.014999999999</v>
      </c>
      <c r="AB15" s="17">
        <f t="shared" si="3"/>
        <v>12974.592000000001</v>
      </c>
      <c r="AC15" s="17">
        <f t="shared" si="3"/>
        <v>13091.668</v>
      </c>
      <c r="AD15" s="17">
        <f>AD17+AD18+AD19+AD20+AD16</f>
        <v>15669.687</v>
      </c>
      <c r="AE15" s="17">
        <f t="shared" si="3"/>
        <v>25654.417000000001</v>
      </c>
      <c r="AF15" s="79"/>
      <c r="AG15" s="7"/>
    </row>
    <row r="16" spans="1:33" s="6" customFormat="1" ht="30.75" customHeight="1">
      <c r="A16" s="33" t="s">
        <v>58</v>
      </c>
      <c r="B16" s="19">
        <f>AD16</f>
        <v>315</v>
      </c>
      <c r="C16" s="18">
        <f>AD16</f>
        <v>315</v>
      </c>
      <c r="D16" s="18">
        <f>AD16</f>
        <v>315</v>
      </c>
      <c r="E16" s="17"/>
      <c r="F16" s="17">
        <f>E16/B16*100</f>
        <v>0</v>
      </c>
      <c r="G16" s="17">
        <f>F16/C16*100</f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v>315</v>
      </c>
      <c r="AE16" s="17"/>
      <c r="AF16" s="79"/>
      <c r="AG16" s="7"/>
    </row>
    <row r="17" spans="1:33" s="6" customFormat="1" ht="34.15" customHeight="1">
      <c r="A17" s="45" t="s">
        <v>20</v>
      </c>
      <c r="B17" s="19">
        <f>H17+J17+L17+N17+P17+R17+T17+V17+X17+Z17+AB17+AD17</f>
        <v>500</v>
      </c>
      <c r="C17" s="18">
        <f>I17+K17+M17+O17+Q17+S17+U17+W17+Y17+AA17+AC17+AE17</f>
        <v>500</v>
      </c>
      <c r="D17" s="18">
        <f>J17+L17+N17+P17+R17+T17+V17+X17+Z17+AB17+AD17+AF17</f>
        <v>500</v>
      </c>
      <c r="E17" s="18">
        <f>K17+M17+O17+Q17+S17+U17+W17+Y17+AA17+AC17+AE17</f>
        <v>500</v>
      </c>
      <c r="F17" s="18">
        <f>E17/B17*100</f>
        <v>100</v>
      </c>
      <c r="G17" s="18">
        <f>E17/C17*100</f>
        <v>100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/>
      <c r="R17" s="18">
        <v>0</v>
      </c>
      <c r="S17" s="18"/>
      <c r="T17" s="18">
        <v>0</v>
      </c>
      <c r="U17" s="18">
        <v>0</v>
      </c>
      <c r="V17" s="18">
        <v>0</v>
      </c>
      <c r="W17" s="18">
        <v>0</v>
      </c>
      <c r="X17" s="18">
        <v>500</v>
      </c>
      <c r="Y17" s="18">
        <v>500</v>
      </c>
      <c r="Z17" s="18">
        <v>0</v>
      </c>
      <c r="AA17" s="18"/>
      <c r="AB17" s="18">
        <v>0</v>
      </c>
      <c r="AC17" s="18"/>
      <c r="AD17" s="18">
        <v>0</v>
      </c>
      <c r="AE17" s="17"/>
      <c r="AF17" s="79"/>
      <c r="AG17" s="7"/>
    </row>
    <row r="18" spans="1:33" s="6" customFormat="1" ht="33.6" customHeight="1">
      <c r="A18" s="45" t="s">
        <v>21</v>
      </c>
      <c r="B18" s="19">
        <f>H18+J18+L18+N18+P18+R18+T18+V18+X18+Z18+AB18+AD18</f>
        <v>178122.30300000004</v>
      </c>
      <c r="C18" s="18">
        <f>H18+J18+L18+N18+P18+R18+T18+V18+X18+Z18+AB18+AD18</f>
        <v>178122.30300000004</v>
      </c>
      <c r="D18" s="18">
        <f>H18+J18+L18+N18+P18+R18+T18+V18+X18+Z18+AB18+AD18</f>
        <v>178122.30300000004</v>
      </c>
      <c r="E18" s="18">
        <f>I18+K18+M18+O18+Q18+S18+U18+W18+Y18+AA18+AC18+AE18</f>
        <v>173191.68300000002</v>
      </c>
      <c r="F18" s="18">
        <f>E18/B18*100</f>
        <v>97.231890719490636</v>
      </c>
      <c r="G18" s="18">
        <f>E18/C18*100</f>
        <v>97.231890719490636</v>
      </c>
      <c r="H18" s="18">
        <v>7704.4040000000005</v>
      </c>
      <c r="I18" s="18">
        <v>5223.0110000000004</v>
      </c>
      <c r="J18" s="18">
        <v>16435.364000000001</v>
      </c>
      <c r="K18" s="18">
        <v>15307.183999999999</v>
      </c>
      <c r="L18" s="18">
        <v>14697.366</v>
      </c>
      <c r="M18" s="18">
        <v>15240.415000000001</v>
      </c>
      <c r="N18" s="18">
        <v>18862.832999999999</v>
      </c>
      <c r="O18" s="18">
        <v>15810.803</v>
      </c>
      <c r="P18" s="18">
        <v>18768.664000000001</v>
      </c>
      <c r="Q18" s="18">
        <v>15378.344999999999</v>
      </c>
      <c r="R18" s="18">
        <v>22366.383000000002</v>
      </c>
      <c r="S18" s="18">
        <v>25258.635999999999</v>
      </c>
      <c r="T18" s="18">
        <v>13842.43</v>
      </c>
      <c r="U18" s="18">
        <v>13029.689</v>
      </c>
      <c r="V18" s="18">
        <v>9660.1970000000001</v>
      </c>
      <c r="W18" s="18">
        <v>6124.8410000000003</v>
      </c>
      <c r="X18" s="18">
        <v>12274.9</v>
      </c>
      <c r="Y18" s="18">
        <v>9119.6589999999997</v>
      </c>
      <c r="Z18" s="18">
        <v>15180.483</v>
      </c>
      <c r="AA18" s="18">
        <v>13953.014999999999</v>
      </c>
      <c r="AB18" s="18">
        <v>12974.592000000001</v>
      </c>
      <c r="AC18" s="18">
        <v>13091.668</v>
      </c>
      <c r="AD18" s="18">
        <v>15354.687</v>
      </c>
      <c r="AE18" s="18">
        <v>25654.417000000001</v>
      </c>
      <c r="AF18" s="79"/>
      <c r="AG18" s="7"/>
    </row>
    <row r="19" spans="1:33" s="6" customFormat="1" ht="33.6" customHeight="1">
      <c r="A19" s="45" t="s">
        <v>22</v>
      </c>
      <c r="B19" s="19"/>
      <c r="C19" s="18"/>
      <c r="D19" s="18"/>
      <c r="E19" s="17" t="s">
        <v>31</v>
      </c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79"/>
      <c r="AG19" s="7"/>
    </row>
    <row r="20" spans="1:33" s="6" customFormat="1" ht="28.9" customHeight="1">
      <c r="A20" s="34" t="s">
        <v>23</v>
      </c>
      <c r="B20" s="19"/>
      <c r="C20" s="18"/>
      <c r="D20" s="18"/>
      <c r="E20" s="17"/>
      <c r="F20" s="17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 t="s">
        <v>31</v>
      </c>
      <c r="AB20" s="17"/>
      <c r="AC20" s="17"/>
      <c r="AD20" s="17"/>
      <c r="AE20" s="17"/>
      <c r="AF20" s="80"/>
      <c r="AG20" s="7"/>
    </row>
    <row r="21" spans="1:33" s="6" customFormat="1" ht="68.25" customHeight="1">
      <c r="A21" s="32" t="s">
        <v>36</v>
      </c>
      <c r="B21" s="20"/>
      <c r="C21" s="17"/>
      <c r="D21" s="17"/>
      <c r="E21" s="17"/>
      <c r="F21" s="17"/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1"/>
      <c r="AG21" s="7"/>
    </row>
    <row r="22" spans="1:33" s="6" customFormat="1" ht="34.9" customHeight="1">
      <c r="A22" s="32" t="s">
        <v>26</v>
      </c>
      <c r="B22" s="20">
        <f>B26+B25+B24+B23</f>
        <v>131.19999999999999</v>
      </c>
      <c r="C22" s="20">
        <f>C26+C25+C24+C23</f>
        <v>131.19999999999999</v>
      </c>
      <c r="D22" s="20">
        <f>D26+D25+D24+D23</f>
        <v>131.19999999999999</v>
      </c>
      <c r="E22" s="20">
        <f>E26+E25+E24+E23</f>
        <v>128.22</v>
      </c>
      <c r="F22" s="17">
        <f>E22/B22*100</f>
        <v>97.728658536585371</v>
      </c>
      <c r="G22" s="17">
        <f t="shared" ref="G22:G36" si="4">E22/C22*100</f>
        <v>97.728658536585371</v>
      </c>
      <c r="H22" s="17">
        <f>H23+H24+H25+H26</f>
        <v>0</v>
      </c>
      <c r="I22" s="17">
        <f>I23+I24+I25+I26</f>
        <v>0</v>
      </c>
      <c r="J22" s="17">
        <f t="shared" ref="J22:Y22" si="5">J23+J24+J25+J26</f>
        <v>0</v>
      </c>
      <c r="K22" s="17">
        <f t="shared" si="5"/>
        <v>0</v>
      </c>
      <c r="L22" s="17">
        <f t="shared" si="5"/>
        <v>65.599999999999994</v>
      </c>
      <c r="M22" s="17">
        <f t="shared" si="5"/>
        <v>23.2</v>
      </c>
      <c r="N22" s="17">
        <f t="shared" si="5"/>
        <v>0</v>
      </c>
      <c r="O22" s="17">
        <f t="shared" si="5"/>
        <v>0</v>
      </c>
      <c r="P22" s="17">
        <f t="shared" si="5"/>
        <v>65.599999999999994</v>
      </c>
      <c r="Q22" s="17">
        <f t="shared" si="5"/>
        <v>21.92</v>
      </c>
      <c r="R22" s="17">
        <f t="shared" si="5"/>
        <v>0</v>
      </c>
      <c r="S22" s="17">
        <f t="shared" si="5"/>
        <v>3</v>
      </c>
      <c r="T22" s="17">
        <f t="shared" si="5"/>
        <v>0</v>
      </c>
      <c r="U22" s="17">
        <f t="shared" si="5"/>
        <v>0</v>
      </c>
      <c r="V22" s="17">
        <f t="shared" si="5"/>
        <v>0</v>
      </c>
      <c r="W22" s="17">
        <f t="shared" si="5"/>
        <v>0</v>
      </c>
      <c r="X22" s="17">
        <f>X23+X24+X25+X26</f>
        <v>0</v>
      </c>
      <c r="Y22" s="17">
        <f t="shared" si="5"/>
        <v>0</v>
      </c>
      <c r="Z22" s="17">
        <f t="shared" ref="Z22" si="6">Z23+Z24+Z25+Z26</f>
        <v>0</v>
      </c>
      <c r="AA22" s="17">
        <f t="shared" ref="AA22" si="7">AA23+AA24+AA25+AA26</f>
        <v>80.099999999999994</v>
      </c>
      <c r="AB22" s="17">
        <f t="shared" ref="AB22" si="8">AB23+AB24+AB25+AB26</f>
        <v>0</v>
      </c>
      <c r="AC22" s="17">
        <f t="shared" ref="AC22" si="9">AC23+AC24+AC25+AC26</f>
        <v>0</v>
      </c>
      <c r="AD22" s="17">
        <f t="shared" ref="AD22" si="10">AD23+AD24+AD25+AD26</f>
        <v>0</v>
      </c>
      <c r="AE22" s="17">
        <f t="shared" ref="AE22" si="11">AE23+AE24+AE25+AE26</f>
        <v>0</v>
      </c>
      <c r="AF22" s="66" t="s">
        <v>51</v>
      </c>
      <c r="AG22" s="7"/>
    </row>
    <row r="23" spans="1:33" s="6" customFormat="1" ht="28.9" customHeight="1">
      <c r="A23" s="46" t="s">
        <v>20</v>
      </c>
      <c r="B23" s="20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67"/>
      <c r="AG23" s="7"/>
    </row>
    <row r="24" spans="1:33" s="6" customFormat="1" ht="36" customHeight="1">
      <c r="A24" s="46" t="s">
        <v>21</v>
      </c>
      <c r="B24" s="19">
        <f>H24+J24+L24+N24+P24+R24+T24+V24+X24+Z24+AB24+AD24</f>
        <v>131.19999999999999</v>
      </c>
      <c r="C24" s="18">
        <f>H24+J24+L24+N24+P24+R24</f>
        <v>131.19999999999999</v>
      </c>
      <c r="D24" s="18">
        <f>H24+J24+L24+N24+P24+R24</f>
        <v>131.19999999999999</v>
      </c>
      <c r="E24" s="44">
        <f>I24+Q24+K24+M24+O24+S24+AA24</f>
        <v>128.22</v>
      </c>
      <c r="F24" s="18">
        <f>E24/B24*100</f>
        <v>97.728658536585371</v>
      </c>
      <c r="G24" s="18">
        <f t="shared" si="4"/>
        <v>97.728658536585371</v>
      </c>
      <c r="H24" s="18">
        <v>0</v>
      </c>
      <c r="I24" s="18">
        <v>0</v>
      </c>
      <c r="J24" s="18">
        <v>0</v>
      </c>
      <c r="K24" s="18">
        <v>0</v>
      </c>
      <c r="L24" s="18">
        <v>65.599999999999994</v>
      </c>
      <c r="M24" s="18">
        <v>23.2</v>
      </c>
      <c r="N24" s="18">
        <v>0</v>
      </c>
      <c r="O24" s="18">
        <v>0</v>
      </c>
      <c r="P24" s="18">
        <v>65.599999999999994</v>
      </c>
      <c r="Q24" s="18">
        <v>21.92</v>
      </c>
      <c r="R24" s="18">
        <v>0</v>
      </c>
      <c r="S24" s="18">
        <v>3</v>
      </c>
      <c r="T24" s="18">
        <v>0</v>
      </c>
      <c r="U24" s="18"/>
      <c r="V24" s="18">
        <v>0</v>
      </c>
      <c r="W24" s="18"/>
      <c r="X24" s="18">
        <v>0</v>
      </c>
      <c r="Y24" s="18"/>
      <c r="Z24" s="18">
        <v>0</v>
      </c>
      <c r="AA24" s="18">
        <v>80.099999999999994</v>
      </c>
      <c r="AB24" s="18">
        <v>0</v>
      </c>
      <c r="AC24" s="18">
        <v>0</v>
      </c>
      <c r="AD24" s="18">
        <v>0</v>
      </c>
      <c r="AE24" s="18">
        <v>0</v>
      </c>
      <c r="AF24" s="68"/>
      <c r="AG24" s="7"/>
    </row>
    <row r="25" spans="1:33" s="6" customFormat="1" ht="27" customHeight="1">
      <c r="A25" s="46" t="s">
        <v>22</v>
      </c>
      <c r="B25" s="20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31"/>
      <c r="AG25" s="7"/>
    </row>
    <row r="26" spans="1:33" s="6" customFormat="1" ht="33.6" customHeight="1">
      <c r="A26" s="35" t="s">
        <v>23</v>
      </c>
      <c r="B26" s="20"/>
      <c r="C26" s="17"/>
      <c r="D26" s="17"/>
      <c r="E26" s="17"/>
      <c r="F26" s="17"/>
      <c r="G26" s="18"/>
      <c r="H26" s="1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1"/>
      <c r="AG26" s="7"/>
    </row>
    <row r="27" spans="1:33" s="6" customFormat="1" ht="50.1" customHeight="1">
      <c r="A27" s="37" t="s">
        <v>37</v>
      </c>
      <c r="B27" s="20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33"/>
      <c r="AG27" s="7"/>
    </row>
    <row r="28" spans="1:33" s="6" customFormat="1" ht="50.1" customHeight="1">
      <c r="A28" s="32" t="s">
        <v>26</v>
      </c>
      <c r="B28" s="20">
        <f>B29+B30+B31+B32</f>
        <v>11.1</v>
      </c>
      <c r="C28" s="20">
        <f>C29+C30+C31+C32</f>
        <v>11.1</v>
      </c>
      <c r="D28" s="17">
        <f>D29+D30+D31+D32</f>
        <v>11.1</v>
      </c>
      <c r="E28" s="17">
        <f>E29+E30+E31+E32</f>
        <v>10.99</v>
      </c>
      <c r="F28" s="17">
        <f>E28/B28*100</f>
        <v>99.00900900900902</v>
      </c>
      <c r="G28" s="17">
        <f t="shared" si="4"/>
        <v>99.00900900900902</v>
      </c>
      <c r="H28" s="17">
        <f t="shared" ref="H28:AE28" si="12">H29+H30+H31+H32</f>
        <v>0</v>
      </c>
      <c r="I28" s="17">
        <f t="shared" si="12"/>
        <v>0</v>
      </c>
      <c r="J28" s="17">
        <f t="shared" si="12"/>
        <v>0</v>
      </c>
      <c r="K28" s="17">
        <f t="shared" si="12"/>
        <v>0</v>
      </c>
      <c r="L28" s="17">
        <f t="shared" si="12"/>
        <v>10.41</v>
      </c>
      <c r="M28" s="17">
        <f t="shared" si="12"/>
        <v>0</v>
      </c>
      <c r="N28" s="17">
        <f t="shared" si="12"/>
        <v>0</v>
      </c>
      <c r="O28" s="17">
        <f t="shared" si="12"/>
        <v>0</v>
      </c>
      <c r="P28" s="17">
        <f t="shared" si="12"/>
        <v>0.69</v>
      </c>
      <c r="Q28" s="17">
        <f t="shared" si="12"/>
        <v>10.99</v>
      </c>
      <c r="R28" s="17">
        <f t="shared" si="12"/>
        <v>0</v>
      </c>
      <c r="S28" s="17">
        <f t="shared" si="12"/>
        <v>0</v>
      </c>
      <c r="T28" s="17">
        <f t="shared" si="12"/>
        <v>0</v>
      </c>
      <c r="U28" s="17">
        <f t="shared" si="12"/>
        <v>0</v>
      </c>
      <c r="V28" s="17">
        <f t="shared" si="12"/>
        <v>0</v>
      </c>
      <c r="W28" s="17">
        <f t="shared" si="12"/>
        <v>0</v>
      </c>
      <c r="X28" s="17">
        <f t="shared" si="12"/>
        <v>0</v>
      </c>
      <c r="Y28" s="17">
        <f t="shared" si="12"/>
        <v>0</v>
      </c>
      <c r="Z28" s="17">
        <f t="shared" si="12"/>
        <v>0</v>
      </c>
      <c r="AA28" s="17">
        <f t="shared" si="12"/>
        <v>0</v>
      </c>
      <c r="AB28" s="17">
        <f t="shared" si="12"/>
        <v>0</v>
      </c>
      <c r="AC28" s="17">
        <f t="shared" si="12"/>
        <v>0</v>
      </c>
      <c r="AD28" s="17">
        <f t="shared" si="12"/>
        <v>0</v>
      </c>
      <c r="AE28" s="17">
        <f t="shared" si="12"/>
        <v>0</v>
      </c>
      <c r="AF28" s="66" t="s">
        <v>49</v>
      </c>
      <c r="AG28" s="7"/>
    </row>
    <row r="29" spans="1:33" s="6" customFormat="1" ht="36" customHeight="1">
      <c r="A29" s="46" t="s">
        <v>20</v>
      </c>
      <c r="B29" s="2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7"/>
      <c r="AG29" s="7"/>
    </row>
    <row r="30" spans="1:33" s="6" customFormat="1" ht="28.9" customHeight="1">
      <c r="A30" s="46" t="s">
        <v>21</v>
      </c>
      <c r="B30" s="19">
        <f>H30+J30+L30+N30+P30+R30+T30+V30+X30+Z30+AB30+AD30</f>
        <v>11.1</v>
      </c>
      <c r="C30" s="18">
        <f>H30+J30+L30+N30+P30+R30</f>
        <v>11.1</v>
      </c>
      <c r="D30" s="18">
        <f>H30+J30+L30+N30+P30+R30+T30+V30</f>
        <v>11.1</v>
      </c>
      <c r="E30" s="18">
        <f>I30+K30+M30+O30+Q30+S30+U30+W30+Y30+AA30+AC30+AE30</f>
        <v>10.99</v>
      </c>
      <c r="F30" s="18">
        <f>E30/B30*100</f>
        <v>99.00900900900902</v>
      </c>
      <c r="G30" s="18">
        <f t="shared" si="4"/>
        <v>99.00900900900902</v>
      </c>
      <c r="H30" s="18">
        <v>0</v>
      </c>
      <c r="I30" s="18">
        <v>0</v>
      </c>
      <c r="J30" s="18">
        <v>0</v>
      </c>
      <c r="K30" s="18">
        <v>0</v>
      </c>
      <c r="L30" s="18">
        <v>10.41</v>
      </c>
      <c r="M30" s="18">
        <v>0</v>
      </c>
      <c r="N30" s="18">
        <v>0</v>
      </c>
      <c r="O30" s="18">
        <v>0</v>
      </c>
      <c r="P30" s="18">
        <v>0.69</v>
      </c>
      <c r="Q30" s="18">
        <v>10.99</v>
      </c>
      <c r="R30" s="18">
        <v>0</v>
      </c>
      <c r="S30" s="18"/>
      <c r="T30" s="18">
        <v>0</v>
      </c>
      <c r="U30" s="17"/>
      <c r="V30" s="18">
        <v>0</v>
      </c>
      <c r="W30" s="17"/>
      <c r="X30" s="18">
        <v>0</v>
      </c>
      <c r="Y30" s="18"/>
      <c r="Z30" s="18">
        <v>0</v>
      </c>
      <c r="AA30" s="18"/>
      <c r="AB30" s="18">
        <v>0</v>
      </c>
      <c r="AC30" s="18">
        <v>0</v>
      </c>
      <c r="AD30" s="18">
        <v>0</v>
      </c>
      <c r="AE30" s="18"/>
      <c r="AF30" s="67"/>
      <c r="AG30" s="7"/>
    </row>
    <row r="31" spans="1:33" s="6" customFormat="1" ht="33" customHeight="1">
      <c r="A31" s="46" t="s">
        <v>22</v>
      </c>
      <c r="B31" s="20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67"/>
      <c r="AG31" s="7"/>
    </row>
    <row r="32" spans="1:33" s="6" customFormat="1" ht="31.9" customHeight="1">
      <c r="A32" s="35" t="s">
        <v>23</v>
      </c>
      <c r="B32" s="20"/>
      <c r="C32" s="17"/>
      <c r="D32" s="17"/>
      <c r="E32" s="17"/>
      <c r="F32" s="17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68"/>
      <c r="AG32" s="7"/>
    </row>
    <row r="33" spans="1:36" s="6" customFormat="1" ht="29.25" customHeight="1">
      <c r="A33" s="30" t="s">
        <v>42</v>
      </c>
      <c r="B33" s="20">
        <f>B34</f>
        <v>3740.2</v>
      </c>
      <c r="C33" s="20">
        <f t="shared" ref="C33:AE33" si="13">C34</f>
        <v>3740.2</v>
      </c>
      <c r="D33" s="20">
        <f>D34</f>
        <v>3740.2</v>
      </c>
      <c r="E33" s="20">
        <f t="shared" si="13"/>
        <v>3740.2</v>
      </c>
      <c r="F33" s="20">
        <f>F34</f>
        <v>100</v>
      </c>
      <c r="G33" s="20">
        <f>G34</f>
        <v>100</v>
      </c>
      <c r="H33" s="20">
        <f t="shared" si="13"/>
        <v>0</v>
      </c>
      <c r="I33" s="20">
        <f t="shared" si="13"/>
        <v>0</v>
      </c>
      <c r="J33" s="20">
        <f t="shared" si="13"/>
        <v>0</v>
      </c>
      <c r="K33" s="20">
        <f t="shared" si="13"/>
        <v>0</v>
      </c>
      <c r="L33" s="20">
        <f t="shared" si="13"/>
        <v>0</v>
      </c>
      <c r="M33" s="20">
        <f t="shared" si="13"/>
        <v>0</v>
      </c>
      <c r="N33" s="20">
        <f t="shared" si="13"/>
        <v>1706.1</v>
      </c>
      <c r="O33" s="20">
        <f t="shared" si="13"/>
        <v>0</v>
      </c>
      <c r="P33" s="20">
        <f t="shared" si="13"/>
        <v>0</v>
      </c>
      <c r="Q33" s="20">
        <f t="shared" si="13"/>
        <v>0</v>
      </c>
      <c r="R33" s="20">
        <f t="shared" si="13"/>
        <v>0</v>
      </c>
      <c r="S33" s="20">
        <f t="shared" si="13"/>
        <v>1697.57</v>
      </c>
      <c r="T33" s="20">
        <f t="shared" si="13"/>
        <v>2034.1000000000001</v>
      </c>
      <c r="U33" s="20">
        <f t="shared" si="13"/>
        <v>2034.1000000000001</v>
      </c>
      <c r="V33" s="20">
        <f t="shared" si="13"/>
        <v>0</v>
      </c>
      <c r="W33" s="20">
        <f t="shared" si="13"/>
        <v>8.5299999999999994</v>
      </c>
      <c r="X33" s="20">
        <f t="shared" si="13"/>
        <v>0</v>
      </c>
      <c r="Y33" s="20">
        <f t="shared" si="13"/>
        <v>0</v>
      </c>
      <c r="Z33" s="20">
        <f t="shared" si="13"/>
        <v>0</v>
      </c>
      <c r="AA33" s="20">
        <f t="shared" si="13"/>
        <v>0</v>
      </c>
      <c r="AB33" s="20">
        <f t="shared" si="13"/>
        <v>0</v>
      </c>
      <c r="AC33" s="20">
        <f t="shared" si="13"/>
        <v>0</v>
      </c>
      <c r="AD33" s="20">
        <f t="shared" si="13"/>
        <v>0</v>
      </c>
      <c r="AE33" s="20">
        <f t="shared" si="13"/>
        <v>0</v>
      </c>
      <c r="AF33" s="63" t="s">
        <v>47</v>
      </c>
      <c r="AG33" s="7"/>
    </row>
    <row r="34" spans="1:36" s="6" customFormat="1" ht="65.25" customHeight="1">
      <c r="A34" s="32" t="s">
        <v>26</v>
      </c>
      <c r="B34" s="47">
        <f>B35+B36+B37+B38</f>
        <v>3740.2</v>
      </c>
      <c r="C34" s="20">
        <f>C35+C36+C37+C38</f>
        <v>3740.2</v>
      </c>
      <c r="D34" s="20">
        <f>D35+D36+D37+D38</f>
        <v>3740.2</v>
      </c>
      <c r="E34" s="20">
        <f t="shared" ref="E34" si="14">E35+E36+E37+E38</f>
        <v>3740.2</v>
      </c>
      <c r="F34" s="17">
        <f>E34/B34*100</f>
        <v>100</v>
      </c>
      <c r="G34" s="17">
        <f t="shared" si="4"/>
        <v>100</v>
      </c>
      <c r="H34" s="17">
        <f>H35+H36+H37+H38</f>
        <v>0</v>
      </c>
      <c r="I34" s="17">
        <f t="shared" ref="I34:M34" si="15">I35+I36+I37+I38</f>
        <v>0</v>
      </c>
      <c r="J34" s="17">
        <f t="shared" si="15"/>
        <v>0</v>
      </c>
      <c r="K34" s="17">
        <f t="shared" si="15"/>
        <v>0</v>
      </c>
      <c r="L34" s="17">
        <f t="shared" si="15"/>
        <v>0</v>
      </c>
      <c r="M34" s="17">
        <f t="shared" si="15"/>
        <v>0</v>
      </c>
      <c r="N34" s="17">
        <f>N35+N36+N37+N38</f>
        <v>1706.1</v>
      </c>
      <c r="O34" s="17">
        <f t="shared" ref="O34:AE34" si="16">O35+O36+O37+O38</f>
        <v>0</v>
      </c>
      <c r="P34" s="17">
        <f t="shared" si="16"/>
        <v>0</v>
      </c>
      <c r="Q34" s="17">
        <f t="shared" si="16"/>
        <v>0</v>
      </c>
      <c r="R34" s="17">
        <f t="shared" si="16"/>
        <v>0</v>
      </c>
      <c r="S34" s="17">
        <f>S35+S36+S37+S38</f>
        <v>1697.57</v>
      </c>
      <c r="T34" s="17">
        <f t="shared" si="16"/>
        <v>2034.1000000000001</v>
      </c>
      <c r="U34" s="17">
        <f t="shared" si="16"/>
        <v>2034.1000000000001</v>
      </c>
      <c r="V34" s="17">
        <f t="shared" si="16"/>
        <v>0</v>
      </c>
      <c r="W34" s="17">
        <f t="shared" si="16"/>
        <v>8.5299999999999994</v>
      </c>
      <c r="X34" s="17">
        <f t="shared" si="16"/>
        <v>0</v>
      </c>
      <c r="Y34" s="17">
        <f t="shared" si="16"/>
        <v>0</v>
      </c>
      <c r="Z34" s="17">
        <f t="shared" si="16"/>
        <v>0</v>
      </c>
      <c r="AA34" s="17">
        <f t="shared" si="16"/>
        <v>0</v>
      </c>
      <c r="AB34" s="17">
        <f t="shared" si="16"/>
        <v>0</v>
      </c>
      <c r="AC34" s="17">
        <f t="shared" si="16"/>
        <v>0</v>
      </c>
      <c r="AD34" s="17">
        <f t="shared" si="16"/>
        <v>0</v>
      </c>
      <c r="AE34" s="17">
        <f t="shared" si="16"/>
        <v>0</v>
      </c>
      <c r="AF34" s="64"/>
      <c r="AG34" s="7"/>
    </row>
    <row r="35" spans="1:36" s="6" customFormat="1" ht="51.75" customHeight="1">
      <c r="A35" s="46" t="s">
        <v>20</v>
      </c>
      <c r="B35" s="19">
        <f>H35+J35+L35+N35+P35+R35+T35+V35+X35+Z35+AB35+AD35</f>
        <v>3702.7</v>
      </c>
      <c r="C35" s="18">
        <f>H35+J35+L35+N35+P35+R35+T35+V35</f>
        <v>3702.7</v>
      </c>
      <c r="D35" s="18">
        <v>3702.7</v>
      </c>
      <c r="E35" s="18">
        <f>I35+K35+M35+O35+Q35+S35+U35+W35+Y35+AA35+AC35+AE35</f>
        <v>3702.7</v>
      </c>
      <c r="F35" s="18">
        <f t="shared" ref="F35" si="17">E35/B35*100</f>
        <v>100</v>
      </c>
      <c r="G35" s="18">
        <f t="shared" si="4"/>
        <v>100</v>
      </c>
      <c r="H35" s="18">
        <v>0</v>
      </c>
      <c r="I35" s="18">
        <v>0</v>
      </c>
      <c r="J35" s="18"/>
      <c r="K35" s="18"/>
      <c r="L35" s="18"/>
      <c r="M35" s="18"/>
      <c r="N35" s="18">
        <v>1689</v>
      </c>
      <c r="O35" s="18">
        <v>0</v>
      </c>
      <c r="P35" s="18"/>
      <c r="Q35" s="18"/>
      <c r="R35" s="18"/>
      <c r="S35" s="18">
        <v>1689</v>
      </c>
      <c r="T35" s="18">
        <v>2013.7</v>
      </c>
      <c r="U35" s="18">
        <v>2013.7</v>
      </c>
      <c r="V35" s="18">
        <v>0</v>
      </c>
      <c r="W35" s="18">
        <v>0</v>
      </c>
      <c r="X35" s="18"/>
      <c r="Y35" s="18"/>
      <c r="Z35" s="18"/>
      <c r="AA35" s="18"/>
      <c r="AB35" s="18"/>
      <c r="AC35" s="18"/>
      <c r="AD35" s="18"/>
      <c r="AE35" s="18"/>
      <c r="AF35" s="64"/>
      <c r="AG35" s="7"/>
      <c r="AI35" s="6" t="s">
        <v>31</v>
      </c>
    </row>
    <row r="36" spans="1:36" s="6" customFormat="1" ht="146.25" customHeight="1">
      <c r="A36" s="46" t="s">
        <v>21</v>
      </c>
      <c r="B36" s="19">
        <f>H36+J36+L36+N36+P36+R36+T36+V36+X36+Z36+AB36+AD36</f>
        <v>37.5</v>
      </c>
      <c r="C36" s="18">
        <f>SUM(H36+J36+L36+N36+P36+R36+T36+V36)</f>
        <v>37.5</v>
      </c>
      <c r="D36" s="18">
        <f>C36</f>
        <v>37.5</v>
      </c>
      <c r="E36" s="18">
        <f>SUM(S36+U36+W36)</f>
        <v>37.5</v>
      </c>
      <c r="F36" s="18">
        <f>E36/B36*100</f>
        <v>100</v>
      </c>
      <c r="G36" s="18">
        <f t="shared" si="4"/>
        <v>100</v>
      </c>
      <c r="H36" s="18">
        <v>0</v>
      </c>
      <c r="I36" s="18">
        <v>0</v>
      </c>
      <c r="J36" s="18"/>
      <c r="K36" s="18"/>
      <c r="L36" s="18"/>
      <c r="M36" s="18"/>
      <c r="N36" s="18">
        <v>17.100000000000001</v>
      </c>
      <c r="O36" s="18">
        <v>0</v>
      </c>
      <c r="P36" s="18"/>
      <c r="Q36" s="18"/>
      <c r="R36" s="18"/>
      <c r="S36" s="18">
        <v>8.57</v>
      </c>
      <c r="T36" s="18">
        <v>20.399999999999999</v>
      </c>
      <c r="U36" s="18">
        <v>20.399999999999999</v>
      </c>
      <c r="V36" s="18">
        <v>0</v>
      </c>
      <c r="W36" s="18">
        <v>8.5299999999999994</v>
      </c>
      <c r="X36" s="18"/>
      <c r="Y36" s="18"/>
      <c r="Z36" s="18"/>
      <c r="AA36" s="18"/>
      <c r="AB36" s="18"/>
      <c r="AC36" s="18"/>
      <c r="AD36" s="18"/>
      <c r="AE36" s="18"/>
      <c r="AF36" s="65"/>
      <c r="AG36" s="7"/>
      <c r="AJ36" s="6" t="s">
        <v>31</v>
      </c>
    </row>
    <row r="37" spans="1:36" s="6" customFormat="1" ht="50.25" customHeight="1">
      <c r="A37" s="46" t="s">
        <v>22</v>
      </c>
      <c r="B37" s="2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38"/>
      <c r="AG37" s="7"/>
    </row>
    <row r="38" spans="1:36" s="6" customFormat="1" ht="50.25" customHeight="1">
      <c r="A38" s="35" t="s">
        <v>23</v>
      </c>
      <c r="B38" s="2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38"/>
      <c r="AG38" s="7"/>
    </row>
    <row r="39" spans="1:36" s="6" customFormat="1" ht="66.599999999999994" customHeight="1">
      <c r="A39" s="32" t="s">
        <v>38</v>
      </c>
      <c r="B39" s="20">
        <f>B40</f>
        <v>3894.1999999999994</v>
      </c>
      <c r="C39" s="17">
        <f t="shared" ref="C39:H39" si="18">C40</f>
        <v>3894.1999999999994</v>
      </c>
      <c r="D39" s="17">
        <f>D40</f>
        <v>3894.1999999999994</v>
      </c>
      <c r="E39" s="17">
        <f t="shared" si="18"/>
        <v>3338.1460000000002</v>
      </c>
      <c r="F39" s="17">
        <f t="shared" si="18"/>
        <v>85.720969647167607</v>
      </c>
      <c r="G39" s="17">
        <f t="shared" si="18"/>
        <v>85.720969647167607</v>
      </c>
      <c r="H39" s="17">
        <f t="shared" si="18"/>
        <v>392.8</v>
      </c>
      <c r="I39" s="17">
        <f t="shared" ref="I39:AE39" si="19">I40</f>
        <v>408.66</v>
      </c>
      <c r="J39" s="17">
        <f t="shared" si="19"/>
        <v>517.95000000000005</v>
      </c>
      <c r="K39" s="17">
        <f t="shared" si="19"/>
        <v>336.57</v>
      </c>
      <c r="L39" s="17">
        <f t="shared" si="19"/>
        <v>554.29999999999995</v>
      </c>
      <c r="M39" s="17">
        <f t="shared" si="19"/>
        <v>665.84400000000005</v>
      </c>
      <c r="N39" s="17">
        <f t="shared" si="19"/>
        <v>400.05</v>
      </c>
      <c r="O39" s="17">
        <f t="shared" si="19"/>
        <v>222.31</v>
      </c>
      <c r="P39" s="17">
        <f t="shared" si="19"/>
        <v>438.45</v>
      </c>
      <c r="Q39" s="17">
        <f t="shared" si="19"/>
        <v>461.87</v>
      </c>
      <c r="R39" s="17">
        <f t="shared" si="19"/>
        <v>0</v>
      </c>
      <c r="S39" s="17">
        <f t="shared" si="19"/>
        <v>32.880000000000003</v>
      </c>
      <c r="T39" s="17">
        <f t="shared" si="19"/>
        <v>3</v>
      </c>
      <c r="U39" s="17">
        <f t="shared" si="19"/>
        <v>3</v>
      </c>
      <c r="V39" s="17">
        <f t="shared" si="19"/>
        <v>0</v>
      </c>
      <c r="W39" s="17">
        <f t="shared" si="19"/>
        <v>36.799999999999997</v>
      </c>
      <c r="X39" s="17">
        <f t="shared" si="19"/>
        <v>322.8</v>
      </c>
      <c r="Y39" s="17">
        <f t="shared" si="19"/>
        <v>87.1</v>
      </c>
      <c r="Z39" s="17">
        <f t="shared" si="19"/>
        <v>441.95</v>
      </c>
      <c r="AA39" s="17">
        <f t="shared" si="19"/>
        <v>731.5</v>
      </c>
      <c r="AB39" s="17">
        <f t="shared" si="19"/>
        <v>641.79999999999995</v>
      </c>
      <c r="AC39" s="17">
        <f t="shared" si="19"/>
        <v>253.012</v>
      </c>
      <c r="AD39" s="17">
        <f t="shared" si="19"/>
        <v>181.1</v>
      </c>
      <c r="AE39" s="17">
        <f t="shared" si="19"/>
        <v>98.6</v>
      </c>
      <c r="AF39" s="39"/>
      <c r="AG39" s="7"/>
    </row>
    <row r="40" spans="1:36" s="6" customFormat="1" ht="87" customHeight="1">
      <c r="A40" s="30" t="s">
        <v>30</v>
      </c>
      <c r="B40" s="20">
        <f>B41</f>
        <v>3894.1999999999994</v>
      </c>
      <c r="C40" s="17">
        <f t="shared" ref="C40:H40" si="20">C41</f>
        <v>3894.1999999999994</v>
      </c>
      <c r="D40" s="17">
        <f>D41</f>
        <v>3894.1999999999994</v>
      </c>
      <c r="E40" s="17">
        <f t="shared" si="20"/>
        <v>3338.1460000000002</v>
      </c>
      <c r="F40" s="17">
        <f t="shared" si="20"/>
        <v>85.720969647167607</v>
      </c>
      <c r="G40" s="17">
        <f t="shared" si="20"/>
        <v>85.720969647167607</v>
      </c>
      <c r="H40" s="17">
        <f t="shared" si="20"/>
        <v>392.8</v>
      </c>
      <c r="I40" s="17">
        <f t="shared" ref="I40:AE40" si="21">I41</f>
        <v>408.66</v>
      </c>
      <c r="J40" s="17">
        <f t="shared" si="21"/>
        <v>517.95000000000005</v>
      </c>
      <c r="K40" s="17">
        <f t="shared" si="21"/>
        <v>336.57</v>
      </c>
      <c r="L40" s="17">
        <f t="shared" si="21"/>
        <v>554.29999999999995</v>
      </c>
      <c r="M40" s="17">
        <f t="shared" si="21"/>
        <v>665.84400000000005</v>
      </c>
      <c r="N40" s="17">
        <f t="shared" si="21"/>
        <v>400.05</v>
      </c>
      <c r="O40" s="17">
        <f t="shared" si="21"/>
        <v>222.31</v>
      </c>
      <c r="P40" s="17">
        <f t="shared" si="21"/>
        <v>438.45</v>
      </c>
      <c r="Q40" s="17">
        <f t="shared" si="21"/>
        <v>461.87</v>
      </c>
      <c r="R40" s="17">
        <f t="shared" si="21"/>
        <v>0</v>
      </c>
      <c r="S40" s="17">
        <f t="shared" si="21"/>
        <v>32.880000000000003</v>
      </c>
      <c r="T40" s="17">
        <f t="shared" si="21"/>
        <v>3</v>
      </c>
      <c r="U40" s="17">
        <f t="shared" si="21"/>
        <v>3</v>
      </c>
      <c r="V40" s="17">
        <f t="shared" si="21"/>
        <v>0</v>
      </c>
      <c r="W40" s="17">
        <f t="shared" si="21"/>
        <v>36.799999999999997</v>
      </c>
      <c r="X40" s="17">
        <f t="shared" si="21"/>
        <v>322.8</v>
      </c>
      <c r="Y40" s="17">
        <f t="shared" si="21"/>
        <v>87.1</v>
      </c>
      <c r="Z40" s="17">
        <f t="shared" si="21"/>
        <v>441.95</v>
      </c>
      <c r="AA40" s="17">
        <f t="shared" si="21"/>
        <v>731.5</v>
      </c>
      <c r="AB40" s="17">
        <f t="shared" si="21"/>
        <v>641.79999999999995</v>
      </c>
      <c r="AC40" s="17">
        <f t="shared" si="21"/>
        <v>253.012</v>
      </c>
      <c r="AD40" s="17">
        <f t="shared" si="21"/>
        <v>181.1</v>
      </c>
      <c r="AE40" s="17">
        <f t="shared" si="21"/>
        <v>98.6</v>
      </c>
      <c r="AF40" s="63" t="s">
        <v>57</v>
      </c>
      <c r="AG40" s="7"/>
    </row>
    <row r="41" spans="1:36" s="9" customFormat="1" ht="30.6" customHeight="1">
      <c r="A41" s="40" t="s">
        <v>26</v>
      </c>
      <c r="B41" s="20">
        <f>B43</f>
        <v>3894.1999999999994</v>
      </c>
      <c r="C41" s="17">
        <f>C43+C44+C45</f>
        <v>3894.1999999999994</v>
      </c>
      <c r="D41" s="17">
        <f>D43</f>
        <v>3894.1999999999994</v>
      </c>
      <c r="E41" s="17">
        <f>E43</f>
        <v>3338.1460000000002</v>
      </c>
      <c r="F41" s="17">
        <f>E41/B41*100</f>
        <v>85.720969647167607</v>
      </c>
      <c r="G41" s="17">
        <f>E41/C41*100</f>
        <v>85.720969647167607</v>
      </c>
      <c r="H41" s="17">
        <f>H42+H43+H44+H45</f>
        <v>392.8</v>
      </c>
      <c r="I41" s="17">
        <f>I42+I43+I44+I45</f>
        <v>408.66</v>
      </c>
      <c r="J41" s="17">
        <f>J42+J43+J44+J45</f>
        <v>517.95000000000005</v>
      </c>
      <c r="K41" s="17">
        <f t="shared" ref="K41:AE41" si="22">K42+K43+K44+K45</f>
        <v>336.57</v>
      </c>
      <c r="L41" s="17">
        <f t="shared" si="22"/>
        <v>554.29999999999995</v>
      </c>
      <c r="M41" s="17">
        <f t="shared" si="22"/>
        <v>665.84400000000005</v>
      </c>
      <c r="N41" s="17">
        <f t="shared" si="22"/>
        <v>400.05</v>
      </c>
      <c r="O41" s="17">
        <f t="shared" si="22"/>
        <v>222.31</v>
      </c>
      <c r="P41" s="17">
        <f t="shared" si="22"/>
        <v>438.45</v>
      </c>
      <c r="Q41" s="17">
        <f t="shared" si="22"/>
        <v>461.87</v>
      </c>
      <c r="R41" s="17">
        <f t="shared" si="22"/>
        <v>0</v>
      </c>
      <c r="S41" s="17">
        <f t="shared" si="22"/>
        <v>32.880000000000003</v>
      </c>
      <c r="T41" s="17">
        <f t="shared" si="22"/>
        <v>3</v>
      </c>
      <c r="U41" s="17">
        <f t="shared" si="22"/>
        <v>3</v>
      </c>
      <c r="V41" s="17">
        <f t="shared" si="22"/>
        <v>0</v>
      </c>
      <c r="W41" s="17">
        <f t="shared" si="22"/>
        <v>36.799999999999997</v>
      </c>
      <c r="X41" s="17">
        <f t="shared" si="22"/>
        <v>322.8</v>
      </c>
      <c r="Y41" s="17">
        <f t="shared" si="22"/>
        <v>87.1</v>
      </c>
      <c r="Z41" s="17">
        <f t="shared" si="22"/>
        <v>441.95</v>
      </c>
      <c r="AA41" s="17">
        <f t="shared" si="22"/>
        <v>731.5</v>
      </c>
      <c r="AB41" s="17">
        <f t="shared" si="22"/>
        <v>641.79999999999995</v>
      </c>
      <c r="AC41" s="17">
        <f t="shared" si="22"/>
        <v>253.012</v>
      </c>
      <c r="AD41" s="17">
        <f t="shared" si="22"/>
        <v>181.1</v>
      </c>
      <c r="AE41" s="17">
        <f t="shared" si="22"/>
        <v>98.6</v>
      </c>
      <c r="AF41" s="70"/>
      <c r="AG41" s="7"/>
    </row>
    <row r="42" spans="1:36" s="6" customFormat="1" ht="25.9" customHeight="1">
      <c r="A42" s="45" t="s">
        <v>20</v>
      </c>
      <c r="B42" s="19"/>
      <c r="C42" s="18"/>
      <c r="D42" s="18"/>
      <c r="E42" s="18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70"/>
      <c r="AG42" s="7"/>
    </row>
    <row r="43" spans="1:36" s="6" customFormat="1" ht="33" customHeight="1">
      <c r="A43" s="45" t="s">
        <v>21</v>
      </c>
      <c r="B43" s="19">
        <f>H43+J43+L43+N43+P43+R43+T43+V43+X43+Z43+AB43+AD43</f>
        <v>3894.1999999999994</v>
      </c>
      <c r="C43" s="19">
        <f>SUM(H43+J43+L43+N43+P43+R43+T43+V43+X43+Z43+AB43+AD43)</f>
        <v>3894.1999999999994</v>
      </c>
      <c r="D43" s="18">
        <f>SUM(H43+J43+L43+N43+P43+R43+T43+V43+X43+Z43+AB43+AD43)</f>
        <v>3894.1999999999994</v>
      </c>
      <c r="E43" s="18">
        <f>SUM(I43+K43+M43+O43+Q43+S43+U43+W43+Y43+AA43+AC43+AE43)</f>
        <v>3338.1460000000002</v>
      </c>
      <c r="F43" s="18">
        <f>E43/B43*100</f>
        <v>85.720969647167607</v>
      </c>
      <c r="G43" s="41">
        <f>E43/C43*100</f>
        <v>85.720969647167607</v>
      </c>
      <c r="H43" s="18">
        <v>392.8</v>
      </c>
      <c r="I43" s="18">
        <v>408.66</v>
      </c>
      <c r="J43" s="18">
        <v>517.95000000000005</v>
      </c>
      <c r="K43" s="18">
        <v>336.57</v>
      </c>
      <c r="L43" s="18">
        <v>554.29999999999995</v>
      </c>
      <c r="M43" s="18">
        <v>665.84400000000005</v>
      </c>
      <c r="N43" s="18">
        <v>400.05</v>
      </c>
      <c r="O43" s="18">
        <v>222.31</v>
      </c>
      <c r="P43" s="18">
        <v>438.45</v>
      </c>
      <c r="Q43" s="18">
        <v>461.87</v>
      </c>
      <c r="R43" s="18">
        <v>0</v>
      </c>
      <c r="S43" s="18">
        <v>32.880000000000003</v>
      </c>
      <c r="T43" s="18">
        <v>3</v>
      </c>
      <c r="U43" s="17">
        <v>3</v>
      </c>
      <c r="V43" s="18">
        <v>0</v>
      </c>
      <c r="W43" s="18">
        <v>36.799999999999997</v>
      </c>
      <c r="X43" s="18">
        <v>322.8</v>
      </c>
      <c r="Y43" s="18">
        <v>87.1</v>
      </c>
      <c r="Z43" s="18">
        <v>441.95</v>
      </c>
      <c r="AA43" s="18">
        <v>731.5</v>
      </c>
      <c r="AB43" s="18">
        <v>641.79999999999995</v>
      </c>
      <c r="AC43" s="18">
        <v>253.012</v>
      </c>
      <c r="AD43" s="18">
        <v>181.1</v>
      </c>
      <c r="AE43" s="18">
        <v>98.6</v>
      </c>
      <c r="AF43" s="71"/>
      <c r="AG43" s="7"/>
    </row>
    <row r="44" spans="1:36" s="6" customFormat="1" ht="25.9" customHeight="1">
      <c r="A44" s="45" t="s">
        <v>22</v>
      </c>
      <c r="B44" s="19"/>
      <c r="C44" s="19"/>
      <c r="D44" s="1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31"/>
      <c r="AG44" s="7"/>
    </row>
    <row r="45" spans="1:36" s="6" customFormat="1" ht="28.9" customHeight="1">
      <c r="A45" s="34" t="s">
        <v>23</v>
      </c>
      <c r="B45" s="19"/>
      <c r="C45" s="18"/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31"/>
      <c r="AG45" s="7"/>
    </row>
    <row r="46" spans="1:36" s="6" customFormat="1" ht="50.1" customHeight="1">
      <c r="A46" s="28" t="s">
        <v>39</v>
      </c>
      <c r="B46" s="17">
        <f>B47</f>
        <v>6849.3000000000011</v>
      </c>
      <c r="C46" s="17">
        <f t="shared" ref="C46:G47" si="23">C47</f>
        <v>6849.3000000000011</v>
      </c>
      <c r="D46" s="17">
        <f>D47</f>
        <v>6849.3000000000011</v>
      </c>
      <c r="E46" s="17">
        <f t="shared" si="23"/>
        <v>6549.1489999999994</v>
      </c>
      <c r="F46" s="17">
        <f t="shared" si="23"/>
        <v>95.617785759128651</v>
      </c>
      <c r="G46" s="17">
        <f t="shared" si="23"/>
        <v>95.617785759128651</v>
      </c>
      <c r="H46" s="17">
        <f xml:space="preserve"> H47</f>
        <v>1518.806</v>
      </c>
      <c r="I46" s="17">
        <f t="shared" ref="I46:AE46" si="24" xml:space="preserve"> I47</f>
        <v>1299.8679999999999</v>
      </c>
      <c r="J46" s="17">
        <f t="shared" si="24"/>
        <v>878.39599999999996</v>
      </c>
      <c r="K46" s="17">
        <f t="shared" si="24"/>
        <v>996.43</v>
      </c>
      <c r="L46" s="17">
        <f t="shared" si="24"/>
        <v>297.56299999999999</v>
      </c>
      <c r="M46" s="17">
        <f t="shared" si="24"/>
        <v>133.816</v>
      </c>
      <c r="N46" s="17">
        <f t="shared" si="24"/>
        <v>505.774</v>
      </c>
      <c r="O46" s="17">
        <f t="shared" si="24"/>
        <v>483.90499999999997</v>
      </c>
      <c r="P46" s="17">
        <f t="shared" si="24"/>
        <v>670.51400000000001</v>
      </c>
      <c r="Q46" s="17">
        <f t="shared" si="24"/>
        <v>762.88</v>
      </c>
      <c r="R46" s="17">
        <f t="shared" si="24"/>
        <v>487.40800000000002</v>
      </c>
      <c r="S46" s="17">
        <f t="shared" si="24"/>
        <v>350.75</v>
      </c>
      <c r="T46" s="17">
        <f t="shared" si="24"/>
        <v>649.43399999999997</v>
      </c>
      <c r="U46" s="17">
        <f t="shared" si="24"/>
        <v>712.37</v>
      </c>
      <c r="V46" s="17">
        <f t="shared" si="24"/>
        <v>324.52699999999999</v>
      </c>
      <c r="W46" s="17">
        <f t="shared" si="24"/>
        <v>365.17500000000001</v>
      </c>
      <c r="X46" s="17">
        <f t="shared" si="24"/>
        <v>204.08199999999999</v>
      </c>
      <c r="Y46" s="17">
        <f t="shared" si="24"/>
        <v>188.416</v>
      </c>
      <c r="Z46" s="17">
        <f t="shared" si="24"/>
        <v>530.56299999999999</v>
      </c>
      <c r="AA46" s="17">
        <f t="shared" si="24"/>
        <v>438.44600000000003</v>
      </c>
      <c r="AB46" s="17">
        <f t="shared" si="24"/>
        <v>252.24</v>
      </c>
      <c r="AC46" s="17">
        <f t="shared" si="24"/>
        <v>342.858</v>
      </c>
      <c r="AD46" s="17">
        <f t="shared" si="24"/>
        <v>529.99300000000005</v>
      </c>
      <c r="AE46" s="17">
        <f t="shared" si="24"/>
        <v>474.23500000000001</v>
      </c>
      <c r="AF46" s="29"/>
      <c r="AG46" s="7"/>
    </row>
    <row r="47" spans="1:36" s="6" customFormat="1" ht="89.25" customHeight="1">
      <c r="A47" s="30" t="s">
        <v>40</v>
      </c>
      <c r="B47" s="20">
        <f>B48</f>
        <v>6849.3000000000011</v>
      </c>
      <c r="C47" s="17">
        <f t="shared" si="23"/>
        <v>6849.3000000000011</v>
      </c>
      <c r="D47" s="17">
        <f>D48</f>
        <v>6849.3000000000011</v>
      </c>
      <c r="E47" s="17">
        <f t="shared" si="23"/>
        <v>6549.1489999999994</v>
      </c>
      <c r="F47" s="17">
        <f t="shared" si="23"/>
        <v>95.617785759128651</v>
      </c>
      <c r="G47" s="17">
        <f t="shared" si="23"/>
        <v>95.617785759128651</v>
      </c>
      <c r="H47" s="17">
        <f>H48</f>
        <v>1518.806</v>
      </c>
      <c r="I47" s="17">
        <f t="shared" ref="I47:AE47" si="25">I48</f>
        <v>1299.8679999999999</v>
      </c>
      <c r="J47" s="17">
        <f t="shared" si="25"/>
        <v>878.39599999999996</v>
      </c>
      <c r="K47" s="17">
        <f t="shared" si="25"/>
        <v>996.43</v>
      </c>
      <c r="L47" s="17">
        <f t="shared" si="25"/>
        <v>297.56299999999999</v>
      </c>
      <c r="M47" s="17">
        <f t="shared" si="25"/>
        <v>133.816</v>
      </c>
      <c r="N47" s="17">
        <f t="shared" si="25"/>
        <v>505.774</v>
      </c>
      <c r="O47" s="17">
        <f t="shared" si="25"/>
        <v>483.90499999999997</v>
      </c>
      <c r="P47" s="17">
        <f t="shared" si="25"/>
        <v>670.51400000000001</v>
      </c>
      <c r="Q47" s="17">
        <f t="shared" si="25"/>
        <v>762.88</v>
      </c>
      <c r="R47" s="17">
        <f t="shared" si="25"/>
        <v>487.40800000000002</v>
      </c>
      <c r="S47" s="17">
        <f t="shared" si="25"/>
        <v>350.75</v>
      </c>
      <c r="T47" s="17">
        <f t="shared" si="25"/>
        <v>649.43399999999997</v>
      </c>
      <c r="U47" s="17">
        <f t="shared" si="25"/>
        <v>712.37</v>
      </c>
      <c r="V47" s="17">
        <f t="shared" si="25"/>
        <v>324.52699999999999</v>
      </c>
      <c r="W47" s="17">
        <f t="shared" si="25"/>
        <v>365.17500000000001</v>
      </c>
      <c r="X47" s="17">
        <f t="shared" si="25"/>
        <v>204.08199999999999</v>
      </c>
      <c r="Y47" s="17">
        <f t="shared" si="25"/>
        <v>188.416</v>
      </c>
      <c r="Z47" s="17">
        <f t="shared" si="25"/>
        <v>530.56299999999999</v>
      </c>
      <c r="AA47" s="17">
        <f t="shared" si="25"/>
        <v>438.44600000000003</v>
      </c>
      <c r="AB47" s="17">
        <f t="shared" si="25"/>
        <v>252.24</v>
      </c>
      <c r="AC47" s="17">
        <f t="shared" si="25"/>
        <v>342.858</v>
      </c>
      <c r="AD47" s="17">
        <f t="shared" si="25"/>
        <v>529.99300000000005</v>
      </c>
      <c r="AE47" s="17">
        <f t="shared" si="25"/>
        <v>474.23500000000001</v>
      </c>
      <c r="AF47" s="33"/>
      <c r="AG47" s="7"/>
    </row>
    <row r="48" spans="1:36" s="6" customFormat="1" ht="30" customHeight="1">
      <c r="A48" s="31" t="s">
        <v>26</v>
      </c>
      <c r="B48" s="20">
        <f>B49+B50+B51+B52</f>
        <v>6849.3000000000011</v>
      </c>
      <c r="C48" s="20">
        <f>C49+C50+C51+C52</f>
        <v>6849.3000000000011</v>
      </c>
      <c r="D48" s="20">
        <f>D49+D50+D51+D52</f>
        <v>6849.3000000000011</v>
      </c>
      <c r="E48" s="20">
        <f>E50</f>
        <v>6549.1489999999994</v>
      </c>
      <c r="F48" s="17">
        <f>E48/B48*100</f>
        <v>95.617785759128651</v>
      </c>
      <c r="G48" s="17">
        <f>E48/C48*100</f>
        <v>95.617785759128651</v>
      </c>
      <c r="H48" s="17">
        <f>H49+H50+H51+H52</f>
        <v>1518.806</v>
      </c>
      <c r="I48" s="17">
        <f>I49+I50+I51+I52</f>
        <v>1299.8679999999999</v>
      </c>
      <c r="J48" s="17">
        <f t="shared" ref="J48:AD48" si="26">J49+J50+J51+J52</f>
        <v>878.39599999999996</v>
      </c>
      <c r="K48" s="17">
        <f t="shared" si="26"/>
        <v>996.43</v>
      </c>
      <c r="L48" s="17">
        <f t="shared" si="26"/>
        <v>297.56299999999999</v>
      </c>
      <c r="M48" s="17">
        <f t="shared" si="26"/>
        <v>133.816</v>
      </c>
      <c r="N48" s="17">
        <f t="shared" si="26"/>
        <v>505.774</v>
      </c>
      <c r="O48" s="17">
        <f t="shared" si="26"/>
        <v>483.90499999999997</v>
      </c>
      <c r="P48" s="17">
        <f t="shared" si="26"/>
        <v>670.51400000000001</v>
      </c>
      <c r="Q48" s="17">
        <f t="shared" si="26"/>
        <v>762.88</v>
      </c>
      <c r="R48" s="17">
        <f t="shared" si="26"/>
        <v>487.40800000000002</v>
      </c>
      <c r="S48" s="17">
        <f t="shared" si="26"/>
        <v>350.75</v>
      </c>
      <c r="T48" s="17">
        <f t="shared" si="26"/>
        <v>649.43399999999997</v>
      </c>
      <c r="U48" s="17">
        <f t="shared" si="26"/>
        <v>712.37</v>
      </c>
      <c r="V48" s="17">
        <f t="shared" si="26"/>
        <v>324.52699999999999</v>
      </c>
      <c r="W48" s="17">
        <f t="shared" si="26"/>
        <v>365.17500000000001</v>
      </c>
      <c r="X48" s="17">
        <f t="shared" si="26"/>
        <v>204.08199999999999</v>
      </c>
      <c r="Y48" s="17">
        <f t="shared" si="26"/>
        <v>188.416</v>
      </c>
      <c r="Z48" s="17">
        <f t="shared" si="26"/>
        <v>530.56299999999999</v>
      </c>
      <c r="AA48" s="17">
        <f t="shared" si="26"/>
        <v>438.44600000000003</v>
      </c>
      <c r="AB48" s="17">
        <f t="shared" si="26"/>
        <v>252.24</v>
      </c>
      <c r="AC48" s="17">
        <f t="shared" si="26"/>
        <v>342.858</v>
      </c>
      <c r="AD48" s="17">
        <f t="shared" si="26"/>
        <v>529.99300000000005</v>
      </c>
      <c r="AE48" s="17">
        <v>474.23500000000001</v>
      </c>
      <c r="AF48" s="63" t="s">
        <v>46</v>
      </c>
      <c r="AG48" s="7"/>
    </row>
    <row r="49" spans="1:44" s="6" customFormat="1" ht="27" customHeight="1">
      <c r="A49" s="45" t="s">
        <v>20</v>
      </c>
      <c r="B49" s="19"/>
      <c r="C49" s="18"/>
      <c r="D49" s="18"/>
      <c r="E49" s="18"/>
      <c r="F49" s="18"/>
      <c r="G49" s="18"/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70"/>
      <c r="AG49" s="7"/>
      <c r="AI49" s="6" t="s">
        <v>31</v>
      </c>
    </row>
    <row r="50" spans="1:44" s="6" customFormat="1" ht="24" customHeight="1">
      <c r="A50" s="45" t="s">
        <v>21</v>
      </c>
      <c r="B50" s="19">
        <f>H50+J50+L50+N50+P50+R50+T50+V50+X50+Z50+AB50+AD50</f>
        <v>6849.3000000000011</v>
      </c>
      <c r="C50" s="18">
        <f>H50+J50+L50+N50+P50+R50+T50+V50+X50+Z50+AB50+AD50</f>
        <v>6849.3000000000011</v>
      </c>
      <c r="D50" s="18">
        <f>H50+J50+L50+N50+P50+R50+T50+V50+X50+Z50+AB50+AD50</f>
        <v>6849.3000000000011</v>
      </c>
      <c r="E50" s="18">
        <f>SUM(I50+K50+M50+O50+Q50+S50+U50+W50+Y50+AA50+AC50+AE50)</f>
        <v>6549.1489999999994</v>
      </c>
      <c r="F50" s="18">
        <f>E50/B50*100</f>
        <v>95.617785759128651</v>
      </c>
      <c r="G50" s="17">
        <f>E50/C50*100</f>
        <v>95.617785759128651</v>
      </c>
      <c r="H50" s="18">
        <v>1518.806</v>
      </c>
      <c r="I50" s="18">
        <v>1299.8679999999999</v>
      </c>
      <c r="J50" s="18">
        <v>878.39599999999996</v>
      </c>
      <c r="K50" s="18">
        <v>996.43</v>
      </c>
      <c r="L50" s="18">
        <v>297.56299999999999</v>
      </c>
      <c r="M50" s="18">
        <v>133.816</v>
      </c>
      <c r="N50" s="18">
        <v>505.774</v>
      </c>
      <c r="O50" s="18">
        <v>483.90499999999997</v>
      </c>
      <c r="P50" s="18">
        <v>670.51400000000001</v>
      </c>
      <c r="Q50" s="18">
        <v>762.88</v>
      </c>
      <c r="R50" s="18">
        <v>487.40800000000002</v>
      </c>
      <c r="S50" s="18">
        <v>350.75</v>
      </c>
      <c r="T50" s="18">
        <v>649.43399999999997</v>
      </c>
      <c r="U50" s="18">
        <v>712.37</v>
      </c>
      <c r="V50" s="18">
        <v>324.52699999999999</v>
      </c>
      <c r="W50" s="18">
        <v>365.17500000000001</v>
      </c>
      <c r="X50" s="18">
        <v>204.08199999999999</v>
      </c>
      <c r="Y50" s="18">
        <v>188.416</v>
      </c>
      <c r="Z50" s="18">
        <v>530.56299999999999</v>
      </c>
      <c r="AA50" s="18">
        <v>438.44600000000003</v>
      </c>
      <c r="AB50" s="18">
        <v>252.24</v>
      </c>
      <c r="AC50" s="18">
        <v>342.858</v>
      </c>
      <c r="AD50" s="18">
        <v>529.99300000000005</v>
      </c>
      <c r="AE50" s="17">
        <v>474.23500000000001</v>
      </c>
      <c r="AF50" s="70"/>
      <c r="AG50" s="7"/>
    </row>
    <row r="51" spans="1:44" s="6" customFormat="1" ht="25.9" customHeight="1">
      <c r="A51" s="45" t="s">
        <v>22</v>
      </c>
      <c r="B51" s="19"/>
      <c r="C51" s="19"/>
      <c r="D51" s="18"/>
      <c r="E51" s="17"/>
      <c r="F51" s="17"/>
      <c r="G51" s="17"/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/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70"/>
      <c r="AG51" s="7"/>
    </row>
    <row r="52" spans="1:44" s="6" customFormat="1" ht="27" customHeight="1">
      <c r="A52" s="34" t="s">
        <v>23</v>
      </c>
      <c r="B52" s="19"/>
      <c r="C52" s="18"/>
      <c r="D52" s="18"/>
      <c r="E52" s="17"/>
      <c r="F52" s="17"/>
      <c r="G52" s="17"/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71"/>
      <c r="AG52" s="7"/>
    </row>
    <row r="53" spans="1:44" s="10" customFormat="1" ht="39" customHeight="1">
      <c r="A53" s="51" t="s">
        <v>27</v>
      </c>
      <c r="B53" s="52">
        <f>B55+B56+B57+B54</f>
        <v>197017.20300000004</v>
      </c>
      <c r="C53" s="52">
        <f>C55+C56+C57+C58+C54</f>
        <v>197017.20300000004</v>
      </c>
      <c r="D53" s="52">
        <f>D6+D39+D46+D54</f>
        <v>197332.20300000007</v>
      </c>
      <c r="E53" s="52">
        <f>SUM(I53+K53+M53+O53+Q53+S53+U53+W53+Y53+AA53+AC53+AE53)</f>
        <v>190565.57200000001</v>
      </c>
      <c r="F53" s="53">
        <f>E53/B53*100</f>
        <v>96.725346364804494</v>
      </c>
      <c r="G53" s="53">
        <f>E53/C53*100</f>
        <v>96.725346364804494</v>
      </c>
      <c r="H53" s="52">
        <f>H55+H56+H57</f>
        <v>9674.81</v>
      </c>
      <c r="I53" s="52">
        <f>I55+I56+I57</f>
        <v>6931.5390000000007</v>
      </c>
      <c r="J53" s="52">
        <f>J55+J56+J57</f>
        <v>18760.888000000003</v>
      </c>
      <c r="K53" s="52">
        <f t="shared" ref="K53:AE53" si="27">K55+K56+K57</f>
        <v>16713.571</v>
      </c>
      <c r="L53" s="52">
        <f t="shared" si="27"/>
        <v>15897.23</v>
      </c>
      <c r="M53" s="52">
        <f>M55+M56+M57</f>
        <v>16368.378000000001</v>
      </c>
      <c r="N53" s="52">
        <f>N55+N56+N57</f>
        <v>21957.110999999997</v>
      </c>
      <c r="O53" s="52">
        <f t="shared" si="27"/>
        <v>17525.168000000001</v>
      </c>
      <c r="P53" s="52">
        <f t="shared" si="27"/>
        <v>20287.614000000001</v>
      </c>
      <c r="Q53" s="52">
        <f t="shared" si="27"/>
        <v>16805.315000000002</v>
      </c>
      <c r="R53" s="52">
        <f t="shared" si="27"/>
        <v>22939.578000000001</v>
      </c>
      <c r="S53" s="52">
        <f>S55+S56+S57</f>
        <v>27563.487000000001</v>
      </c>
      <c r="T53" s="52">
        <f>T55+T56+T57</f>
        <v>16528.964</v>
      </c>
      <c r="U53" s="52">
        <f t="shared" si="27"/>
        <v>15803.721000000001</v>
      </c>
      <c r="V53" s="52">
        <f>V55+V56+V57</f>
        <v>10180.913</v>
      </c>
      <c r="W53" s="52">
        <f t="shared" si="27"/>
        <v>6710.3360000000002</v>
      </c>
      <c r="X53" s="52">
        <f>X55+X56+X57</f>
        <v>13593.627999999999</v>
      </c>
      <c r="Y53" s="52">
        <f t="shared" si="27"/>
        <v>10058.760999999999</v>
      </c>
      <c r="Z53" s="52">
        <f>Z55+Z56+Z57</f>
        <v>16490.267</v>
      </c>
      <c r="AA53" s="52">
        <f t="shared" si="27"/>
        <v>15356.508</v>
      </c>
      <c r="AB53" s="52">
        <f t="shared" si="27"/>
        <v>14130.36</v>
      </c>
      <c r="AC53" s="52">
        <f t="shared" si="27"/>
        <v>13974.401</v>
      </c>
      <c r="AD53" s="52">
        <f>AD55+AD56+AD57+AD54</f>
        <v>16575.84</v>
      </c>
      <c r="AE53" s="52">
        <f t="shared" si="27"/>
        <v>26754.386999999999</v>
      </c>
      <c r="AF53" s="51"/>
      <c r="AG53" s="56"/>
      <c r="AH53" s="55"/>
      <c r="AI53" s="54"/>
    </row>
    <row r="54" spans="1:44" s="10" customFormat="1" ht="30" customHeight="1">
      <c r="A54" s="33" t="s">
        <v>58</v>
      </c>
      <c r="B54" s="19">
        <f>B16</f>
        <v>315</v>
      </c>
      <c r="C54" s="19">
        <f>C16</f>
        <v>315</v>
      </c>
      <c r="D54" s="19">
        <f>D16</f>
        <v>315</v>
      </c>
      <c r="E54" s="20"/>
      <c r="F54" s="17">
        <f t="shared" ref="F54:G56" si="28">E54/B54*100</f>
        <v>0</v>
      </c>
      <c r="G54" s="17">
        <f t="shared" si="28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47">
        <v>315</v>
      </c>
      <c r="AE54" s="20"/>
      <c r="AF54" s="31"/>
      <c r="AG54" s="56"/>
      <c r="AH54" s="55"/>
      <c r="AI54" s="54"/>
    </row>
    <row r="55" spans="1:44" s="6" customFormat="1" ht="27" customHeight="1">
      <c r="A55" s="34" t="s">
        <v>20</v>
      </c>
      <c r="B55" s="19">
        <f>B49+B29+B17+B10+B42+B23+B35</f>
        <v>4202.7</v>
      </c>
      <c r="C55" s="19">
        <f>C49+C29+C17+C10+C42+C23+C35</f>
        <v>4202.7</v>
      </c>
      <c r="D55" s="19">
        <f>D49+D29+D17+D10+D42+D23+D35</f>
        <v>4202.7</v>
      </c>
      <c r="E55" s="49">
        <f>E49+E29+E17+E10+E42+E23+E35</f>
        <v>4202.7</v>
      </c>
      <c r="F55" s="18">
        <f t="shared" si="28"/>
        <v>100</v>
      </c>
      <c r="G55" s="18">
        <f t="shared" ref="G55:G56" si="29">E55/C55*100</f>
        <v>100</v>
      </c>
      <c r="H55" s="19">
        <f>H49+H29+H17+H10+H42+H23+H35</f>
        <v>0</v>
      </c>
      <c r="I55" s="19">
        <f>I49+I29+I17+I10+I42+I23+I35</f>
        <v>0</v>
      </c>
      <c r="J55" s="19">
        <f t="shared" ref="J55:AE55" si="30">J49+J29+J17+J10+J42+J23+J35</f>
        <v>0</v>
      </c>
      <c r="K55" s="19">
        <f t="shared" si="30"/>
        <v>0</v>
      </c>
      <c r="L55" s="19">
        <f t="shared" si="30"/>
        <v>0</v>
      </c>
      <c r="M55" s="19">
        <f t="shared" si="30"/>
        <v>0</v>
      </c>
      <c r="N55" s="19">
        <f t="shared" si="30"/>
        <v>1689</v>
      </c>
      <c r="O55" s="19">
        <f t="shared" si="30"/>
        <v>0</v>
      </c>
      <c r="P55" s="19">
        <f t="shared" si="30"/>
        <v>0</v>
      </c>
      <c r="Q55" s="19">
        <f t="shared" si="30"/>
        <v>0</v>
      </c>
      <c r="R55" s="19">
        <f t="shared" si="30"/>
        <v>0</v>
      </c>
      <c r="S55" s="19">
        <f t="shared" si="30"/>
        <v>1689</v>
      </c>
      <c r="T55" s="19">
        <f t="shared" si="30"/>
        <v>2013.7</v>
      </c>
      <c r="U55" s="19">
        <f t="shared" si="30"/>
        <v>2013.7</v>
      </c>
      <c r="V55" s="19">
        <f t="shared" si="30"/>
        <v>0</v>
      </c>
      <c r="W55" s="19">
        <f t="shared" si="30"/>
        <v>0</v>
      </c>
      <c r="X55" s="19">
        <f t="shared" si="30"/>
        <v>500</v>
      </c>
      <c r="Y55" s="19">
        <f t="shared" si="30"/>
        <v>500</v>
      </c>
      <c r="Z55" s="19">
        <f t="shared" si="30"/>
        <v>0</v>
      </c>
      <c r="AA55" s="19">
        <f t="shared" si="30"/>
        <v>0</v>
      </c>
      <c r="AB55" s="19">
        <f t="shared" si="30"/>
        <v>0</v>
      </c>
      <c r="AC55" s="19">
        <f t="shared" si="30"/>
        <v>0</v>
      </c>
      <c r="AD55" s="19">
        <f t="shared" si="30"/>
        <v>0</v>
      </c>
      <c r="AE55" s="19">
        <f t="shared" si="30"/>
        <v>0</v>
      </c>
      <c r="AF55" s="33"/>
      <c r="AG55" s="7"/>
    </row>
    <row r="56" spans="1:44" s="6" customFormat="1" ht="25.9" customHeight="1">
      <c r="A56" s="34" t="s">
        <v>21</v>
      </c>
      <c r="B56" s="19">
        <f>B50+B43+B36+B30+B24+B18+B11</f>
        <v>192499.50300000003</v>
      </c>
      <c r="C56" s="19">
        <f>C50+C43+C36+C30+C24+C18+C11</f>
        <v>192499.50300000003</v>
      </c>
      <c r="D56" s="19">
        <f>D50+D43+D36+D30+D24+D18+D11</f>
        <v>192499.50300000003</v>
      </c>
      <c r="E56" s="49">
        <f>I56+K56+M56+O56+Q56+S56+U56+W56+Y56+AA56+AC56+AE56</f>
        <v>186362.872</v>
      </c>
      <c r="F56" s="18">
        <f t="shared" si="28"/>
        <v>96.812131509762906</v>
      </c>
      <c r="G56" s="18">
        <f t="shared" si="29"/>
        <v>96.812131509762906</v>
      </c>
      <c r="H56" s="19">
        <f>H50+H43+H36+H30+H24+H18+H11</f>
        <v>9674.81</v>
      </c>
      <c r="I56" s="19">
        <f t="shared" ref="I56:AE56" si="31">I50+I43+I36+I30+I24+I18+I11</f>
        <v>6931.5390000000007</v>
      </c>
      <c r="J56" s="19">
        <f t="shared" si="31"/>
        <v>18760.888000000003</v>
      </c>
      <c r="K56" s="19">
        <f t="shared" si="31"/>
        <v>16713.571</v>
      </c>
      <c r="L56" s="19">
        <f t="shared" si="31"/>
        <v>15897.23</v>
      </c>
      <c r="M56" s="19">
        <f>M50+M43+M36+M30+M24+M18+M11</f>
        <v>16368.378000000001</v>
      </c>
      <c r="N56" s="19">
        <f t="shared" si="31"/>
        <v>20268.110999999997</v>
      </c>
      <c r="O56" s="19">
        <f t="shared" si="31"/>
        <v>17525.168000000001</v>
      </c>
      <c r="P56" s="19">
        <f t="shared" si="31"/>
        <v>20287.614000000001</v>
      </c>
      <c r="Q56" s="19">
        <f t="shared" si="31"/>
        <v>16805.315000000002</v>
      </c>
      <c r="R56" s="19">
        <f t="shared" si="31"/>
        <v>22939.578000000001</v>
      </c>
      <c r="S56" s="19">
        <f t="shared" si="31"/>
        <v>25874.487000000001</v>
      </c>
      <c r="T56" s="19">
        <f t="shared" si="31"/>
        <v>14515.264000000001</v>
      </c>
      <c r="U56" s="19">
        <f t="shared" si="31"/>
        <v>13790.021000000001</v>
      </c>
      <c r="V56" s="19">
        <f t="shared" si="31"/>
        <v>10180.913</v>
      </c>
      <c r="W56" s="19">
        <f t="shared" si="31"/>
        <v>6710.3360000000002</v>
      </c>
      <c r="X56" s="19">
        <f t="shared" si="31"/>
        <v>13093.627999999999</v>
      </c>
      <c r="Y56" s="19">
        <f t="shared" si="31"/>
        <v>9558.7609999999986</v>
      </c>
      <c r="Z56" s="19">
        <f>Z50+Z43+Z36+Z30+Z24+Z18+Z11</f>
        <v>16490.267</v>
      </c>
      <c r="AA56" s="19">
        <f t="shared" si="31"/>
        <v>15356.508</v>
      </c>
      <c r="AB56" s="19">
        <f t="shared" si="31"/>
        <v>14130.36</v>
      </c>
      <c r="AC56" s="19">
        <f t="shared" si="31"/>
        <v>13974.401</v>
      </c>
      <c r="AD56" s="19">
        <f t="shared" si="31"/>
        <v>16260.84</v>
      </c>
      <c r="AE56" s="19">
        <f t="shared" si="31"/>
        <v>26754.386999999999</v>
      </c>
      <c r="AF56" s="33"/>
      <c r="AG56" s="7"/>
    </row>
    <row r="57" spans="1:44" s="6" customFormat="1" ht="30.6" customHeight="1">
      <c r="A57" s="34" t="s">
        <v>22</v>
      </c>
      <c r="B57" s="19">
        <f t="shared" ref="B57:D58" si="32">B51+B31+B19+B12+B44+B25</f>
        <v>0</v>
      </c>
      <c r="C57" s="19">
        <f t="shared" si="32"/>
        <v>0</v>
      </c>
      <c r="D57" s="19">
        <f t="shared" si="32"/>
        <v>0</v>
      </c>
      <c r="E57" s="49"/>
      <c r="F57" s="18">
        <v>0</v>
      </c>
      <c r="G57" s="18">
        <v>0</v>
      </c>
      <c r="H57" s="19">
        <f t="shared" ref="H57:AE57" si="33">H51+H31+H19+H12+H44+H25</f>
        <v>0</v>
      </c>
      <c r="I57" s="19">
        <f>I51+I31+I19+I12+I44+I25</f>
        <v>0</v>
      </c>
      <c r="J57" s="19">
        <f t="shared" si="33"/>
        <v>0</v>
      </c>
      <c r="K57" s="19">
        <f t="shared" si="33"/>
        <v>0</v>
      </c>
      <c r="L57" s="19">
        <f t="shared" si="33"/>
        <v>0</v>
      </c>
      <c r="M57" s="19">
        <f t="shared" si="33"/>
        <v>0</v>
      </c>
      <c r="N57" s="19">
        <f t="shared" si="33"/>
        <v>0</v>
      </c>
      <c r="O57" s="19">
        <f t="shared" si="33"/>
        <v>0</v>
      </c>
      <c r="P57" s="19">
        <f t="shared" si="33"/>
        <v>0</v>
      </c>
      <c r="Q57" s="19">
        <f t="shared" si="33"/>
        <v>0</v>
      </c>
      <c r="R57" s="19">
        <f t="shared" si="33"/>
        <v>0</v>
      </c>
      <c r="S57" s="19">
        <f t="shared" si="33"/>
        <v>0</v>
      </c>
      <c r="T57" s="19">
        <f t="shared" si="33"/>
        <v>0</v>
      </c>
      <c r="U57" s="19">
        <f t="shared" si="33"/>
        <v>0</v>
      </c>
      <c r="V57" s="19">
        <f t="shared" si="33"/>
        <v>0</v>
      </c>
      <c r="W57" s="19">
        <f t="shared" si="33"/>
        <v>0</v>
      </c>
      <c r="X57" s="19">
        <f t="shared" si="33"/>
        <v>0</v>
      </c>
      <c r="Y57" s="19">
        <f t="shared" si="33"/>
        <v>0</v>
      </c>
      <c r="Z57" s="19">
        <f t="shared" si="33"/>
        <v>0</v>
      </c>
      <c r="AA57" s="19">
        <f t="shared" si="33"/>
        <v>0</v>
      </c>
      <c r="AB57" s="19">
        <f t="shared" si="33"/>
        <v>0</v>
      </c>
      <c r="AC57" s="19">
        <f t="shared" si="33"/>
        <v>0</v>
      </c>
      <c r="AD57" s="19">
        <f t="shared" si="33"/>
        <v>0</v>
      </c>
      <c r="AE57" s="19">
        <f t="shared" si="33"/>
        <v>0</v>
      </c>
      <c r="AF57" s="31"/>
      <c r="AG57" s="7"/>
    </row>
    <row r="58" spans="1:44" s="6" customFormat="1" ht="30.6" customHeight="1">
      <c r="A58" s="34" t="s">
        <v>23</v>
      </c>
      <c r="B58" s="19">
        <f t="shared" si="32"/>
        <v>0</v>
      </c>
      <c r="C58" s="19">
        <f t="shared" si="32"/>
        <v>0</v>
      </c>
      <c r="D58" s="19">
        <f t="shared" si="32"/>
        <v>0</v>
      </c>
      <c r="E58" s="49">
        <f t="shared" ref="E58:AE58" si="34">E52+E32+E20+E13+E45+E26</f>
        <v>0</v>
      </c>
      <c r="F58" s="18">
        <v>0</v>
      </c>
      <c r="G58" s="18">
        <v>0</v>
      </c>
      <c r="H58" s="19">
        <f t="shared" si="34"/>
        <v>0</v>
      </c>
      <c r="I58" s="19">
        <f t="shared" si="34"/>
        <v>0</v>
      </c>
      <c r="J58" s="19">
        <f t="shared" si="34"/>
        <v>0</v>
      </c>
      <c r="K58" s="19">
        <f t="shared" si="34"/>
        <v>0</v>
      </c>
      <c r="L58" s="19">
        <f t="shared" si="34"/>
        <v>0</v>
      </c>
      <c r="M58" s="19">
        <f t="shared" si="34"/>
        <v>0</v>
      </c>
      <c r="N58" s="19">
        <f t="shared" si="34"/>
        <v>0</v>
      </c>
      <c r="O58" s="19">
        <f t="shared" si="34"/>
        <v>0</v>
      </c>
      <c r="P58" s="19">
        <f t="shared" si="34"/>
        <v>0</v>
      </c>
      <c r="Q58" s="19">
        <f t="shared" si="34"/>
        <v>0</v>
      </c>
      <c r="R58" s="19">
        <f t="shared" si="34"/>
        <v>0</v>
      </c>
      <c r="S58" s="19">
        <f t="shared" si="34"/>
        <v>0</v>
      </c>
      <c r="T58" s="19">
        <f t="shared" si="34"/>
        <v>0</v>
      </c>
      <c r="U58" s="19">
        <f t="shared" si="34"/>
        <v>0</v>
      </c>
      <c r="V58" s="19">
        <f t="shared" si="34"/>
        <v>0</v>
      </c>
      <c r="W58" s="19">
        <f t="shared" si="34"/>
        <v>0</v>
      </c>
      <c r="X58" s="19">
        <f t="shared" si="34"/>
        <v>0</v>
      </c>
      <c r="Y58" s="19">
        <f t="shared" si="34"/>
        <v>0</v>
      </c>
      <c r="Z58" s="19">
        <f t="shared" si="34"/>
        <v>0</v>
      </c>
      <c r="AA58" s="19" t="e">
        <f>AA52+AA32+AA20+AA13+AA45+AA26</f>
        <v>#VALUE!</v>
      </c>
      <c r="AB58" s="19">
        <f t="shared" si="34"/>
        <v>0</v>
      </c>
      <c r="AC58" s="19">
        <f t="shared" si="34"/>
        <v>0</v>
      </c>
      <c r="AD58" s="19">
        <f t="shared" si="34"/>
        <v>0</v>
      </c>
      <c r="AE58" s="19">
        <f t="shared" si="34"/>
        <v>0</v>
      </c>
      <c r="AF58" s="31"/>
      <c r="AG58" s="7"/>
    </row>
    <row r="59" spans="1:44" ht="26.25" customHeight="1">
      <c r="A59" s="69"/>
      <c r="B59" s="72"/>
      <c r="C59" s="72"/>
      <c r="D59" s="72"/>
      <c r="E59" s="72"/>
      <c r="F59" s="72"/>
      <c r="G59" s="21"/>
      <c r="H59" s="73"/>
      <c r="I59" s="73"/>
      <c r="J59" s="73"/>
      <c r="K59" s="73"/>
      <c r="L59" s="11"/>
      <c r="M59" s="11"/>
      <c r="N59" s="11"/>
      <c r="O59" s="11"/>
      <c r="P59" s="11"/>
      <c r="Q59" s="12"/>
      <c r="R59" s="11"/>
      <c r="S59" s="1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3"/>
    </row>
    <row r="60" spans="1:44" ht="47.25" customHeight="1">
      <c r="A60" s="69" t="s">
        <v>48</v>
      </c>
      <c r="B60" s="72"/>
      <c r="C60" s="72"/>
      <c r="D60" s="72"/>
      <c r="E60" s="72"/>
      <c r="F60" s="72"/>
      <c r="G60" s="72"/>
      <c r="H60" s="72"/>
      <c r="I60" s="72"/>
      <c r="J60" s="22"/>
      <c r="K60" s="22"/>
      <c r="L60" s="11"/>
      <c r="M60" s="11"/>
      <c r="N60" s="11"/>
      <c r="O60" s="11"/>
      <c r="P60" s="11"/>
      <c r="Q60" s="12"/>
      <c r="R60" s="11"/>
      <c r="S60" s="11"/>
      <c r="T60" s="2"/>
      <c r="U60" s="2"/>
      <c r="V60" s="2"/>
      <c r="W60" s="2"/>
      <c r="X60" s="2"/>
      <c r="Y60" s="2"/>
      <c r="Z60" s="50"/>
      <c r="AA60" s="2"/>
      <c r="AB60" s="2"/>
      <c r="AC60" s="2"/>
      <c r="AD60" s="2"/>
      <c r="AE60" s="2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3"/>
    </row>
    <row r="61" spans="1:44" ht="39.75" customHeight="1">
      <c r="A61" s="69" t="s">
        <v>44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11"/>
      <c r="M61" s="11"/>
      <c r="N61" s="11"/>
      <c r="O61" s="11"/>
      <c r="P61" s="11"/>
      <c r="Q61" s="12"/>
      <c r="R61" s="11"/>
      <c r="S61" s="1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3"/>
    </row>
    <row r="62" spans="1:44" ht="24.75" customHeight="1">
      <c r="A62" s="74" t="s">
        <v>45</v>
      </c>
      <c r="B62" s="75"/>
      <c r="C62" s="75"/>
      <c r="D62" s="14"/>
      <c r="E62" s="14"/>
      <c r="F62" s="23"/>
      <c r="G62" s="14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1"/>
      <c r="S62" s="11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3"/>
    </row>
    <row r="63" spans="1:44" ht="47.25" customHeight="1">
      <c r="B63" s="69"/>
      <c r="C63" s="69"/>
      <c r="D63" s="69"/>
      <c r="E63" s="69"/>
      <c r="F63" s="69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1"/>
      <c r="S63" s="11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3"/>
    </row>
    <row r="64" spans="1:44" ht="47.25" customHeight="1">
      <c r="B64" s="69"/>
      <c r="C64" s="69"/>
      <c r="D64" s="69"/>
      <c r="E64" s="69"/>
      <c r="F64" s="69"/>
      <c r="G64" s="69"/>
      <c r="H64" s="2"/>
      <c r="J64" s="2"/>
      <c r="L64" s="2"/>
      <c r="N64" s="2"/>
      <c r="P64" s="2"/>
      <c r="R64" s="2"/>
      <c r="T64" s="11"/>
      <c r="X64" s="11"/>
      <c r="Z64" s="11"/>
      <c r="AB64" s="11"/>
      <c r="AD64" s="11"/>
    </row>
    <row r="65" spans="1:44">
      <c r="H65" s="2"/>
      <c r="J65" s="2"/>
      <c r="L65" s="2"/>
      <c r="N65" s="2"/>
      <c r="P65" s="2"/>
      <c r="R65" s="2"/>
      <c r="T65" s="11"/>
      <c r="X65" s="11"/>
      <c r="Z65" s="11"/>
      <c r="AB65" s="11"/>
      <c r="AD65" s="11"/>
    </row>
    <row r="66" spans="1:44" s="11" customFormat="1">
      <c r="A66" s="13"/>
      <c r="B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3"/>
      <c r="W66" s="43"/>
      <c r="AF66" s="1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1" customFormat="1">
      <c r="A67" s="13"/>
      <c r="B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3"/>
      <c r="W67" s="43"/>
      <c r="AF67" s="1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1" customFormat="1">
      <c r="A68" s="13"/>
      <c r="B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3"/>
      <c r="W68" s="43"/>
      <c r="AF68" s="1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1" customFormat="1">
      <c r="A69" s="13"/>
      <c r="B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3"/>
      <c r="W69" s="43"/>
      <c r="AF69" s="1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>
      <c r="A70" s="13"/>
      <c r="B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3"/>
      <c r="W70" s="43"/>
      <c r="AF70" s="1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1" customFormat="1">
      <c r="A71" s="13"/>
      <c r="B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3"/>
      <c r="W71" s="43"/>
      <c r="AF71" s="1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1" customFormat="1">
      <c r="A72" s="13"/>
      <c r="B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3"/>
      <c r="W72" s="43"/>
      <c r="AF72" s="1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1" customFormat="1">
      <c r="A73" s="13"/>
      <c r="B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3"/>
      <c r="W73" s="43"/>
      <c r="AF73" s="1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1" customFormat="1">
      <c r="A74" s="13"/>
      <c r="B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3"/>
      <c r="W74" s="43"/>
      <c r="AF74" s="1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1" customFormat="1">
      <c r="A75" s="13"/>
      <c r="B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3"/>
      <c r="W75" s="43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1" customFormat="1">
      <c r="A76" s="13"/>
      <c r="B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3"/>
      <c r="W76" s="43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1" customFormat="1">
      <c r="A77" s="13"/>
      <c r="B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3"/>
      <c r="W77" s="43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1" customFormat="1">
      <c r="A78" s="13"/>
      <c r="B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3"/>
      <c r="W78" s="43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1" customFormat="1">
      <c r="A79" s="13"/>
      <c r="B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3"/>
      <c r="W79" s="43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1" customFormat="1">
      <c r="A80" s="13"/>
      <c r="B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3"/>
      <c r="W80" s="43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1" customFormat="1">
      <c r="A81" s="13"/>
      <c r="B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3"/>
      <c r="W81" s="43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1" customFormat="1">
      <c r="A82" s="13"/>
      <c r="B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3"/>
      <c r="W82" s="43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1" customFormat="1">
      <c r="A83" s="13"/>
      <c r="B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3"/>
      <c r="W83" s="43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1" customFormat="1">
      <c r="A84" s="13"/>
      <c r="B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3"/>
      <c r="W84" s="43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1" customFormat="1">
      <c r="A85" s="13"/>
      <c r="B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3"/>
      <c r="W85" s="43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1" customFormat="1">
      <c r="A86" s="13"/>
      <c r="B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3"/>
      <c r="W86" s="43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1" customFormat="1">
      <c r="A87" s="13"/>
      <c r="B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3"/>
      <c r="W87" s="43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>
      <c r="A88" s="13"/>
      <c r="B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3"/>
      <c r="W88" s="43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1" customFormat="1">
      <c r="A89" s="13"/>
      <c r="B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3"/>
      <c r="W89" s="43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1" customFormat="1">
      <c r="A90" s="13"/>
      <c r="B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3"/>
      <c r="W90" s="43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1" customFormat="1">
      <c r="A91" s="13"/>
      <c r="B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3"/>
      <c r="W91" s="43"/>
      <c r="AF91" s="1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1" customFormat="1">
      <c r="A92" s="13"/>
      <c r="B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3"/>
      <c r="W92" s="43"/>
      <c r="AF92" s="1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1" customFormat="1">
      <c r="A93" s="13"/>
      <c r="B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3"/>
      <c r="W93" s="43"/>
      <c r="AF93" s="1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1" customFormat="1">
      <c r="A94" s="13"/>
      <c r="B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3"/>
      <c r="W94" s="43"/>
      <c r="AF94" s="1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>
      <c r="A95" s="13"/>
      <c r="B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3"/>
      <c r="W95" s="43"/>
      <c r="AF95" s="1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1" customFormat="1">
      <c r="A96" s="13"/>
      <c r="B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3"/>
      <c r="W96" s="43"/>
      <c r="AF96" s="1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1" customFormat="1">
      <c r="A97" s="13"/>
      <c r="B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3"/>
      <c r="W97" s="43"/>
      <c r="AF97" s="1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1" customFormat="1">
      <c r="A98" s="13"/>
      <c r="B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3"/>
      <c r="W98" s="43"/>
      <c r="AF98" s="1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1" customFormat="1">
      <c r="A99" s="13"/>
      <c r="B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3"/>
      <c r="W99" s="43"/>
      <c r="AF99" s="1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1" customFormat="1">
      <c r="A100" s="13"/>
      <c r="B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3"/>
      <c r="W100" s="43"/>
      <c r="AF100" s="1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1" customFormat="1">
      <c r="A101" s="13"/>
      <c r="B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3"/>
      <c r="W101" s="43"/>
      <c r="AF101" s="1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1" customFormat="1">
      <c r="A102" s="13"/>
      <c r="B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3"/>
      <c r="W102" s="43"/>
      <c r="AF102" s="1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1" customFormat="1">
      <c r="A103" s="13"/>
      <c r="B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3"/>
      <c r="W103" s="43"/>
      <c r="AF103" s="1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1" customFormat="1">
      <c r="A104" s="13"/>
      <c r="B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3"/>
      <c r="W104" s="43"/>
      <c r="AF104" s="1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1" customFormat="1">
      <c r="A105" s="13"/>
      <c r="B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3"/>
      <c r="W105" s="43"/>
      <c r="AF105" s="1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1" customFormat="1">
      <c r="A106" s="13"/>
      <c r="B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3"/>
      <c r="W106" s="43"/>
      <c r="AF106" s="1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1" customFormat="1">
      <c r="A107" s="13"/>
      <c r="B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3"/>
      <c r="W107" s="43"/>
      <c r="AF107" s="1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1" customFormat="1">
      <c r="A108" s="13"/>
      <c r="B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3"/>
      <c r="W108" s="43"/>
      <c r="AF108" s="1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1" customFormat="1">
      <c r="A109" s="13"/>
      <c r="B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3"/>
      <c r="W109" s="43"/>
      <c r="AF109" s="1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1" customFormat="1">
      <c r="A110" s="13"/>
      <c r="B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3"/>
      <c r="W110" s="43"/>
      <c r="AF110" s="1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1" customFormat="1">
      <c r="A111" s="13"/>
      <c r="B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3"/>
      <c r="W111" s="43"/>
      <c r="AF111" s="1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1" customFormat="1">
      <c r="A112" s="13"/>
      <c r="B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3"/>
      <c r="W112" s="43"/>
      <c r="AF112" s="1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1" customFormat="1">
      <c r="A113" s="13"/>
      <c r="B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3"/>
      <c r="W113" s="43"/>
      <c r="AF113" s="1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1" customFormat="1">
      <c r="A114" s="13"/>
      <c r="B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3"/>
      <c r="W114" s="43"/>
      <c r="AF114" s="1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1" customFormat="1">
      <c r="A115" s="13"/>
      <c r="B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3"/>
      <c r="W115" s="43"/>
      <c r="AF115" s="1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1" customFormat="1">
      <c r="A116" s="13"/>
      <c r="B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3"/>
      <c r="W116" s="43"/>
      <c r="AF116" s="13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1" customFormat="1">
      <c r="A117" s="13"/>
      <c r="B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3"/>
      <c r="W117" s="43"/>
      <c r="AF117" s="13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1" customFormat="1">
      <c r="A118" s="13"/>
      <c r="B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3"/>
      <c r="W118" s="43"/>
      <c r="AF118" s="13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1" customFormat="1">
      <c r="A119" s="13"/>
      <c r="B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3"/>
      <c r="W119" s="43"/>
      <c r="AF119" s="13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1" customFormat="1">
      <c r="A120" s="13"/>
      <c r="B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3"/>
      <c r="W120" s="43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1" customFormat="1">
      <c r="A121" s="13"/>
      <c r="B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3"/>
      <c r="W121" s="43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1" customFormat="1">
      <c r="A122" s="13"/>
      <c r="B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3"/>
      <c r="W122" s="43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1" customFormat="1">
      <c r="A123" s="13"/>
      <c r="B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3"/>
      <c r="W123" s="43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1" customFormat="1">
      <c r="A124" s="13"/>
      <c r="B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3"/>
      <c r="W124" s="43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1" customFormat="1">
      <c r="A125" s="13"/>
      <c r="B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3"/>
      <c r="W125" s="43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1" customFormat="1">
      <c r="A126" s="13"/>
      <c r="B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3"/>
      <c r="W126" s="43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1" customFormat="1">
      <c r="A127" s="13"/>
      <c r="B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3"/>
      <c r="W127" s="43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1" customFormat="1">
      <c r="A128" s="13"/>
      <c r="B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3"/>
      <c r="W128" s="43"/>
      <c r="AF128" s="13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1" customFormat="1">
      <c r="A129" s="13"/>
      <c r="B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3"/>
      <c r="W129" s="43"/>
      <c r="AF129" s="13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1" customFormat="1">
      <c r="A130" s="13"/>
      <c r="B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3"/>
      <c r="W130" s="43"/>
      <c r="AF130" s="13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1" customFormat="1">
      <c r="A131" s="13"/>
      <c r="B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3"/>
      <c r="W131" s="43"/>
      <c r="AF131" s="13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1" customFormat="1">
      <c r="A132" s="13"/>
      <c r="B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3"/>
      <c r="W132" s="43"/>
      <c r="AF132" s="13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1" customFormat="1">
      <c r="A133" s="13"/>
      <c r="B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3"/>
      <c r="W133" s="43"/>
      <c r="AF133" s="13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1" customFormat="1">
      <c r="A134" s="13"/>
      <c r="B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3"/>
      <c r="W134" s="43"/>
      <c r="AF134" s="13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1" customFormat="1">
      <c r="A135" s="13"/>
      <c r="B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3"/>
      <c r="W135" s="43"/>
      <c r="AF135" s="13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1" customFormat="1">
      <c r="A136" s="13"/>
      <c r="B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3"/>
      <c r="W136" s="43"/>
      <c r="AF136" s="13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1" customFormat="1">
      <c r="A137" s="13"/>
      <c r="B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3"/>
      <c r="W137" s="43"/>
      <c r="AF137" s="13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1" customFormat="1">
      <c r="A138" s="13"/>
      <c r="B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3"/>
      <c r="W138" s="43"/>
      <c r="AF138" s="13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1" customFormat="1">
      <c r="A139" s="13"/>
      <c r="B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3"/>
      <c r="W139" s="43"/>
      <c r="AF139" s="13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1" customFormat="1">
      <c r="A140" s="13"/>
      <c r="B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3"/>
      <c r="W140" s="43"/>
      <c r="AF140" s="13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1" customFormat="1">
      <c r="A141" s="13"/>
      <c r="B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3"/>
      <c r="W141" s="43"/>
      <c r="AF141" s="13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1" customFormat="1">
      <c r="A142" s="13"/>
      <c r="B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3"/>
      <c r="W142" s="43"/>
      <c r="AF142" s="13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1" customFormat="1">
      <c r="A143" s="13"/>
      <c r="B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3"/>
      <c r="W143" s="43"/>
      <c r="AF143" s="13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1" customFormat="1">
      <c r="A144" s="13"/>
      <c r="B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3"/>
      <c r="W144" s="43"/>
      <c r="AF144" s="13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1" customFormat="1">
      <c r="A145" s="13"/>
      <c r="B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3"/>
      <c r="W145" s="43"/>
      <c r="AF145" s="13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1" customFormat="1">
      <c r="A146" s="13"/>
      <c r="B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3"/>
      <c r="W146" s="43"/>
      <c r="AF146" s="13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1" customFormat="1">
      <c r="A147" s="13"/>
      <c r="B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3"/>
      <c r="W147" s="43"/>
      <c r="AF147" s="13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1" customFormat="1">
      <c r="A148" s="13"/>
      <c r="B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3"/>
      <c r="W148" s="43"/>
      <c r="AF148" s="13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1" customFormat="1">
      <c r="A149" s="13"/>
      <c r="B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3"/>
      <c r="W149" s="43"/>
      <c r="AF149" s="13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1" customFormat="1">
      <c r="A150" s="13"/>
      <c r="B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3"/>
      <c r="W150" s="43"/>
      <c r="AF150" s="13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1" customFormat="1">
      <c r="A151" s="13"/>
      <c r="B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3"/>
      <c r="W151" s="43"/>
      <c r="AF151" s="13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1" customFormat="1">
      <c r="A152" s="13"/>
      <c r="B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3"/>
      <c r="W152" s="43"/>
      <c r="AF152" s="13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1" customFormat="1">
      <c r="A153" s="13"/>
      <c r="B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3"/>
      <c r="W153" s="43"/>
      <c r="AF153" s="13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1" customFormat="1">
      <c r="A154" s="13"/>
      <c r="B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3"/>
      <c r="W154" s="43"/>
      <c r="AF154" s="13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1" customFormat="1">
      <c r="A155" s="13"/>
      <c r="B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3"/>
      <c r="W155" s="43"/>
      <c r="AF155" s="13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1" customFormat="1">
      <c r="A156" s="13"/>
      <c r="B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3"/>
      <c r="W156" s="43"/>
      <c r="AF156" s="13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1" customFormat="1">
      <c r="A157" s="13"/>
      <c r="B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3"/>
      <c r="W157" s="43"/>
      <c r="AF157" s="13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1" customFormat="1">
      <c r="A158" s="13"/>
      <c r="B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3"/>
      <c r="W158" s="43"/>
      <c r="AF158" s="13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1" customFormat="1">
      <c r="A159" s="13"/>
      <c r="B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3"/>
      <c r="W159" s="43"/>
      <c r="AF159" s="13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1" customFormat="1">
      <c r="A160" s="13"/>
      <c r="B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3"/>
      <c r="W160" s="43"/>
      <c r="AF160" s="13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1" customFormat="1">
      <c r="A161" s="13"/>
      <c r="B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3"/>
      <c r="W161" s="43"/>
      <c r="AF161" s="13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1" customFormat="1">
      <c r="A162" s="13"/>
      <c r="B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3"/>
      <c r="W162" s="43"/>
      <c r="AF162" s="13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1" customFormat="1">
      <c r="A163" s="13"/>
      <c r="B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3"/>
      <c r="W163" s="43"/>
      <c r="AF163" s="13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1" customFormat="1">
      <c r="A164" s="13"/>
      <c r="B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3"/>
      <c r="W164" s="43"/>
      <c r="AF164" s="13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1" customFormat="1">
      <c r="A165" s="13"/>
      <c r="B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3"/>
      <c r="W165" s="43"/>
      <c r="AF165" s="13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1" customFormat="1">
      <c r="A166" s="13"/>
      <c r="B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3"/>
      <c r="W166" s="43"/>
      <c r="AF166" s="13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1" customFormat="1">
      <c r="A167" s="13"/>
      <c r="B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3"/>
      <c r="W167" s="43"/>
      <c r="AF167" s="13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1" customFormat="1">
      <c r="A168" s="13"/>
      <c r="B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3"/>
      <c r="W168" s="43"/>
      <c r="AF168" s="1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1" customFormat="1">
      <c r="A169" s="13"/>
      <c r="B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3"/>
      <c r="W169" s="43"/>
      <c r="AF169" s="1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1" customFormat="1">
      <c r="A170" s="13"/>
      <c r="B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3"/>
      <c r="W170" s="43"/>
      <c r="AF170" s="13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1" customFormat="1">
      <c r="A171" s="13"/>
      <c r="B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3"/>
      <c r="W171" s="43"/>
      <c r="AF171" s="13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1" customFormat="1">
      <c r="A172" s="13"/>
      <c r="B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3"/>
      <c r="W172" s="43"/>
      <c r="AF172" s="13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1" customFormat="1">
      <c r="A173" s="13"/>
      <c r="B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3"/>
      <c r="W173" s="43"/>
      <c r="AF173" s="13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1" customFormat="1">
      <c r="A174" s="13"/>
      <c r="B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3"/>
      <c r="W174" s="43"/>
      <c r="AF174" s="13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1" customFormat="1">
      <c r="A175" s="13"/>
      <c r="B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3"/>
      <c r="W175" s="43"/>
      <c r="AF175" s="13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1" customFormat="1">
      <c r="A176" s="13"/>
      <c r="B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3"/>
      <c r="W176" s="43"/>
      <c r="AF176" s="13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1" customFormat="1">
      <c r="A177" s="13"/>
      <c r="B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3"/>
      <c r="W177" s="43"/>
      <c r="AF177" s="13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1" customFormat="1">
      <c r="A178" s="13"/>
      <c r="B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3"/>
      <c r="W178" s="43"/>
      <c r="AF178" s="13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1" customFormat="1">
      <c r="A179" s="13"/>
      <c r="B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3"/>
      <c r="W179" s="43"/>
      <c r="AF179" s="13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1" customFormat="1">
      <c r="A180" s="13"/>
      <c r="B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3"/>
      <c r="W180" s="43"/>
      <c r="AF180" s="13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1" customFormat="1">
      <c r="A181" s="13"/>
      <c r="B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3"/>
      <c r="W181" s="43"/>
      <c r="AF181" s="13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1" customFormat="1">
      <c r="A182" s="13"/>
      <c r="B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3"/>
      <c r="W182" s="43"/>
      <c r="AF182" s="1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1" customFormat="1">
      <c r="A183" s="13"/>
      <c r="B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3"/>
      <c r="W183" s="43"/>
      <c r="AF183" s="1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1" customFormat="1">
      <c r="A184" s="13"/>
      <c r="B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3"/>
      <c r="W184" s="43"/>
      <c r="AF184" s="13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1" customFormat="1">
      <c r="A185" s="13"/>
      <c r="B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3"/>
      <c r="W185" s="43"/>
      <c r="AF185" s="13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1" customFormat="1">
      <c r="A186" s="13"/>
      <c r="B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3"/>
      <c r="W186" s="43"/>
      <c r="AF186" s="13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1" customFormat="1">
      <c r="A187" s="13"/>
      <c r="B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3"/>
      <c r="W187" s="43"/>
      <c r="AF187" s="13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1" customFormat="1">
      <c r="A188" s="13"/>
      <c r="B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3"/>
      <c r="W188" s="43"/>
      <c r="AF188" s="13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1" customFormat="1">
      <c r="A189" s="13"/>
      <c r="B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3"/>
      <c r="W189" s="43"/>
      <c r="AF189" s="13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1" customFormat="1">
      <c r="A190" s="13"/>
      <c r="B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3"/>
      <c r="W190" s="43"/>
      <c r="AF190" s="13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1" customFormat="1">
      <c r="A191" s="13"/>
      <c r="B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3"/>
      <c r="W191" s="43"/>
      <c r="AF191" s="13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1" customFormat="1">
      <c r="A192" s="13"/>
      <c r="B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3"/>
      <c r="W192" s="43"/>
      <c r="AF192" s="13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1" customFormat="1">
      <c r="A193" s="13"/>
      <c r="B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3"/>
      <c r="W193" s="43"/>
      <c r="AF193" s="13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1" customFormat="1">
      <c r="A194" s="13"/>
      <c r="B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3"/>
      <c r="W194" s="43"/>
      <c r="AF194" s="13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1" customFormat="1">
      <c r="A195" s="13"/>
      <c r="B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3"/>
      <c r="W195" s="43"/>
      <c r="AF195" s="13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1" customFormat="1">
      <c r="A196" s="13"/>
      <c r="B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3"/>
      <c r="W196" s="43"/>
      <c r="AF196" s="1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1" customFormat="1">
      <c r="A197" s="13"/>
      <c r="B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3"/>
      <c r="W197" s="43"/>
      <c r="AF197" s="1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1" customFormat="1">
      <c r="A198" s="13"/>
      <c r="B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3"/>
      <c r="W198" s="43"/>
      <c r="AF198" s="13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1" customFormat="1">
      <c r="A199" s="13"/>
      <c r="B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3"/>
      <c r="W199" s="43"/>
      <c r="AF199" s="13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1" customFormat="1">
      <c r="A200" s="13"/>
      <c r="B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3"/>
      <c r="W200" s="43"/>
      <c r="AF200" s="13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1" customFormat="1">
      <c r="A201" s="13"/>
      <c r="B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3"/>
      <c r="W201" s="43"/>
      <c r="AF201" s="13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1" customFormat="1">
      <c r="A202" s="13"/>
      <c r="B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3"/>
      <c r="W202" s="43"/>
      <c r="AF202" s="13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1" customFormat="1">
      <c r="A203" s="13"/>
      <c r="B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3"/>
      <c r="W203" s="43"/>
      <c r="AF203" s="13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1" customFormat="1">
      <c r="A204" s="13"/>
      <c r="B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3"/>
      <c r="W204" s="43"/>
      <c r="AF204" s="13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1" customFormat="1">
      <c r="A205" s="13"/>
      <c r="B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3"/>
      <c r="W205" s="43"/>
      <c r="AF205" s="13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1" customFormat="1">
      <c r="A206" s="13"/>
      <c r="B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3"/>
      <c r="W206" s="43"/>
      <c r="AF206" s="13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1" customFormat="1">
      <c r="A207" s="13"/>
      <c r="B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3"/>
      <c r="W207" s="43"/>
      <c r="AF207" s="13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1" customFormat="1">
      <c r="A208" s="13"/>
      <c r="B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3"/>
      <c r="W208" s="43"/>
      <c r="AF208" s="13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1" customFormat="1">
      <c r="A209" s="13"/>
      <c r="B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3"/>
      <c r="W209" s="43"/>
      <c r="AF209" s="13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1" customFormat="1">
      <c r="A210" s="13"/>
      <c r="B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3"/>
      <c r="W210" s="43"/>
      <c r="AF210" s="1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1" customFormat="1">
      <c r="A211" s="13"/>
      <c r="B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3"/>
      <c r="W211" s="43"/>
      <c r="AF211" s="1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1" customFormat="1">
      <c r="A212" s="13"/>
      <c r="B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3"/>
      <c r="W212" s="43"/>
      <c r="AF212" s="13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1" customFormat="1">
      <c r="A213" s="13"/>
      <c r="B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3"/>
      <c r="W213" s="43"/>
      <c r="AF213" s="13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1" customFormat="1">
      <c r="A214" s="13"/>
      <c r="B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3"/>
      <c r="W214" s="43"/>
      <c r="AF214" s="13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1" customFormat="1">
      <c r="A215" s="13"/>
      <c r="B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3"/>
      <c r="W215" s="43"/>
      <c r="AF215" s="13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1" customFormat="1">
      <c r="A216" s="13"/>
      <c r="B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3"/>
      <c r="W216" s="43"/>
      <c r="AF216" s="13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1" customFormat="1">
      <c r="A217" s="13"/>
      <c r="B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3"/>
      <c r="W217" s="43"/>
      <c r="AF217" s="13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1" customFormat="1">
      <c r="A218" s="13"/>
      <c r="B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3"/>
      <c r="W218" s="43"/>
      <c r="AF218" s="13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1" customFormat="1">
      <c r="A219" s="13"/>
      <c r="B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3"/>
      <c r="W219" s="43"/>
      <c r="AF219" s="13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1" customFormat="1">
      <c r="A220" s="13"/>
      <c r="B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3"/>
      <c r="W220" s="43"/>
      <c r="AF220" s="13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1" customFormat="1">
      <c r="A221" s="13"/>
      <c r="B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3"/>
      <c r="W221" s="43"/>
      <c r="AF221" s="13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1" customFormat="1">
      <c r="A222" s="13"/>
      <c r="B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3"/>
      <c r="W222" s="43"/>
      <c r="AF222" s="13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1" customFormat="1">
      <c r="A223" s="13"/>
      <c r="B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3"/>
      <c r="W223" s="43"/>
      <c r="AF223" s="13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1" customFormat="1">
      <c r="A224" s="13"/>
      <c r="B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3"/>
      <c r="W224" s="43"/>
      <c r="AF224" s="13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1" customFormat="1">
      <c r="A225" s="13"/>
      <c r="B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3"/>
      <c r="W225" s="43"/>
      <c r="AF225" s="13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1" customFormat="1">
      <c r="A226" s="13"/>
      <c r="B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3"/>
      <c r="W226" s="43"/>
      <c r="AF226" s="13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1" customFormat="1">
      <c r="A227" s="13"/>
      <c r="B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3"/>
      <c r="W227" s="43"/>
      <c r="AF227" s="13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1" customFormat="1">
      <c r="A228" s="13"/>
      <c r="B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3"/>
      <c r="W228" s="43"/>
      <c r="AF228" s="13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1" customFormat="1">
      <c r="A229" s="13"/>
      <c r="B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3"/>
      <c r="W229" s="43"/>
      <c r="AF229" s="13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1" customFormat="1">
      <c r="A230" s="13"/>
      <c r="B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3"/>
      <c r="W230" s="43"/>
      <c r="AF230" s="13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1" customFormat="1">
      <c r="A231" s="13"/>
      <c r="B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3"/>
      <c r="W231" s="43"/>
      <c r="AF231" s="13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1" customFormat="1">
      <c r="A232" s="13"/>
      <c r="B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3"/>
      <c r="W232" s="43"/>
      <c r="AF232" s="13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1" customFormat="1">
      <c r="A233" s="13"/>
      <c r="B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3"/>
      <c r="W233" s="43"/>
      <c r="AF233" s="13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1" customFormat="1">
      <c r="A234" s="13"/>
      <c r="B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3"/>
      <c r="W234" s="43"/>
      <c r="AF234" s="13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1" customFormat="1">
      <c r="A235" s="13"/>
      <c r="B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3"/>
      <c r="W235" s="43"/>
      <c r="AF235" s="13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1" customFormat="1">
      <c r="A236" s="13"/>
      <c r="B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3"/>
      <c r="W236" s="43"/>
      <c r="AF236" s="13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1" customFormat="1">
      <c r="A237" s="13"/>
      <c r="B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3"/>
      <c r="W237" s="43"/>
      <c r="AF237" s="13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1" customFormat="1">
      <c r="A238" s="13"/>
      <c r="B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3"/>
      <c r="W238" s="43"/>
      <c r="AF238" s="1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1" customFormat="1">
      <c r="A239" s="13"/>
      <c r="B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3"/>
      <c r="W239" s="43"/>
      <c r="AF239" s="1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1" customFormat="1">
      <c r="A240" s="13"/>
      <c r="B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3"/>
      <c r="W240" s="43"/>
      <c r="AF240" s="13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1" customFormat="1">
      <c r="A241" s="13"/>
      <c r="B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3"/>
      <c r="W241" s="43"/>
      <c r="AF241" s="13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1" customFormat="1">
      <c r="A242" s="13"/>
      <c r="B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3"/>
      <c r="W242" s="43"/>
      <c r="AF242" s="13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1" customFormat="1">
      <c r="A243" s="13"/>
      <c r="B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3"/>
      <c r="W243" s="43"/>
      <c r="AF243" s="13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1" customFormat="1">
      <c r="A244" s="13"/>
      <c r="B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3"/>
      <c r="W244" s="43"/>
      <c r="AF244" s="13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1" customFormat="1">
      <c r="A245" s="13"/>
      <c r="B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3"/>
      <c r="W245" s="43"/>
      <c r="AF245" s="13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1" customFormat="1">
      <c r="A246" s="13"/>
      <c r="B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3"/>
      <c r="W246" s="43"/>
      <c r="AF246" s="13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1" customFormat="1">
      <c r="A247" s="13"/>
      <c r="B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3"/>
      <c r="W247" s="43"/>
      <c r="AF247" s="13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1" customFormat="1">
      <c r="A248" s="13"/>
      <c r="B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3"/>
      <c r="W248" s="43"/>
      <c r="AF248" s="13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1" customFormat="1">
      <c r="A249" s="13"/>
      <c r="B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3"/>
      <c r="W249" s="43"/>
      <c r="AF249" s="13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1" customFormat="1">
      <c r="A250" s="13"/>
      <c r="B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3"/>
      <c r="W250" s="43"/>
      <c r="AF250" s="13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1" customFormat="1">
      <c r="A251" s="13"/>
      <c r="B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3"/>
      <c r="W251" s="43"/>
      <c r="AF251" s="13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1" customFormat="1">
      <c r="A252" s="13"/>
      <c r="B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3"/>
      <c r="W252" s="43"/>
      <c r="AF252" s="1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1" customFormat="1">
      <c r="A253" s="13"/>
      <c r="B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3"/>
      <c r="W253" s="43"/>
      <c r="AF253" s="1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1" customFormat="1">
      <c r="A254" s="13"/>
      <c r="B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3"/>
      <c r="W254" s="43"/>
      <c r="AF254" s="13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1" customFormat="1">
      <c r="A255" s="13"/>
      <c r="B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3"/>
      <c r="W255" s="43"/>
      <c r="AF255" s="13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1" customFormat="1">
      <c r="A256" s="13"/>
      <c r="B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3"/>
      <c r="W256" s="43"/>
      <c r="AF256" s="1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1" customFormat="1">
      <c r="A257" s="13"/>
      <c r="B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3"/>
      <c r="W257" s="43"/>
      <c r="AF257" s="13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1" customFormat="1">
      <c r="A258" s="13"/>
      <c r="B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3"/>
      <c r="W258" s="43"/>
      <c r="AF258" s="13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1" customFormat="1">
      <c r="A259" s="13"/>
      <c r="B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3"/>
      <c r="W259" s="43"/>
      <c r="AF259" s="13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1" customFormat="1">
      <c r="A260" s="13"/>
      <c r="B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3"/>
      <c r="W260" s="43"/>
      <c r="AF260" s="13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1" customFormat="1">
      <c r="A261" s="13"/>
      <c r="B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3"/>
      <c r="W261" s="43"/>
      <c r="AF261" s="13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1" customFormat="1">
      <c r="A262" s="13"/>
      <c r="B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3"/>
      <c r="W262" s="43"/>
      <c r="AF262" s="13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1" customFormat="1">
      <c r="A263" s="13"/>
      <c r="B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3"/>
      <c r="W263" s="43"/>
      <c r="AF263" s="13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1" customFormat="1">
      <c r="A264" s="13"/>
      <c r="B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3"/>
      <c r="W264" s="43"/>
      <c r="AF264" s="13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1" customFormat="1">
      <c r="A265" s="13"/>
      <c r="B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3"/>
      <c r="W265" s="43"/>
      <c r="AF265" s="13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1" customFormat="1">
      <c r="A266" s="13"/>
      <c r="B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3"/>
      <c r="W266" s="43"/>
      <c r="AF266" s="1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1" customFormat="1">
      <c r="A267" s="13"/>
      <c r="B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3"/>
      <c r="W267" s="43"/>
      <c r="AF267" s="1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1" customFormat="1">
      <c r="A268" s="13"/>
      <c r="B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3"/>
      <c r="W268" s="43"/>
      <c r="AF268" s="13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1" customFormat="1">
      <c r="A269" s="13"/>
      <c r="B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3"/>
      <c r="W269" s="43"/>
      <c r="AF269" s="13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1" customFormat="1">
      <c r="A270" s="13"/>
      <c r="B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3"/>
      <c r="W270" s="43"/>
      <c r="AF270" s="13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1" customFormat="1">
      <c r="A271" s="13"/>
      <c r="B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3"/>
      <c r="W271" s="43"/>
      <c r="AF271" s="13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1" customFormat="1">
      <c r="A272" s="13"/>
      <c r="B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3"/>
      <c r="W272" s="43"/>
      <c r="AF272" s="1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1" customFormat="1">
      <c r="A273" s="13"/>
      <c r="B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3"/>
      <c r="W273" s="43"/>
      <c r="AF273" s="1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1" customFormat="1">
      <c r="A274" s="13"/>
      <c r="B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3"/>
      <c r="W274" s="43"/>
      <c r="AF274" s="1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1" customFormat="1">
      <c r="A275" s="13"/>
      <c r="B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3"/>
      <c r="W275" s="43"/>
      <c r="AF275" s="1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1" customFormat="1">
      <c r="A276" s="13"/>
      <c r="B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3"/>
      <c r="W276" s="43"/>
      <c r="AF276" s="1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1" customFormat="1">
      <c r="A277" s="13"/>
      <c r="B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3"/>
      <c r="W277" s="43"/>
      <c r="AF277" s="1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1" customFormat="1">
      <c r="A278" s="13"/>
      <c r="B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3"/>
      <c r="W278" s="43"/>
      <c r="AF278" s="1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1" customFormat="1">
      <c r="A279" s="13"/>
      <c r="B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3"/>
      <c r="W279" s="43"/>
      <c r="AF279" s="1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1" customFormat="1">
      <c r="A280" s="13"/>
      <c r="B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3"/>
      <c r="W280" s="43"/>
      <c r="AF280" s="1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1" customFormat="1">
      <c r="A281" s="13"/>
      <c r="B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3"/>
      <c r="W281" s="43"/>
      <c r="AF281" s="1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1" customFormat="1">
      <c r="A282" s="13"/>
      <c r="B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3"/>
      <c r="W282" s="43"/>
      <c r="AF282" s="1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1" customFormat="1">
      <c r="A283" s="13"/>
      <c r="B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3"/>
      <c r="W283" s="43"/>
      <c r="AF283" s="1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1" customFormat="1">
      <c r="A284" s="13"/>
      <c r="B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3"/>
      <c r="W284" s="43"/>
      <c r="AF284" s="1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1" customFormat="1">
      <c r="A285" s="13"/>
      <c r="B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3"/>
      <c r="W285" s="43"/>
      <c r="AF285" s="1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1" customFormat="1">
      <c r="A286" s="13"/>
      <c r="B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3"/>
      <c r="W286" s="43"/>
      <c r="AF286" s="1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1" customFormat="1">
      <c r="A287" s="13"/>
      <c r="B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3"/>
      <c r="W287" s="43"/>
      <c r="AF287" s="1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1" customFormat="1">
      <c r="A288" s="13"/>
      <c r="B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3"/>
      <c r="W288" s="43"/>
      <c r="AF288" s="1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1" customFormat="1">
      <c r="A289" s="13"/>
      <c r="B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3"/>
      <c r="W289" s="43"/>
      <c r="AF289" s="1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1" customFormat="1">
      <c r="A290" s="13"/>
      <c r="B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3"/>
      <c r="W290" s="43"/>
      <c r="AF290" s="1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1" customFormat="1">
      <c r="A291" s="13"/>
      <c r="B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3"/>
      <c r="W291" s="43"/>
      <c r="AF291" s="1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1" customFormat="1">
      <c r="A292" s="13"/>
      <c r="B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3"/>
      <c r="W292" s="43"/>
      <c r="AF292" s="1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1" customFormat="1">
      <c r="A293" s="13"/>
      <c r="B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3"/>
      <c r="W293" s="43"/>
      <c r="AF293" s="1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1" customFormat="1">
      <c r="A294" s="13"/>
      <c r="B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3"/>
      <c r="W294" s="43"/>
      <c r="AF294" s="1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1" customFormat="1">
      <c r="A295" s="13"/>
      <c r="B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3"/>
      <c r="W295" s="43"/>
      <c r="AF295" s="1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1" customFormat="1">
      <c r="A296" s="13"/>
      <c r="B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3"/>
      <c r="W296" s="43"/>
      <c r="AF296" s="1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1" customFormat="1">
      <c r="A297" s="13"/>
      <c r="B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3"/>
      <c r="W297" s="43"/>
      <c r="AF297" s="1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1" customFormat="1">
      <c r="A298" s="13"/>
      <c r="B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3"/>
      <c r="W298" s="43"/>
      <c r="AF298" s="1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1" customFormat="1">
      <c r="A299" s="13"/>
      <c r="B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3"/>
      <c r="W299" s="43"/>
      <c r="AF299" s="1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1" customFormat="1">
      <c r="A300" s="13"/>
      <c r="B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3"/>
      <c r="W300" s="43"/>
      <c r="AF300" s="13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1" customFormat="1">
      <c r="A301" s="13"/>
      <c r="B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3"/>
      <c r="W301" s="43"/>
      <c r="AF301" s="13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1" customFormat="1">
      <c r="A302" s="13"/>
      <c r="B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3"/>
      <c r="W302" s="43"/>
      <c r="AF302" s="13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1" customFormat="1">
      <c r="A303" s="13"/>
      <c r="B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3"/>
      <c r="W303" s="43"/>
      <c r="AF303" s="13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1" customFormat="1">
      <c r="A304" s="13"/>
      <c r="B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3"/>
      <c r="W304" s="43"/>
      <c r="AF304" s="13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1" customFormat="1">
      <c r="A305" s="13"/>
      <c r="B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3"/>
      <c r="W305" s="43"/>
      <c r="AF305" s="13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1" customFormat="1">
      <c r="A306" s="13"/>
      <c r="B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3"/>
      <c r="W306" s="43"/>
      <c r="AF306" s="13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1" customFormat="1">
      <c r="A307" s="13"/>
      <c r="B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3"/>
      <c r="W307" s="43"/>
      <c r="AF307" s="13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1" customFormat="1">
      <c r="A308" s="13"/>
      <c r="B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3"/>
      <c r="W308" s="43"/>
      <c r="AF308" s="13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1" customFormat="1">
      <c r="A309" s="13"/>
      <c r="B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3"/>
      <c r="W309" s="43"/>
      <c r="AF309" s="13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1" customFormat="1">
      <c r="A310" s="13"/>
      <c r="B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3"/>
      <c r="W310" s="43"/>
      <c r="AF310" s="13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1" customFormat="1">
      <c r="A311" s="13"/>
      <c r="B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3"/>
      <c r="W311" s="43"/>
      <c r="AF311" s="13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1" customFormat="1">
      <c r="A312" s="13"/>
      <c r="B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3"/>
      <c r="W312" s="43"/>
      <c r="AF312" s="13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1" customFormat="1">
      <c r="A313" s="13"/>
      <c r="B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3"/>
      <c r="W313" s="43"/>
      <c r="AF313" s="13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1" customFormat="1">
      <c r="A314" s="13"/>
      <c r="B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3"/>
      <c r="W314" s="43"/>
      <c r="AF314" s="13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1" customFormat="1">
      <c r="A315" s="13"/>
      <c r="B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3"/>
      <c r="W315" s="43"/>
      <c r="AF315" s="13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1" customFormat="1">
      <c r="A316" s="13"/>
      <c r="B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3"/>
      <c r="W316" s="43"/>
      <c r="AF316" s="13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1" customFormat="1">
      <c r="A317" s="13"/>
      <c r="B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3"/>
      <c r="W317" s="43"/>
      <c r="AF317" s="13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1" customFormat="1">
      <c r="A318" s="13"/>
      <c r="B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3"/>
      <c r="W318" s="43"/>
      <c r="AF318" s="13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1" customFormat="1">
      <c r="A319" s="13"/>
      <c r="B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3"/>
      <c r="W319" s="43"/>
      <c r="AF319" s="13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1" customFormat="1">
      <c r="A320" s="13"/>
      <c r="B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3"/>
      <c r="W320" s="43"/>
      <c r="AF320" s="13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1" customFormat="1">
      <c r="A321" s="13"/>
      <c r="B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3"/>
      <c r="W321" s="43"/>
      <c r="AF321" s="13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1" customFormat="1">
      <c r="A322" s="13"/>
      <c r="B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3"/>
      <c r="W322" s="43"/>
      <c r="AF322" s="13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1" customFormat="1">
      <c r="A323" s="13"/>
      <c r="B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3"/>
      <c r="W323" s="43"/>
      <c r="AF323" s="13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1" customFormat="1">
      <c r="A324" s="13"/>
      <c r="B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3"/>
      <c r="W324" s="43"/>
      <c r="AF324" s="13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1" customFormat="1">
      <c r="A325" s="13"/>
      <c r="B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3"/>
      <c r="W325" s="43"/>
      <c r="AF325" s="13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1" customFormat="1">
      <c r="A326" s="13"/>
      <c r="B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3"/>
      <c r="W326" s="43"/>
      <c r="AF326" s="13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1" customFormat="1">
      <c r="A327" s="13"/>
      <c r="B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3"/>
      <c r="W327" s="43"/>
      <c r="AF327" s="13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1" customFormat="1">
      <c r="A328" s="13"/>
      <c r="B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3"/>
      <c r="W328" s="43"/>
      <c r="AF328" s="13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1" customFormat="1">
      <c r="A329" s="13"/>
      <c r="B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3"/>
      <c r="W329" s="43"/>
      <c r="AF329" s="13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1" customFormat="1">
      <c r="A330" s="13"/>
      <c r="B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3"/>
      <c r="W330" s="43"/>
      <c r="AF330" s="13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1" customFormat="1">
      <c r="A331" s="13"/>
      <c r="B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3"/>
      <c r="W331" s="43"/>
      <c r="AF331" s="13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1" customFormat="1">
      <c r="A332" s="13"/>
      <c r="B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3"/>
      <c r="W332" s="43"/>
      <c r="AF332" s="13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1" customFormat="1">
      <c r="A333" s="13"/>
      <c r="B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3"/>
      <c r="W333" s="43"/>
      <c r="AF333" s="13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1" customFormat="1">
      <c r="A334" s="13"/>
      <c r="B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3"/>
      <c r="W334" s="43"/>
      <c r="AF334" s="13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1" customFormat="1">
      <c r="A335" s="13"/>
      <c r="B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3"/>
      <c r="W335" s="43"/>
      <c r="AF335" s="13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1" customFormat="1">
      <c r="A336" s="13"/>
      <c r="B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3"/>
      <c r="W336" s="43"/>
      <c r="AF336" s="13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1" customFormat="1">
      <c r="A337" s="13"/>
      <c r="B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3"/>
      <c r="W337" s="43"/>
      <c r="AF337" s="13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1" customFormat="1">
      <c r="A338" s="13"/>
      <c r="B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3"/>
      <c r="W338" s="43"/>
      <c r="AF338" s="13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1" customFormat="1">
      <c r="A339" s="13"/>
      <c r="B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3"/>
      <c r="W339" s="43"/>
      <c r="AF339" s="13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1" customFormat="1">
      <c r="A340" s="13"/>
      <c r="B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3"/>
      <c r="W340" s="43"/>
      <c r="AF340" s="13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1" customFormat="1">
      <c r="A341" s="13"/>
      <c r="B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3"/>
      <c r="W341" s="43"/>
      <c r="AF341" s="13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1" customFormat="1">
      <c r="A342" s="13"/>
      <c r="B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3"/>
      <c r="W342" s="43"/>
      <c r="AF342" s="13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1" customFormat="1">
      <c r="A343" s="13"/>
      <c r="B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3"/>
      <c r="W343" s="43"/>
      <c r="AF343" s="13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1" customFormat="1">
      <c r="A344" s="13"/>
      <c r="B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3"/>
      <c r="W344" s="43"/>
      <c r="AF344" s="13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1" customFormat="1">
      <c r="A345" s="13"/>
      <c r="B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3"/>
      <c r="W345" s="43"/>
      <c r="AF345" s="13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1" customFormat="1">
      <c r="A346" s="13"/>
      <c r="B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3"/>
      <c r="W346" s="43"/>
      <c r="AF346" s="13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1" customFormat="1">
      <c r="A347" s="13"/>
      <c r="B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3"/>
      <c r="W347" s="43"/>
      <c r="AF347" s="13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1" customFormat="1">
      <c r="A348" s="13"/>
      <c r="B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3"/>
      <c r="W348" s="43"/>
      <c r="AF348" s="13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1" customFormat="1">
      <c r="A349" s="13"/>
      <c r="B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3"/>
      <c r="W349" s="43"/>
      <c r="AF349" s="13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1" customFormat="1">
      <c r="A350" s="13"/>
      <c r="B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3"/>
      <c r="W350" s="43"/>
      <c r="AF350" s="13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1" customFormat="1">
      <c r="A351" s="13"/>
      <c r="B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3"/>
      <c r="W351" s="43"/>
      <c r="AF351" s="13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1" customFormat="1">
      <c r="A352" s="13"/>
      <c r="B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3"/>
      <c r="W352" s="43"/>
      <c r="AF352" s="13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1" customFormat="1">
      <c r="A353" s="13"/>
      <c r="B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3"/>
      <c r="W353" s="43"/>
      <c r="AF353" s="13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1" customFormat="1">
      <c r="A354" s="13"/>
      <c r="B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3"/>
      <c r="W354" s="43"/>
      <c r="AF354" s="13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1" customFormat="1">
      <c r="A355" s="13"/>
      <c r="B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3"/>
      <c r="W355" s="43"/>
      <c r="AF355" s="13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1" customFormat="1">
      <c r="A356" s="13"/>
      <c r="B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3"/>
      <c r="W356" s="43"/>
      <c r="AF356" s="13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1" customFormat="1">
      <c r="A357" s="13"/>
      <c r="B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3"/>
      <c r="W357" s="43"/>
      <c r="AF357" s="13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1" customFormat="1">
      <c r="A358" s="13"/>
      <c r="B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3"/>
      <c r="W358" s="43"/>
      <c r="AF358" s="13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1" customFormat="1">
      <c r="A359" s="13"/>
      <c r="B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3"/>
      <c r="W359" s="43"/>
      <c r="AF359" s="13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1" customFormat="1">
      <c r="A360" s="13"/>
      <c r="B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3"/>
      <c r="W360" s="43"/>
      <c r="AF360" s="13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1" customFormat="1">
      <c r="A361" s="13"/>
      <c r="B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3"/>
      <c r="W361" s="43"/>
      <c r="AF361" s="13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1" customFormat="1">
      <c r="A362" s="13"/>
      <c r="B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3"/>
      <c r="W362" s="43"/>
      <c r="AF362" s="13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1" customFormat="1">
      <c r="A363" s="13"/>
      <c r="B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3"/>
      <c r="W363" s="43"/>
      <c r="AF363" s="13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1" customFormat="1">
      <c r="A364" s="13"/>
      <c r="B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3"/>
      <c r="W364" s="43"/>
      <c r="AF364" s="13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1" customFormat="1">
      <c r="A365" s="13"/>
      <c r="B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3"/>
      <c r="W365" s="43"/>
      <c r="AF365" s="13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1" customFormat="1">
      <c r="A366" s="13"/>
      <c r="B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3"/>
      <c r="W366" s="43"/>
      <c r="AF366" s="13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1" customFormat="1">
      <c r="A367" s="13"/>
      <c r="B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3"/>
      <c r="W367" s="43"/>
      <c r="AF367" s="13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1" customFormat="1">
      <c r="A368" s="13"/>
      <c r="B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3"/>
      <c r="W368" s="43"/>
      <c r="AF368" s="13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1" customFormat="1">
      <c r="A369" s="13"/>
      <c r="B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3"/>
      <c r="W369" s="43"/>
      <c r="AF369" s="13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1" customFormat="1">
      <c r="A370" s="13"/>
      <c r="B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3"/>
      <c r="W370" s="43"/>
      <c r="AF370" s="13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1" customFormat="1">
      <c r="A371" s="13"/>
      <c r="B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3"/>
      <c r="W371" s="43"/>
      <c r="AF371" s="13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1" customFormat="1">
      <c r="A372" s="13"/>
      <c r="B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3"/>
      <c r="W372" s="43"/>
      <c r="AF372" s="13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1" customFormat="1">
      <c r="A373" s="13"/>
      <c r="B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3"/>
      <c r="W373" s="43"/>
      <c r="AF373" s="13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1" customFormat="1">
      <c r="A374" s="13"/>
      <c r="B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3"/>
      <c r="W374" s="43"/>
      <c r="AF374" s="13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1" customFormat="1">
      <c r="A375" s="13"/>
      <c r="B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3"/>
      <c r="W375" s="43"/>
      <c r="AF375" s="13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1" customFormat="1">
      <c r="A376" s="13"/>
      <c r="B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3"/>
      <c r="W376" s="43"/>
      <c r="AF376" s="13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1" customFormat="1">
      <c r="A377" s="13"/>
      <c r="B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3"/>
      <c r="W377" s="43"/>
      <c r="AF377" s="13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1" customFormat="1">
      <c r="A378" s="13"/>
      <c r="B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3"/>
      <c r="W378" s="43"/>
      <c r="AF378" s="13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1" customFormat="1">
      <c r="A379" s="13"/>
      <c r="B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3"/>
      <c r="W379" s="43"/>
      <c r="AF379" s="13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1" customFormat="1">
      <c r="A380" s="13"/>
      <c r="B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3"/>
      <c r="W380" s="43"/>
      <c r="AF380" s="13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1" customFormat="1">
      <c r="A381" s="13"/>
      <c r="B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3"/>
      <c r="W381" s="43"/>
      <c r="AF381" s="13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1" customFormat="1">
      <c r="A382" s="13"/>
      <c r="B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3"/>
      <c r="W382" s="43"/>
      <c r="AF382" s="13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1" customFormat="1">
      <c r="A383" s="13"/>
      <c r="B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3"/>
      <c r="W383" s="43"/>
      <c r="AF383" s="13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1" customFormat="1">
      <c r="A384" s="13"/>
      <c r="B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3"/>
      <c r="W384" s="43"/>
      <c r="AF384" s="13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1" customFormat="1">
      <c r="A385" s="13"/>
      <c r="B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3"/>
      <c r="W385" s="43"/>
      <c r="AF385" s="13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1" customFormat="1">
      <c r="A386" s="13"/>
      <c r="B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3"/>
      <c r="W386" s="43"/>
      <c r="AF386" s="13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1" customFormat="1">
      <c r="A387" s="13"/>
      <c r="B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3"/>
      <c r="W387" s="43"/>
      <c r="AF387" s="13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1" customFormat="1">
      <c r="A388" s="13"/>
      <c r="B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3"/>
      <c r="W388" s="43"/>
      <c r="AF388" s="13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1" customFormat="1">
      <c r="A389" s="13"/>
      <c r="B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3"/>
      <c r="W389" s="43"/>
      <c r="AF389" s="13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1" customFormat="1">
      <c r="A390" s="13"/>
      <c r="B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3"/>
      <c r="W390" s="43"/>
      <c r="AF390" s="13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1" customFormat="1">
      <c r="A391" s="13"/>
      <c r="B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3"/>
      <c r="W391" s="43"/>
      <c r="AF391" s="13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1" customFormat="1">
      <c r="A392" s="13"/>
      <c r="B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3"/>
      <c r="W392" s="43"/>
      <c r="AF392" s="13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1" customFormat="1">
      <c r="A393" s="13"/>
      <c r="B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3"/>
      <c r="W393" s="43"/>
      <c r="AF393" s="13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1" customFormat="1">
      <c r="A394" s="13"/>
      <c r="B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3"/>
      <c r="W394" s="43"/>
      <c r="AF394" s="13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1" customFormat="1">
      <c r="A395" s="13"/>
      <c r="B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3"/>
      <c r="W395" s="43"/>
      <c r="AF395" s="13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1" customFormat="1">
      <c r="A396" s="13"/>
      <c r="B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3"/>
      <c r="W396" s="43"/>
      <c r="AF396" s="13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1" customFormat="1">
      <c r="A397" s="13"/>
      <c r="B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3"/>
      <c r="W397" s="43"/>
      <c r="AF397" s="13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1" customFormat="1">
      <c r="A398" s="13"/>
      <c r="B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3"/>
      <c r="W398" s="43"/>
      <c r="AF398" s="13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1" customFormat="1">
      <c r="A399" s="13"/>
      <c r="B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3"/>
      <c r="W399" s="43"/>
      <c r="AF399" s="13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1" customFormat="1">
      <c r="A400" s="13"/>
      <c r="B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3"/>
      <c r="W400" s="43"/>
      <c r="AF400" s="13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1" customFormat="1">
      <c r="A401" s="13"/>
      <c r="B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3"/>
      <c r="W401" s="43"/>
      <c r="AF401" s="13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1" customFormat="1">
      <c r="A402" s="13"/>
      <c r="B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3"/>
      <c r="W402" s="43"/>
      <c r="AF402" s="13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1" customFormat="1">
      <c r="A403" s="13"/>
      <c r="B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3"/>
      <c r="W403" s="43"/>
      <c r="AF403" s="13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1" customFormat="1">
      <c r="A404" s="13"/>
      <c r="B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3"/>
      <c r="W404" s="43"/>
      <c r="AF404" s="13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1" customFormat="1">
      <c r="A405" s="13"/>
      <c r="B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3"/>
      <c r="W405" s="43"/>
      <c r="AF405" s="13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1" customFormat="1">
      <c r="A406" s="13"/>
      <c r="B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3"/>
      <c r="W406" s="43"/>
      <c r="AF406" s="13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1" customFormat="1">
      <c r="A407" s="13"/>
      <c r="B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3"/>
      <c r="W407" s="43"/>
      <c r="AF407" s="13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1" customFormat="1">
      <c r="A408" s="13"/>
      <c r="B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3"/>
      <c r="W408" s="43"/>
      <c r="AF408" s="13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1" customFormat="1">
      <c r="A409" s="13"/>
      <c r="B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3"/>
      <c r="W409" s="43"/>
      <c r="AF409" s="13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1" customFormat="1">
      <c r="A410" s="13"/>
      <c r="B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3"/>
      <c r="W410" s="43"/>
      <c r="AF410" s="13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1" customFormat="1">
      <c r="A411" s="13"/>
      <c r="B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3"/>
      <c r="W411" s="43"/>
      <c r="AF411" s="13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1" customFormat="1">
      <c r="A412" s="13"/>
      <c r="B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3"/>
      <c r="W412" s="43"/>
      <c r="AF412" s="13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1" customFormat="1">
      <c r="A413" s="13"/>
      <c r="B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3"/>
      <c r="W413" s="43"/>
      <c r="AF413" s="13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1" customFormat="1">
      <c r="A414" s="13"/>
      <c r="B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3"/>
      <c r="W414" s="43"/>
      <c r="AF414" s="13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1" customFormat="1">
      <c r="A415" s="13"/>
      <c r="B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3"/>
      <c r="W415" s="43"/>
      <c r="AF415" s="13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1" customFormat="1">
      <c r="A416" s="13"/>
      <c r="B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3"/>
      <c r="W416" s="43"/>
      <c r="AF416" s="13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1" customFormat="1">
      <c r="A417" s="13"/>
      <c r="B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43"/>
      <c r="W417" s="43"/>
      <c r="AF417" s="13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1" customFormat="1">
      <c r="A418" s="13"/>
      <c r="B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43"/>
      <c r="W418" s="43"/>
      <c r="AF418" s="13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1" customFormat="1">
      <c r="A419" s="13"/>
      <c r="B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43"/>
      <c r="W419" s="43"/>
      <c r="AF419" s="13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1" customFormat="1">
      <c r="A420" s="13"/>
      <c r="B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43"/>
      <c r="W420" s="43"/>
      <c r="AF420" s="13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1" customFormat="1">
      <c r="A421" s="13"/>
      <c r="B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43"/>
      <c r="W421" s="43"/>
      <c r="AF421" s="13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1" customFormat="1">
      <c r="A422" s="13"/>
      <c r="B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43"/>
      <c r="W422" s="43"/>
      <c r="AF422" s="13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1" customFormat="1">
      <c r="A423" s="13"/>
      <c r="B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43"/>
      <c r="W423" s="43"/>
      <c r="AF423" s="13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1" customFormat="1">
      <c r="A424" s="13"/>
      <c r="B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43"/>
      <c r="W424" s="43"/>
      <c r="AF424" s="13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1" customFormat="1">
      <c r="A425" s="13"/>
      <c r="B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43"/>
      <c r="W425" s="43"/>
      <c r="AF425" s="13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1" customFormat="1">
      <c r="A426" s="13"/>
      <c r="B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43"/>
      <c r="W426" s="43"/>
      <c r="AF426" s="13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1" customFormat="1">
      <c r="A427" s="13"/>
      <c r="B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43"/>
      <c r="W427" s="43"/>
      <c r="AF427" s="13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1" customFormat="1">
      <c r="A428" s="13"/>
      <c r="B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43"/>
      <c r="W428" s="43"/>
      <c r="AF428" s="13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1" customFormat="1">
      <c r="A429" s="13"/>
      <c r="B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43"/>
      <c r="W429" s="43"/>
      <c r="AF429" s="13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1" customFormat="1">
      <c r="A430" s="13"/>
      <c r="B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43"/>
      <c r="W430" s="43"/>
      <c r="AF430" s="13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1" customFormat="1">
      <c r="A431" s="13"/>
      <c r="B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43"/>
      <c r="W431" s="43"/>
      <c r="AF431" s="13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1" customFormat="1">
      <c r="A432" s="13"/>
      <c r="B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43"/>
      <c r="W432" s="43"/>
      <c r="AF432" s="13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1" customFormat="1">
      <c r="A433" s="13"/>
      <c r="B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43"/>
      <c r="W433" s="43"/>
      <c r="AF433" s="13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1" customFormat="1">
      <c r="A434" s="13"/>
      <c r="B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43"/>
      <c r="W434" s="43"/>
      <c r="AF434" s="13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1" customFormat="1">
      <c r="A435" s="13"/>
      <c r="B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43"/>
      <c r="W435" s="43"/>
      <c r="AF435" s="13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1" customFormat="1">
      <c r="A436" s="13"/>
      <c r="B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43"/>
      <c r="W436" s="43"/>
      <c r="AF436" s="13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1" customFormat="1">
      <c r="A437" s="13"/>
      <c r="B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43"/>
      <c r="W437" s="43"/>
      <c r="AF437" s="13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1" customFormat="1">
      <c r="A438" s="13"/>
      <c r="B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43"/>
      <c r="W438" s="43"/>
      <c r="AF438" s="13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s="11" customFormat="1">
      <c r="A439" s="13"/>
      <c r="B439" s="1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V439" s="43"/>
      <c r="W439" s="43"/>
      <c r="AF439" s="13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11" customFormat="1">
      <c r="A440" s="13"/>
      <c r="B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V440" s="43"/>
      <c r="W440" s="43"/>
      <c r="AF440" s="13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</sheetData>
  <mergeCells count="37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F14:AF20"/>
    <mergeCell ref="AF9:AF13"/>
    <mergeCell ref="AF28:AF32"/>
    <mergeCell ref="AF33:AF36"/>
    <mergeCell ref="AF22:AF24"/>
    <mergeCell ref="B63:F63"/>
    <mergeCell ref="B64:G64"/>
    <mergeCell ref="AF40:AF43"/>
    <mergeCell ref="A59:F59"/>
    <mergeCell ref="H59:K59"/>
    <mergeCell ref="A62:C62"/>
    <mergeCell ref="AF48:AF52"/>
    <mergeCell ref="A61:K61"/>
    <mergeCell ref="A60:I60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8" fitToWidth="2" fitToHeight="2" pageOrder="overThenDown" orientation="landscape" r:id="rId1"/>
  <rowBreaks count="1" manualBreakCount="1">
    <brk id="32" max="31" man="1"/>
  </rowBreaks>
  <colBreaks count="1" manualBreakCount="1">
    <brk id="17" max="59" man="1"/>
  </colBreaks>
  <ignoredErrors>
    <ignoredError sqref="AA5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01.12.2016</vt:lpstr>
      <vt:lpstr>'01.12.2016'!Заголовки_для_печати</vt:lpstr>
      <vt:lpstr>'01.12.2016'!Область_печати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2016-11-15T09:51:50Z</cp:lastPrinted>
  <dcterms:created xsi:type="dcterms:W3CDTF">1996-10-08T23:32:33Z</dcterms:created>
  <dcterms:modified xsi:type="dcterms:W3CDTF">2017-01-20T06:06:26Z</dcterms:modified>
</cp:coreProperties>
</file>