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1720" windowHeight="12210" tabRatio="648" activeTab="1"/>
  </bookViews>
  <sheets>
    <sheet name="Титульный лист" sheetId="12" r:id="rId1"/>
    <sheet name="01.08.2016" sheetId="28" r:id="rId2"/>
  </sheets>
  <definedNames>
    <definedName name="_xlnm.Print_Titles" localSheetId="1">'01.08.2016'!$A:$A,'01.08.2016'!$3:$4</definedName>
    <definedName name="_xlnm.Print_Area" localSheetId="1">'01.08.2016'!$A$1:$AF$60</definedName>
  </definedNames>
  <calcPr calcId="152511"/>
</workbook>
</file>

<file path=xl/calcChain.xml><?xml version="1.0" encoding="utf-8"?>
<calcChain xmlns="http://schemas.openxmlformats.org/spreadsheetml/2006/main">
  <c r="D15" i="28" l="1"/>
  <c r="D53" i="28"/>
  <c r="E49" i="28"/>
  <c r="C35" i="28"/>
  <c r="B54" i="28"/>
  <c r="C54" i="28"/>
  <c r="C49" i="28"/>
  <c r="C52" i="28"/>
  <c r="B53" i="28"/>
  <c r="AA56" i="28" l="1"/>
  <c r="E23" i="28" l="1"/>
  <c r="E42" i="28" l="1"/>
  <c r="C42" i="28"/>
  <c r="E35" i="28"/>
  <c r="B35" i="28"/>
  <c r="E34" i="28"/>
  <c r="C34" i="28"/>
  <c r="E17" i="28"/>
  <c r="C17" i="28"/>
  <c r="F35" i="28" l="1"/>
  <c r="E11" i="28"/>
  <c r="C11" i="28"/>
  <c r="D11" i="28"/>
  <c r="B17" i="28" l="1"/>
  <c r="B15" i="28" s="1"/>
  <c r="D9" i="28" l="1"/>
  <c r="D55" i="28"/>
  <c r="D49" i="28"/>
  <c r="D47" i="28" s="1"/>
  <c r="D42" i="28"/>
  <c r="D23" i="28"/>
  <c r="D21" i="28" s="1"/>
  <c r="C47" i="28" l="1"/>
  <c r="C40" i="28"/>
  <c r="D40" i="28"/>
  <c r="D39" i="28" s="1"/>
  <c r="D38" i="28" s="1"/>
  <c r="D35" i="28"/>
  <c r="D17" i="28"/>
  <c r="D33" i="28" l="1"/>
  <c r="D32" i="28" s="1"/>
  <c r="D54" i="28"/>
  <c r="H53" i="28"/>
  <c r="B49" i="28"/>
  <c r="B47" i="28" s="1"/>
  <c r="B46" i="28" s="1"/>
  <c r="B45" i="28" s="1"/>
  <c r="D46" i="28"/>
  <c r="D45" i="28" s="1"/>
  <c r="S47" i="28"/>
  <c r="Q47" i="28"/>
  <c r="B42" i="28"/>
  <c r="B40" i="28" s="1"/>
  <c r="B39" i="28" s="1"/>
  <c r="B38" i="28" s="1"/>
  <c r="U40" i="28"/>
  <c r="H40" i="28"/>
  <c r="C33" i="28"/>
  <c r="H33" i="28"/>
  <c r="B34" i="28"/>
  <c r="C29" i="28"/>
  <c r="H27" i="28"/>
  <c r="E29" i="28"/>
  <c r="D29" i="28" s="1"/>
  <c r="C23" i="28"/>
  <c r="C21" i="28" s="1"/>
  <c r="E21" i="28"/>
  <c r="B23" i="28"/>
  <c r="H21" i="28"/>
  <c r="B21" i="28"/>
  <c r="D27" i="28" l="1"/>
  <c r="B33" i="28"/>
  <c r="B32" i="28" s="1"/>
  <c r="G34" i="28"/>
  <c r="F34" i="28"/>
  <c r="G35" i="28"/>
  <c r="C53" i="28"/>
  <c r="B29" i="28"/>
  <c r="B27" i="28" s="1"/>
  <c r="G29" i="28"/>
  <c r="E27" i="28"/>
  <c r="C27" i="28"/>
  <c r="G23" i="28"/>
  <c r="H15" i="28"/>
  <c r="B11" i="28"/>
  <c r="B9" i="28" s="1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S33" i="28"/>
  <c r="E9" i="28" l="1"/>
  <c r="G27" i="28"/>
  <c r="B7" i="28"/>
  <c r="B6" i="28" s="1"/>
  <c r="G21" i="28"/>
  <c r="E54" i="28" l="1"/>
  <c r="E56" i="28"/>
  <c r="C55" i="28"/>
  <c r="H55" i="28"/>
  <c r="I55" i="28"/>
  <c r="J55" i="28"/>
  <c r="K55" i="28"/>
  <c r="L55" i="28"/>
  <c r="M55" i="28"/>
  <c r="N55" i="28"/>
  <c r="O55" i="28"/>
  <c r="P55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AC55" i="28"/>
  <c r="AD55" i="28"/>
  <c r="AE55" i="28"/>
  <c r="H54" i="28"/>
  <c r="I54" i="28"/>
  <c r="J54" i="28"/>
  <c r="K54" i="28"/>
  <c r="L54" i="28"/>
  <c r="M54" i="28"/>
  <c r="N54" i="28"/>
  <c r="O54" i="28"/>
  <c r="P54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AC54" i="28"/>
  <c r="AD54" i="28"/>
  <c r="AE54" i="28"/>
  <c r="I53" i="28"/>
  <c r="J53" i="28"/>
  <c r="K53" i="28"/>
  <c r="L53" i="28"/>
  <c r="M53" i="28"/>
  <c r="N53" i="28"/>
  <c r="O53" i="28"/>
  <c r="P53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AC53" i="28"/>
  <c r="AD53" i="28"/>
  <c r="AE53" i="28"/>
  <c r="C56" i="28"/>
  <c r="D56" i="28"/>
  <c r="H56" i="28"/>
  <c r="I56" i="28"/>
  <c r="J56" i="28"/>
  <c r="K56" i="28"/>
  <c r="L56" i="28"/>
  <c r="M56" i="28"/>
  <c r="N56" i="28"/>
  <c r="O56" i="28"/>
  <c r="P56" i="28"/>
  <c r="Q56" i="28"/>
  <c r="R56" i="28"/>
  <c r="S56" i="28"/>
  <c r="T56" i="28"/>
  <c r="U56" i="28"/>
  <c r="V56" i="28"/>
  <c r="W56" i="28"/>
  <c r="X56" i="28"/>
  <c r="Y56" i="28"/>
  <c r="Z56" i="28"/>
  <c r="AB56" i="28"/>
  <c r="AC56" i="28"/>
  <c r="AD56" i="28"/>
  <c r="AE56" i="28"/>
  <c r="B56" i="28"/>
  <c r="B55" i="28"/>
  <c r="G11" i="28" l="1"/>
  <c r="O33" i="28" l="1"/>
  <c r="O32" i="28" s="1"/>
  <c r="P33" i="28"/>
  <c r="P32" i="28" s="1"/>
  <c r="Q33" i="28"/>
  <c r="Q32" i="28" s="1"/>
  <c r="R33" i="28"/>
  <c r="R32" i="28" s="1"/>
  <c r="S32" i="28"/>
  <c r="T33" i="28"/>
  <c r="T32" i="28" s="1"/>
  <c r="U33" i="28"/>
  <c r="U32" i="28" s="1"/>
  <c r="V33" i="28"/>
  <c r="V32" i="28" s="1"/>
  <c r="W33" i="28"/>
  <c r="W32" i="28" s="1"/>
  <c r="X33" i="28"/>
  <c r="X32" i="28" s="1"/>
  <c r="Y33" i="28"/>
  <c r="Y32" i="28" s="1"/>
  <c r="Z33" i="28"/>
  <c r="Z32" i="28" s="1"/>
  <c r="AA33" i="28"/>
  <c r="AA32" i="28" s="1"/>
  <c r="AB33" i="28"/>
  <c r="AB32" i="28" s="1"/>
  <c r="AC33" i="28"/>
  <c r="AC32" i="28" s="1"/>
  <c r="AD33" i="28"/>
  <c r="AD32" i="28" s="1"/>
  <c r="AE33" i="28"/>
  <c r="AE32" i="28" s="1"/>
  <c r="I33" i="28"/>
  <c r="I32" i="28" s="1"/>
  <c r="J33" i="28"/>
  <c r="J32" i="28" s="1"/>
  <c r="K33" i="28"/>
  <c r="K32" i="28" s="1"/>
  <c r="L33" i="28"/>
  <c r="L32" i="28" s="1"/>
  <c r="M33" i="28"/>
  <c r="M32" i="28" s="1"/>
  <c r="H32" i="28"/>
  <c r="K40" i="28"/>
  <c r="K39" i="28" s="1"/>
  <c r="K38" i="28" s="1"/>
  <c r="L40" i="28"/>
  <c r="L39" i="28" s="1"/>
  <c r="L38" i="28" s="1"/>
  <c r="M40" i="28"/>
  <c r="M39" i="28" s="1"/>
  <c r="M38" i="28" s="1"/>
  <c r="N40" i="28"/>
  <c r="N39" i="28" s="1"/>
  <c r="N38" i="28" s="1"/>
  <c r="O40" i="28"/>
  <c r="O39" i="28" s="1"/>
  <c r="O38" i="28" s="1"/>
  <c r="P40" i="28"/>
  <c r="P39" i="28" s="1"/>
  <c r="P38" i="28" s="1"/>
  <c r="Q40" i="28"/>
  <c r="Q39" i="28" s="1"/>
  <c r="Q38" i="28" s="1"/>
  <c r="R40" i="28"/>
  <c r="R39" i="28" s="1"/>
  <c r="R38" i="28" s="1"/>
  <c r="S40" i="28"/>
  <c r="S39" i="28" s="1"/>
  <c r="S38" i="28" s="1"/>
  <c r="T40" i="28"/>
  <c r="T39" i="28" s="1"/>
  <c r="T38" i="28" s="1"/>
  <c r="U39" i="28"/>
  <c r="U38" i="28" s="1"/>
  <c r="V40" i="28"/>
  <c r="V39" i="28" s="1"/>
  <c r="V38" i="28" s="1"/>
  <c r="W40" i="28"/>
  <c r="W39" i="28" s="1"/>
  <c r="W38" i="28" s="1"/>
  <c r="X40" i="28"/>
  <c r="X39" i="28" s="1"/>
  <c r="X38" i="28" s="1"/>
  <c r="Y40" i="28"/>
  <c r="Y39" i="28" s="1"/>
  <c r="Y38" i="28" s="1"/>
  <c r="Z40" i="28"/>
  <c r="Z39" i="28" s="1"/>
  <c r="Z38" i="28" s="1"/>
  <c r="AA40" i="28"/>
  <c r="AA39" i="28" s="1"/>
  <c r="AA38" i="28" s="1"/>
  <c r="AB40" i="28"/>
  <c r="AB39" i="28" s="1"/>
  <c r="AB38" i="28" s="1"/>
  <c r="AC40" i="28"/>
  <c r="AC39" i="28" s="1"/>
  <c r="AC38" i="28" s="1"/>
  <c r="AD40" i="28"/>
  <c r="AD39" i="28" s="1"/>
  <c r="AD38" i="28" s="1"/>
  <c r="AE40" i="28"/>
  <c r="AE39" i="28" s="1"/>
  <c r="AE38" i="28" s="1"/>
  <c r="J40" i="28"/>
  <c r="J39" i="28" s="1"/>
  <c r="J38" i="28" s="1"/>
  <c r="I40" i="28"/>
  <c r="E40" i="28" l="1"/>
  <c r="I39" i="28"/>
  <c r="I38" i="28" s="1"/>
  <c r="I47" i="28"/>
  <c r="G54" i="28"/>
  <c r="I21" i="28"/>
  <c r="I46" i="28" l="1"/>
  <c r="I45" i="28" s="1"/>
  <c r="G42" i="28"/>
  <c r="E33" i="28"/>
  <c r="E32" i="28" s="1"/>
  <c r="C32" i="28" l="1"/>
  <c r="G33" i="28"/>
  <c r="G32" i="28" s="1"/>
  <c r="F33" i="28"/>
  <c r="F32" i="28" s="1"/>
  <c r="C9" i="28" l="1"/>
  <c r="C46" i="28" l="1"/>
  <c r="C45" i="28" s="1"/>
  <c r="G17" i="28"/>
  <c r="F17" i="28"/>
  <c r="F23" i="28" l="1"/>
  <c r="I52" i="28" l="1"/>
  <c r="J52" i="28"/>
  <c r="H52" i="28" l="1"/>
  <c r="N52" i="28"/>
  <c r="AD52" i="28"/>
  <c r="Z52" i="28"/>
  <c r="V52" i="28"/>
  <c r="R52" i="28"/>
  <c r="Y52" i="28"/>
  <c r="U52" i="28"/>
  <c r="Q52" i="28"/>
  <c r="M52" i="28"/>
  <c r="L52" i="28"/>
  <c r="W52" i="28"/>
  <c r="S52" i="28"/>
  <c r="O52" i="28"/>
  <c r="AE52" i="28"/>
  <c r="AC52" i="28"/>
  <c r="X52" i="28"/>
  <c r="T52" i="28"/>
  <c r="P52" i="28"/>
  <c r="K52" i="28"/>
  <c r="AB52" i="28"/>
  <c r="AA52" i="28"/>
  <c r="N33" i="28"/>
  <c r="N32" i="28" s="1"/>
  <c r="H39" i="28"/>
  <c r="H38" i="28" s="1"/>
  <c r="E52" i="28" l="1"/>
  <c r="B52" i="28"/>
  <c r="F54" i="28"/>
  <c r="F42" i="28"/>
  <c r="F52" i="28" l="1"/>
  <c r="J15" i="28"/>
  <c r="K15" i="28"/>
  <c r="L15" i="28"/>
  <c r="M15" i="28"/>
  <c r="N15" i="28"/>
  <c r="O15" i="28"/>
  <c r="P15" i="28"/>
  <c r="Q15" i="28"/>
  <c r="R15" i="28"/>
  <c r="S15" i="28"/>
  <c r="T15" i="28"/>
  <c r="V15" i="28"/>
  <c r="W15" i="28"/>
  <c r="X15" i="28"/>
  <c r="Y15" i="28"/>
  <c r="Z15" i="28"/>
  <c r="AB15" i="28"/>
  <c r="AC15" i="28"/>
  <c r="AD15" i="28"/>
  <c r="AE15" i="28"/>
  <c r="I15" i="28"/>
  <c r="E15" i="28" s="1"/>
  <c r="J27" i="28"/>
  <c r="K27" i="28"/>
  <c r="L27" i="28"/>
  <c r="M27" i="28"/>
  <c r="N27" i="28"/>
  <c r="O27" i="28"/>
  <c r="P27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AC27" i="28"/>
  <c r="AD27" i="28"/>
  <c r="AE27" i="28"/>
  <c r="I27" i="28"/>
  <c r="J47" i="28"/>
  <c r="J46" i="28" s="1"/>
  <c r="J45" i="28" s="1"/>
  <c r="K47" i="28"/>
  <c r="L47" i="28"/>
  <c r="L46" i="28" s="1"/>
  <c r="L45" i="28" s="1"/>
  <c r="M47" i="28"/>
  <c r="M46" i="28" s="1"/>
  <c r="M45" i="28" s="1"/>
  <c r="N47" i="28"/>
  <c r="N46" i="28" s="1"/>
  <c r="N45" i="28" s="1"/>
  <c r="O47" i="28"/>
  <c r="O46" i="28" s="1"/>
  <c r="O45" i="28" s="1"/>
  <c r="P47" i="28"/>
  <c r="P46" i="28" s="1"/>
  <c r="P45" i="28" s="1"/>
  <c r="Q46" i="28"/>
  <c r="Q45" i="28" s="1"/>
  <c r="R47" i="28"/>
  <c r="R46" i="28" s="1"/>
  <c r="R45" i="28" s="1"/>
  <c r="S46" i="28"/>
  <c r="S45" i="28" s="1"/>
  <c r="T47" i="28"/>
  <c r="T46" i="28" s="1"/>
  <c r="T45" i="28" s="1"/>
  <c r="U47" i="28"/>
  <c r="U46" i="28" s="1"/>
  <c r="U45" i="28" s="1"/>
  <c r="V47" i="28"/>
  <c r="V46" i="28" s="1"/>
  <c r="V45" i="28" s="1"/>
  <c r="W47" i="28"/>
  <c r="W46" i="28" s="1"/>
  <c r="W45" i="28" s="1"/>
  <c r="X47" i="28"/>
  <c r="X46" i="28" s="1"/>
  <c r="X45" i="28" s="1"/>
  <c r="Y47" i="28"/>
  <c r="Y46" i="28" s="1"/>
  <c r="Y45" i="28" s="1"/>
  <c r="Z47" i="28"/>
  <c r="Z46" i="28" s="1"/>
  <c r="Z45" i="28" s="1"/>
  <c r="AA47" i="28"/>
  <c r="AA46" i="28" s="1"/>
  <c r="AA45" i="28" s="1"/>
  <c r="AB47" i="28"/>
  <c r="AB46" i="28" s="1"/>
  <c r="AB45" i="28" s="1"/>
  <c r="AC47" i="28"/>
  <c r="AC46" i="28" s="1"/>
  <c r="AC45" i="28" s="1"/>
  <c r="AD47" i="28"/>
  <c r="AD46" i="28" s="1"/>
  <c r="AD45" i="28" s="1"/>
  <c r="AE47" i="28"/>
  <c r="AE46" i="28" s="1"/>
  <c r="AE45" i="28" s="1"/>
  <c r="C15" i="28" l="1"/>
  <c r="E47" i="28"/>
  <c r="K46" i="28"/>
  <c r="K45" i="28" s="1"/>
  <c r="I7" i="28"/>
  <c r="I6" i="28" s="1"/>
  <c r="C39" i="28"/>
  <c r="C38" i="28" s="1"/>
  <c r="G15" i="28"/>
  <c r="C7" i="28" l="1"/>
  <c r="D7" i="28"/>
  <c r="D6" i="28" s="1"/>
  <c r="D52" i="28" s="1"/>
  <c r="E46" i="28"/>
  <c r="E45" i="28" s="1"/>
  <c r="F47" i="28"/>
  <c r="F46" i="28" s="1"/>
  <c r="F45" i="28" s="1"/>
  <c r="G47" i="28"/>
  <c r="G46" i="28" s="1"/>
  <c r="G45" i="28" s="1"/>
  <c r="F15" i="28"/>
  <c r="Z21" i="28" l="1"/>
  <c r="AA21" i="28"/>
  <c r="AA7" i="28" s="1"/>
  <c r="AA6" i="28" s="1"/>
  <c r="AB21" i="28"/>
  <c r="AC21" i="28"/>
  <c r="AD21" i="28"/>
  <c r="AE21" i="28"/>
  <c r="Y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U7" i="28" s="1"/>
  <c r="U6" i="28" s="1"/>
  <c r="V21" i="28"/>
  <c r="W21" i="28"/>
  <c r="X21" i="28"/>
  <c r="F21" i="28" l="1"/>
  <c r="P7" i="28" l="1"/>
  <c r="P6" i="28" s="1"/>
  <c r="C6" i="28" l="1"/>
  <c r="G49" i="28"/>
  <c r="H47" i="28"/>
  <c r="H46" i="28" s="1"/>
  <c r="E16" i="28"/>
  <c r="E53" i="28" s="1"/>
  <c r="AE7" i="28"/>
  <c r="AE6" i="28" s="1"/>
  <c r="AD7" i="28"/>
  <c r="AD6" i="28" s="1"/>
  <c r="AC7" i="28"/>
  <c r="AC6" i="28" s="1"/>
  <c r="AB7" i="28"/>
  <c r="AB6" i="28" s="1"/>
  <c r="Z7" i="28"/>
  <c r="Z6" i="28" s="1"/>
  <c r="Y7" i="28"/>
  <c r="Y6" i="28" s="1"/>
  <c r="X7" i="28"/>
  <c r="X6" i="28" s="1"/>
  <c r="W7" i="28"/>
  <c r="W6" i="28" s="1"/>
  <c r="V7" i="28"/>
  <c r="V6" i="28" s="1"/>
  <c r="T7" i="28"/>
  <c r="T6" i="28" s="1"/>
  <c r="S7" i="28"/>
  <c r="S6" i="28" s="1"/>
  <c r="R7" i="28"/>
  <c r="R6" i="28" s="1"/>
  <c r="O7" i="28"/>
  <c r="O6" i="28" s="1"/>
  <c r="N7" i="28"/>
  <c r="N6" i="28" s="1"/>
  <c r="M7" i="28"/>
  <c r="M6" i="28" s="1"/>
  <c r="L7" i="28"/>
  <c r="L6" i="28" s="1"/>
  <c r="J7" i="28"/>
  <c r="J6" i="28" s="1"/>
  <c r="G53" i="28" l="1"/>
  <c r="F53" i="28"/>
  <c r="Q7" i="28"/>
  <c r="Q6" i="28" s="1"/>
  <c r="G9" i="28"/>
  <c r="K7" i="28"/>
  <c r="K6" i="28" s="1"/>
  <c r="H45" i="28"/>
  <c r="H7" i="28"/>
  <c r="H6" i="28" s="1"/>
  <c r="F29" i="28"/>
  <c r="E39" i="28"/>
  <c r="F49" i="28"/>
  <c r="F11" i="28"/>
  <c r="F27" i="28" l="1"/>
  <c r="G52" i="28"/>
  <c r="E38" i="28"/>
  <c r="E7" i="28"/>
  <c r="F9" i="28"/>
  <c r="F40" i="28"/>
  <c r="F39" i="28" s="1"/>
  <c r="F38" i="28" s="1"/>
  <c r="G40" i="28"/>
  <c r="G39" i="28" s="1"/>
  <c r="G38" i="28" s="1"/>
  <c r="E6" i="28" l="1"/>
  <c r="G7" i="28"/>
  <c r="F7" i="28"/>
  <c r="F6" i="28" l="1"/>
  <c r="G6" i="28"/>
</calcChain>
</file>

<file path=xl/sharedStrings.xml><?xml version="1.0" encoding="utf-8"?>
<sst xmlns="http://schemas.openxmlformats.org/spreadsheetml/2006/main" count="115" uniqueCount="54">
  <si>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</si>
  <si>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</si>
  <si>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</si>
  <si>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</si>
  <si>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</si>
  <si>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</si>
  <si>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</si>
  <si>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</si>
  <si>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</si>
  <si>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</si>
  <si>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</si>
  <si>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</si>
  <si>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</si>
  <si>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</si>
  <si>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</si>
  <si>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</si>
  <si>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</si>
  <si>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</si>
  <si>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</si>
  <si>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</si>
  <si>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</si>
  <si>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</si>
  <si>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</si>
  <si>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</si>
  <si>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</si>
  <si>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</si>
  <si>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</si>
  <si>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</si>
  <si>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</si>
  <si>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</si>
  <si>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</si>
  <si>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 xml:space="preserve"> </t>
  </si>
  <si>
    <t>План на 2016 год</t>
  </si>
  <si>
    <t>1.1."Мероприятия по развитию физической культуры и спорта"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</si>
  <si>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</si>
  <si>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</si>
  <si>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</si>
  <si>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спртивных разрядов, квалификационных категорий"</t>
  </si>
  <si>
    <t>Подпрограмма 2. "Развитие спорта высших достижений и системы подготовки спортивного резерва"</t>
  </si>
  <si>
    <t>Подпрограмма 3 "Управление отраслью "физическая культура и спорт"</t>
  </si>
  <si>
    <t>3.1."Содержание секторов Управления культуры, спорта и молодёжной политики Администрации города Когалыма"</t>
  </si>
  <si>
    <t>Муниципальная программа "Развитие физической культуры и спорта в городе Когалыме"</t>
  </si>
  <si>
    <t>1.2."Ремонт МАУ  "Дворец спорта"</t>
  </si>
  <si>
    <t>Начальник Управления культуры, спорта и молодежной политики _______________________________Л.А.Юрьева</t>
  </si>
  <si>
    <t>"Развитие физической культуры и спорта в городе Когалыме"</t>
  </si>
  <si>
    <t>План на 01.09.2016</t>
  </si>
  <si>
    <t>Профинансировано на 01.09.2016</t>
  </si>
  <si>
    <t>Кассовый расход на  01.09.2016</t>
  </si>
  <si>
    <t>Ответственный за составление сетевого графика: главный специалист сектора спортивной подготовки  _______________Е.А.Джошкунер</t>
  </si>
  <si>
    <t>тел.: 93-633</t>
  </si>
  <si>
    <t>Оплата по договору ГПХ за август месяц будет произведена 10 сентября 2016 года.</t>
  </si>
  <si>
    <t>Экономия средств сложилась в связи с предоставлением работникам отпусков без сохранения з/п, предоставлением листков нетрудоспособности по беремености и родам, предоставления больничных листов, наличие вакантных мест, возмещение денежных средств из ФСС РФ</t>
  </si>
  <si>
    <t xml:space="preserve">Были приобретены энергосберегающие светильники (договор № 01-08/16-01 от 01.08.2016г.) на сумму 8 530,50 рублей. </t>
  </si>
  <si>
    <t>Перерасход денежных средств связан с выездом команды на Первенство ХМАО -Югры по классическим, быстрым шахматам и блицу среди юношей и девушек до 11, 13, 15, 17, 19 лет. Данные соревнования были перенесены на более ранний срок (с 30 сентября на 03 сентября 2016 год). Оплата денежных средств произведена за 4 дня до выезда команды.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</si>
</sst>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FF9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4" fontId="7" fillId="0" borderId="0" xfId="0" applyNumberFormat="1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/>
    </xf>
    <xf numFmtId="0" fontId="7" fillId="0" borderId="4" xfId="0" applyFont="1" applyFill="1" applyBorder="1" applyAlignment="1">
      <alignment horizontal="justify" vertical="top"/>
    </xf>
    <xf numFmtId="0" fontId="8" fillId="0" borderId="4" xfId="0" applyFont="1" applyFill="1" applyBorder="1" applyAlignment="1">
      <alignment horizontal="justify"/>
    </xf>
    <xf numFmtId="0" fontId="8" fillId="0" borderId="3" xfId="0" applyFont="1" applyFill="1" applyBorder="1" applyAlignment="1">
      <alignment horizontal="justify"/>
    </xf>
    <xf numFmtId="0" fontId="9" fillId="0" borderId="2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CCFFFF"/>
      <color rgb="FF99FF99"/>
      <color rgb="FF66CCFF"/>
      <color rgb="FFFFCC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O29" sqref="O29"/>
    </sheetView>
  </sheetViews>
  <sheetFormatPr defaultColWidth="9.140625" defaultRowHeight="12.75" x14ac:dyDescent="0.2"/>
  <cols>
    <col min="1" max="16384" width="9.140625" style="1"/>
  </cols>
  <sheetData>
    <row r="1" spans="1:14" ht="18.75" x14ac:dyDescent="0.3">
      <c r="A1" s="53"/>
      <c r="B1" s="53"/>
    </row>
    <row r="10" spans="1:14" ht="45" customHeight="1" x14ac:dyDescent="0.35">
      <c r="A10" s="55" t="s">
        <v>28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6.5" customHeight="1" x14ac:dyDescent="0.35">
      <c r="A11" s="54"/>
      <c r="B11" s="54"/>
      <c r="C11" s="54"/>
      <c r="D11" s="54"/>
      <c r="E11" s="54"/>
      <c r="F11" s="54"/>
      <c r="G11" s="54"/>
      <c r="H11" s="54"/>
      <c r="I11" s="54"/>
    </row>
    <row r="13" spans="1:14" ht="27" customHeight="1" x14ac:dyDescent="0.3">
      <c r="A13" s="50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27" customHeight="1" x14ac:dyDescent="0.3">
      <c r="A14" s="50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40.5" customHeight="1" x14ac:dyDescent="0.3">
      <c r="A15" s="51" t="s">
        <v>44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46" spans="1:9" ht="16.5" x14ac:dyDescent="0.25">
      <c r="A46" s="52"/>
      <c r="B46" s="52"/>
      <c r="C46" s="52"/>
      <c r="D46" s="52"/>
      <c r="E46" s="52"/>
      <c r="F46" s="52"/>
      <c r="G46" s="52"/>
      <c r="H46" s="52"/>
      <c r="I46" s="52"/>
    </row>
    <row r="47" spans="1:9" ht="16.5" x14ac:dyDescent="0.25">
      <c r="A47" s="52"/>
      <c r="B47" s="52"/>
      <c r="C47" s="52"/>
      <c r="D47" s="52"/>
      <c r="E47" s="52"/>
      <c r="F47" s="52"/>
      <c r="G47" s="52"/>
      <c r="H47" s="52"/>
      <c r="I47" s="52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8"/>
  <sheetViews>
    <sheetView tabSelected="1" view="pageBreakPreview" zoomScale="60" zoomScaleNormal="6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52" sqref="J52"/>
    </sheetView>
  </sheetViews>
  <sheetFormatPr defaultColWidth="35.7109375" defaultRowHeight="15.75" x14ac:dyDescent="0.2"/>
  <cols>
    <col min="1" max="1" width="35.7109375" style="13"/>
    <col min="2" max="2" width="16.7109375" style="13" customWidth="1"/>
    <col min="3" max="3" width="17.140625" style="11" customWidth="1"/>
    <col min="4" max="4" width="17.28515625" style="11" customWidth="1"/>
    <col min="5" max="5" width="19.140625" style="11" customWidth="1"/>
    <col min="6" max="7" width="16" style="11" customWidth="1"/>
    <col min="8" max="8" width="11.5703125" style="15" customWidth="1"/>
    <col min="9" max="9" width="11.28515625" style="2" customWidth="1"/>
    <col min="10" max="10" width="11.85546875" style="15" customWidth="1"/>
    <col min="11" max="11" width="13.140625" style="2" customWidth="1"/>
    <col min="12" max="12" width="12.28515625" style="15" customWidth="1"/>
    <col min="13" max="13" width="11.28515625" style="2" customWidth="1"/>
    <col min="14" max="14" width="12.7109375" style="15" customWidth="1"/>
    <col min="15" max="15" width="14.42578125" style="2" customWidth="1"/>
    <col min="16" max="16" width="12.140625" style="15" customWidth="1"/>
    <col min="17" max="17" width="11.140625" style="2" customWidth="1"/>
    <col min="18" max="18" width="11" style="15" customWidth="1"/>
    <col min="19" max="19" width="11.140625" style="2" customWidth="1"/>
    <col min="20" max="20" width="13" style="16" customWidth="1"/>
    <col min="21" max="21" width="12.140625" style="11" customWidth="1"/>
    <col min="22" max="22" width="12.42578125" style="43" customWidth="1"/>
    <col min="23" max="23" width="11.5703125" style="43" customWidth="1"/>
    <col min="24" max="24" width="13" style="16" customWidth="1"/>
    <col min="25" max="25" width="12.42578125" style="11" customWidth="1"/>
    <col min="26" max="26" width="12.42578125" style="16" customWidth="1"/>
    <col min="27" max="27" width="11.7109375" style="11" customWidth="1"/>
    <col min="28" max="28" width="11.85546875" style="16" customWidth="1"/>
    <col min="29" max="29" width="12.7109375" style="11" customWidth="1"/>
    <col min="30" max="30" width="15.7109375" style="16" customWidth="1"/>
    <col min="31" max="31" width="14.28515625" style="11" customWidth="1"/>
    <col min="32" max="32" width="35.7109375" style="13"/>
    <col min="33" max="16384" width="35.7109375" style="2"/>
  </cols>
  <sheetData>
    <row r="1" spans="1:33" ht="36" customHeight="1" x14ac:dyDescent="0.2">
      <c r="A1" s="56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T1" s="58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ht="48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" t="s">
        <v>14</v>
      </c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3" t="s">
        <v>14</v>
      </c>
    </row>
    <row r="3" spans="1:33" s="4" customFormat="1" ht="99.75" customHeight="1" x14ac:dyDescent="0.2">
      <c r="A3" s="61" t="s">
        <v>5</v>
      </c>
      <c r="B3" s="62" t="s">
        <v>32</v>
      </c>
      <c r="C3" s="62" t="s">
        <v>45</v>
      </c>
      <c r="D3" s="62" t="s">
        <v>46</v>
      </c>
      <c r="E3" s="62" t="s">
        <v>47</v>
      </c>
      <c r="F3" s="64" t="s">
        <v>15</v>
      </c>
      <c r="G3" s="64"/>
      <c r="H3" s="64" t="s">
        <v>0</v>
      </c>
      <c r="I3" s="64"/>
      <c r="J3" s="64" t="s">
        <v>1</v>
      </c>
      <c r="K3" s="64"/>
      <c r="L3" s="64" t="s">
        <v>2</v>
      </c>
      <c r="M3" s="64"/>
      <c r="N3" s="64" t="s">
        <v>3</v>
      </c>
      <c r="O3" s="64"/>
      <c r="P3" s="64" t="s">
        <v>4</v>
      </c>
      <c r="Q3" s="64"/>
      <c r="R3" s="64" t="s">
        <v>6</v>
      </c>
      <c r="S3" s="64"/>
      <c r="T3" s="64" t="s">
        <v>7</v>
      </c>
      <c r="U3" s="64"/>
      <c r="V3" s="64" t="s">
        <v>8</v>
      </c>
      <c r="W3" s="64"/>
      <c r="X3" s="64" t="s">
        <v>9</v>
      </c>
      <c r="Y3" s="64"/>
      <c r="Z3" s="64" t="s">
        <v>10</v>
      </c>
      <c r="AA3" s="64"/>
      <c r="AB3" s="64" t="s">
        <v>11</v>
      </c>
      <c r="AC3" s="64"/>
      <c r="AD3" s="64" t="s">
        <v>12</v>
      </c>
      <c r="AE3" s="64"/>
      <c r="AF3" s="61" t="s">
        <v>19</v>
      </c>
    </row>
    <row r="4" spans="1:33" s="4" customFormat="1" ht="47.25" customHeight="1" x14ac:dyDescent="0.2">
      <c r="A4" s="61"/>
      <c r="B4" s="63"/>
      <c r="C4" s="63"/>
      <c r="D4" s="63"/>
      <c r="E4" s="63"/>
      <c r="F4" s="24" t="s">
        <v>17</v>
      </c>
      <c r="G4" s="24" t="s">
        <v>16</v>
      </c>
      <c r="H4" s="25" t="s">
        <v>13</v>
      </c>
      <c r="I4" s="25" t="s">
        <v>18</v>
      </c>
      <c r="J4" s="25" t="s">
        <v>13</v>
      </c>
      <c r="K4" s="25" t="s">
        <v>18</v>
      </c>
      <c r="L4" s="25" t="s">
        <v>13</v>
      </c>
      <c r="M4" s="25" t="s">
        <v>18</v>
      </c>
      <c r="N4" s="25" t="s">
        <v>13</v>
      </c>
      <c r="O4" s="25" t="s">
        <v>18</v>
      </c>
      <c r="P4" s="25" t="s">
        <v>13</v>
      </c>
      <c r="Q4" s="25" t="s">
        <v>18</v>
      </c>
      <c r="R4" s="25" t="s">
        <v>13</v>
      </c>
      <c r="S4" s="25" t="s">
        <v>18</v>
      </c>
      <c r="T4" s="25" t="s">
        <v>13</v>
      </c>
      <c r="U4" s="25" t="s">
        <v>18</v>
      </c>
      <c r="V4" s="25"/>
      <c r="W4" s="25" t="s">
        <v>18</v>
      </c>
      <c r="X4" s="25" t="s">
        <v>13</v>
      </c>
      <c r="Y4" s="25" t="s">
        <v>18</v>
      </c>
      <c r="Z4" s="25" t="s">
        <v>13</v>
      </c>
      <c r="AA4" s="25" t="s">
        <v>18</v>
      </c>
      <c r="AB4" s="25" t="s">
        <v>13</v>
      </c>
      <c r="AC4" s="25" t="s">
        <v>18</v>
      </c>
      <c r="AD4" s="25" t="s">
        <v>13</v>
      </c>
      <c r="AE4" s="25" t="s">
        <v>18</v>
      </c>
      <c r="AF4" s="61"/>
      <c r="AG4" s="42"/>
    </row>
    <row r="5" spans="1:33" s="5" customFormat="1" ht="25.5" customHeight="1" x14ac:dyDescent="0.2">
      <c r="A5" s="26" t="s">
        <v>41</v>
      </c>
      <c r="B5" s="26"/>
      <c r="C5" s="27"/>
      <c r="D5" s="27"/>
      <c r="E5" s="27"/>
      <c r="F5" s="27"/>
      <c r="G5" s="27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  <c r="AF5" s="27"/>
    </row>
    <row r="6" spans="1:33" s="6" customFormat="1" ht="47.25" customHeight="1" x14ac:dyDescent="0.25">
      <c r="A6" s="28" t="s">
        <v>29</v>
      </c>
      <c r="B6" s="17">
        <f>B7+B32</f>
        <v>185958.70000000004</v>
      </c>
      <c r="C6" s="17">
        <f t="shared" ref="C6:AE6" si="0">C7+C32</f>
        <v>118927.93900000001</v>
      </c>
      <c r="D6" s="17">
        <f>D7+D32</f>
        <v>128588.02600000001</v>
      </c>
      <c r="E6" s="17">
        <f t="shared" si="0"/>
        <v>108335.57799999999</v>
      </c>
      <c r="F6" s="17">
        <f>E6/B6*100</f>
        <v>58.257870161492832</v>
      </c>
      <c r="G6" s="17">
        <f>E6/C6*100</f>
        <v>91.093462907820154</v>
      </c>
      <c r="H6" s="17">
        <f>H7+H32</f>
        <v>7763.2040000000006</v>
      </c>
      <c r="I6" s="17">
        <f t="shared" si="0"/>
        <v>5245.8010000000004</v>
      </c>
      <c r="J6" s="17">
        <f t="shared" si="0"/>
        <v>17364.542000000001</v>
      </c>
      <c r="K6" s="17">
        <f t="shared" si="0"/>
        <v>15380.571</v>
      </c>
      <c r="L6" s="17">
        <f t="shared" si="0"/>
        <v>15045.367</v>
      </c>
      <c r="M6" s="17">
        <f t="shared" si="0"/>
        <v>15546.063</v>
      </c>
      <c r="N6" s="17">
        <f t="shared" si="0"/>
        <v>21051.286999999997</v>
      </c>
      <c r="O6" s="17">
        <f t="shared" si="0"/>
        <v>16087.88</v>
      </c>
      <c r="P6" s="17">
        <f t="shared" si="0"/>
        <v>19178.649999999998</v>
      </c>
      <c r="Q6" s="17">
        <f t="shared" si="0"/>
        <v>15216.029999999999</v>
      </c>
      <c r="R6" s="17">
        <f t="shared" si="0"/>
        <v>22452.170000000002</v>
      </c>
      <c r="S6" s="17">
        <f t="shared" si="0"/>
        <v>24774.621000000003</v>
      </c>
      <c r="T6" s="17">
        <f t="shared" si="0"/>
        <v>15876.53</v>
      </c>
      <c r="U6" s="17">
        <f t="shared" si="0"/>
        <v>15901.092000000001</v>
      </c>
      <c r="V6" s="17">
        <f t="shared" si="0"/>
        <v>9856.3860000000004</v>
      </c>
      <c r="W6" s="17">
        <f t="shared" si="0"/>
        <v>5730.7199999999993</v>
      </c>
      <c r="X6" s="17">
        <f t="shared" si="0"/>
        <v>13066.742</v>
      </c>
      <c r="Y6" s="17">
        <f t="shared" si="0"/>
        <v>0</v>
      </c>
      <c r="Z6" s="17">
        <f t="shared" si="0"/>
        <v>15176.855000000001</v>
      </c>
      <c r="AA6" s="17">
        <f t="shared" si="0"/>
        <v>0</v>
      </c>
      <c r="AB6" s="17">
        <f t="shared" si="0"/>
        <v>13236.32</v>
      </c>
      <c r="AC6" s="17">
        <f t="shared" si="0"/>
        <v>0</v>
      </c>
      <c r="AD6" s="17">
        <f t="shared" si="0"/>
        <v>15890.646999999999</v>
      </c>
      <c r="AE6" s="17">
        <f t="shared" si="0"/>
        <v>0</v>
      </c>
      <c r="AF6" s="29"/>
    </row>
    <row r="7" spans="1:33" s="6" customFormat="1" ht="50.1" customHeight="1" x14ac:dyDescent="0.2">
      <c r="A7" s="30" t="s">
        <v>33</v>
      </c>
      <c r="B7" s="20">
        <f>B9+B15+B21++B27</f>
        <v>182218.50000000003</v>
      </c>
      <c r="C7" s="20">
        <f>C9+C15+C21++C27</f>
        <v>115187.73900000002</v>
      </c>
      <c r="D7" s="20">
        <f>D9+D15+D21++D27</f>
        <v>124847.82600000002</v>
      </c>
      <c r="E7" s="20">
        <f t="shared" ref="E7:AE7" si="1">E9+E15+E21++E27</f>
        <v>104595.378</v>
      </c>
      <c r="F7" s="20">
        <f>E7/B7*100</f>
        <v>57.401075082936138</v>
      </c>
      <c r="G7" s="20">
        <f>E7/C7*100</f>
        <v>90.804263464186917</v>
      </c>
      <c r="H7" s="20">
        <f>H9+H15+H21++H27</f>
        <v>7763.2040000000006</v>
      </c>
      <c r="I7" s="20">
        <f t="shared" si="1"/>
        <v>5245.8010000000004</v>
      </c>
      <c r="J7" s="20">
        <f t="shared" si="1"/>
        <v>17364.542000000001</v>
      </c>
      <c r="K7" s="20">
        <f t="shared" si="1"/>
        <v>15380.571</v>
      </c>
      <c r="L7" s="20">
        <f t="shared" si="1"/>
        <v>15045.367</v>
      </c>
      <c r="M7" s="20">
        <f t="shared" si="1"/>
        <v>15546.063</v>
      </c>
      <c r="N7" s="20">
        <f t="shared" si="1"/>
        <v>19345.186999999998</v>
      </c>
      <c r="O7" s="20">
        <f t="shared" si="1"/>
        <v>16087.88</v>
      </c>
      <c r="P7" s="20">
        <f t="shared" si="1"/>
        <v>19178.649999999998</v>
      </c>
      <c r="Q7" s="20">
        <f>Q9+Q15+Q21++Q27</f>
        <v>15216.029999999999</v>
      </c>
      <c r="R7" s="20">
        <f t="shared" si="1"/>
        <v>22452.170000000002</v>
      </c>
      <c r="S7" s="20">
        <f t="shared" si="1"/>
        <v>23077.051000000003</v>
      </c>
      <c r="T7" s="20">
        <f t="shared" si="1"/>
        <v>13842.43</v>
      </c>
      <c r="U7" s="20">
        <f t="shared" si="1"/>
        <v>13866.992</v>
      </c>
      <c r="V7" s="20">
        <f t="shared" si="1"/>
        <v>9856.3860000000004</v>
      </c>
      <c r="W7" s="20">
        <f t="shared" si="1"/>
        <v>5722.19</v>
      </c>
      <c r="X7" s="20">
        <f t="shared" si="1"/>
        <v>13066.742</v>
      </c>
      <c r="Y7" s="20">
        <f t="shared" si="1"/>
        <v>0</v>
      </c>
      <c r="Z7" s="20">
        <f t="shared" si="1"/>
        <v>15176.855000000001</v>
      </c>
      <c r="AA7" s="20">
        <f t="shared" si="1"/>
        <v>0</v>
      </c>
      <c r="AB7" s="20">
        <f t="shared" si="1"/>
        <v>13236.32</v>
      </c>
      <c r="AC7" s="20">
        <f t="shared" si="1"/>
        <v>0</v>
      </c>
      <c r="AD7" s="20">
        <f t="shared" si="1"/>
        <v>15890.646999999999</v>
      </c>
      <c r="AE7" s="20">
        <f t="shared" si="1"/>
        <v>0</v>
      </c>
      <c r="AF7" s="31"/>
    </row>
    <row r="8" spans="1:33" s="6" customFormat="1" ht="50.1" customHeight="1" x14ac:dyDescent="0.2">
      <c r="A8" s="30" t="s">
        <v>34</v>
      </c>
      <c r="B8" s="19"/>
      <c r="C8" s="18"/>
      <c r="D8" s="1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31"/>
    </row>
    <row r="9" spans="1:33" s="8" customFormat="1" ht="50.1" customHeight="1" x14ac:dyDescent="0.25">
      <c r="A9" s="32" t="s">
        <v>26</v>
      </c>
      <c r="B9" s="20">
        <f>B10+B11+B12+B13</f>
        <v>3453.9</v>
      </c>
      <c r="C9" s="17">
        <f>C11+C10+C12+C13</f>
        <v>2367.9949999999999</v>
      </c>
      <c r="D9" s="17">
        <f>D10+D11+D12+D13</f>
        <v>2367.9949999999999</v>
      </c>
      <c r="E9" s="17">
        <f>SUM(K9+M9+O9+Q9+S9+U9+W9+Y9+AA9+AC9+AE9)</f>
        <v>1976.1529999999998</v>
      </c>
      <c r="F9" s="17">
        <f>E9/B9*100</f>
        <v>57.215119140681537</v>
      </c>
      <c r="G9" s="17">
        <f>E9/C9*100</f>
        <v>83.452583303596498</v>
      </c>
      <c r="H9" s="17">
        <f>H10+H11+H12+H13</f>
        <v>58.8</v>
      </c>
      <c r="I9" s="17">
        <f t="shared" ref="I9:AE9" si="2">I10+I11+I12+I13</f>
        <v>0</v>
      </c>
      <c r="J9" s="17">
        <f t="shared" si="2"/>
        <v>929.178</v>
      </c>
      <c r="K9" s="17">
        <f t="shared" si="2"/>
        <v>73.387</v>
      </c>
      <c r="L9" s="17">
        <f t="shared" si="2"/>
        <v>271.99099999999999</v>
      </c>
      <c r="M9" s="17">
        <f t="shared" si="2"/>
        <v>305.10300000000001</v>
      </c>
      <c r="N9" s="17">
        <f t="shared" si="2"/>
        <v>482.35399999999998</v>
      </c>
      <c r="O9" s="17">
        <f t="shared" si="2"/>
        <v>1008.15</v>
      </c>
      <c r="P9" s="17">
        <f t="shared" si="2"/>
        <v>343.69600000000003</v>
      </c>
      <c r="Q9" s="17">
        <f t="shared" si="2"/>
        <v>169.31</v>
      </c>
      <c r="R9" s="17">
        <f t="shared" si="2"/>
        <v>85.787000000000006</v>
      </c>
      <c r="S9" s="17">
        <f t="shared" si="2"/>
        <v>220.65100000000001</v>
      </c>
      <c r="T9" s="17">
        <f t="shared" si="2"/>
        <v>0</v>
      </c>
      <c r="U9" s="17">
        <f t="shared" si="2"/>
        <v>24.562000000000001</v>
      </c>
      <c r="V9" s="17">
        <f t="shared" si="2"/>
        <v>196.18899999999999</v>
      </c>
      <c r="W9" s="17">
        <f t="shared" si="2"/>
        <v>174.99</v>
      </c>
      <c r="X9" s="17">
        <f t="shared" si="2"/>
        <v>291.846</v>
      </c>
      <c r="Y9" s="17">
        <f t="shared" si="2"/>
        <v>0</v>
      </c>
      <c r="Z9" s="17">
        <f t="shared" si="2"/>
        <v>337.27100000000002</v>
      </c>
      <c r="AA9" s="17">
        <f t="shared" si="2"/>
        <v>0</v>
      </c>
      <c r="AB9" s="17">
        <f t="shared" si="2"/>
        <v>261.72800000000001</v>
      </c>
      <c r="AC9" s="17">
        <f t="shared" si="2"/>
        <v>0</v>
      </c>
      <c r="AD9" s="17">
        <f t="shared" si="2"/>
        <v>195.06</v>
      </c>
      <c r="AE9" s="17">
        <f t="shared" si="2"/>
        <v>0</v>
      </c>
      <c r="AF9" s="68" t="s">
        <v>50</v>
      </c>
      <c r="AG9" s="7"/>
    </row>
    <row r="10" spans="1:33" s="6" customFormat="1" ht="30.6" customHeight="1" x14ac:dyDescent="0.25">
      <c r="A10" s="48" t="s">
        <v>20</v>
      </c>
      <c r="B10" s="19"/>
      <c r="C10" s="18"/>
      <c r="D10" s="18"/>
      <c r="E10" s="17"/>
      <c r="F10" s="17"/>
      <c r="G10" s="17"/>
      <c r="H10" s="18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7"/>
      <c r="AF10" s="69"/>
      <c r="AG10" s="7"/>
    </row>
    <row r="11" spans="1:33" s="6" customFormat="1" ht="31.9" customHeight="1" x14ac:dyDescent="0.25">
      <c r="A11" s="48" t="s">
        <v>21</v>
      </c>
      <c r="B11" s="19">
        <f>H11+J11+L11+N11+P11+R11+T11+V11+X11+Z11+AD11+AB11</f>
        <v>3453.9</v>
      </c>
      <c r="C11" s="18">
        <f>H11+J11+L11+N11+P11+R11+T11+V11</f>
        <v>2367.9949999999999</v>
      </c>
      <c r="D11" s="18">
        <f>H11+J11+L11+N11+P11+R11+T11+V11</f>
        <v>2367.9949999999999</v>
      </c>
      <c r="E11" s="18">
        <f>I11+K11+M11+O11+Q11+S11+U11+W11+Y11+AA11+AC11+AE11</f>
        <v>1976.1529999999998</v>
      </c>
      <c r="F11" s="18">
        <f>E11/B11*100</f>
        <v>57.215119140681537</v>
      </c>
      <c r="G11" s="17">
        <f>E11/C11*100</f>
        <v>83.452583303596498</v>
      </c>
      <c r="H11" s="18">
        <v>58.8</v>
      </c>
      <c r="I11" s="18">
        <v>0</v>
      </c>
      <c r="J11" s="18">
        <v>929.178</v>
      </c>
      <c r="K11" s="18">
        <v>73.387</v>
      </c>
      <c r="L11" s="18">
        <v>271.99099999999999</v>
      </c>
      <c r="M11" s="18">
        <v>305.10300000000001</v>
      </c>
      <c r="N11" s="18">
        <v>482.35399999999998</v>
      </c>
      <c r="O11" s="18">
        <v>1008.15</v>
      </c>
      <c r="P11" s="18">
        <v>343.69600000000003</v>
      </c>
      <c r="Q11" s="18">
        <v>169.31</v>
      </c>
      <c r="R11" s="18">
        <v>85.787000000000006</v>
      </c>
      <c r="S11" s="18">
        <v>220.65100000000001</v>
      </c>
      <c r="T11" s="18">
        <v>0</v>
      </c>
      <c r="U11" s="18">
        <v>24.562000000000001</v>
      </c>
      <c r="V11" s="18">
        <v>196.18899999999999</v>
      </c>
      <c r="W11" s="18">
        <v>174.99</v>
      </c>
      <c r="X11" s="18">
        <v>291.846</v>
      </c>
      <c r="Y11" s="18"/>
      <c r="Z11" s="18">
        <v>337.27100000000002</v>
      </c>
      <c r="AA11" s="18"/>
      <c r="AB11" s="18">
        <v>261.72800000000001</v>
      </c>
      <c r="AC11" s="18"/>
      <c r="AD11" s="18">
        <v>195.06</v>
      </c>
      <c r="AE11" s="17"/>
      <c r="AF11" s="69"/>
      <c r="AG11" s="7"/>
    </row>
    <row r="12" spans="1:33" s="6" customFormat="1" ht="31.15" customHeight="1" x14ac:dyDescent="0.25">
      <c r="A12" s="45" t="s">
        <v>22</v>
      </c>
      <c r="B12" s="19"/>
      <c r="C12" s="18"/>
      <c r="D12" s="18"/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7"/>
      <c r="AF12" s="70"/>
      <c r="AG12" s="7"/>
    </row>
    <row r="13" spans="1:33" s="6" customFormat="1" ht="25.15" customHeight="1" x14ac:dyDescent="0.25">
      <c r="A13" s="34" t="s">
        <v>23</v>
      </c>
      <c r="B13" s="19"/>
      <c r="C13" s="18"/>
      <c r="D13" s="1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71"/>
      <c r="AG13" s="7"/>
    </row>
    <row r="14" spans="1:33" s="6" customFormat="1" ht="49.9" customHeight="1" x14ac:dyDescent="0.25">
      <c r="A14" s="28" t="s">
        <v>35</v>
      </c>
      <c r="B14" s="18"/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65" t="s">
        <v>51</v>
      </c>
      <c r="AG14" s="7"/>
    </row>
    <row r="15" spans="1:33" s="6" customFormat="1" ht="50.1" customHeight="1" x14ac:dyDescent="0.25">
      <c r="A15" s="31" t="s">
        <v>26</v>
      </c>
      <c r="B15" s="20">
        <f>B16+B17+B18+B19</f>
        <v>178622.30000000002</v>
      </c>
      <c r="C15" s="17">
        <f>SUM(H15+J15+L15+N15+P15+R15+T15)</f>
        <v>112677.44400000002</v>
      </c>
      <c r="D15" s="17">
        <f>D16+D17</f>
        <v>122337.64100000002</v>
      </c>
      <c r="E15" s="17">
        <f>SUM(I15+K15+M15+O15+Q15+S15+U15)</f>
        <v>102560.11499999999</v>
      </c>
      <c r="F15" s="17">
        <f>E15/B15*100</f>
        <v>57.417307357479984</v>
      </c>
      <c r="G15" s="17">
        <f>E15/C15*100</f>
        <v>91.020981093607318</v>
      </c>
      <c r="H15" s="17">
        <f>H16+H17+H18+H19</f>
        <v>7704.4040000000005</v>
      </c>
      <c r="I15" s="17">
        <f t="shared" ref="I15:AE15" si="3">I16+I17+I18+I19</f>
        <v>5245.8010000000004</v>
      </c>
      <c r="J15" s="17">
        <f t="shared" si="3"/>
        <v>16435.364000000001</v>
      </c>
      <c r="K15" s="17">
        <f t="shared" si="3"/>
        <v>15307.183999999999</v>
      </c>
      <c r="L15" s="17">
        <f t="shared" si="3"/>
        <v>14697.366</v>
      </c>
      <c r="M15" s="17">
        <f t="shared" si="3"/>
        <v>15217.76</v>
      </c>
      <c r="N15" s="17">
        <f t="shared" si="3"/>
        <v>18862.832999999999</v>
      </c>
      <c r="O15" s="17">
        <f t="shared" si="3"/>
        <v>15079.73</v>
      </c>
      <c r="P15" s="17">
        <f t="shared" si="3"/>
        <v>18768.664000000001</v>
      </c>
      <c r="Q15" s="17">
        <f t="shared" si="3"/>
        <v>15013.81</v>
      </c>
      <c r="R15" s="17">
        <f t="shared" si="3"/>
        <v>22366.383000000002</v>
      </c>
      <c r="S15" s="17">
        <f t="shared" si="3"/>
        <v>22853.4</v>
      </c>
      <c r="T15" s="17">
        <f t="shared" si="3"/>
        <v>13842.43</v>
      </c>
      <c r="U15" s="17">
        <v>13842.43</v>
      </c>
      <c r="V15" s="17">
        <f t="shared" si="3"/>
        <v>9660.1970000000001</v>
      </c>
      <c r="W15" s="17">
        <f t="shared" si="3"/>
        <v>5547.2</v>
      </c>
      <c r="X15" s="17">
        <f t="shared" si="3"/>
        <v>12774.896000000001</v>
      </c>
      <c r="Y15" s="17">
        <f t="shared" si="3"/>
        <v>0</v>
      </c>
      <c r="Z15" s="17">
        <f t="shared" si="3"/>
        <v>14839.584000000001</v>
      </c>
      <c r="AA15" s="17"/>
      <c r="AB15" s="17">
        <f t="shared" si="3"/>
        <v>12974.592000000001</v>
      </c>
      <c r="AC15" s="17">
        <f t="shared" si="3"/>
        <v>0</v>
      </c>
      <c r="AD15" s="17">
        <f t="shared" si="3"/>
        <v>15695.587</v>
      </c>
      <c r="AE15" s="17">
        <f t="shared" si="3"/>
        <v>0</v>
      </c>
      <c r="AF15" s="66"/>
      <c r="AG15" s="7"/>
    </row>
    <row r="16" spans="1:33" s="6" customFormat="1" ht="34.15" customHeight="1" x14ac:dyDescent="0.25">
      <c r="A16" s="45" t="s">
        <v>20</v>
      </c>
      <c r="B16" s="19">
        <v>0</v>
      </c>
      <c r="C16" s="18">
        <v>0</v>
      </c>
      <c r="D16" s="18">
        <v>0</v>
      </c>
      <c r="E16" s="18">
        <f>K16+M16+O16+Q16+S16+U16+W16+Y16+AA16+AC16+AE16</f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/>
      <c r="R16" s="18">
        <v>0</v>
      </c>
      <c r="S16" s="18"/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/>
      <c r="Z16" s="18">
        <v>0</v>
      </c>
      <c r="AA16" s="18"/>
      <c r="AB16" s="18">
        <v>0</v>
      </c>
      <c r="AC16" s="18"/>
      <c r="AD16" s="18">
        <v>0</v>
      </c>
      <c r="AE16" s="17"/>
      <c r="AF16" s="66"/>
      <c r="AG16" s="7"/>
    </row>
    <row r="17" spans="1:33" s="6" customFormat="1" ht="33.6" customHeight="1" x14ac:dyDescent="0.25">
      <c r="A17" s="45" t="s">
        <v>21</v>
      </c>
      <c r="B17" s="19">
        <f>H17+J17+L17+N17+P17+R17+T17+V17+X17+Z17+AB17+AD17</f>
        <v>178622.30000000002</v>
      </c>
      <c r="C17" s="18">
        <f>SUM(H17+J17+L17+N17+P17+R17+T17+V17)</f>
        <v>122337.64100000002</v>
      </c>
      <c r="D17" s="18">
        <f>C17</f>
        <v>122337.64100000002</v>
      </c>
      <c r="E17" s="18">
        <f>I17+K17+M17+O17+Q17+S17+U17+W17+Y17+AA17+AC17+AE17</f>
        <v>108107.31499999999</v>
      </c>
      <c r="F17" s="18">
        <f>E17/B17*100</f>
        <v>60.522854649167535</v>
      </c>
      <c r="G17" s="18">
        <f>E17/C17*100</f>
        <v>88.367990518960525</v>
      </c>
      <c r="H17" s="18">
        <v>7704.4040000000005</v>
      </c>
      <c r="I17" s="18">
        <v>5245.8010000000004</v>
      </c>
      <c r="J17" s="18">
        <v>16435.364000000001</v>
      </c>
      <c r="K17" s="18">
        <v>15307.183999999999</v>
      </c>
      <c r="L17" s="18">
        <v>14697.366</v>
      </c>
      <c r="M17" s="18">
        <v>15217.76</v>
      </c>
      <c r="N17" s="18">
        <v>18862.832999999999</v>
      </c>
      <c r="O17" s="18">
        <v>15079.73</v>
      </c>
      <c r="P17" s="18">
        <v>18768.664000000001</v>
      </c>
      <c r="Q17" s="18">
        <v>15013.81</v>
      </c>
      <c r="R17" s="18">
        <v>22366.383000000002</v>
      </c>
      <c r="S17" s="18">
        <v>22853.4</v>
      </c>
      <c r="T17" s="18">
        <v>13842.43</v>
      </c>
      <c r="U17" s="18">
        <v>13842.43</v>
      </c>
      <c r="V17" s="18">
        <v>9660.1970000000001</v>
      </c>
      <c r="W17" s="18">
        <v>5547.2</v>
      </c>
      <c r="X17" s="18">
        <v>12774.896000000001</v>
      </c>
      <c r="Y17" s="18"/>
      <c r="Z17" s="18">
        <v>14839.584000000001</v>
      </c>
      <c r="AA17" s="18"/>
      <c r="AB17" s="18">
        <v>12974.592000000001</v>
      </c>
      <c r="AC17" s="18"/>
      <c r="AD17" s="18">
        <v>15695.587</v>
      </c>
      <c r="AE17" s="17"/>
      <c r="AF17" s="66"/>
      <c r="AG17" s="7"/>
    </row>
    <row r="18" spans="1:33" s="6" customFormat="1" ht="33.6" customHeight="1" x14ac:dyDescent="0.25">
      <c r="A18" s="45" t="s">
        <v>22</v>
      </c>
      <c r="B18" s="19"/>
      <c r="C18" s="18"/>
      <c r="D18" s="18"/>
      <c r="E18" s="17" t="s">
        <v>31</v>
      </c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66"/>
      <c r="AG18" s="7"/>
    </row>
    <row r="19" spans="1:33" s="6" customFormat="1" ht="28.9" customHeight="1" x14ac:dyDescent="0.25">
      <c r="A19" s="34" t="s">
        <v>23</v>
      </c>
      <c r="B19" s="19"/>
      <c r="C19" s="18"/>
      <c r="D19" s="18"/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 t="s">
        <v>31</v>
      </c>
      <c r="AB19" s="17"/>
      <c r="AC19" s="17"/>
      <c r="AD19" s="17"/>
      <c r="AE19" s="17"/>
      <c r="AF19" s="67"/>
      <c r="AG19" s="7"/>
    </row>
    <row r="20" spans="1:33" s="6" customFormat="1" ht="50.1" customHeight="1" x14ac:dyDescent="0.25">
      <c r="A20" s="32" t="s">
        <v>36</v>
      </c>
      <c r="B20" s="20"/>
      <c r="C20" s="17"/>
      <c r="D20" s="17"/>
      <c r="E20" s="17"/>
      <c r="F20" s="17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31"/>
      <c r="AG20" s="7"/>
    </row>
    <row r="21" spans="1:33" s="6" customFormat="1" ht="34.9" customHeight="1" x14ac:dyDescent="0.25">
      <c r="A21" s="32" t="s">
        <v>26</v>
      </c>
      <c r="B21" s="20">
        <f>B25+B24+B23+B22</f>
        <v>131.19999999999999</v>
      </c>
      <c r="C21" s="20">
        <f>C25+C24+C23+C22</f>
        <v>131.19999999999999</v>
      </c>
      <c r="D21" s="20">
        <f>D25+D24+D23+D22</f>
        <v>131.19999999999999</v>
      </c>
      <c r="E21" s="20">
        <f>E25+E24+E23+E22</f>
        <v>48.120000000000005</v>
      </c>
      <c r="F21" s="17">
        <f>E21/B21*100</f>
        <v>36.676829268292686</v>
      </c>
      <c r="G21" s="17">
        <f t="shared" ref="G21:G35" si="4">E21/C21*100</f>
        <v>36.676829268292686</v>
      </c>
      <c r="H21" s="17">
        <f>H22+H23+H24+H25</f>
        <v>0</v>
      </c>
      <c r="I21" s="17">
        <f>I22+I23+I24+I25</f>
        <v>0</v>
      </c>
      <c r="J21" s="17">
        <f t="shared" ref="J21:Y21" si="5">J22+J23+J24+J25</f>
        <v>0</v>
      </c>
      <c r="K21" s="17">
        <f t="shared" si="5"/>
        <v>0</v>
      </c>
      <c r="L21" s="17">
        <f t="shared" si="5"/>
        <v>65.599999999999994</v>
      </c>
      <c r="M21" s="17">
        <f t="shared" si="5"/>
        <v>23.2</v>
      </c>
      <c r="N21" s="17">
        <f t="shared" si="5"/>
        <v>0</v>
      </c>
      <c r="O21" s="17">
        <f t="shared" si="5"/>
        <v>0</v>
      </c>
      <c r="P21" s="17">
        <f t="shared" si="5"/>
        <v>65.599999999999994</v>
      </c>
      <c r="Q21" s="17">
        <f t="shared" si="5"/>
        <v>21.92</v>
      </c>
      <c r="R21" s="17">
        <f t="shared" si="5"/>
        <v>0</v>
      </c>
      <c r="S21" s="17">
        <f t="shared" si="5"/>
        <v>3</v>
      </c>
      <c r="T21" s="17">
        <f t="shared" si="5"/>
        <v>0</v>
      </c>
      <c r="U21" s="17">
        <f t="shared" si="5"/>
        <v>0</v>
      </c>
      <c r="V21" s="17">
        <f t="shared" si="5"/>
        <v>0</v>
      </c>
      <c r="W21" s="17">
        <f t="shared" si="5"/>
        <v>0</v>
      </c>
      <c r="X21" s="17">
        <f>X22+X23+X24+X25</f>
        <v>0</v>
      </c>
      <c r="Y21" s="17">
        <f t="shared" si="5"/>
        <v>0</v>
      </c>
      <c r="Z21" s="17">
        <f t="shared" ref="Z21" si="6">Z22+Z23+Z24+Z25</f>
        <v>0</v>
      </c>
      <c r="AA21" s="17">
        <f t="shared" ref="AA21" si="7">AA22+AA23+AA24+AA25</f>
        <v>0</v>
      </c>
      <c r="AB21" s="17">
        <f t="shared" ref="AB21" si="8">AB22+AB23+AB24+AB25</f>
        <v>0</v>
      </c>
      <c r="AC21" s="17">
        <f t="shared" ref="AC21" si="9">AC22+AC23+AC24+AC25</f>
        <v>0</v>
      </c>
      <c r="AD21" s="17">
        <f t="shared" ref="AD21" si="10">AD22+AD23+AD24+AD25</f>
        <v>0</v>
      </c>
      <c r="AE21" s="17">
        <f t="shared" ref="AE21" si="11">AE22+AE23+AE24+AE25</f>
        <v>0</v>
      </c>
      <c r="AF21" s="72"/>
      <c r="AG21" s="7"/>
    </row>
    <row r="22" spans="1:33" s="6" customFormat="1" ht="28.9" customHeight="1" x14ac:dyDescent="0.25">
      <c r="A22" s="46" t="s">
        <v>20</v>
      </c>
      <c r="B22" s="20"/>
      <c r="C22" s="17"/>
      <c r="D22" s="17"/>
      <c r="E22" s="17"/>
      <c r="F22" s="17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73"/>
      <c r="AG22" s="7"/>
    </row>
    <row r="23" spans="1:33" s="6" customFormat="1" ht="36" customHeight="1" x14ac:dyDescent="0.25">
      <c r="A23" s="46" t="s">
        <v>21</v>
      </c>
      <c r="B23" s="19">
        <f>H23+J23+L23+N23+P23+R23+T23+V23+X23+Z23+AB23+AD23</f>
        <v>131.19999999999999</v>
      </c>
      <c r="C23" s="18">
        <f>H23+J23+L23+N23+P23+R23</f>
        <v>131.19999999999999</v>
      </c>
      <c r="D23" s="18">
        <f>H23+J23+L23+N23+P23+R23</f>
        <v>131.19999999999999</v>
      </c>
      <c r="E23" s="44">
        <f>I23+Q23+K23+M23+O23+S23</f>
        <v>48.120000000000005</v>
      </c>
      <c r="F23" s="18">
        <f>E23/B23*100</f>
        <v>36.676829268292686</v>
      </c>
      <c r="G23" s="18">
        <f t="shared" si="4"/>
        <v>36.676829268292686</v>
      </c>
      <c r="H23" s="18">
        <v>0</v>
      </c>
      <c r="I23" s="18">
        <v>0</v>
      </c>
      <c r="J23" s="18">
        <v>0</v>
      </c>
      <c r="K23" s="18">
        <v>0</v>
      </c>
      <c r="L23" s="18">
        <v>65.599999999999994</v>
      </c>
      <c r="M23" s="18">
        <v>23.2</v>
      </c>
      <c r="N23" s="18">
        <v>0</v>
      </c>
      <c r="O23" s="18">
        <v>0</v>
      </c>
      <c r="P23" s="18">
        <v>65.599999999999994</v>
      </c>
      <c r="Q23" s="18">
        <v>21.92</v>
      </c>
      <c r="R23" s="18">
        <v>0</v>
      </c>
      <c r="S23" s="18">
        <v>3</v>
      </c>
      <c r="T23" s="18">
        <v>0</v>
      </c>
      <c r="U23" s="18"/>
      <c r="V23" s="18">
        <v>0</v>
      </c>
      <c r="W23" s="18"/>
      <c r="X23" s="18">
        <v>0</v>
      </c>
      <c r="Y23" s="18"/>
      <c r="Z23" s="18">
        <v>0</v>
      </c>
      <c r="AA23" s="18"/>
      <c r="AB23" s="18">
        <v>0</v>
      </c>
      <c r="AC23" s="18"/>
      <c r="AD23" s="18">
        <v>0</v>
      </c>
      <c r="AE23" s="18"/>
      <c r="AF23" s="74"/>
      <c r="AG23" s="7"/>
    </row>
    <row r="24" spans="1:33" s="6" customFormat="1" ht="27" customHeight="1" x14ac:dyDescent="0.25">
      <c r="A24" s="46" t="s">
        <v>22</v>
      </c>
      <c r="B24" s="20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31"/>
      <c r="AG24" s="7"/>
    </row>
    <row r="25" spans="1:33" s="6" customFormat="1" ht="33.6" customHeight="1" x14ac:dyDescent="0.25">
      <c r="A25" s="35" t="s">
        <v>23</v>
      </c>
      <c r="B25" s="20"/>
      <c r="C25" s="17"/>
      <c r="D25" s="17"/>
      <c r="E25" s="17"/>
      <c r="F25" s="17"/>
      <c r="G25" s="18"/>
      <c r="H25" s="1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1"/>
      <c r="AG25" s="7"/>
    </row>
    <row r="26" spans="1:33" s="6" customFormat="1" ht="50.1" customHeight="1" x14ac:dyDescent="0.25">
      <c r="A26" s="37" t="s">
        <v>37</v>
      </c>
      <c r="B26" s="20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33"/>
      <c r="AG26" s="7"/>
    </row>
    <row r="27" spans="1:33" s="6" customFormat="1" ht="50.1" customHeight="1" x14ac:dyDescent="0.25">
      <c r="A27" s="32" t="s">
        <v>26</v>
      </c>
      <c r="B27" s="20">
        <f>B28+B29+B30+B31</f>
        <v>11.1</v>
      </c>
      <c r="C27" s="20">
        <f>C28+C29+C30+C31</f>
        <v>11.1</v>
      </c>
      <c r="D27" s="17">
        <f>D28+D29+D30+D31</f>
        <v>10.99</v>
      </c>
      <c r="E27" s="17">
        <f>E28+E29+E30+E31</f>
        <v>10.99</v>
      </c>
      <c r="F27" s="17">
        <f>E27/B27*100</f>
        <v>99.00900900900902</v>
      </c>
      <c r="G27" s="17">
        <f t="shared" si="4"/>
        <v>99.00900900900902</v>
      </c>
      <c r="H27" s="17">
        <f t="shared" ref="H27:AE27" si="12">H28+H29+H30+H31</f>
        <v>0</v>
      </c>
      <c r="I27" s="17">
        <f t="shared" si="12"/>
        <v>0</v>
      </c>
      <c r="J27" s="17">
        <f t="shared" si="12"/>
        <v>0</v>
      </c>
      <c r="K27" s="17">
        <f t="shared" si="12"/>
        <v>0</v>
      </c>
      <c r="L27" s="17">
        <f t="shared" si="12"/>
        <v>10.41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17">
        <f t="shared" si="12"/>
        <v>0.69</v>
      </c>
      <c r="Q27" s="17">
        <f t="shared" si="12"/>
        <v>10.99</v>
      </c>
      <c r="R27" s="17">
        <f t="shared" si="12"/>
        <v>0</v>
      </c>
      <c r="S27" s="17">
        <f t="shared" si="12"/>
        <v>0</v>
      </c>
      <c r="T27" s="17">
        <f t="shared" si="12"/>
        <v>0</v>
      </c>
      <c r="U27" s="17">
        <f t="shared" si="12"/>
        <v>0</v>
      </c>
      <c r="V27" s="17">
        <f t="shared" si="12"/>
        <v>0</v>
      </c>
      <c r="W27" s="17">
        <f t="shared" si="12"/>
        <v>0</v>
      </c>
      <c r="X27" s="17">
        <f t="shared" si="12"/>
        <v>0</v>
      </c>
      <c r="Y27" s="17">
        <f t="shared" si="12"/>
        <v>0</v>
      </c>
      <c r="Z27" s="17">
        <f t="shared" si="12"/>
        <v>0</v>
      </c>
      <c r="AA27" s="17">
        <f t="shared" si="12"/>
        <v>0</v>
      </c>
      <c r="AB27" s="17">
        <f t="shared" si="12"/>
        <v>0</v>
      </c>
      <c r="AC27" s="17">
        <f t="shared" si="12"/>
        <v>0</v>
      </c>
      <c r="AD27" s="17">
        <f t="shared" si="12"/>
        <v>0</v>
      </c>
      <c r="AE27" s="17">
        <f t="shared" si="12"/>
        <v>0</v>
      </c>
      <c r="AF27" s="72"/>
      <c r="AG27" s="7"/>
    </row>
    <row r="28" spans="1:33" s="6" customFormat="1" ht="36" customHeight="1" x14ac:dyDescent="0.25">
      <c r="A28" s="46" t="s">
        <v>20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73"/>
      <c r="AG28" s="7"/>
    </row>
    <row r="29" spans="1:33" s="6" customFormat="1" ht="28.9" customHeight="1" x14ac:dyDescent="0.25">
      <c r="A29" s="46" t="s">
        <v>21</v>
      </c>
      <c r="B29" s="19">
        <f>H29+J29+L29+N29+P29+R29+T29+V29+X29+Z29+AB29+AD29</f>
        <v>11.1</v>
      </c>
      <c r="C29" s="18">
        <f>H29+J29+L29+N29+P29+R29</f>
        <v>11.1</v>
      </c>
      <c r="D29" s="18">
        <f>E29</f>
        <v>10.99</v>
      </c>
      <c r="E29" s="18">
        <f>I29+K29+M29+O29+Q29+S29+U29+W29+Y29+AA29+AC29+AE29</f>
        <v>10.99</v>
      </c>
      <c r="F29" s="18">
        <f>E29/B29*100</f>
        <v>99.00900900900902</v>
      </c>
      <c r="G29" s="18">
        <f t="shared" si="4"/>
        <v>99.00900900900902</v>
      </c>
      <c r="H29" s="18">
        <v>0</v>
      </c>
      <c r="I29" s="18">
        <v>0</v>
      </c>
      <c r="J29" s="18">
        <v>0</v>
      </c>
      <c r="K29" s="18">
        <v>0</v>
      </c>
      <c r="L29" s="18">
        <v>10.41</v>
      </c>
      <c r="M29" s="18">
        <v>0</v>
      </c>
      <c r="N29" s="18">
        <v>0</v>
      </c>
      <c r="O29" s="18">
        <v>0</v>
      </c>
      <c r="P29" s="18">
        <v>0.69</v>
      </c>
      <c r="Q29" s="18">
        <v>10.99</v>
      </c>
      <c r="R29" s="18">
        <v>0</v>
      </c>
      <c r="S29" s="18"/>
      <c r="T29" s="18">
        <v>0</v>
      </c>
      <c r="U29" s="17"/>
      <c r="V29" s="18">
        <v>0</v>
      </c>
      <c r="W29" s="17"/>
      <c r="X29" s="18">
        <v>0</v>
      </c>
      <c r="Y29" s="18"/>
      <c r="Z29" s="18">
        <v>0</v>
      </c>
      <c r="AA29" s="18"/>
      <c r="AB29" s="18">
        <v>0</v>
      </c>
      <c r="AC29" s="18"/>
      <c r="AD29" s="18">
        <v>0</v>
      </c>
      <c r="AE29" s="18"/>
      <c r="AF29" s="73"/>
      <c r="AG29" s="7"/>
    </row>
    <row r="30" spans="1:33" s="6" customFormat="1" ht="33" customHeight="1" x14ac:dyDescent="0.25">
      <c r="A30" s="46" t="s">
        <v>22</v>
      </c>
      <c r="B30" s="20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73"/>
      <c r="AG30" s="7"/>
    </row>
    <row r="31" spans="1:33" s="6" customFormat="1" ht="31.9" customHeight="1" x14ac:dyDescent="0.25">
      <c r="A31" s="35" t="s">
        <v>23</v>
      </c>
      <c r="B31" s="20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74"/>
      <c r="AG31" s="7"/>
    </row>
    <row r="32" spans="1:33" s="6" customFormat="1" ht="45" customHeight="1" x14ac:dyDescent="0.25">
      <c r="A32" s="30" t="s">
        <v>42</v>
      </c>
      <c r="B32" s="20">
        <f>B33</f>
        <v>3740.2</v>
      </c>
      <c r="C32" s="20">
        <f t="shared" ref="C32:AE32" si="13">C33</f>
        <v>3740.2</v>
      </c>
      <c r="D32" s="20">
        <f>D33</f>
        <v>3740.2</v>
      </c>
      <c r="E32" s="20">
        <f t="shared" si="13"/>
        <v>3740.2</v>
      </c>
      <c r="F32" s="20">
        <f>F33</f>
        <v>100</v>
      </c>
      <c r="G32" s="20">
        <f>G33</f>
        <v>100</v>
      </c>
      <c r="H32" s="20">
        <f t="shared" si="13"/>
        <v>0</v>
      </c>
      <c r="I32" s="20">
        <f t="shared" si="13"/>
        <v>0</v>
      </c>
      <c r="J32" s="20">
        <f t="shared" si="13"/>
        <v>0</v>
      </c>
      <c r="K32" s="20">
        <f t="shared" si="13"/>
        <v>0</v>
      </c>
      <c r="L32" s="20">
        <f t="shared" si="13"/>
        <v>0</v>
      </c>
      <c r="M32" s="20">
        <f t="shared" si="13"/>
        <v>0</v>
      </c>
      <c r="N32" s="20">
        <f t="shared" si="13"/>
        <v>1706.1</v>
      </c>
      <c r="O32" s="20">
        <f t="shared" si="13"/>
        <v>0</v>
      </c>
      <c r="P32" s="20">
        <f t="shared" si="13"/>
        <v>0</v>
      </c>
      <c r="Q32" s="20">
        <f t="shared" si="13"/>
        <v>0</v>
      </c>
      <c r="R32" s="20">
        <f t="shared" si="13"/>
        <v>0</v>
      </c>
      <c r="S32" s="20">
        <f t="shared" si="13"/>
        <v>1697.57</v>
      </c>
      <c r="T32" s="20">
        <f t="shared" si="13"/>
        <v>2034.1000000000001</v>
      </c>
      <c r="U32" s="20">
        <f t="shared" si="13"/>
        <v>2034.1000000000001</v>
      </c>
      <c r="V32" s="20">
        <f t="shared" si="13"/>
        <v>0</v>
      </c>
      <c r="W32" s="20">
        <f t="shared" si="13"/>
        <v>8.5300000000000011</v>
      </c>
      <c r="X32" s="20">
        <f t="shared" si="13"/>
        <v>0</v>
      </c>
      <c r="Y32" s="20">
        <f t="shared" si="13"/>
        <v>0</v>
      </c>
      <c r="Z32" s="20">
        <f t="shared" si="13"/>
        <v>0</v>
      </c>
      <c r="AA32" s="20">
        <f t="shared" si="13"/>
        <v>0</v>
      </c>
      <c r="AB32" s="20">
        <f t="shared" si="13"/>
        <v>0</v>
      </c>
      <c r="AC32" s="20">
        <f t="shared" si="13"/>
        <v>0</v>
      </c>
      <c r="AD32" s="20">
        <f t="shared" si="13"/>
        <v>0</v>
      </c>
      <c r="AE32" s="20">
        <f t="shared" si="13"/>
        <v>0</v>
      </c>
      <c r="AF32" s="75" t="s">
        <v>52</v>
      </c>
      <c r="AG32" s="7"/>
    </row>
    <row r="33" spans="1:36" s="6" customFormat="1" ht="33" customHeight="1" x14ac:dyDescent="0.25">
      <c r="A33" s="32" t="s">
        <v>26</v>
      </c>
      <c r="B33" s="47">
        <f>B34+B35+B36+B37</f>
        <v>3740.2</v>
      </c>
      <c r="C33" s="20">
        <f>C34+C35+C36+C37</f>
        <v>3740.2</v>
      </c>
      <c r="D33" s="20">
        <f>D34+D35+D36+D37</f>
        <v>3740.2</v>
      </c>
      <c r="E33" s="20">
        <f t="shared" ref="E33" si="14">E34+E35+E36+E37</f>
        <v>3740.2</v>
      </c>
      <c r="F33" s="17">
        <f>E33/B33*100</f>
        <v>100</v>
      </c>
      <c r="G33" s="17">
        <f t="shared" si="4"/>
        <v>100</v>
      </c>
      <c r="H33" s="17">
        <f>H34+H35+H36+H37</f>
        <v>0</v>
      </c>
      <c r="I33" s="17">
        <f t="shared" ref="I33:M33" si="15">I34+I35+I36+I37</f>
        <v>0</v>
      </c>
      <c r="J33" s="17">
        <f t="shared" si="15"/>
        <v>0</v>
      </c>
      <c r="K33" s="17">
        <f t="shared" si="15"/>
        <v>0</v>
      </c>
      <c r="L33" s="17">
        <f t="shared" si="15"/>
        <v>0</v>
      </c>
      <c r="M33" s="17">
        <f t="shared" si="15"/>
        <v>0</v>
      </c>
      <c r="N33" s="17">
        <f>N34+N35+N36+N37</f>
        <v>1706.1</v>
      </c>
      <c r="O33" s="17">
        <f t="shared" ref="O33:AE33" si="16">O34+O35+O36+O37</f>
        <v>0</v>
      </c>
      <c r="P33" s="17">
        <f t="shared" si="16"/>
        <v>0</v>
      </c>
      <c r="Q33" s="17">
        <f t="shared" si="16"/>
        <v>0</v>
      </c>
      <c r="R33" s="17">
        <f t="shared" si="16"/>
        <v>0</v>
      </c>
      <c r="S33" s="17">
        <f>S34+S35+S36+S37</f>
        <v>1697.57</v>
      </c>
      <c r="T33" s="17">
        <f t="shared" si="16"/>
        <v>2034.1000000000001</v>
      </c>
      <c r="U33" s="17">
        <f t="shared" si="16"/>
        <v>2034.1000000000001</v>
      </c>
      <c r="V33" s="17">
        <f t="shared" si="16"/>
        <v>0</v>
      </c>
      <c r="W33" s="17">
        <f t="shared" si="16"/>
        <v>8.5300000000000011</v>
      </c>
      <c r="X33" s="17">
        <f t="shared" si="16"/>
        <v>0</v>
      </c>
      <c r="Y33" s="17">
        <f t="shared" si="16"/>
        <v>0</v>
      </c>
      <c r="Z33" s="17">
        <f t="shared" si="16"/>
        <v>0</v>
      </c>
      <c r="AA33" s="17">
        <f t="shared" si="16"/>
        <v>0</v>
      </c>
      <c r="AB33" s="17">
        <f t="shared" si="16"/>
        <v>0</v>
      </c>
      <c r="AC33" s="17">
        <f t="shared" si="16"/>
        <v>0</v>
      </c>
      <c r="AD33" s="17">
        <f t="shared" si="16"/>
        <v>0</v>
      </c>
      <c r="AE33" s="17">
        <f t="shared" si="16"/>
        <v>0</v>
      </c>
      <c r="AF33" s="73"/>
      <c r="AG33" s="7"/>
    </row>
    <row r="34" spans="1:36" s="6" customFormat="1" ht="30" customHeight="1" x14ac:dyDescent="0.25">
      <c r="A34" s="46" t="s">
        <v>20</v>
      </c>
      <c r="B34" s="19">
        <f>H34+J34+L34+N34+P34+R34+T34+V34+X34+Z34+AB34+AD34</f>
        <v>3702.7</v>
      </c>
      <c r="C34" s="18">
        <f>H34+J34+L34+N34+P34+R34+T34+V34</f>
        <v>3702.7</v>
      </c>
      <c r="D34" s="18">
        <v>3702.7</v>
      </c>
      <c r="E34" s="18">
        <f>I34+K34+M34+O34+Q34+S34+U34+W34+Y34+AA34+AC34+AE34</f>
        <v>3711.1059999999998</v>
      </c>
      <c r="F34" s="18">
        <f t="shared" ref="F34" si="17">E34/B34*100</f>
        <v>100.22702352337483</v>
      </c>
      <c r="G34" s="18">
        <f t="shared" si="4"/>
        <v>100.22702352337483</v>
      </c>
      <c r="H34" s="18">
        <v>0</v>
      </c>
      <c r="I34" s="18">
        <v>0</v>
      </c>
      <c r="J34" s="18"/>
      <c r="K34" s="18"/>
      <c r="L34" s="18"/>
      <c r="M34" s="18"/>
      <c r="N34" s="18">
        <v>1689</v>
      </c>
      <c r="O34" s="18">
        <v>0</v>
      </c>
      <c r="P34" s="18"/>
      <c r="Q34" s="18"/>
      <c r="R34" s="18"/>
      <c r="S34" s="18">
        <v>1689</v>
      </c>
      <c r="T34" s="18">
        <v>2013.7</v>
      </c>
      <c r="U34" s="18">
        <v>2013.7</v>
      </c>
      <c r="V34" s="18">
        <v>0</v>
      </c>
      <c r="W34" s="18">
        <v>8.4060000000000006</v>
      </c>
      <c r="X34" s="18"/>
      <c r="Y34" s="18"/>
      <c r="Z34" s="18"/>
      <c r="AA34" s="18"/>
      <c r="AB34" s="18"/>
      <c r="AC34" s="18"/>
      <c r="AD34" s="18"/>
      <c r="AE34" s="18"/>
      <c r="AF34" s="73"/>
      <c r="AG34" s="7"/>
      <c r="AI34" s="6" t="s">
        <v>31</v>
      </c>
    </row>
    <row r="35" spans="1:36" s="6" customFormat="1" ht="30.6" customHeight="1" x14ac:dyDescent="0.25">
      <c r="A35" s="46" t="s">
        <v>21</v>
      </c>
      <c r="B35" s="19">
        <f>H35+J35+L35+N35+P35+R35+T35+V35+X35+Z35+AB35+AD35</f>
        <v>37.5</v>
      </c>
      <c r="C35" s="18">
        <f>SUM(H35+J35+L35+N35+P35+R35+T35+V35)</f>
        <v>37.5</v>
      </c>
      <c r="D35" s="18">
        <f>C35</f>
        <v>37.5</v>
      </c>
      <c r="E35" s="18">
        <f>SUM(S35+U35+W35)</f>
        <v>29.093999999999998</v>
      </c>
      <c r="F35" s="18">
        <f>E35/B35*100</f>
        <v>77.584000000000003</v>
      </c>
      <c r="G35" s="18">
        <f t="shared" si="4"/>
        <v>77.584000000000003</v>
      </c>
      <c r="H35" s="18">
        <v>0</v>
      </c>
      <c r="I35" s="18">
        <v>0</v>
      </c>
      <c r="J35" s="18"/>
      <c r="K35" s="18"/>
      <c r="L35" s="18"/>
      <c r="M35" s="18"/>
      <c r="N35" s="18">
        <v>17.100000000000001</v>
      </c>
      <c r="O35" s="18">
        <v>0</v>
      </c>
      <c r="P35" s="18"/>
      <c r="Q35" s="18"/>
      <c r="R35" s="18"/>
      <c r="S35" s="18">
        <v>8.57</v>
      </c>
      <c r="T35" s="18">
        <v>20.399999999999999</v>
      </c>
      <c r="U35" s="18">
        <v>20.399999999999999</v>
      </c>
      <c r="V35" s="18">
        <v>0</v>
      </c>
      <c r="W35" s="18">
        <v>0.124</v>
      </c>
      <c r="X35" s="18"/>
      <c r="Y35" s="18"/>
      <c r="Z35" s="18"/>
      <c r="AA35" s="18"/>
      <c r="AB35" s="18"/>
      <c r="AC35" s="18"/>
      <c r="AD35" s="18"/>
      <c r="AE35" s="18"/>
      <c r="AF35" s="74"/>
      <c r="AG35" s="7"/>
      <c r="AJ35" s="6" t="s">
        <v>31</v>
      </c>
    </row>
    <row r="36" spans="1:36" s="6" customFormat="1" ht="24" customHeight="1" x14ac:dyDescent="0.25">
      <c r="A36" s="46" t="s">
        <v>22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38"/>
      <c r="AG36" s="7"/>
    </row>
    <row r="37" spans="1:36" s="6" customFormat="1" ht="28.9" customHeight="1" x14ac:dyDescent="0.25">
      <c r="A37" s="35" t="s">
        <v>23</v>
      </c>
      <c r="B37" s="20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38"/>
      <c r="AG37" s="7"/>
    </row>
    <row r="38" spans="1:36" s="6" customFormat="1" ht="66.599999999999994" customHeight="1" x14ac:dyDescent="0.25">
      <c r="A38" s="32" t="s">
        <v>38</v>
      </c>
      <c r="B38" s="20">
        <f>B39</f>
        <v>3894.1999999999994</v>
      </c>
      <c r="C38" s="17">
        <f t="shared" ref="C38:H38" si="18">C39</f>
        <v>2306.5499999999997</v>
      </c>
      <c r="D38" s="17">
        <f>D39</f>
        <v>2306.5499999999997</v>
      </c>
      <c r="E38" s="17">
        <f t="shared" si="18"/>
        <v>2131.134</v>
      </c>
      <c r="F38" s="17">
        <f t="shared" si="18"/>
        <v>54.725848698063793</v>
      </c>
      <c r="G38" s="17">
        <f t="shared" si="18"/>
        <v>92.394875463354381</v>
      </c>
      <c r="H38" s="17">
        <f t="shared" si="18"/>
        <v>392.8</v>
      </c>
      <c r="I38" s="17">
        <f t="shared" ref="I38:AE38" si="19">I39</f>
        <v>408.66</v>
      </c>
      <c r="J38" s="17">
        <f t="shared" si="19"/>
        <v>517.95000000000005</v>
      </c>
      <c r="K38" s="17">
        <f t="shared" si="19"/>
        <v>336.57</v>
      </c>
      <c r="L38" s="17">
        <f t="shared" si="19"/>
        <v>554.29999999999995</v>
      </c>
      <c r="M38" s="17">
        <f t="shared" si="19"/>
        <v>665.84400000000005</v>
      </c>
      <c r="N38" s="17">
        <f t="shared" si="19"/>
        <v>400.05</v>
      </c>
      <c r="O38" s="17">
        <f t="shared" si="19"/>
        <v>222.31</v>
      </c>
      <c r="P38" s="17">
        <f t="shared" si="19"/>
        <v>438.45</v>
      </c>
      <c r="Q38" s="17">
        <f t="shared" si="19"/>
        <v>461.87</v>
      </c>
      <c r="R38" s="17">
        <f t="shared" si="19"/>
        <v>0</v>
      </c>
      <c r="S38" s="17">
        <f t="shared" si="19"/>
        <v>32.880000000000003</v>
      </c>
      <c r="T38" s="17">
        <f t="shared" si="19"/>
        <v>3</v>
      </c>
      <c r="U38" s="17">
        <f t="shared" si="19"/>
        <v>3</v>
      </c>
      <c r="V38" s="17">
        <f t="shared" si="19"/>
        <v>0</v>
      </c>
      <c r="W38" s="17">
        <f t="shared" si="19"/>
        <v>36.799999999999997</v>
      </c>
      <c r="X38" s="17">
        <f t="shared" si="19"/>
        <v>322.8</v>
      </c>
      <c r="Y38" s="17">
        <f t="shared" si="19"/>
        <v>0</v>
      </c>
      <c r="Z38" s="17">
        <f t="shared" si="19"/>
        <v>441.95</v>
      </c>
      <c r="AA38" s="17">
        <f t="shared" si="19"/>
        <v>0</v>
      </c>
      <c r="AB38" s="17">
        <f t="shared" si="19"/>
        <v>641.79999999999995</v>
      </c>
      <c r="AC38" s="17">
        <f t="shared" si="19"/>
        <v>0</v>
      </c>
      <c r="AD38" s="17">
        <f t="shared" si="19"/>
        <v>181.1</v>
      </c>
      <c r="AE38" s="17">
        <f t="shared" si="19"/>
        <v>0</v>
      </c>
      <c r="AF38" s="39"/>
      <c r="AG38" s="7"/>
    </row>
    <row r="39" spans="1:36" s="6" customFormat="1" ht="87" customHeight="1" x14ac:dyDescent="0.25">
      <c r="A39" s="30" t="s">
        <v>30</v>
      </c>
      <c r="B39" s="20">
        <f>B40</f>
        <v>3894.1999999999994</v>
      </c>
      <c r="C39" s="17">
        <f t="shared" ref="C39:H39" si="20">C40</f>
        <v>2306.5499999999997</v>
      </c>
      <c r="D39" s="17">
        <f>D40</f>
        <v>2306.5499999999997</v>
      </c>
      <c r="E39" s="17">
        <f t="shared" si="20"/>
        <v>2131.134</v>
      </c>
      <c r="F39" s="17">
        <f t="shared" si="20"/>
        <v>54.725848698063793</v>
      </c>
      <c r="G39" s="17">
        <f t="shared" si="20"/>
        <v>92.394875463354381</v>
      </c>
      <c r="H39" s="17">
        <f t="shared" si="20"/>
        <v>392.8</v>
      </c>
      <c r="I39" s="17">
        <f t="shared" ref="I39:AE39" si="21">I40</f>
        <v>408.66</v>
      </c>
      <c r="J39" s="17">
        <f t="shared" si="21"/>
        <v>517.95000000000005</v>
      </c>
      <c r="K39" s="17">
        <f t="shared" si="21"/>
        <v>336.57</v>
      </c>
      <c r="L39" s="17">
        <f t="shared" si="21"/>
        <v>554.29999999999995</v>
      </c>
      <c r="M39" s="17">
        <f t="shared" si="21"/>
        <v>665.84400000000005</v>
      </c>
      <c r="N39" s="17">
        <f t="shared" si="21"/>
        <v>400.05</v>
      </c>
      <c r="O39" s="17">
        <f t="shared" si="21"/>
        <v>222.31</v>
      </c>
      <c r="P39" s="17">
        <f t="shared" si="21"/>
        <v>438.45</v>
      </c>
      <c r="Q39" s="17">
        <f t="shared" si="21"/>
        <v>461.87</v>
      </c>
      <c r="R39" s="17">
        <f t="shared" si="21"/>
        <v>0</v>
      </c>
      <c r="S39" s="17">
        <f t="shared" si="21"/>
        <v>32.880000000000003</v>
      </c>
      <c r="T39" s="17">
        <f t="shared" si="21"/>
        <v>3</v>
      </c>
      <c r="U39" s="17">
        <f t="shared" si="21"/>
        <v>3</v>
      </c>
      <c r="V39" s="17">
        <f t="shared" si="21"/>
        <v>0</v>
      </c>
      <c r="W39" s="17">
        <f t="shared" si="21"/>
        <v>36.799999999999997</v>
      </c>
      <c r="X39" s="17">
        <f t="shared" si="21"/>
        <v>322.8</v>
      </c>
      <c r="Y39" s="17">
        <f t="shared" si="21"/>
        <v>0</v>
      </c>
      <c r="Z39" s="17">
        <f t="shared" si="21"/>
        <v>441.95</v>
      </c>
      <c r="AA39" s="17">
        <f t="shared" si="21"/>
        <v>0</v>
      </c>
      <c r="AB39" s="17">
        <f t="shared" si="21"/>
        <v>641.79999999999995</v>
      </c>
      <c r="AC39" s="17">
        <f t="shared" si="21"/>
        <v>0</v>
      </c>
      <c r="AD39" s="17">
        <f t="shared" si="21"/>
        <v>181.1</v>
      </c>
      <c r="AE39" s="17">
        <f t="shared" si="21"/>
        <v>0</v>
      </c>
      <c r="AF39" s="77" t="s">
        <v>53</v>
      </c>
      <c r="AG39" s="7"/>
    </row>
    <row r="40" spans="1:36" s="9" customFormat="1" ht="30.6" customHeight="1" x14ac:dyDescent="0.25">
      <c r="A40" s="40" t="s">
        <v>26</v>
      </c>
      <c r="B40" s="20">
        <f>B42</f>
        <v>3894.1999999999994</v>
      </c>
      <c r="C40" s="17">
        <f>C42+C43+C44</f>
        <v>2306.5499999999997</v>
      </c>
      <c r="D40" s="17">
        <f>D42</f>
        <v>2306.5499999999997</v>
      </c>
      <c r="E40" s="17">
        <f>SUM(I40+K40+M40+O40+Q40+S40+U40)</f>
        <v>2131.134</v>
      </c>
      <c r="F40" s="17">
        <f>E40/B40*100</f>
        <v>54.725848698063793</v>
      </c>
      <c r="G40" s="17">
        <f>E40/C40*100</f>
        <v>92.394875463354381</v>
      </c>
      <c r="H40" s="17">
        <f>H41+H42+H43+H44</f>
        <v>392.8</v>
      </c>
      <c r="I40" s="17">
        <f>I41+I42+I43+I44</f>
        <v>408.66</v>
      </c>
      <c r="J40" s="17">
        <f>J41+J42+J43+J44</f>
        <v>517.95000000000005</v>
      </c>
      <c r="K40" s="17">
        <f t="shared" ref="K40:AE40" si="22">K41+K42+K43+K44</f>
        <v>336.57</v>
      </c>
      <c r="L40" s="17">
        <f t="shared" si="22"/>
        <v>554.29999999999995</v>
      </c>
      <c r="M40" s="17">
        <f t="shared" si="22"/>
        <v>665.84400000000005</v>
      </c>
      <c r="N40" s="17">
        <f t="shared" si="22"/>
        <v>400.05</v>
      </c>
      <c r="O40" s="17">
        <f t="shared" si="22"/>
        <v>222.31</v>
      </c>
      <c r="P40" s="17">
        <f t="shared" si="22"/>
        <v>438.45</v>
      </c>
      <c r="Q40" s="17">
        <f t="shared" si="22"/>
        <v>461.87</v>
      </c>
      <c r="R40" s="17">
        <f t="shared" si="22"/>
        <v>0</v>
      </c>
      <c r="S40" s="17">
        <f t="shared" si="22"/>
        <v>32.880000000000003</v>
      </c>
      <c r="T40" s="17">
        <f t="shared" si="22"/>
        <v>3</v>
      </c>
      <c r="U40" s="17">
        <f t="shared" si="22"/>
        <v>3</v>
      </c>
      <c r="V40" s="17">
        <f t="shared" si="22"/>
        <v>0</v>
      </c>
      <c r="W40" s="17">
        <f t="shared" si="22"/>
        <v>36.799999999999997</v>
      </c>
      <c r="X40" s="17">
        <f t="shared" si="22"/>
        <v>322.8</v>
      </c>
      <c r="Y40" s="17">
        <f t="shared" si="22"/>
        <v>0</v>
      </c>
      <c r="Z40" s="17">
        <f t="shared" si="22"/>
        <v>441.95</v>
      </c>
      <c r="AA40" s="17">
        <f t="shared" si="22"/>
        <v>0</v>
      </c>
      <c r="AB40" s="17">
        <f t="shared" si="22"/>
        <v>641.79999999999995</v>
      </c>
      <c r="AC40" s="17">
        <f t="shared" si="22"/>
        <v>0</v>
      </c>
      <c r="AD40" s="17">
        <f t="shared" si="22"/>
        <v>181.1</v>
      </c>
      <c r="AE40" s="17">
        <f t="shared" si="22"/>
        <v>0</v>
      </c>
      <c r="AF40" s="78"/>
      <c r="AG40" s="7"/>
    </row>
    <row r="41" spans="1:36" s="6" customFormat="1" ht="25.9" customHeight="1" x14ac:dyDescent="0.25">
      <c r="A41" s="45" t="s">
        <v>20</v>
      </c>
      <c r="B41" s="19"/>
      <c r="C41" s="18"/>
      <c r="D41" s="18"/>
      <c r="E41" s="18"/>
      <c r="F41" s="18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78"/>
      <c r="AG41" s="7"/>
    </row>
    <row r="42" spans="1:36" s="6" customFormat="1" ht="33" customHeight="1" x14ac:dyDescent="0.25">
      <c r="A42" s="45" t="s">
        <v>21</v>
      </c>
      <c r="B42" s="19">
        <f>H42+J42+L42+N42+P42+R42+T42+V42+X42+Z42+AB42+AD42</f>
        <v>3894.1999999999994</v>
      </c>
      <c r="C42" s="19">
        <f>SUM(H42+J42+L42+N42+P42+R42+T42+V42)</f>
        <v>2306.5499999999997</v>
      </c>
      <c r="D42" s="18">
        <f>C42</f>
        <v>2306.5499999999997</v>
      </c>
      <c r="E42" s="18">
        <f>SUM(I42+K42+M42+O42+Q42+S42+U42+W42)</f>
        <v>2167.9340000000002</v>
      </c>
      <c r="F42" s="18">
        <f>E42/B42*100</f>
        <v>55.670843819012902</v>
      </c>
      <c r="G42" s="41">
        <f>E42/C42*100</f>
        <v>93.99033188094775</v>
      </c>
      <c r="H42" s="18">
        <v>392.8</v>
      </c>
      <c r="I42" s="18">
        <v>408.66</v>
      </c>
      <c r="J42" s="18">
        <v>517.95000000000005</v>
      </c>
      <c r="K42" s="18">
        <v>336.57</v>
      </c>
      <c r="L42" s="18">
        <v>554.29999999999995</v>
      </c>
      <c r="M42" s="18">
        <v>665.84400000000005</v>
      </c>
      <c r="N42" s="18">
        <v>400.05</v>
      </c>
      <c r="O42" s="18">
        <v>222.31</v>
      </c>
      <c r="P42" s="18">
        <v>438.45</v>
      </c>
      <c r="Q42" s="18">
        <v>461.87</v>
      </c>
      <c r="R42" s="18">
        <v>0</v>
      </c>
      <c r="S42" s="18">
        <v>32.880000000000003</v>
      </c>
      <c r="T42" s="18">
        <v>3</v>
      </c>
      <c r="U42" s="17">
        <v>3</v>
      </c>
      <c r="V42" s="18">
        <v>0</v>
      </c>
      <c r="W42" s="18">
        <v>36.799999999999997</v>
      </c>
      <c r="X42" s="18">
        <v>322.8</v>
      </c>
      <c r="Y42" s="18"/>
      <c r="Z42" s="18">
        <v>441.95</v>
      </c>
      <c r="AA42" s="18"/>
      <c r="AB42" s="18">
        <v>641.79999999999995</v>
      </c>
      <c r="AC42" s="18"/>
      <c r="AD42" s="18">
        <v>181.1</v>
      </c>
      <c r="AE42" s="17"/>
      <c r="AF42" s="79"/>
      <c r="AG42" s="7"/>
    </row>
    <row r="43" spans="1:36" s="6" customFormat="1" ht="25.9" customHeight="1" x14ac:dyDescent="0.25">
      <c r="A43" s="45" t="s">
        <v>22</v>
      </c>
      <c r="B43" s="19"/>
      <c r="C43" s="19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31"/>
      <c r="AG43" s="7"/>
    </row>
    <row r="44" spans="1:36" s="6" customFormat="1" ht="28.9" customHeight="1" x14ac:dyDescent="0.25">
      <c r="A44" s="34" t="s">
        <v>23</v>
      </c>
      <c r="B44" s="19"/>
      <c r="C44" s="18"/>
      <c r="D44" s="1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31"/>
      <c r="AG44" s="7"/>
    </row>
    <row r="45" spans="1:36" s="6" customFormat="1" ht="50.1" customHeight="1" x14ac:dyDescent="0.25">
      <c r="A45" s="28" t="s">
        <v>39</v>
      </c>
      <c r="B45" s="17">
        <f>B46</f>
        <v>6849.3000000000011</v>
      </c>
      <c r="C45" s="17">
        <f t="shared" ref="C45:G46" si="23">C46</f>
        <v>5332.4220000000005</v>
      </c>
      <c r="D45" s="17">
        <f>D46</f>
        <v>5105.1939999999995</v>
      </c>
      <c r="E45" s="17">
        <f t="shared" si="23"/>
        <v>4740.0189999999993</v>
      </c>
      <c r="F45" s="17">
        <f t="shared" si="23"/>
        <v>69.204429649745208</v>
      </c>
      <c r="G45" s="17">
        <f t="shared" si="23"/>
        <v>88.890545421948957</v>
      </c>
      <c r="H45" s="17">
        <f xml:space="preserve"> H46</f>
        <v>1518.806</v>
      </c>
      <c r="I45" s="17">
        <f t="shared" ref="I45:AE45" si="24" xml:space="preserve"> I46</f>
        <v>1299.8679999999999</v>
      </c>
      <c r="J45" s="17">
        <f t="shared" si="24"/>
        <v>878.39599999999996</v>
      </c>
      <c r="K45" s="17">
        <f t="shared" si="24"/>
        <v>996.43</v>
      </c>
      <c r="L45" s="17">
        <f t="shared" si="24"/>
        <v>297.56299999999999</v>
      </c>
      <c r="M45" s="17">
        <f t="shared" si="24"/>
        <v>133.816</v>
      </c>
      <c r="N45" s="17">
        <f t="shared" si="24"/>
        <v>505.774</v>
      </c>
      <c r="O45" s="17">
        <f t="shared" si="24"/>
        <v>483.90499999999997</v>
      </c>
      <c r="P45" s="17">
        <f t="shared" si="24"/>
        <v>670.51400000000001</v>
      </c>
      <c r="Q45" s="17">
        <f t="shared" si="24"/>
        <v>762.88</v>
      </c>
      <c r="R45" s="17">
        <f t="shared" si="24"/>
        <v>487.40800000000002</v>
      </c>
      <c r="S45" s="17">
        <f t="shared" si="24"/>
        <v>350.75</v>
      </c>
      <c r="T45" s="17">
        <f t="shared" si="24"/>
        <v>649.43399999999997</v>
      </c>
      <c r="U45" s="17">
        <f t="shared" si="24"/>
        <v>712.37</v>
      </c>
      <c r="V45" s="17">
        <f t="shared" si="24"/>
        <v>324.52699999999999</v>
      </c>
      <c r="W45" s="17">
        <f t="shared" si="24"/>
        <v>365.17500000000001</v>
      </c>
      <c r="X45" s="17">
        <f t="shared" si="24"/>
        <v>204.08199999999999</v>
      </c>
      <c r="Y45" s="17">
        <f t="shared" si="24"/>
        <v>0</v>
      </c>
      <c r="Z45" s="17">
        <f t="shared" si="24"/>
        <v>530.56299999999999</v>
      </c>
      <c r="AA45" s="17">
        <f t="shared" si="24"/>
        <v>0</v>
      </c>
      <c r="AB45" s="17">
        <f t="shared" si="24"/>
        <v>252.24</v>
      </c>
      <c r="AC45" s="17">
        <f t="shared" si="24"/>
        <v>0</v>
      </c>
      <c r="AD45" s="17">
        <f t="shared" si="24"/>
        <v>529.99300000000005</v>
      </c>
      <c r="AE45" s="17">
        <f t="shared" si="24"/>
        <v>0</v>
      </c>
      <c r="AF45" s="29"/>
      <c r="AG45" s="7"/>
    </row>
    <row r="46" spans="1:36" s="6" customFormat="1" ht="89.25" customHeight="1" x14ac:dyDescent="0.25">
      <c r="A46" s="30" t="s">
        <v>40</v>
      </c>
      <c r="B46" s="20">
        <f>B47</f>
        <v>6849.3000000000011</v>
      </c>
      <c r="C46" s="17">
        <f t="shared" si="23"/>
        <v>5332.4220000000005</v>
      </c>
      <c r="D46" s="17">
        <f>D47</f>
        <v>5105.1939999999995</v>
      </c>
      <c r="E46" s="17">
        <f t="shared" si="23"/>
        <v>4740.0189999999993</v>
      </c>
      <c r="F46" s="17">
        <f t="shared" si="23"/>
        <v>69.204429649745208</v>
      </c>
      <c r="G46" s="17">
        <f t="shared" si="23"/>
        <v>88.890545421948957</v>
      </c>
      <c r="H46" s="17">
        <f>H47</f>
        <v>1518.806</v>
      </c>
      <c r="I46" s="17">
        <f t="shared" ref="I46:AE46" si="25">I47</f>
        <v>1299.8679999999999</v>
      </c>
      <c r="J46" s="17">
        <f t="shared" si="25"/>
        <v>878.39599999999996</v>
      </c>
      <c r="K46" s="17">
        <f t="shared" si="25"/>
        <v>996.43</v>
      </c>
      <c r="L46" s="17">
        <f t="shared" si="25"/>
        <v>297.56299999999999</v>
      </c>
      <c r="M46" s="17">
        <f t="shared" si="25"/>
        <v>133.816</v>
      </c>
      <c r="N46" s="17">
        <f t="shared" si="25"/>
        <v>505.774</v>
      </c>
      <c r="O46" s="17">
        <f t="shared" si="25"/>
        <v>483.90499999999997</v>
      </c>
      <c r="P46" s="17">
        <f t="shared" si="25"/>
        <v>670.51400000000001</v>
      </c>
      <c r="Q46" s="17">
        <f t="shared" si="25"/>
        <v>762.88</v>
      </c>
      <c r="R46" s="17">
        <f t="shared" si="25"/>
        <v>487.40800000000002</v>
      </c>
      <c r="S46" s="17">
        <f t="shared" si="25"/>
        <v>350.75</v>
      </c>
      <c r="T46" s="17">
        <f t="shared" si="25"/>
        <v>649.43399999999997</v>
      </c>
      <c r="U46" s="17">
        <f t="shared" si="25"/>
        <v>712.37</v>
      </c>
      <c r="V46" s="17">
        <f t="shared" si="25"/>
        <v>324.52699999999999</v>
      </c>
      <c r="W46" s="17">
        <f t="shared" si="25"/>
        <v>365.17500000000001</v>
      </c>
      <c r="X46" s="17">
        <f t="shared" si="25"/>
        <v>204.08199999999999</v>
      </c>
      <c r="Y46" s="17">
        <f t="shared" si="25"/>
        <v>0</v>
      </c>
      <c r="Z46" s="17">
        <f t="shared" si="25"/>
        <v>530.56299999999999</v>
      </c>
      <c r="AA46" s="17">
        <f t="shared" si="25"/>
        <v>0</v>
      </c>
      <c r="AB46" s="17">
        <f t="shared" si="25"/>
        <v>252.24</v>
      </c>
      <c r="AC46" s="17">
        <f t="shared" si="25"/>
        <v>0</v>
      </c>
      <c r="AD46" s="17">
        <f t="shared" si="25"/>
        <v>529.99300000000005</v>
      </c>
      <c r="AE46" s="17">
        <f t="shared" si="25"/>
        <v>0</v>
      </c>
      <c r="AF46" s="33"/>
      <c r="AG46" s="7"/>
    </row>
    <row r="47" spans="1:36" s="6" customFormat="1" ht="30" customHeight="1" x14ac:dyDescent="0.25">
      <c r="A47" s="31" t="s">
        <v>26</v>
      </c>
      <c r="B47" s="20">
        <f>B48+B49+B50+B51</f>
        <v>6849.3000000000011</v>
      </c>
      <c r="C47" s="20">
        <f>C48+C49+C50+C51</f>
        <v>5332.4220000000005</v>
      </c>
      <c r="D47" s="20">
        <f>D48+D49+D50+D51</f>
        <v>5105.1939999999995</v>
      </c>
      <c r="E47" s="20">
        <f>SUM(I47+K47+M47+O47+Q47+S47+U47)</f>
        <v>4740.0189999999993</v>
      </c>
      <c r="F47" s="17">
        <f>E47/B47*100</f>
        <v>69.204429649745208</v>
      </c>
      <c r="G47" s="17">
        <f>E47/C47*100</f>
        <v>88.890545421948957</v>
      </c>
      <c r="H47" s="17">
        <f>H48+H49+H50+H51</f>
        <v>1518.806</v>
      </c>
      <c r="I47" s="17">
        <f>I48+I49+I50+I51</f>
        <v>1299.8679999999999</v>
      </c>
      <c r="J47" s="17">
        <f t="shared" ref="J47:AE47" si="26">J48+J49+J50+J51</f>
        <v>878.39599999999996</v>
      </c>
      <c r="K47" s="17">
        <f t="shared" si="26"/>
        <v>996.43</v>
      </c>
      <c r="L47" s="17">
        <f t="shared" si="26"/>
        <v>297.56299999999999</v>
      </c>
      <c r="M47" s="17">
        <f t="shared" si="26"/>
        <v>133.816</v>
      </c>
      <c r="N47" s="17">
        <f t="shared" si="26"/>
        <v>505.774</v>
      </c>
      <c r="O47" s="17">
        <f t="shared" si="26"/>
        <v>483.90499999999997</v>
      </c>
      <c r="P47" s="17">
        <f t="shared" si="26"/>
        <v>670.51400000000001</v>
      </c>
      <c r="Q47" s="17">
        <f t="shared" si="26"/>
        <v>762.88</v>
      </c>
      <c r="R47" s="17">
        <f t="shared" si="26"/>
        <v>487.40800000000002</v>
      </c>
      <c r="S47" s="17">
        <f t="shared" si="26"/>
        <v>350.75</v>
      </c>
      <c r="T47" s="17">
        <f t="shared" si="26"/>
        <v>649.43399999999997</v>
      </c>
      <c r="U47" s="17">
        <f t="shared" si="26"/>
        <v>712.37</v>
      </c>
      <c r="V47" s="17">
        <f t="shared" si="26"/>
        <v>324.52699999999999</v>
      </c>
      <c r="W47" s="17">
        <f t="shared" si="26"/>
        <v>365.17500000000001</v>
      </c>
      <c r="X47" s="17">
        <f t="shared" si="26"/>
        <v>204.08199999999999</v>
      </c>
      <c r="Y47" s="17">
        <f t="shared" si="26"/>
        <v>0</v>
      </c>
      <c r="Z47" s="17">
        <f t="shared" si="26"/>
        <v>530.56299999999999</v>
      </c>
      <c r="AA47" s="17">
        <f t="shared" si="26"/>
        <v>0</v>
      </c>
      <c r="AB47" s="17">
        <f t="shared" si="26"/>
        <v>252.24</v>
      </c>
      <c r="AC47" s="17">
        <f t="shared" si="26"/>
        <v>0</v>
      </c>
      <c r="AD47" s="17">
        <f t="shared" si="26"/>
        <v>529.99300000000005</v>
      </c>
      <c r="AE47" s="17">
        <f t="shared" si="26"/>
        <v>0</v>
      </c>
      <c r="AF47" s="77"/>
      <c r="AG47" s="7"/>
    </row>
    <row r="48" spans="1:36" s="6" customFormat="1" ht="27" customHeight="1" x14ac:dyDescent="0.25">
      <c r="A48" s="45" t="s">
        <v>20</v>
      </c>
      <c r="B48" s="19"/>
      <c r="C48" s="18"/>
      <c r="D48" s="18"/>
      <c r="E48" s="18"/>
      <c r="F48" s="18"/>
      <c r="G48" s="18"/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78"/>
      <c r="AG48" s="7"/>
      <c r="AI48" s="6" t="s">
        <v>31</v>
      </c>
    </row>
    <row r="49" spans="1:44" s="6" customFormat="1" ht="24" customHeight="1" x14ac:dyDescent="0.25">
      <c r="A49" s="45" t="s">
        <v>21</v>
      </c>
      <c r="B49" s="19">
        <f>H49+J49+L49+N49+P49+R49+T49+V49+X49+Z49+AB49+AD49</f>
        <v>6849.3000000000011</v>
      </c>
      <c r="C49" s="18">
        <f>SUM(H49+J49+L49+N49+P49+R49+T49+V49)</f>
        <v>5332.4220000000005</v>
      </c>
      <c r="D49" s="18">
        <f>SUM(I49+K49+M49+O49+Q49+S49+U49+W49)</f>
        <v>5105.1939999999995</v>
      </c>
      <c r="E49" s="18">
        <f>SUM(I49+K49+M49+O49+Q49+S49+U49+W49)</f>
        <v>5105.1939999999995</v>
      </c>
      <c r="F49" s="18">
        <f>E49/B49*100</f>
        <v>74.535996379192014</v>
      </c>
      <c r="G49" s="17">
        <f>E49/C49*100</f>
        <v>95.73874685836941</v>
      </c>
      <c r="H49" s="18">
        <v>1518.806</v>
      </c>
      <c r="I49" s="18">
        <v>1299.8679999999999</v>
      </c>
      <c r="J49" s="18">
        <v>878.39599999999996</v>
      </c>
      <c r="K49" s="18">
        <v>996.43</v>
      </c>
      <c r="L49" s="18">
        <v>297.56299999999999</v>
      </c>
      <c r="M49" s="18">
        <v>133.816</v>
      </c>
      <c r="N49" s="18">
        <v>505.774</v>
      </c>
      <c r="O49" s="18">
        <v>483.90499999999997</v>
      </c>
      <c r="P49" s="18">
        <v>670.51400000000001</v>
      </c>
      <c r="Q49" s="18">
        <v>762.88</v>
      </c>
      <c r="R49" s="18">
        <v>487.40800000000002</v>
      </c>
      <c r="S49" s="18">
        <v>350.75</v>
      </c>
      <c r="T49" s="18">
        <v>649.43399999999997</v>
      </c>
      <c r="U49" s="18">
        <v>712.37</v>
      </c>
      <c r="V49" s="18">
        <v>324.52699999999999</v>
      </c>
      <c r="W49" s="18">
        <v>365.17500000000001</v>
      </c>
      <c r="X49" s="18">
        <v>204.08199999999999</v>
      </c>
      <c r="Y49" s="18">
        <v>0</v>
      </c>
      <c r="Z49" s="18">
        <v>530.56299999999999</v>
      </c>
      <c r="AA49" s="18">
        <v>0</v>
      </c>
      <c r="AB49" s="18">
        <v>252.24</v>
      </c>
      <c r="AC49" s="18">
        <v>0</v>
      </c>
      <c r="AD49" s="18">
        <v>529.99300000000005</v>
      </c>
      <c r="AE49" s="17">
        <v>0</v>
      </c>
      <c r="AF49" s="78"/>
      <c r="AG49" s="7"/>
    </row>
    <row r="50" spans="1:44" s="6" customFormat="1" ht="25.9" customHeight="1" x14ac:dyDescent="0.25">
      <c r="A50" s="45" t="s">
        <v>22</v>
      </c>
      <c r="B50" s="19"/>
      <c r="C50" s="19"/>
      <c r="D50" s="18"/>
      <c r="E50" s="17"/>
      <c r="F50" s="17"/>
      <c r="G50" s="17"/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/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78"/>
      <c r="AG50" s="7"/>
    </row>
    <row r="51" spans="1:44" s="6" customFormat="1" ht="27" customHeight="1" x14ac:dyDescent="0.25">
      <c r="A51" s="34" t="s">
        <v>23</v>
      </c>
      <c r="B51" s="19"/>
      <c r="C51" s="18"/>
      <c r="D51" s="18"/>
      <c r="E51" s="17"/>
      <c r="F51" s="17"/>
      <c r="G51" s="17"/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79"/>
      <c r="AG51" s="7"/>
    </row>
    <row r="52" spans="1:44" s="10" customFormat="1" ht="39" customHeight="1" x14ac:dyDescent="0.25">
      <c r="A52" s="31" t="s">
        <v>27</v>
      </c>
      <c r="B52" s="20">
        <f>B53+B54+B55</f>
        <v>196702.2</v>
      </c>
      <c r="C52" s="20">
        <f>SUM(H52+J52+L52+N52+P52+R52+T52+V52)</f>
        <v>136227.10800000001</v>
      </c>
      <c r="D52" s="20">
        <f>D6+D38+D45</f>
        <v>135999.77000000002</v>
      </c>
      <c r="E52" s="47">
        <f>SUM(I52+K52+M52+O52+Q52+S52+U52+W52+Y52+AA52)</f>
        <v>121155.90599999999</v>
      </c>
      <c r="F52" s="17">
        <f>E52/B52*100</f>
        <v>61.593569365263825</v>
      </c>
      <c r="G52" s="17">
        <f>E52/C52*100</f>
        <v>88.936708544087992</v>
      </c>
      <c r="H52" s="20">
        <f>H53+H54+H55</f>
        <v>9674.81</v>
      </c>
      <c r="I52" s="20">
        <f>I53+I54+I55</f>
        <v>6954.3290000000006</v>
      </c>
      <c r="J52" s="20">
        <f>J53+J54+J55</f>
        <v>18760.888000000003</v>
      </c>
      <c r="K52" s="20">
        <f t="shared" ref="K52:AE52" si="27">K53+K54+K55</f>
        <v>16713.571</v>
      </c>
      <c r="L52" s="20">
        <f t="shared" si="27"/>
        <v>15897.23</v>
      </c>
      <c r="M52" s="20">
        <f t="shared" si="27"/>
        <v>16345.723</v>
      </c>
      <c r="N52" s="20">
        <f>N53+N54+N55</f>
        <v>21957.110999999997</v>
      </c>
      <c r="O52" s="20">
        <f t="shared" si="27"/>
        <v>16794.095000000001</v>
      </c>
      <c r="P52" s="20">
        <f t="shared" si="27"/>
        <v>20287.614000000001</v>
      </c>
      <c r="Q52" s="20">
        <f t="shared" si="27"/>
        <v>16440.78</v>
      </c>
      <c r="R52" s="20">
        <f t="shared" si="27"/>
        <v>22939.578000000001</v>
      </c>
      <c r="S52" s="20">
        <f t="shared" si="27"/>
        <v>25158.251000000004</v>
      </c>
      <c r="T52" s="20">
        <f t="shared" si="27"/>
        <v>16528.964</v>
      </c>
      <c r="U52" s="20">
        <f t="shared" si="27"/>
        <v>16616.462</v>
      </c>
      <c r="V52" s="20">
        <f t="shared" si="27"/>
        <v>10180.913</v>
      </c>
      <c r="W52" s="20">
        <f t="shared" si="27"/>
        <v>6132.6949999999997</v>
      </c>
      <c r="X52" s="20">
        <f t="shared" si="27"/>
        <v>13593.624</v>
      </c>
      <c r="Y52" s="20">
        <f t="shared" si="27"/>
        <v>0</v>
      </c>
      <c r="Z52" s="20">
        <f t="shared" si="27"/>
        <v>16149.368000000002</v>
      </c>
      <c r="AA52" s="20">
        <f t="shared" si="27"/>
        <v>0</v>
      </c>
      <c r="AB52" s="20">
        <f t="shared" si="27"/>
        <v>14130.36</v>
      </c>
      <c r="AC52" s="20">
        <f t="shared" si="27"/>
        <v>0</v>
      </c>
      <c r="AD52" s="20">
        <f t="shared" si="27"/>
        <v>16601.740000000002</v>
      </c>
      <c r="AE52" s="20">
        <f t="shared" si="27"/>
        <v>0</v>
      </c>
      <c r="AF52" s="31"/>
      <c r="AG52" s="7"/>
    </row>
    <row r="53" spans="1:44" s="6" customFormat="1" ht="27" customHeight="1" x14ac:dyDescent="0.25">
      <c r="A53" s="34" t="s">
        <v>20</v>
      </c>
      <c r="B53" s="19">
        <f>B48+B28+B16+B10+B41+B22+B34</f>
        <v>3702.7</v>
      </c>
      <c r="C53" s="19">
        <f>C48+C28+C16+C10+C41+C22+C34</f>
        <v>3702.7</v>
      </c>
      <c r="D53" s="19">
        <f>D48+D28+D16+D10+D41+D22+D34</f>
        <v>3702.7</v>
      </c>
      <c r="E53" s="49">
        <f t="shared" ref="E53:AE53" si="28">E48+E28+E16+E10+E41+E22+E34</f>
        <v>3711.1059999999998</v>
      </c>
      <c r="F53" s="18">
        <f t="shared" ref="F53:F54" si="29">E53/B53*100</f>
        <v>100.22702352337483</v>
      </c>
      <c r="G53" s="18">
        <f t="shared" ref="G53:G54" si="30">E53/C53*100</f>
        <v>100.22702352337483</v>
      </c>
      <c r="H53" s="19">
        <f>H48+H28+H16+H10+H41+H22+H34</f>
        <v>0</v>
      </c>
      <c r="I53" s="19">
        <f t="shared" si="28"/>
        <v>0</v>
      </c>
      <c r="J53" s="19">
        <f t="shared" si="28"/>
        <v>0</v>
      </c>
      <c r="K53" s="19">
        <f t="shared" si="28"/>
        <v>0</v>
      </c>
      <c r="L53" s="19">
        <f t="shared" si="28"/>
        <v>0</v>
      </c>
      <c r="M53" s="19">
        <f t="shared" si="28"/>
        <v>0</v>
      </c>
      <c r="N53" s="19">
        <f t="shared" si="28"/>
        <v>1689</v>
      </c>
      <c r="O53" s="19">
        <f t="shared" si="28"/>
        <v>0</v>
      </c>
      <c r="P53" s="19">
        <f t="shared" si="28"/>
        <v>0</v>
      </c>
      <c r="Q53" s="19">
        <f t="shared" si="28"/>
        <v>0</v>
      </c>
      <c r="R53" s="19">
        <f t="shared" si="28"/>
        <v>0</v>
      </c>
      <c r="S53" s="19">
        <f t="shared" si="28"/>
        <v>1689</v>
      </c>
      <c r="T53" s="19">
        <f t="shared" si="28"/>
        <v>2013.7</v>
      </c>
      <c r="U53" s="19">
        <f t="shared" si="28"/>
        <v>2013.7</v>
      </c>
      <c r="V53" s="19">
        <f t="shared" si="28"/>
        <v>0</v>
      </c>
      <c r="W53" s="19">
        <f t="shared" si="28"/>
        <v>8.4060000000000006</v>
      </c>
      <c r="X53" s="19">
        <f t="shared" si="28"/>
        <v>0</v>
      </c>
      <c r="Y53" s="19">
        <f t="shared" si="28"/>
        <v>0</v>
      </c>
      <c r="Z53" s="19">
        <f t="shared" si="28"/>
        <v>0</v>
      </c>
      <c r="AA53" s="19">
        <f t="shared" si="28"/>
        <v>0</v>
      </c>
      <c r="AB53" s="19">
        <f t="shared" si="28"/>
        <v>0</v>
      </c>
      <c r="AC53" s="19">
        <f t="shared" si="28"/>
        <v>0</v>
      </c>
      <c r="AD53" s="19">
        <f t="shared" si="28"/>
        <v>0</v>
      </c>
      <c r="AE53" s="19">
        <f t="shared" si="28"/>
        <v>0</v>
      </c>
      <c r="AF53" s="33"/>
      <c r="AG53" s="7"/>
    </row>
    <row r="54" spans="1:44" s="6" customFormat="1" ht="25.9" customHeight="1" x14ac:dyDescent="0.25">
      <c r="A54" s="34" t="s">
        <v>21</v>
      </c>
      <c r="B54" s="19">
        <f>B49+B42+B35+B29+B23+B17+B11</f>
        <v>192999.5</v>
      </c>
      <c r="C54" s="19">
        <f>C49+C42+C35+C29+C23+C17+C11</f>
        <v>132524.40800000002</v>
      </c>
      <c r="D54" s="19">
        <f>D49+D42+D35+D29+D23+D17+D11</f>
        <v>132297.07</v>
      </c>
      <c r="E54" s="49">
        <f>E49+E42+E35+E29+E23+E17+E11</f>
        <v>117444.79999999999</v>
      </c>
      <c r="F54" s="18">
        <f t="shared" si="29"/>
        <v>60.852385627942041</v>
      </c>
      <c r="G54" s="18">
        <f t="shared" si="30"/>
        <v>88.621259866333418</v>
      </c>
      <c r="H54" s="19">
        <f t="shared" ref="H54:AE54" si="31">H49+H42+H35+H29+H23+H17+H11</f>
        <v>9674.81</v>
      </c>
      <c r="I54" s="19">
        <f t="shared" si="31"/>
        <v>6954.3290000000006</v>
      </c>
      <c r="J54" s="19">
        <f t="shared" si="31"/>
        <v>18760.888000000003</v>
      </c>
      <c r="K54" s="19">
        <f t="shared" si="31"/>
        <v>16713.571</v>
      </c>
      <c r="L54" s="19">
        <f t="shared" si="31"/>
        <v>15897.23</v>
      </c>
      <c r="M54" s="19">
        <f t="shared" si="31"/>
        <v>16345.723</v>
      </c>
      <c r="N54" s="19">
        <f t="shared" si="31"/>
        <v>20268.110999999997</v>
      </c>
      <c r="O54" s="19">
        <f t="shared" si="31"/>
        <v>16794.095000000001</v>
      </c>
      <c r="P54" s="19">
        <f t="shared" si="31"/>
        <v>20287.614000000001</v>
      </c>
      <c r="Q54" s="19">
        <f t="shared" si="31"/>
        <v>16440.78</v>
      </c>
      <c r="R54" s="19">
        <f t="shared" si="31"/>
        <v>22939.578000000001</v>
      </c>
      <c r="S54" s="19">
        <f t="shared" si="31"/>
        <v>23469.251000000004</v>
      </c>
      <c r="T54" s="19">
        <f t="shared" si="31"/>
        <v>14515.264000000001</v>
      </c>
      <c r="U54" s="19">
        <f t="shared" si="31"/>
        <v>14602.762000000001</v>
      </c>
      <c r="V54" s="19">
        <f t="shared" si="31"/>
        <v>10180.913</v>
      </c>
      <c r="W54" s="19">
        <f t="shared" si="31"/>
        <v>6124.2889999999998</v>
      </c>
      <c r="X54" s="19">
        <f t="shared" si="31"/>
        <v>13593.624</v>
      </c>
      <c r="Y54" s="19">
        <f t="shared" si="31"/>
        <v>0</v>
      </c>
      <c r="Z54" s="19">
        <f t="shared" si="31"/>
        <v>16149.368000000002</v>
      </c>
      <c r="AA54" s="19">
        <f t="shared" si="31"/>
        <v>0</v>
      </c>
      <c r="AB54" s="19">
        <f t="shared" si="31"/>
        <v>14130.36</v>
      </c>
      <c r="AC54" s="19">
        <f t="shared" si="31"/>
        <v>0</v>
      </c>
      <c r="AD54" s="19">
        <f t="shared" si="31"/>
        <v>16601.740000000002</v>
      </c>
      <c r="AE54" s="19">
        <f t="shared" si="31"/>
        <v>0</v>
      </c>
      <c r="AF54" s="33"/>
      <c r="AG54" s="7"/>
    </row>
    <row r="55" spans="1:44" s="6" customFormat="1" ht="30.6" customHeight="1" x14ac:dyDescent="0.25">
      <c r="A55" s="34" t="s">
        <v>22</v>
      </c>
      <c r="B55" s="19">
        <f>B50+B30+B18+B12+B43+B24</f>
        <v>0</v>
      </c>
      <c r="C55" s="19">
        <f t="shared" ref="C55:AE55" si="32">C50+C30+C18+C12+C43+C24</f>
        <v>0</v>
      </c>
      <c r="D55" s="19">
        <f>D50+D30+D18+D12+D43+D24</f>
        <v>0</v>
      </c>
      <c r="E55" s="49"/>
      <c r="F55" s="18">
        <v>0</v>
      </c>
      <c r="G55" s="18">
        <v>0</v>
      </c>
      <c r="H55" s="19">
        <f t="shared" si="32"/>
        <v>0</v>
      </c>
      <c r="I55" s="19">
        <f t="shared" si="32"/>
        <v>0</v>
      </c>
      <c r="J55" s="19">
        <f t="shared" si="32"/>
        <v>0</v>
      </c>
      <c r="K55" s="19">
        <f t="shared" si="32"/>
        <v>0</v>
      </c>
      <c r="L55" s="19">
        <f t="shared" si="32"/>
        <v>0</v>
      </c>
      <c r="M55" s="19">
        <f t="shared" si="32"/>
        <v>0</v>
      </c>
      <c r="N55" s="19">
        <f t="shared" si="32"/>
        <v>0</v>
      </c>
      <c r="O55" s="19">
        <f t="shared" si="32"/>
        <v>0</v>
      </c>
      <c r="P55" s="19">
        <f t="shared" si="32"/>
        <v>0</v>
      </c>
      <c r="Q55" s="19">
        <f t="shared" si="32"/>
        <v>0</v>
      </c>
      <c r="R55" s="19">
        <f t="shared" si="32"/>
        <v>0</v>
      </c>
      <c r="S55" s="19">
        <f t="shared" si="32"/>
        <v>0</v>
      </c>
      <c r="T55" s="19">
        <f t="shared" si="32"/>
        <v>0</v>
      </c>
      <c r="U55" s="19">
        <f t="shared" si="32"/>
        <v>0</v>
      </c>
      <c r="V55" s="19">
        <f t="shared" si="32"/>
        <v>0</v>
      </c>
      <c r="W55" s="19">
        <f t="shared" si="32"/>
        <v>0</v>
      </c>
      <c r="X55" s="19">
        <f t="shared" si="32"/>
        <v>0</v>
      </c>
      <c r="Y55" s="19">
        <f t="shared" si="32"/>
        <v>0</v>
      </c>
      <c r="Z55" s="19">
        <f t="shared" si="32"/>
        <v>0</v>
      </c>
      <c r="AA55" s="19">
        <f t="shared" si="32"/>
        <v>0</v>
      </c>
      <c r="AB55" s="19">
        <f t="shared" si="32"/>
        <v>0</v>
      </c>
      <c r="AC55" s="19">
        <f t="shared" si="32"/>
        <v>0</v>
      </c>
      <c r="AD55" s="19">
        <f t="shared" si="32"/>
        <v>0</v>
      </c>
      <c r="AE55" s="19">
        <f t="shared" si="32"/>
        <v>0</v>
      </c>
      <c r="AF55" s="31"/>
      <c r="AG55" s="7"/>
    </row>
    <row r="56" spans="1:44" s="6" customFormat="1" ht="30.6" customHeight="1" x14ac:dyDescent="0.25">
      <c r="A56" s="34" t="s">
        <v>23</v>
      </c>
      <c r="B56" s="19">
        <f>B51+B31+B19+B13+B44+B25</f>
        <v>0</v>
      </c>
      <c r="C56" s="19">
        <f t="shared" ref="C56:AE56" si="33">C51+C31+C19+C13+C44+C25</f>
        <v>0</v>
      </c>
      <c r="D56" s="19">
        <f t="shared" si="33"/>
        <v>0</v>
      </c>
      <c r="E56" s="49">
        <f t="shared" si="33"/>
        <v>0</v>
      </c>
      <c r="F56" s="18">
        <v>0</v>
      </c>
      <c r="G56" s="18">
        <v>0</v>
      </c>
      <c r="H56" s="19">
        <f t="shared" si="33"/>
        <v>0</v>
      </c>
      <c r="I56" s="19">
        <f t="shared" si="33"/>
        <v>0</v>
      </c>
      <c r="J56" s="19">
        <f t="shared" si="33"/>
        <v>0</v>
      </c>
      <c r="K56" s="19">
        <f t="shared" si="33"/>
        <v>0</v>
      </c>
      <c r="L56" s="19">
        <f t="shared" si="33"/>
        <v>0</v>
      </c>
      <c r="M56" s="19">
        <f t="shared" si="33"/>
        <v>0</v>
      </c>
      <c r="N56" s="19">
        <f t="shared" si="33"/>
        <v>0</v>
      </c>
      <c r="O56" s="19">
        <f t="shared" si="33"/>
        <v>0</v>
      </c>
      <c r="P56" s="19">
        <f t="shared" si="33"/>
        <v>0</v>
      </c>
      <c r="Q56" s="19">
        <f t="shared" si="33"/>
        <v>0</v>
      </c>
      <c r="R56" s="19">
        <f t="shared" si="33"/>
        <v>0</v>
      </c>
      <c r="S56" s="19">
        <f t="shared" si="33"/>
        <v>0</v>
      </c>
      <c r="T56" s="19">
        <f t="shared" si="33"/>
        <v>0</v>
      </c>
      <c r="U56" s="19">
        <f t="shared" si="33"/>
        <v>0</v>
      </c>
      <c r="V56" s="19">
        <f t="shared" si="33"/>
        <v>0</v>
      </c>
      <c r="W56" s="19">
        <f t="shared" si="33"/>
        <v>0</v>
      </c>
      <c r="X56" s="19">
        <f t="shared" si="33"/>
        <v>0</v>
      </c>
      <c r="Y56" s="19">
        <f t="shared" si="33"/>
        <v>0</v>
      </c>
      <c r="Z56" s="19">
        <f t="shared" si="33"/>
        <v>0</v>
      </c>
      <c r="AA56" s="19" t="e">
        <f>AA51+AA31+AA19+AA13+AA44+AA25</f>
        <v>#VALUE!</v>
      </c>
      <c r="AB56" s="19">
        <f t="shared" si="33"/>
        <v>0</v>
      </c>
      <c r="AC56" s="19">
        <f t="shared" si="33"/>
        <v>0</v>
      </c>
      <c r="AD56" s="19">
        <f t="shared" si="33"/>
        <v>0</v>
      </c>
      <c r="AE56" s="19">
        <f t="shared" si="33"/>
        <v>0</v>
      </c>
      <c r="AF56" s="31"/>
      <c r="AG56" s="7"/>
    </row>
    <row r="57" spans="1:44" ht="26.25" customHeight="1" x14ac:dyDescent="0.2">
      <c r="A57" s="76"/>
      <c r="B57" s="59"/>
      <c r="C57" s="59"/>
      <c r="D57" s="59"/>
      <c r="E57" s="59"/>
      <c r="F57" s="59"/>
      <c r="G57" s="21"/>
      <c r="H57" s="80"/>
      <c r="I57" s="80"/>
      <c r="J57" s="80"/>
      <c r="K57" s="80"/>
      <c r="L57" s="11"/>
      <c r="M57" s="11"/>
      <c r="N57" s="11"/>
      <c r="O57" s="11"/>
      <c r="P57" s="11"/>
      <c r="Q57" s="12"/>
      <c r="R57" s="11"/>
      <c r="S57" s="11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3"/>
    </row>
    <row r="58" spans="1:44" ht="47.25" customHeight="1" x14ac:dyDescent="0.2">
      <c r="A58" s="76" t="s">
        <v>43</v>
      </c>
      <c r="B58" s="59"/>
      <c r="C58" s="59"/>
      <c r="D58" s="59"/>
      <c r="E58" s="59"/>
      <c r="F58" s="59"/>
      <c r="G58" s="59"/>
      <c r="H58" s="59"/>
      <c r="I58" s="59"/>
      <c r="J58" s="22"/>
      <c r="K58" s="22"/>
      <c r="L58" s="11"/>
      <c r="M58" s="11"/>
      <c r="N58" s="11"/>
      <c r="O58" s="11"/>
      <c r="P58" s="11"/>
      <c r="Q58" s="12"/>
      <c r="R58" s="11"/>
      <c r="S58" s="11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3"/>
    </row>
    <row r="59" spans="1:44" ht="39.75" customHeight="1" x14ac:dyDescent="0.2">
      <c r="A59" s="76" t="s">
        <v>48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11"/>
      <c r="M59" s="11"/>
      <c r="N59" s="11"/>
      <c r="O59" s="11"/>
      <c r="P59" s="11"/>
      <c r="Q59" s="12"/>
      <c r="R59" s="11"/>
      <c r="S59" s="11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3"/>
    </row>
    <row r="60" spans="1:44" ht="24.75" customHeight="1" x14ac:dyDescent="0.2">
      <c r="A60" s="81" t="s">
        <v>49</v>
      </c>
      <c r="B60" s="82"/>
      <c r="C60" s="82"/>
      <c r="D60" s="23"/>
      <c r="E60" s="23"/>
      <c r="F60" s="23"/>
      <c r="G60" s="14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1"/>
      <c r="S60" s="11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3"/>
    </row>
    <row r="61" spans="1:44" ht="47.25" customHeight="1" x14ac:dyDescent="0.2">
      <c r="B61" s="76"/>
      <c r="C61" s="76"/>
      <c r="D61" s="76"/>
      <c r="E61" s="76"/>
      <c r="F61" s="76"/>
      <c r="G61" s="13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1"/>
      <c r="S61" s="11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3"/>
    </row>
    <row r="62" spans="1:44" ht="47.25" customHeight="1" x14ac:dyDescent="0.2">
      <c r="B62" s="76"/>
      <c r="C62" s="76"/>
      <c r="D62" s="76"/>
      <c r="E62" s="76"/>
      <c r="F62" s="76"/>
      <c r="G62" s="76"/>
      <c r="H62" s="2"/>
      <c r="J62" s="2"/>
      <c r="L62" s="2"/>
      <c r="N62" s="2"/>
      <c r="P62" s="2"/>
      <c r="R62" s="2"/>
      <c r="T62" s="11"/>
      <c r="X62" s="11"/>
      <c r="Z62" s="11"/>
      <c r="AB62" s="11"/>
      <c r="AD62" s="11"/>
    </row>
    <row r="63" spans="1:44" x14ac:dyDescent="0.2">
      <c r="H63" s="2"/>
      <c r="J63" s="2"/>
      <c r="L63" s="2"/>
      <c r="N63" s="2"/>
      <c r="P63" s="2"/>
      <c r="R63" s="2"/>
      <c r="T63" s="11"/>
      <c r="X63" s="11"/>
      <c r="Z63" s="11"/>
      <c r="AB63" s="11"/>
      <c r="AD63" s="11"/>
    </row>
    <row r="64" spans="1:44" s="11" customFormat="1" x14ac:dyDescent="0.2">
      <c r="A64" s="13"/>
      <c r="B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V64" s="43"/>
      <c r="W64" s="43"/>
      <c r="AF64" s="13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s="11" customFormat="1" x14ac:dyDescent="0.2">
      <c r="A65" s="13"/>
      <c r="B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V65" s="43"/>
      <c r="W65" s="43"/>
      <c r="AF65" s="13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s="11" customFormat="1" x14ac:dyDescent="0.2">
      <c r="A66" s="13"/>
      <c r="B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V66" s="43"/>
      <c r="W66" s="43"/>
      <c r="AF66" s="13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s="11" customFormat="1" x14ac:dyDescent="0.2">
      <c r="A67" s="13"/>
      <c r="B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V67" s="43"/>
      <c r="W67" s="43"/>
      <c r="AF67" s="13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s="11" customFormat="1" x14ac:dyDescent="0.2">
      <c r="A68" s="13"/>
      <c r="B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V68" s="43"/>
      <c r="W68" s="43"/>
      <c r="AF68" s="13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s="11" customFormat="1" x14ac:dyDescent="0.2">
      <c r="A69" s="13"/>
      <c r="B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V69" s="43"/>
      <c r="W69" s="43"/>
      <c r="AF69" s="13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s="11" customFormat="1" x14ac:dyDescent="0.2">
      <c r="A70" s="13"/>
      <c r="B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V70" s="43"/>
      <c r="W70" s="43"/>
      <c r="AF70" s="13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s="11" customFormat="1" x14ac:dyDescent="0.2">
      <c r="A71" s="13"/>
      <c r="B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V71" s="43"/>
      <c r="W71" s="43"/>
      <c r="AF71" s="13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s="11" customFormat="1" x14ac:dyDescent="0.2">
      <c r="A72" s="13"/>
      <c r="B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V72" s="43"/>
      <c r="W72" s="43"/>
      <c r="AF72" s="13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s="11" customFormat="1" x14ac:dyDescent="0.2">
      <c r="A73" s="13"/>
      <c r="B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V73" s="43"/>
      <c r="W73" s="43"/>
      <c r="AF73" s="13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s="11" customFormat="1" x14ac:dyDescent="0.2">
      <c r="A74" s="13"/>
      <c r="B74" s="1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V74" s="43"/>
      <c r="W74" s="43"/>
      <c r="AF74" s="13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s="11" customFormat="1" x14ac:dyDescent="0.2">
      <c r="A75" s="13"/>
      <c r="B75" s="1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V75" s="43"/>
      <c r="W75" s="43"/>
      <c r="AF75" s="13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s="11" customFormat="1" x14ac:dyDescent="0.2">
      <c r="A76" s="13"/>
      <c r="B76" s="1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V76" s="43"/>
      <c r="W76" s="43"/>
      <c r="AF76" s="13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s="11" customFormat="1" x14ac:dyDescent="0.2">
      <c r="A77" s="13"/>
      <c r="B77" s="1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V77" s="43"/>
      <c r="W77" s="43"/>
      <c r="AF77" s="13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11" customFormat="1" x14ac:dyDescent="0.2">
      <c r="A78" s="13"/>
      <c r="B78" s="1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V78" s="43"/>
      <c r="W78" s="43"/>
      <c r="AF78" s="13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11" customFormat="1" x14ac:dyDescent="0.2">
      <c r="A79" s="13"/>
      <c r="B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V79" s="43"/>
      <c r="W79" s="43"/>
      <c r="AF79" s="13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11" customFormat="1" x14ac:dyDescent="0.2">
      <c r="A80" s="13"/>
      <c r="B80" s="1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V80" s="43"/>
      <c r="W80" s="43"/>
      <c r="AF80" s="13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11" customFormat="1" x14ac:dyDescent="0.2">
      <c r="A81" s="13"/>
      <c r="B81" s="1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V81" s="43"/>
      <c r="W81" s="43"/>
      <c r="AF81" s="13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11" customFormat="1" x14ac:dyDescent="0.2">
      <c r="A82" s="13"/>
      <c r="B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V82" s="43"/>
      <c r="W82" s="43"/>
      <c r="AF82" s="13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11" customFormat="1" x14ac:dyDescent="0.2">
      <c r="A83" s="13"/>
      <c r="B83" s="1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V83" s="43"/>
      <c r="W83" s="43"/>
      <c r="AF83" s="13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s="11" customFormat="1" x14ac:dyDescent="0.2">
      <c r="A84" s="13"/>
      <c r="B84" s="1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V84" s="43"/>
      <c r="W84" s="43"/>
      <c r="AF84" s="13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11" customFormat="1" x14ac:dyDescent="0.2">
      <c r="A85" s="13"/>
      <c r="B85" s="1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V85" s="43"/>
      <c r="W85" s="43"/>
      <c r="AF85" s="13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s="11" customFormat="1" x14ac:dyDescent="0.2">
      <c r="A86" s="13"/>
      <c r="B86" s="1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V86" s="43"/>
      <c r="W86" s="43"/>
      <c r="AF86" s="13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s="11" customFormat="1" x14ac:dyDescent="0.2">
      <c r="A87" s="13"/>
      <c r="B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V87" s="43"/>
      <c r="W87" s="43"/>
      <c r="AF87" s="13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11" customFormat="1" x14ac:dyDescent="0.2">
      <c r="A88" s="13"/>
      <c r="B88" s="1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V88" s="43"/>
      <c r="W88" s="43"/>
      <c r="AF88" s="13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11" customFormat="1" x14ac:dyDescent="0.2">
      <c r="A89" s="13"/>
      <c r="B89" s="1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V89" s="43"/>
      <c r="W89" s="43"/>
      <c r="AF89" s="13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11" customFormat="1" x14ac:dyDescent="0.2">
      <c r="A90" s="13"/>
      <c r="B90" s="1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V90" s="43"/>
      <c r="W90" s="43"/>
      <c r="AF90" s="13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s="11" customFormat="1" x14ac:dyDescent="0.2">
      <c r="A91" s="13"/>
      <c r="B91" s="1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V91" s="43"/>
      <c r="W91" s="43"/>
      <c r="AF91" s="13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11" customFormat="1" x14ac:dyDescent="0.2">
      <c r="A92" s="13"/>
      <c r="B92" s="1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V92" s="43"/>
      <c r="W92" s="43"/>
      <c r="AF92" s="13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s="11" customFormat="1" x14ac:dyDescent="0.2">
      <c r="A93" s="13"/>
      <c r="B93" s="1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V93" s="43"/>
      <c r="W93" s="43"/>
      <c r="AF93" s="13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s="11" customFormat="1" x14ac:dyDescent="0.2">
      <c r="A94" s="13"/>
      <c r="B94" s="1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V94" s="43"/>
      <c r="W94" s="43"/>
      <c r="AF94" s="13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11" customFormat="1" x14ac:dyDescent="0.2">
      <c r="A95" s="13"/>
      <c r="B95" s="1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V95" s="43"/>
      <c r="W95" s="43"/>
      <c r="AF95" s="13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s="11" customFormat="1" x14ac:dyDescent="0.2">
      <c r="A96" s="13"/>
      <c r="B96" s="1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V96" s="43"/>
      <c r="W96" s="43"/>
      <c r="AF96" s="13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s="11" customFormat="1" x14ac:dyDescent="0.2">
      <c r="A97" s="13"/>
      <c r="B97" s="1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V97" s="43"/>
      <c r="W97" s="43"/>
      <c r="AF97" s="13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s="11" customFormat="1" x14ac:dyDescent="0.2">
      <c r="A98" s="13"/>
      <c r="B98" s="1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V98" s="43"/>
      <c r="W98" s="43"/>
      <c r="AF98" s="13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s="11" customFormat="1" x14ac:dyDescent="0.2">
      <c r="A99" s="13"/>
      <c r="B99" s="1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V99" s="43"/>
      <c r="W99" s="43"/>
      <c r="AF99" s="13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s="11" customFormat="1" x14ac:dyDescent="0.2">
      <c r="A100" s="13"/>
      <c r="B100" s="1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V100" s="43"/>
      <c r="W100" s="43"/>
      <c r="AF100" s="13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s="11" customFormat="1" x14ac:dyDescent="0.2">
      <c r="A101" s="13"/>
      <c r="B101" s="1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V101" s="43"/>
      <c r="W101" s="43"/>
      <c r="AF101" s="13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s="11" customFormat="1" x14ac:dyDescent="0.2">
      <c r="A102" s="13"/>
      <c r="B102" s="1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V102" s="43"/>
      <c r="W102" s="43"/>
      <c r="AF102" s="13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s="11" customFormat="1" x14ac:dyDescent="0.2">
      <c r="A103" s="13"/>
      <c r="B103" s="1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V103" s="43"/>
      <c r="W103" s="43"/>
      <c r="AF103" s="13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s="11" customFormat="1" x14ac:dyDescent="0.2">
      <c r="A104" s="13"/>
      <c r="B104" s="1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V104" s="43"/>
      <c r="W104" s="43"/>
      <c r="AF104" s="13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s="11" customFormat="1" x14ac:dyDescent="0.2">
      <c r="A105" s="13"/>
      <c r="B105" s="1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V105" s="43"/>
      <c r="W105" s="43"/>
      <c r="AF105" s="13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s="11" customFormat="1" x14ac:dyDescent="0.2">
      <c r="A106" s="13"/>
      <c r="B106" s="1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V106" s="43"/>
      <c r="W106" s="43"/>
      <c r="AF106" s="13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s="11" customFormat="1" x14ac:dyDescent="0.2">
      <c r="A107" s="13"/>
      <c r="B107" s="1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43"/>
      <c r="W107" s="43"/>
      <c r="AF107" s="13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s="11" customFormat="1" x14ac:dyDescent="0.2">
      <c r="A108" s="13"/>
      <c r="B108" s="1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V108" s="43"/>
      <c r="W108" s="43"/>
      <c r="AF108" s="13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s="11" customFormat="1" x14ac:dyDescent="0.2">
      <c r="A109" s="13"/>
      <c r="B109" s="1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V109" s="43"/>
      <c r="W109" s="43"/>
      <c r="AF109" s="13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s="11" customFormat="1" x14ac:dyDescent="0.2">
      <c r="A110" s="13"/>
      <c r="B110" s="1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V110" s="43"/>
      <c r="W110" s="43"/>
      <c r="AF110" s="13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s="11" customFormat="1" x14ac:dyDescent="0.2">
      <c r="A111" s="13"/>
      <c r="B111" s="1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V111" s="43"/>
      <c r="W111" s="43"/>
      <c r="AF111" s="13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s="11" customFormat="1" x14ac:dyDescent="0.2">
      <c r="A112" s="13"/>
      <c r="B112" s="1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V112" s="43"/>
      <c r="W112" s="43"/>
      <c r="AF112" s="13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s="11" customFormat="1" x14ac:dyDescent="0.2">
      <c r="A113" s="13"/>
      <c r="B113" s="1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V113" s="43"/>
      <c r="W113" s="43"/>
      <c r="AF113" s="13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s="11" customFormat="1" x14ac:dyDescent="0.2">
      <c r="A114" s="13"/>
      <c r="B114" s="1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V114" s="43"/>
      <c r="W114" s="43"/>
      <c r="AF114" s="13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s="11" customFormat="1" x14ac:dyDescent="0.2">
      <c r="A115" s="13"/>
      <c r="B115" s="1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V115" s="43"/>
      <c r="W115" s="43"/>
      <c r="AF115" s="13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11" customFormat="1" x14ac:dyDescent="0.2">
      <c r="A116" s="13"/>
      <c r="B116" s="1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V116" s="43"/>
      <c r="W116" s="43"/>
      <c r="AF116" s="13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s="11" customFormat="1" x14ac:dyDescent="0.2">
      <c r="A117" s="13"/>
      <c r="B117" s="1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V117" s="43"/>
      <c r="W117" s="43"/>
      <c r="AF117" s="13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s="11" customFormat="1" x14ac:dyDescent="0.2">
      <c r="A118" s="13"/>
      <c r="B118" s="1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V118" s="43"/>
      <c r="W118" s="43"/>
      <c r="AF118" s="13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s="11" customFormat="1" x14ac:dyDescent="0.2">
      <c r="A119" s="13"/>
      <c r="B119" s="1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V119" s="43"/>
      <c r="W119" s="43"/>
      <c r="AF119" s="13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s="11" customFormat="1" x14ac:dyDescent="0.2">
      <c r="A120" s="13"/>
      <c r="B120" s="1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V120" s="43"/>
      <c r="W120" s="43"/>
      <c r="AF120" s="13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s="11" customFormat="1" x14ac:dyDescent="0.2">
      <c r="A121" s="13"/>
      <c r="B121" s="1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V121" s="43"/>
      <c r="W121" s="43"/>
      <c r="AF121" s="13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s="11" customFormat="1" x14ac:dyDescent="0.2">
      <c r="A122" s="13"/>
      <c r="B122" s="1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V122" s="43"/>
      <c r="W122" s="43"/>
      <c r="AF122" s="13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s="11" customFormat="1" x14ac:dyDescent="0.2">
      <c r="A123" s="13"/>
      <c r="B123" s="1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V123" s="43"/>
      <c r="W123" s="43"/>
      <c r="AF123" s="13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s="11" customFormat="1" x14ac:dyDescent="0.2">
      <c r="A124" s="13"/>
      <c r="B124" s="1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V124" s="43"/>
      <c r="W124" s="43"/>
      <c r="AF124" s="13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11" customFormat="1" x14ac:dyDescent="0.2">
      <c r="A125" s="13"/>
      <c r="B125" s="1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V125" s="43"/>
      <c r="W125" s="43"/>
      <c r="AF125" s="13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s="11" customFormat="1" x14ac:dyDescent="0.2">
      <c r="A126" s="13"/>
      <c r="B126" s="1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V126" s="43"/>
      <c r="W126" s="43"/>
      <c r="AF126" s="13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s="11" customFormat="1" x14ac:dyDescent="0.2">
      <c r="A127" s="13"/>
      <c r="B127" s="1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V127" s="43"/>
      <c r="W127" s="43"/>
      <c r="AF127" s="13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11" customFormat="1" x14ac:dyDescent="0.2">
      <c r="A128" s="13"/>
      <c r="B128" s="1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V128" s="43"/>
      <c r="W128" s="43"/>
      <c r="AF128" s="13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s="11" customFormat="1" x14ac:dyDescent="0.2">
      <c r="A129" s="13"/>
      <c r="B129" s="1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V129" s="43"/>
      <c r="W129" s="43"/>
      <c r="AF129" s="13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s="11" customFormat="1" x14ac:dyDescent="0.2">
      <c r="A130" s="13"/>
      <c r="B130" s="1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V130" s="43"/>
      <c r="W130" s="43"/>
      <c r="AF130" s="13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s="11" customFormat="1" x14ac:dyDescent="0.2">
      <c r="A131" s="13"/>
      <c r="B131" s="1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V131" s="43"/>
      <c r="W131" s="43"/>
      <c r="AF131" s="13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11" customFormat="1" x14ac:dyDescent="0.2">
      <c r="A132" s="13"/>
      <c r="B132" s="1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V132" s="43"/>
      <c r="W132" s="43"/>
      <c r="AF132" s="13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11" customFormat="1" x14ac:dyDescent="0.2">
      <c r="A133" s="13"/>
      <c r="B133" s="1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V133" s="43"/>
      <c r="W133" s="43"/>
      <c r="AF133" s="13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s="11" customFormat="1" x14ac:dyDescent="0.2">
      <c r="A134" s="13"/>
      <c r="B134" s="1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V134" s="43"/>
      <c r="W134" s="43"/>
      <c r="AF134" s="13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s="11" customFormat="1" x14ac:dyDescent="0.2">
      <c r="A135" s="13"/>
      <c r="B135" s="1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V135" s="43"/>
      <c r="W135" s="43"/>
      <c r="AF135" s="13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s="11" customFormat="1" x14ac:dyDescent="0.2">
      <c r="A136" s="13"/>
      <c r="B136" s="1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V136" s="43"/>
      <c r="W136" s="43"/>
      <c r="AF136" s="13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s="11" customFormat="1" x14ac:dyDescent="0.2">
      <c r="A137" s="13"/>
      <c r="B137" s="1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V137" s="43"/>
      <c r="W137" s="43"/>
      <c r="AF137" s="13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s="11" customFormat="1" x14ac:dyDescent="0.2">
      <c r="A138" s="13"/>
      <c r="B138" s="1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V138" s="43"/>
      <c r="W138" s="43"/>
      <c r="AF138" s="13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11" customFormat="1" x14ac:dyDescent="0.2">
      <c r="A139" s="13"/>
      <c r="B139" s="1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V139" s="43"/>
      <c r="W139" s="43"/>
      <c r="AF139" s="13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s="11" customFormat="1" x14ac:dyDescent="0.2">
      <c r="A140" s="13"/>
      <c r="B140" s="1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V140" s="43"/>
      <c r="W140" s="43"/>
      <c r="AF140" s="13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s="11" customFormat="1" x14ac:dyDescent="0.2">
      <c r="A141" s="13"/>
      <c r="B141" s="1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V141" s="43"/>
      <c r="W141" s="43"/>
      <c r="AF141" s="13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s="11" customFormat="1" x14ac:dyDescent="0.2">
      <c r="A142" s="13"/>
      <c r="B142" s="1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V142" s="43"/>
      <c r="W142" s="43"/>
      <c r="AF142" s="13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s="11" customFormat="1" x14ac:dyDescent="0.2">
      <c r="A143" s="13"/>
      <c r="B143" s="1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V143" s="43"/>
      <c r="W143" s="43"/>
      <c r="AF143" s="13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s="11" customFormat="1" x14ac:dyDescent="0.2">
      <c r="A144" s="13"/>
      <c r="B144" s="1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V144" s="43"/>
      <c r="W144" s="43"/>
      <c r="AF144" s="13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s="11" customFormat="1" x14ac:dyDescent="0.2">
      <c r="A145" s="13"/>
      <c r="B145" s="1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V145" s="43"/>
      <c r="W145" s="43"/>
      <c r="AF145" s="13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11" customFormat="1" x14ac:dyDescent="0.2">
      <c r="A146" s="13"/>
      <c r="B146" s="1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V146" s="43"/>
      <c r="W146" s="43"/>
      <c r="AF146" s="13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11" customFormat="1" x14ac:dyDescent="0.2">
      <c r="A147" s="13"/>
      <c r="B147" s="1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V147" s="43"/>
      <c r="W147" s="43"/>
      <c r="AF147" s="13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s="11" customFormat="1" x14ac:dyDescent="0.2">
      <c r="A148" s="13"/>
      <c r="B148" s="1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V148" s="43"/>
      <c r="W148" s="43"/>
      <c r="AF148" s="13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11" customFormat="1" x14ac:dyDescent="0.2">
      <c r="A149" s="13"/>
      <c r="B149" s="1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V149" s="43"/>
      <c r="W149" s="43"/>
      <c r="AF149" s="13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11" customFormat="1" x14ac:dyDescent="0.2">
      <c r="A150" s="13"/>
      <c r="B150" s="1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V150" s="43"/>
      <c r="W150" s="43"/>
      <c r="AF150" s="13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s="11" customFormat="1" x14ac:dyDescent="0.2">
      <c r="A151" s="13"/>
      <c r="B151" s="1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V151" s="43"/>
      <c r="W151" s="43"/>
      <c r="AF151" s="13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s="11" customFormat="1" x14ac:dyDescent="0.2">
      <c r="A152" s="13"/>
      <c r="B152" s="1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V152" s="43"/>
      <c r="W152" s="43"/>
      <c r="AF152" s="13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s="11" customFormat="1" x14ac:dyDescent="0.2">
      <c r="A153" s="13"/>
      <c r="B153" s="1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V153" s="43"/>
      <c r="W153" s="43"/>
      <c r="AF153" s="13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s="11" customFormat="1" x14ac:dyDescent="0.2">
      <c r="A154" s="13"/>
      <c r="B154" s="1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V154" s="43"/>
      <c r="W154" s="43"/>
      <c r="AF154" s="13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s="11" customFormat="1" x14ac:dyDescent="0.2">
      <c r="A155" s="13"/>
      <c r="B155" s="1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V155" s="43"/>
      <c r="W155" s="43"/>
      <c r="AF155" s="13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s="11" customFormat="1" x14ac:dyDescent="0.2">
      <c r="A156" s="13"/>
      <c r="B156" s="1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V156" s="43"/>
      <c r="W156" s="43"/>
      <c r="AF156" s="13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s="11" customFormat="1" x14ac:dyDescent="0.2">
      <c r="A157" s="13"/>
      <c r="B157" s="1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V157" s="43"/>
      <c r="W157" s="43"/>
      <c r="AF157" s="13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s="11" customFormat="1" x14ac:dyDescent="0.2">
      <c r="A158" s="13"/>
      <c r="B158" s="1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V158" s="43"/>
      <c r="W158" s="43"/>
      <c r="AF158" s="13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s="11" customFormat="1" x14ac:dyDescent="0.2">
      <c r="A159" s="13"/>
      <c r="B159" s="1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V159" s="43"/>
      <c r="W159" s="43"/>
      <c r="AF159" s="13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s="11" customFormat="1" x14ac:dyDescent="0.2">
      <c r="A160" s="13"/>
      <c r="B160" s="1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V160" s="43"/>
      <c r="W160" s="43"/>
      <c r="AF160" s="13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s="11" customFormat="1" x14ac:dyDescent="0.2">
      <c r="A161" s="13"/>
      <c r="B161" s="1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V161" s="43"/>
      <c r="W161" s="43"/>
      <c r="AF161" s="13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s="11" customFormat="1" x14ac:dyDescent="0.2">
      <c r="A162" s="13"/>
      <c r="B162" s="1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V162" s="43"/>
      <c r="W162" s="43"/>
      <c r="AF162" s="13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s="11" customFormat="1" x14ac:dyDescent="0.2">
      <c r="A163" s="13"/>
      <c r="B163" s="1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V163" s="43"/>
      <c r="W163" s="43"/>
      <c r="AF163" s="13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s="11" customFormat="1" x14ac:dyDescent="0.2">
      <c r="A164" s="13"/>
      <c r="B164" s="1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V164" s="43"/>
      <c r="W164" s="43"/>
      <c r="AF164" s="13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11" customFormat="1" x14ac:dyDescent="0.2">
      <c r="A165" s="13"/>
      <c r="B165" s="1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V165" s="43"/>
      <c r="W165" s="43"/>
      <c r="AF165" s="13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s="11" customFormat="1" x14ac:dyDescent="0.2">
      <c r="A166" s="13"/>
      <c r="B166" s="1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V166" s="43"/>
      <c r="W166" s="43"/>
      <c r="AF166" s="13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s="11" customFormat="1" x14ac:dyDescent="0.2">
      <c r="A167" s="13"/>
      <c r="B167" s="1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V167" s="43"/>
      <c r="W167" s="43"/>
      <c r="AF167" s="13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s="11" customFormat="1" x14ac:dyDescent="0.2">
      <c r="A168" s="13"/>
      <c r="B168" s="1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V168" s="43"/>
      <c r="W168" s="43"/>
      <c r="AF168" s="13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s="11" customFormat="1" x14ac:dyDescent="0.2">
      <c r="A169" s="13"/>
      <c r="B169" s="1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V169" s="43"/>
      <c r="W169" s="43"/>
      <c r="AF169" s="13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s="11" customFormat="1" x14ac:dyDescent="0.2">
      <c r="A170" s="13"/>
      <c r="B170" s="1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V170" s="43"/>
      <c r="W170" s="43"/>
      <c r="AF170" s="13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s="11" customFormat="1" x14ac:dyDescent="0.2">
      <c r="A171" s="13"/>
      <c r="B171" s="1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V171" s="43"/>
      <c r="W171" s="43"/>
      <c r="AF171" s="13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s="11" customFormat="1" x14ac:dyDescent="0.2">
      <c r="A172" s="13"/>
      <c r="B172" s="1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V172" s="43"/>
      <c r="W172" s="43"/>
      <c r="AF172" s="13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s="11" customFormat="1" x14ac:dyDescent="0.2">
      <c r="A173" s="13"/>
      <c r="B173" s="1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V173" s="43"/>
      <c r="W173" s="43"/>
      <c r="AF173" s="13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s="11" customFormat="1" x14ac:dyDescent="0.2">
      <c r="A174" s="13"/>
      <c r="B174" s="1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V174" s="43"/>
      <c r="W174" s="43"/>
      <c r="AF174" s="13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s="11" customFormat="1" x14ac:dyDescent="0.2">
      <c r="A175" s="13"/>
      <c r="B175" s="1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V175" s="43"/>
      <c r="W175" s="43"/>
      <c r="AF175" s="13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s="11" customFormat="1" x14ac:dyDescent="0.2">
      <c r="A176" s="13"/>
      <c r="B176" s="1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V176" s="43"/>
      <c r="W176" s="43"/>
      <c r="AF176" s="13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s="11" customFormat="1" x14ac:dyDescent="0.2">
      <c r="A177" s="13"/>
      <c r="B177" s="1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V177" s="43"/>
      <c r="W177" s="43"/>
      <c r="AF177" s="13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s="11" customFormat="1" x14ac:dyDescent="0.2">
      <c r="A178" s="13"/>
      <c r="B178" s="1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V178" s="43"/>
      <c r="W178" s="43"/>
      <c r="AF178" s="13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s="11" customFormat="1" x14ac:dyDescent="0.2">
      <c r="A179" s="13"/>
      <c r="B179" s="1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V179" s="43"/>
      <c r="W179" s="43"/>
      <c r="AF179" s="13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s="11" customFormat="1" x14ac:dyDescent="0.2">
      <c r="A180" s="13"/>
      <c r="B180" s="1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V180" s="43"/>
      <c r="W180" s="43"/>
      <c r="AF180" s="13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s="11" customFormat="1" x14ac:dyDescent="0.2">
      <c r="A181" s="13"/>
      <c r="B181" s="1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V181" s="43"/>
      <c r="W181" s="43"/>
      <c r="AF181" s="13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s="11" customFormat="1" x14ac:dyDescent="0.2">
      <c r="A182" s="13"/>
      <c r="B182" s="1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V182" s="43"/>
      <c r="W182" s="43"/>
      <c r="AF182" s="13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s="11" customFormat="1" x14ac:dyDescent="0.2">
      <c r="A183" s="13"/>
      <c r="B183" s="1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V183" s="43"/>
      <c r="W183" s="43"/>
      <c r="AF183" s="13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s="11" customFormat="1" x14ac:dyDescent="0.2">
      <c r="A184" s="13"/>
      <c r="B184" s="1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V184" s="43"/>
      <c r="W184" s="43"/>
      <c r="AF184" s="13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s="11" customFormat="1" x14ac:dyDescent="0.2">
      <c r="A185" s="13"/>
      <c r="B185" s="1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V185" s="43"/>
      <c r="W185" s="43"/>
      <c r="AF185" s="13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s="11" customFormat="1" x14ac:dyDescent="0.2">
      <c r="A186" s="13"/>
      <c r="B186" s="1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V186" s="43"/>
      <c r="W186" s="43"/>
      <c r="AF186" s="13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s="11" customFormat="1" x14ac:dyDescent="0.2">
      <c r="A187" s="13"/>
      <c r="B187" s="1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V187" s="43"/>
      <c r="W187" s="43"/>
      <c r="AF187" s="13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11" customFormat="1" x14ac:dyDescent="0.2">
      <c r="A188" s="13"/>
      <c r="B188" s="1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V188" s="43"/>
      <c r="W188" s="43"/>
      <c r="AF188" s="13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s="11" customFormat="1" x14ac:dyDescent="0.2">
      <c r="A189" s="13"/>
      <c r="B189" s="1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V189" s="43"/>
      <c r="W189" s="43"/>
      <c r="AF189" s="13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s="11" customFormat="1" x14ac:dyDescent="0.2">
      <c r="A190" s="13"/>
      <c r="B190" s="1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V190" s="43"/>
      <c r="W190" s="43"/>
      <c r="AF190" s="13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s="11" customFormat="1" x14ac:dyDescent="0.2">
      <c r="A191" s="13"/>
      <c r="B191" s="1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V191" s="43"/>
      <c r="W191" s="43"/>
      <c r="AF191" s="13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s="11" customFormat="1" x14ac:dyDescent="0.2">
      <c r="A192" s="13"/>
      <c r="B192" s="1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V192" s="43"/>
      <c r="W192" s="43"/>
      <c r="AF192" s="13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s="11" customFormat="1" x14ac:dyDescent="0.2">
      <c r="A193" s="13"/>
      <c r="B193" s="1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V193" s="43"/>
      <c r="W193" s="43"/>
      <c r="AF193" s="13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s="11" customFormat="1" x14ac:dyDescent="0.2">
      <c r="A194" s="13"/>
      <c r="B194" s="1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V194" s="43"/>
      <c r="W194" s="43"/>
      <c r="AF194" s="13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s="11" customFormat="1" x14ac:dyDescent="0.2">
      <c r="A195" s="13"/>
      <c r="B195" s="1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V195" s="43"/>
      <c r="W195" s="43"/>
      <c r="AF195" s="13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s="11" customFormat="1" x14ac:dyDescent="0.2">
      <c r="A196" s="13"/>
      <c r="B196" s="1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V196" s="43"/>
      <c r="W196" s="43"/>
      <c r="AF196" s="13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s="11" customFormat="1" x14ac:dyDescent="0.2">
      <c r="A197" s="13"/>
      <c r="B197" s="1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V197" s="43"/>
      <c r="W197" s="43"/>
      <c r="AF197" s="13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s="11" customFormat="1" x14ac:dyDescent="0.2">
      <c r="A198" s="13"/>
      <c r="B198" s="1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V198" s="43"/>
      <c r="W198" s="43"/>
      <c r="AF198" s="13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s="11" customFormat="1" x14ac:dyDescent="0.2">
      <c r="A199" s="13"/>
      <c r="B199" s="1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V199" s="43"/>
      <c r="W199" s="43"/>
      <c r="AF199" s="13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s="11" customFormat="1" x14ac:dyDescent="0.2">
      <c r="A200" s="13"/>
      <c r="B200" s="1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V200" s="43"/>
      <c r="W200" s="43"/>
      <c r="AF200" s="13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s="11" customFormat="1" x14ac:dyDescent="0.2">
      <c r="A201" s="13"/>
      <c r="B201" s="1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V201" s="43"/>
      <c r="W201" s="43"/>
      <c r="AF201" s="13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s="11" customFormat="1" x14ac:dyDescent="0.2">
      <c r="A202" s="13"/>
      <c r="B202" s="1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V202" s="43"/>
      <c r="W202" s="43"/>
      <c r="AF202" s="13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s="11" customFormat="1" x14ac:dyDescent="0.2">
      <c r="A203" s="13"/>
      <c r="B203" s="1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V203" s="43"/>
      <c r="W203" s="43"/>
      <c r="AF203" s="13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s="11" customFormat="1" x14ac:dyDescent="0.2">
      <c r="A204" s="13"/>
      <c r="B204" s="1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V204" s="43"/>
      <c r="W204" s="43"/>
      <c r="AF204" s="13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s="11" customFormat="1" x14ac:dyDescent="0.2">
      <c r="A205" s="13"/>
      <c r="B205" s="1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V205" s="43"/>
      <c r="W205" s="43"/>
      <c r="AF205" s="13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s="11" customFormat="1" x14ac:dyDescent="0.2">
      <c r="A206" s="13"/>
      <c r="B206" s="1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V206" s="43"/>
      <c r="W206" s="43"/>
      <c r="AF206" s="13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s="11" customFormat="1" x14ac:dyDescent="0.2">
      <c r="A207" s="13"/>
      <c r="B207" s="1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V207" s="43"/>
      <c r="W207" s="43"/>
      <c r="AF207" s="13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s="11" customFormat="1" x14ac:dyDescent="0.2">
      <c r="A208" s="13"/>
      <c r="B208" s="1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V208" s="43"/>
      <c r="W208" s="43"/>
      <c r="AF208" s="13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s="11" customFormat="1" x14ac:dyDescent="0.2">
      <c r="A209" s="13"/>
      <c r="B209" s="1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V209" s="43"/>
      <c r="W209" s="43"/>
      <c r="AF209" s="13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s="11" customFormat="1" x14ac:dyDescent="0.2">
      <c r="A210" s="13"/>
      <c r="B210" s="1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V210" s="43"/>
      <c r="W210" s="43"/>
      <c r="AF210" s="13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s="11" customFormat="1" x14ac:dyDescent="0.2">
      <c r="A211" s="13"/>
      <c r="B211" s="1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V211" s="43"/>
      <c r="W211" s="43"/>
      <c r="AF211" s="13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s="11" customFormat="1" x14ac:dyDescent="0.2">
      <c r="A212" s="13"/>
      <c r="B212" s="1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V212" s="43"/>
      <c r="W212" s="43"/>
      <c r="AF212" s="13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s="11" customFormat="1" x14ac:dyDescent="0.2">
      <c r="A213" s="13"/>
      <c r="B213" s="1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V213" s="43"/>
      <c r="W213" s="43"/>
      <c r="AF213" s="13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s="11" customFormat="1" x14ac:dyDescent="0.2">
      <c r="A214" s="13"/>
      <c r="B214" s="1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V214" s="43"/>
      <c r="W214" s="43"/>
      <c r="AF214" s="13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s="11" customFormat="1" x14ac:dyDescent="0.2">
      <c r="A215" s="13"/>
      <c r="B215" s="1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V215" s="43"/>
      <c r="W215" s="43"/>
      <c r="AF215" s="13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s="11" customFormat="1" x14ac:dyDescent="0.2">
      <c r="A216" s="13"/>
      <c r="B216" s="1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V216" s="43"/>
      <c r="W216" s="43"/>
      <c r="AF216" s="13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s="11" customFormat="1" x14ac:dyDescent="0.2">
      <c r="A217" s="13"/>
      <c r="B217" s="1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V217" s="43"/>
      <c r="W217" s="43"/>
      <c r="AF217" s="13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s="11" customFormat="1" x14ac:dyDescent="0.2">
      <c r="A218" s="13"/>
      <c r="B218" s="1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V218" s="43"/>
      <c r="W218" s="43"/>
      <c r="AF218" s="13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s="11" customFormat="1" x14ac:dyDescent="0.2">
      <c r="A219" s="13"/>
      <c r="B219" s="1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V219" s="43"/>
      <c r="W219" s="43"/>
      <c r="AF219" s="13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s="11" customFormat="1" x14ac:dyDescent="0.2">
      <c r="A220" s="13"/>
      <c r="B220" s="1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V220" s="43"/>
      <c r="W220" s="43"/>
      <c r="AF220" s="13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s="11" customFormat="1" x14ac:dyDescent="0.2">
      <c r="A221" s="13"/>
      <c r="B221" s="1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V221" s="43"/>
      <c r="W221" s="43"/>
      <c r="AF221" s="13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s="11" customFormat="1" x14ac:dyDescent="0.2">
      <c r="A222" s="13"/>
      <c r="B222" s="1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V222" s="43"/>
      <c r="W222" s="43"/>
      <c r="AF222" s="13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s="11" customFormat="1" x14ac:dyDescent="0.2">
      <c r="A223" s="13"/>
      <c r="B223" s="1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V223" s="43"/>
      <c r="W223" s="43"/>
      <c r="AF223" s="13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s="11" customFormat="1" x14ac:dyDescent="0.2">
      <c r="A224" s="13"/>
      <c r="B224" s="1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V224" s="43"/>
      <c r="W224" s="43"/>
      <c r="AF224" s="13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s="11" customFormat="1" x14ac:dyDescent="0.2">
      <c r="A225" s="13"/>
      <c r="B225" s="1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V225" s="43"/>
      <c r="W225" s="43"/>
      <c r="AF225" s="13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s="11" customFormat="1" x14ac:dyDescent="0.2">
      <c r="A226" s="13"/>
      <c r="B226" s="1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V226" s="43"/>
      <c r="W226" s="43"/>
      <c r="AF226" s="13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s="11" customFormat="1" x14ac:dyDescent="0.2">
      <c r="A227" s="13"/>
      <c r="B227" s="1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V227" s="43"/>
      <c r="W227" s="43"/>
      <c r="AF227" s="13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s="11" customFormat="1" x14ac:dyDescent="0.2">
      <c r="A228" s="13"/>
      <c r="B228" s="1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V228" s="43"/>
      <c r="W228" s="43"/>
      <c r="AF228" s="13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s="11" customFormat="1" x14ac:dyDescent="0.2">
      <c r="A229" s="13"/>
      <c r="B229" s="1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V229" s="43"/>
      <c r="W229" s="43"/>
      <c r="AF229" s="13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s="11" customFormat="1" x14ac:dyDescent="0.2">
      <c r="A230" s="13"/>
      <c r="B230" s="1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V230" s="43"/>
      <c r="W230" s="43"/>
      <c r="AF230" s="13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s="11" customFormat="1" x14ac:dyDescent="0.2">
      <c r="A231" s="13"/>
      <c r="B231" s="1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V231" s="43"/>
      <c r="W231" s="43"/>
      <c r="AF231" s="13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s="11" customFormat="1" x14ac:dyDescent="0.2">
      <c r="A232" s="13"/>
      <c r="B232" s="1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V232" s="43"/>
      <c r="W232" s="43"/>
      <c r="AF232" s="13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s="11" customFormat="1" x14ac:dyDescent="0.2">
      <c r="A233" s="13"/>
      <c r="B233" s="1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V233" s="43"/>
      <c r="W233" s="43"/>
      <c r="AF233" s="13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s="11" customFormat="1" x14ac:dyDescent="0.2">
      <c r="A234" s="13"/>
      <c r="B234" s="1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V234" s="43"/>
      <c r="W234" s="43"/>
      <c r="AF234" s="13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s="11" customFormat="1" x14ac:dyDescent="0.2">
      <c r="A235" s="13"/>
      <c r="B235" s="1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V235" s="43"/>
      <c r="W235" s="43"/>
      <c r="AF235" s="13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s="11" customFormat="1" x14ac:dyDescent="0.2">
      <c r="A236" s="13"/>
      <c r="B236" s="1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V236" s="43"/>
      <c r="W236" s="43"/>
      <c r="AF236" s="13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s="11" customFormat="1" x14ac:dyDescent="0.2">
      <c r="A237" s="13"/>
      <c r="B237" s="1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V237" s="43"/>
      <c r="W237" s="43"/>
      <c r="AF237" s="13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s="11" customFormat="1" x14ac:dyDescent="0.2">
      <c r="A238" s="13"/>
      <c r="B238" s="1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V238" s="43"/>
      <c r="W238" s="43"/>
      <c r="AF238" s="13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s="11" customFormat="1" x14ac:dyDescent="0.2">
      <c r="A239" s="13"/>
      <c r="B239" s="1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V239" s="43"/>
      <c r="W239" s="43"/>
      <c r="AF239" s="13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s="11" customFormat="1" x14ac:dyDescent="0.2">
      <c r="A240" s="13"/>
      <c r="B240" s="1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V240" s="43"/>
      <c r="W240" s="43"/>
      <c r="AF240" s="13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s="11" customFormat="1" x14ac:dyDescent="0.2">
      <c r="A241" s="13"/>
      <c r="B241" s="1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V241" s="43"/>
      <c r="W241" s="43"/>
      <c r="AF241" s="13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s="11" customFormat="1" x14ac:dyDescent="0.2">
      <c r="A242" s="13"/>
      <c r="B242" s="1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V242" s="43"/>
      <c r="W242" s="43"/>
      <c r="AF242" s="13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s="11" customFormat="1" x14ac:dyDescent="0.2">
      <c r="A243" s="13"/>
      <c r="B243" s="1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V243" s="43"/>
      <c r="W243" s="43"/>
      <c r="AF243" s="13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s="11" customFormat="1" x14ac:dyDescent="0.2">
      <c r="A244" s="13"/>
      <c r="B244" s="1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V244" s="43"/>
      <c r="W244" s="43"/>
      <c r="AF244" s="13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s="11" customFormat="1" x14ac:dyDescent="0.2">
      <c r="A245" s="13"/>
      <c r="B245" s="1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V245" s="43"/>
      <c r="W245" s="43"/>
      <c r="AF245" s="13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s="11" customFormat="1" x14ac:dyDescent="0.2">
      <c r="A246" s="13"/>
      <c r="B246" s="1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V246" s="43"/>
      <c r="W246" s="43"/>
      <c r="AF246" s="13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s="11" customFormat="1" x14ac:dyDescent="0.2">
      <c r="A247" s="13"/>
      <c r="B247" s="1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V247" s="43"/>
      <c r="W247" s="43"/>
      <c r="AF247" s="13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s="11" customFormat="1" x14ac:dyDescent="0.2">
      <c r="A248" s="13"/>
      <c r="B248" s="1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V248" s="43"/>
      <c r="W248" s="43"/>
      <c r="AF248" s="13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s="11" customFormat="1" x14ac:dyDescent="0.2">
      <c r="A249" s="13"/>
      <c r="B249" s="1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V249" s="43"/>
      <c r="W249" s="43"/>
      <c r="AF249" s="13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s="11" customFormat="1" x14ac:dyDescent="0.2">
      <c r="A250" s="13"/>
      <c r="B250" s="1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V250" s="43"/>
      <c r="W250" s="43"/>
      <c r="AF250" s="13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s="11" customFormat="1" x14ac:dyDescent="0.2">
      <c r="A251" s="13"/>
      <c r="B251" s="1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V251" s="43"/>
      <c r="W251" s="43"/>
      <c r="AF251" s="13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s="11" customFormat="1" x14ac:dyDescent="0.2">
      <c r="A252" s="13"/>
      <c r="B252" s="1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V252" s="43"/>
      <c r="W252" s="43"/>
      <c r="AF252" s="13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s="11" customFormat="1" x14ac:dyDescent="0.2">
      <c r="A253" s="13"/>
      <c r="B253" s="1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V253" s="43"/>
      <c r="W253" s="43"/>
      <c r="AF253" s="13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s="11" customFormat="1" x14ac:dyDescent="0.2">
      <c r="A254" s="13"/>
      <c r="B254" s="1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V254" s="43"/>
      <c r="W254" s="43"/>
      <c r="AF254" s="13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s="11" customFormat="1" x14ac:dyDescent="0.2">
      <c r="A255" s="13"/>
      <c r="B255" s="1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V255" s="43"/>
      <c r="W255" s="43"/>
      <c r="AF255" s="13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s="11" customFormat="1" x14ac:dyDescent="0.2">
      <c r="A256" s="13"/>
      <c r="B256" s="1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V256" s="43"/>
      <c r="W256" s="43"/>
      <c r="AF256" s="1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s="11" customFormat="1" x14ac:dyDescent="0.2">
      <c r="A257" s="13"/>
      <c r="B257" s="1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V257" s="43"/>
      <c r="W257" s="43"/>
      <c r="AF257" s="13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s="11" customFormat="1" x14ac:dyDescent="0.2">
      <c r="A258" s="13"/>
      <c r="B258" s="1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V258" s="43"/>
      <c r="W258" s="43"/>
      <c r="AF258" s="13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s="11" customFormat="1" x14ac:dyDescent="0.2">
      <c r="A259" s="13"/>
      <c r="B259" s="1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V259" s="43"/>
      <c r="W259" s="43"/>
      <c r="AF259" s="13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s="11" customFormat="1" x14ac:dyDescent="0.2">
      <c r="A260" s="13"/>
      <c r="B260" s="1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V260" s="43"/>
      <c r="W260" s="43"/>
      <c r="AF260" s="13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s="11" customFormat="1" x14ac:dyDescent="0.2">
      <c r="A261" s="13"/>
      <c r="B261" s="1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V261" s="43"/>
      <c r="W261" s="43"/>
      <c r="AF261" s="13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s="11" customFormat="1" x14ac:dyDescent="0.2">
      <c r="A262" s="13"/>
      <c r="B262" s="1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V262" s="43"/>
      <c r="W262" s="43"/>
      <c r="AF262" s="13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s="11" customFormat="1" x14ac:dyDescent="0.2">
      <c r="A263" s="13"/>
      <c r="B263" s="1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V263" s="43"/>
      <c r="W263" s="43"/>
      <c r="AF263" s="13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s="11" customFormat="1" x14ac:dyDescent="0.2">
      <c r="A264" s="13"/>
      <c r="B264" s="1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V264" s="43"/>
      <c r="W264" s="43"/>
      <c r="AF264" s="13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s="11" customFormat="1" x14ac:dyDescent="0.2">
      <c r="A265" s="13"/>
      <c r="B265" s="1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V265" s="43"/>
      <c r="W265" s="43"/>
      <c r="AF265" s="13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s="11" customFormat="1" x14ac:dyDescent="0.2">
      <c r="A266" s="13"/>
      <c r="B266" s="1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V266" s="43"/>
      <c r="W266" s="43"/>
      <c r="AF266" s="13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s="11" customFormat="1" x14ac:dyDescent="0.2">
      <c r="A267" s="13"/>
      <c r="B267" s="1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V267" s="43"/>
      <c r="W267" s="43"/>
      <c r="AF267" s="13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s="11" customFormat="1" x14ac:dyDescent="0.2">
      <c r="A268" s="13"/>
      <c r="B268" s="1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V268" s="43"/>
      <c r="W268" s="43"/>
      <c r="AF268" s="13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s="11" customFormat="1" x14ac:dyDescent="0.2">
      <c r="A269" s="13"/>
      <c r="B269" s="1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V269" s="43"/>
      <c r="W269" s="43"/>
      <c r="AF269" s="13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s="11" customFormat="1" x14ac:dyDescent="0.2">
      <c r="A270" s="13"/>
      <c r="B270" s="1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V270" s="43"/>
      <c r="W270" s="43"/>
      <c r="AF270" s="13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s="11" customFormat="1" x14ac:dyDescent="0.2">
      <c r="A271" s="13"/>
      <c r="B271" s="1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V271" s="43"/>
      <c r="W271" s="43"/>
      <c r="AF271" s="13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s="11" customFormat="1" x14ac:dyDescent="0.2">
      <c r="A272" s="13"/>
      <c r="B272" s="1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V272" s="43"/>
      <c r="W272" s="43"/>
      <c r="AF272" s="13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s="11" customFormat="1" x14ac:dyDescent="0.2">
      <c r="A273" s="13"/>
      <c r="B273" s="1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V273" s="43"/>
      <c r="W273" s="43"/>
      <c r="AF273" s="13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s="11" customFormat="1" x14ac:dyDescent="0.2">
      <c r="A274" s="13"/>
      <c r="B274" s="1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V274" s="43"/>
      <c r="W274" s="43"/>
      <c r="AF274" s="13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s="11" customFormat="1" x14ac:dyDescent="0.2">
      <c r="A275" s="13"/>
      <c r="B275" s="1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V275" s="43"/>
      <c r="W275" s="43"/>
      <c r="AF275" s="13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s="11" customFormat="1" x14ac:dyDescent="0.2">
      <c r="A276" s="13"/>
      <c r="B276" s="1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V276" s="43"/>
      <c r="W276" s="43"/>
      <c r="AF276" s="13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s="11" customFormat="1" x14ac:dyDescent="0.2">
      <c r="A277" s="13"/>
      <c r="B277" s="1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V277" s="43"/>
      <c r="W277" s="43"/>
      <c r="AF277" s="13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s="11" customFormat="1" x14ac:dyDescent="0.2">
      <c r="A278" s="13"/>
      <c r="B278" s="1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V278" s="43"/>
      <c r="W278" s="43"/>
      <c r="AF278" s="13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s="11" customFormat="1" x14ac:dyDescent="0.2">
      <c r="A279" s="13"/>
      <c r="B279" s="1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V279" s="43"/>
      <c r="W279" s="43"/>
      <c r="AF279" s="13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s="11" customFormat="1" x14ac:dyDescent="0.2">
      <c r="A280" s="13"/>
      <c r="B280" s="1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V280" s="43"/>
      <c r="W280" s="43"/>
      <c r="AF280" s="13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s="11" customFormat="1" x14ac:dyDescent="0.2">
      <c r="A281" s="13"/>
      <c r="B281" s="1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V281" s="43"/>
      <c r="W281" s="43"/>
      <c r="AF281" s="13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s="11" customFormat="1" x14ac:dyDescent="0.2">
      <c r="A282" s="13"/>
      <c r="B282" s="1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V282" s="43"/>
      <c r="W282" s="43"/>
      <c r="AF282" s="13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s="11" customFormat="1" x14ac:dyDescent="0.2">
      <c r="A283" s="13"/>
      <c r="B283" s="1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V283" s="43"/>
      <c r="W283" s="43"/>
      <c r="AF283" s="13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s="11" customFormat="1" x14ac:dyDescent="0.2">
      <c r="A284" s="13"/>
      <c r="B284" s="1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V284" s="43"/>
      <c r="W284" s="43"/>
      <c r="AF284" s="13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s="11" customFormat="1" x14ac:dyDescent="0.2">
      <c r="A285" s="13"/>
      <c r="B285" s="1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V285" s="43"/>
      <c r="W285" s="43"/>
      <c r="AF285" s="13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s="11" customFormat="1" x14ac:dyDescent="0.2">
      <c r="A286" s="13"/>
      <c r="B286" s="1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V286" s="43"/>
      <c r="W286" s="43"/>
      <c r="AF286" s="13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s="11" customFormat="1" x14ac:dyDescent="0.2">
      <c r="A287" s="13"/>
      <c r="B287" s="1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V287" s="43"/>
      <c r="W287" s="43"/>
      <c r="AF287" s="13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s="11" customFormat="1" x14ac:dyDescent="0.2">
      <c r="A288" s="13"/>
      <c r="B288" s="1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V288" s="43"/>
      <c r="W288" s="43"/>
      <c r="AF288" s="13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s="11" customFormat="1" x14ac:dyDescent="0.2">
      <c r="A289" s="13"/>
      <c r="B289" s="1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V289" s="43"/>
      <c r="W289" s="43"/>
      <c r="AF289" s="13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s="11" customFormat="1" x14ac:dyDescent="0.2">
      <c r="A290" s="13"/>
      <c r="B290" s="1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V290" s="43"/>
      <c r="W290" s="43"/>
      <c r="AF290" s="13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s="11" customFormat="1" x14ac:dyDescent="0.2">
      <c r="A291" s="13"/>
      <c r="B291" s="1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V291" s="43"/>
      <c r="W291" s="43"/>
      <c r="AF291" s="13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s="11" customFormat="1" x14ac:dyDescent="0.2">
      <c r="A292" s="13"/>
      <c r="B292" s="1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V292" s="43"/>
      <c r="W292" s="43"/>
      <c r="AF292" s="13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s="11" customFormat="1" x14ac:dyDescent="0.2">
      <c r="A293" s="13"/>
      <c r="B293" s="1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V293" s="43"/>
      <c r="W293" s="43"/>
      <c r="AF293" s="13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s="11" customFormat="1" x14ac:dyDescent="0.2">
      <c r="A294" s="13"/>
      <c r="B294" s="1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V294" s="43"/>
      <c r="W294" s="43"/>
      <c r="AF294" s="13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s="11" customFormat="1" x14ac:dyDescent="0.2">
      <c r="A295" s="13"/>
      <c r="B295" s="1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V295" s="43"/>
      <c r="W295" s="43"/>
      <c r="AF295" s="13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s="11" customFormat="1" x14ac:dyDescent="0.2">
      <c r="A296" s="13"/>
      <c r="B296" s="1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V296" s="43"/>
      <c r="W296" s="43"/>
      <c r="AF296" s="13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s="11" customFormat="1" x14ac:dyDescent="0.2">
      <c r="A297" s="13"/>
      <c r="B297" s="1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V297" s="43"/>
      <c r="W297" s="43"/>
      <c r="AF297" s="13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s="11" customFormat="1" x14ac:dyDescent="0.2">
      <c r="A298" s="13"/>
      <c r="B298" s="1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V298" s="43"/>
      <c r="W298" s="43"/>
      <c r="AF298" s="13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s="11" customFormat="1" x14ac:dyDescent="0.2">
      <c r="A299" s="13"/>
      <c r="B299" s="1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V299" s="43"/>
      <c r="W299" s="43"/>
      <c r="AF299" s="13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s="11" customFormat="1" x14ac:dyDescent="0.2">
      <c r="A300" s="13"/>
      <c r="B300" s="1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V300" s="43"/>
      <c r="W300" s="43"/>
      <c r="AF300" s="13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s="11" customFormat="1" x14ac:dyDescent="0.2">
      <c r="A301" s="13"/>
      <c r="B301" s="1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V301" s="43"/>
      <c r="W301" s="43"/>
      <c r="AF301" s="13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s="11" customFormat="1" x14ac:dyDescent="0.2">
      <c r="A302" s="13"/>
      <c r="B302" s="1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V302" s="43"/>
      <c r="W302" s="43"/>
      <c r="AF302" s="13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s="11" customFormat="1" x14ac:dyDescent="0.2">
      <c r="A303" s="13"/>
      <c r="B303" s="1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V303" s="43"/>
      <c r="W303" s="43"/>
      <c r="AF303" s="13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s="11" customFormat="1" x14ac:dyDescent="0.2">
      <c r="A304" s="13"/>
      <c r="B304" s="1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V304" s="43"/>
      <c r="W304" s="43"/>
      <c r="AF304" s="13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s="11" customFormat="1" x14ac:dyDescent="0.2">
      <c r="A305" s="13"/>
      <c r="B305" s="1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V305" s="43"/>
      <c r="W305" s="43"/>
      <c r="AF305" s="13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s="11" customFormat="1" x14ac:dyDescent="0.2">
      <c r="A306" s="13"/>
      <c r="B306" s="1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V306" s="43"/>
      <c r="W306" s="43"/>
      <c r="AF306" s="13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s="11" customFormat="1" x14ac:dyDescent="0.2">
      <c r="A307" s="13"/>
      <c r="B307" s="1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V307" s="43"/>
      <c r="W307" s="43"/>
      <c r="AF307" s="13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s="11" customFormat="1" x14ac:dyDescent="0.2">
      <c r="A308" s="13"/>
      <c r="B308" s="1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V308" s="43"/>
      <c r="W308" s="43"/>
      <c r="AF308" s="13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s="11" customFormat="1" x14ac:dyDescent="0.2">
      <c r="A309" s="13"/>
      <c r="B309" s="1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V309" s="43"/>
      <c r="W309" s="43"/>
      <c r="AF309" s="13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s="11" customFormat="1" x14ac:dyDescent="0.2">
      <c r="A310" s="13"/>
      <c r="B310" s="1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V310" s="43"/>
      <c r="W310" s="43"/>
      <c r="AF310" s="13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s="11" customFormat="1" x14ac:dyDescent="0.2">
      <c r="A311" s="13"/>
      <c r="B311" s="1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V311" s="43"/>
      <c r="W311" s="43"/>
      <c r="AF311" s="13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s="11" customFormat="1" x14ac:dyDescent="0.2">
      <c r="A312" s="13"/>
      <c r="B312" s="1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V312" s="43"/>
      <c r="W312" s="43"/>
      <c r="AF312" s="13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s="11" customFormat="1" x14ac:dyDescent="0.2">
      <c r="A313" s="13"/>
      <c r="B313" s="1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V313" s="43"/>
      <c r="W313" s="43"/>
      <c r="AF313" s="13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s="11" customFormat="1" x14ac:dyDescent="0.2">
      <c r="A314" s="13"/>
      <c r="B314" s="1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V314" s="43"/>
      <c r="W314" s="43"/>
      <c r="AF314" s="13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s="11" customFormat="1" x14ac:dyDescent="0.2">
      <c r="A315" s="13"/>
      <c r="B315" s="1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V315" s="43"/>
      <c r="W315" s="43"/>
      <c r="AF315" s="13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s="11" customFormat="1" x14ac:dyDescent="0.2">
      <c r="A316" s="13"/>
      <c r="B316" s="1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V316" s="43"/>
      <c r="W316" s="43"/>
      <c r="AF316" s="13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s="11" customFormat="1" x14ac:dyDescent="0.2">
      <c r="A317" s="13"/>
      <c r="B317" s="1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V317" s="43"/>
      <c r="W317" s="43"/>
      <c r="AF317" s="13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s="11" customFormat="1" x14ac:dyDescent="0.2">
      <c r="A318" s="13"/>
      <c r="B318" s="1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V318" s="43"/>
      <c r="W318" s="43"/>
      <c r="AF318" s="13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s="11" customFormat="1" x14ac:dyDescent="0.2">
      <c r="A319" s="13"/>
      <c r="B319" s="1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V319" s="43"/>
      <c r="W319" s="43"/>
      <c r="AF319" s="13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s="11" customFormat="1" x14ac:dyDescent="0.2">
      <c r="A320" s="13"/>
      <c r="B320" s="1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V320" s="43"/>
      <c r="W320" s="43"/>
      <c r="AF320" s="13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s="11" customFormat="1" x14ac:dyDescent="0.2">
      <c r="A321" s="13"/>
      <c r="B321" s="1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V321" s="43"/>
      <c r="W321" s="43"/>
      <c r="AF321" s="13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s="11" customFormat="1" x14ac:dyDescent="0.2">
      <c r="A322" s="13"/>
      <c r="B322" s="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V322" s="43"/>
      <c r="W322" s="43"/>
      <c r="AF322" s="13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s="11" customFormat="1" x14ac:dyDescent="0.2">
      <c r="A323" s="13"/>
      <c r="B323" s="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V323" s="43"/>
      <c r="W323" s="43"/>
      <c r="AF323" s="13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s="11" customFormat="1" x14ac:dyDescent="0.2">
      <c r="A324" s="13"/>
      <c r="B324" s="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V324" s="43"/>
      <c r="W324" s="43"/>
      <c r="AF324" s="13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s="11" customFormat="1" x14ac:dyDescent="0.2">
      <c r="A325" s="13"/>
      <c r="B325" s="1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V325" s="43"/>
      <c r="W325" s="43"/>
      <c r="AF325" s="13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s="11" customFormat="1" x14ac:dyDescent="0.2">
      <c r="A326" s="13"/>
      <c r="B326" s="1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V326" s="43"/>
      <c r="W326" s="43"/>
      <c r="AF326" s="13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s="11" customFormat="1" x14ac:dyDescent="0.2">
      <c r="A327" s="13"/>
      <c r="B327" s="1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V327" s="43"/>
      <c r="W327" s="43"/>
      <c r="AF327" s="13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s="11" customFormat="1" x14ac:dyDescent="0.2">
      <c r="A328" s="13"/>
      <c r="B328" s="1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V328" s="43"/>
      <c r="W328" s="43"/>
      <c r="AF328" s="13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s="11" customFormat="1" x14ac:dyDescent="0.2">
      <c r="A329" s="13"/>
      <c r="B329" s="1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V329" s="43"/>
      <c r="W329" s="43"/>
      <c r="AF329" s="13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s="11" customFormat="1" x14ac:dyDescent="0.2">
      <c r="A330" s="13"/>
      <c r="B330" s="1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V330" s="43"/>
      <c r="W330" s="43"/>
      <c r="AF330" s="13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s="11" customFormat="1" x14ac:dyDescent="0.2">
      <c r="A331" s="13"/>
      <c r="B331" s="1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V331" s="43"/>
      <c r="W331" s="43"/>
      <c r="AF331" s="13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s="11" customFormat="1" x14ac:dyDescent="0.2">
      <c r="A332" s="13"/>
      <c r="B332" s="1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V332" s="43"/>
      <c r="W332" s="43"/>
      <c r="AF332" s="13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s="11" customFormat="1" x14ac:dyDescent="0.2">
      <c r="A333" s="13"/>
      <c r="B333" s="1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V333" s="43"/>
      <c r="W333" s="43"/>
      <c r="AF333" s="13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s="11" customFormat="1" x14ac:dyDescent="0.2">
      <c r="A334" s="13"/>
      <c r="B334" s="1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V334" s="43"/>
      <c r="W334" s="43"/>
      <c r="AF334" s="13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s="11" customFormat="1" x14ac:dyDescent="0.2">
      <c r="A335" s="13"/>
      <c r="B335" s="1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V335" s="43"/>
      <c r="W335" s="43"/>
      <c r="AF335" s="13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s="11" customFormat="1" x14ac:dyDescent="0.2">
      <c r="A336" s="13"/>
      <c r="B336" s="1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V336" s="43"/>
      <c r="W336" s="43"/>
      <c r="AF336" s="13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s="11" customFormat="1" x14ac:dyDescent="0.2">
      <c r="A337" s="13"/>
      <c r="B337" s="1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V337" s="43"/>
      <c r="W337" s="43"/>
      <c r="AF337" s="13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s="11" customFormat="1" x14ac:dyDescent="0.2">
      <c r="A338" s="13"/>
      <c r="B338" s="1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V338" s="43"/>
      <c r="W338" s="43"/>
      <c r="AF338" s="13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s="11" customFormat="1" x14ac:dyDescent="0.2">
      <c r="A339" s="13"/>
      <c r="B339" s="1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V339" s="43"/>
      <c r="W339" s="43"/>
      <c r="AF339" s="13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s="11" customFormat="1" x14ac:dyDescent="0.2">
      <c r="A340" s="13"/>
      <c r="B340" s="1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V340" s="43"/>
      <c r="W340" s="43"/>
      <c r="AF340" s="13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s="11" customFormat="1" x14ac:dyDescent="0.2">
      <c r="A341" s="13"/>
      <c r="B341" s="1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V341" s="43"/>
      <c r="W341" s="43"/>
      <c r="AF341" s="13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s="11" customFormat="1" x14ac:dyDescent="0.2">
      <c r="A342" s="13"/>
      <c r="B342" s="1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V342" s="43"/>
      <c r="W342" s="43"/>
      <c r="AF342" s="13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s="11" customFormat="1" x14ac:dyDescent="0.2">
      <c r="A343" s="13"/>
      <c r="B343" s="1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V343" s="43"/>
      <c r="W343" s="43"/>
      <c r="AF343" s="13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s="11" customFormat="1" x14ac:dyDescent="0.2">
      <c r="A344" s="13"/>
      <c r="B344" s="1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V344" s="43"/>
      <c r="W344" s="43"/>
      <c r="AF344" s="13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s="11" customFormat="1" x14ac:dyDescent="0.2">
      <c r="A345" s="13"/>
      <c r="B345" s="1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V345" s="43"/>
      <c r="W345" s="43"/>
      <c r="AF345" s="13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s="11" customFormat="1" x14ac:dyDescent="0.2">
      <c r="A346" s="13"/>
      <c r="B346" s="1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V346" s="43"/>
      <c r="W346" s="43"/>
      <c r="AF346" s="13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s="11" customFormat="1" x14ac:dyDescent="0.2">
      <c r="A347" s="13"/>
      <c r="B347" s="1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V347" s="43"/>
      <c r="W347" s="43"/>
      <c r="AF347" s="13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s="11" customFormat="1" x14ac:dyDescent="0.2">
      <c r="A348" s="13"/>
      <c r="B348" s="1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V348" s="43"/>
      <c r="W348" s="43"/>
      <c r="AF348" s="13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s="11" customFormat="1" x14ac:dyDescent="0.2">
      <c r="A349" s="13"/>
      <c r="B349" s="1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V349" s="43"/>
      <c r="W349" s="43"/>
      <c r="AF349" s="13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s="11" customFormat="1" x14ac:dyDescent="0.2">
      <c r="A350" s="13"/>
      <c r="B350" s="1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V350" s="43"/>
      <c r="W350" s="43"/>
      <c r="AF350" s="13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s="11" customFormat="1" x14ac:dyDescent="0.2">
      <c r="A351" s="13"/>
      <c r="B351" s="1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V351" s="43"/>
      <c r="W351" s="43"/>
      <c r="AF351" s="13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s="11" customFormat="1" x14ac:dyDescent="0.2">
      <c r="A352" s="13"/>
      <c r="B352" s="1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V352" s="43"/>
      <c r="W352" s="43"/>
      <c r="AF352" s="13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s="11" customFormat="1" x14ac:dyDescent="0.2">
      <c r="A353" s="13"/>
      <c r="B353" s="1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V353" s="43"/>
      <c r="W353" s="43"/>
      <c r="AF353" s="13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s="11" customFormat="1" x14ac:dyDescent="0.2">
      <c r="A354" s="13"/>
      <c r="B354" s="1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V354" s="43"/>
      <c r="W354" s="43"/>
      <c r="AF354" s="13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s="11" customFormat="1" x14ac:dyDescent="0.2">
      <c r="A355" s="13"/>
      <c r="B355" s="1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V355" s="43"/>
      <c r="W355" s="43"/>
      <c r="AF355" s="13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s="11" customFormat="1" x14ac:dyDescent="0.2">
      <c r="A356" s="13"/>
      <c r="B356" s="1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V356" s="43"/>
      <c r="W356" s="43"/>
      <c r="AF356" s="13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s="11" customFormat="1" x14ac:dyDescent="0.2">
      <c r="A357" s="13"/>
      <c r="B357" s="1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V357" s="43"/>
      <c r="W357" s="43"/>
      <c r="AF357" s="13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s="11" customFormat="1" x14ac:dyDescent="0.2">
      <c r="A358" s="13"/>
      <c r="B358" s="1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V358" s="43"/>
      <c r="W358" s="43"/>
      <c r="AF358" s="13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s="11" customFormat="1" x14ac:dyDescent="0.2">
      <c r="A359" s="13"/>
      <c r="B359" s="1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V359" s="43"/>
      <c r="W359" s="43"/>
      <c r="AF359" s="13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s="11" customFormat="1" x14ac:dyDescent="0.2">
      <c r="A360" s="13"/>
      <c r="B360" s="1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V360" s="43"/>
      <c r="W360" s="43"/>
      <c r="AF360" s="13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s="11" customFormat="1" x14ac:dyDescent="0.2">
      <c r="A361" s="13"/>
      <c r="B361" s="1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V361" s="43"/>
      <c r="W361" s="43"/>
      <c r="AF361" s="13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s="11" customFormat="1" x14ac:dyDescent="0.2">
      <c r="A362" s="13"/>
      <c r="B362" s="1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V362" s="43"/>
      <c r="W362" s="43"/>
      <c r="AF362" s="13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s="11" customFormat="1" x14ac:dyDescent="0.2">
      <c r="A363" s="13"/>
      <c r="B363" s="1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V363" s="43"/>
      <c r="W363" s="43"/>
      <c r="AF363" s="13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s="11" customFormat="1" x14ac:dyDescent="0.2">
      <c r="A364" s="13"/>
      <c r="B364" s="1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V364" s="43"/>
      <c r="W364" s="43"/>
      <c r="AF364" s="13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s="11" customFormat="1" x14ac:dyDescent="0.2">
      <c r="A365" s="13"/>
      <c r="B365" s="1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V365" s="43"/>
      <c r="W365" s="43"/>
      <c r="AF365" s="13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s="11" customFormat="1" x14ac:dyDescent="0.2">
      <c r="A366" s="13"/>
      <c r="B366" s="1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V366" s="43"/>
      <c r="W366" s="43"/>
      <c r="AF366" s="13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s="11" customFormat="1" x14ac:dyDescent="0.2">
      <c r="A367" s="13"/>
      <c r="B367" s="1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V367" s="43"/>
      <c r="W367" s="43"/>
      <c r="AF367" s="13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s="11" customFormat="1" x14ac:dyDescent="0.2">
      <c r="A368" s="13"/>
      <c r="B368" s="1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V368" s="43"/>
      <c r="W368" s="43"/>
      <c r="AF368" s="13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s="11" customFormat="1" x14ac:dyDescent="0.2">
      <c r="A369" s="13"/>
      <c r="B369" s="1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V369" s="43"/>
      <c r="W369" s="43"/>
      <c r="AF369" s="13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s="11" customFormat="1" x14ac:dyDescent="0.2">
      <c r="A370" s="13"/>
      <c r="B370" s="1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V370" s="43"/>
      <c r="W370" s="43"/>
      <c r="AF370" s="13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s="11" customFormat="1" x14ac:dyDescent="0.2">
      <c r="A371" s="13"/>
      <c r="B371" s="1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V371" s="43"/>
      <c r="W371" s="43"/>
      <c r="AF371" s="13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s="11" customFormat="1" x14ac:dyDescent="0.2">
      <c r="A372" s="13"/>
      <c r="B372" s="1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V372" s="43"/>
      <c r="W372" s="43"/>
      <c r="AF372" s="13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s="11" customFormat="1" x14ac:dyDescent="0.2">
      <c r="A373" s="13"/>
      <c r="B373" s="1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V373" s="43"/>
      <c r="W373" s="43"/>
      <c r="AF373" s="13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s="11" customFormat="1" x14ac:dyDescent="0.2">
      <c r="A374" s="13"/>
      <c r="B374" s="1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V374" s="43"/>
      <c r="W374" s="43"/>
      <c r="AF374" s="13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s="11" customFormat="1" x14ac:dyDescent="0.2">
      <c r="A375" s="13"/>
      <c r="B375" s="1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V375" s="43"/>
      <c r="W375" s="43"/>
      <c r="AF375" s="13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s="11" customFormat="1" x14ac:dyDescent="0.2">
      <c r="A376" s="13"/>
      <c r="B376" s="1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V376" s="43"/>
      <c r="W376" s="43"/>
      <c r="AF376" s="13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s="11" customFormat="1" x14ac:dyDescent="0.2">
      <c r="A377" s="13"/>
      <c r="B377" s="1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V377" s="43"/>
      <c r="W377" s="43"/>
      <c r="AF377" s="13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s="11" customFormat="1" x14ac:dyDescent="0.2">
      <c r="A378" s="13"/>
      <c r="B378" s="1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V378" s="43"/>
      <c r="W378" s="43"/>
      <c r="AF378" s="13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s="11" customFormat="1" x14ac:dyDescent="0.2">
      <c r="A379" s="13"/>
      <c r="B379" s="1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V379" s="43"/>
      <c r="W379" s="43"/>
      <c r="AF379" s="13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s="11" customFormat="1" x14ac:dyDescent="0.2">
      <c r="A380" s="13"/>
      <c r="B380" s="1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V380" s="43"/>
      <c r="W380" s="43"/>
      <c r="AF380" s="13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s="11" customFormat="1" x14ac:dyDescent="0.2">
      <c r="A381" s="13"/>
      <c r="B381" s="1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V381" s="43"/>
      <c r="W381" s="43"/>
      <c r="AF381" s="13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s="11" customFormat="1" x14ac:dyDescent="0.2">
      <c r="A382" s="13"/>
      <c r="B382" s="1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V382" s="43"/>
      <c r="W382" s="43"/>
      <c r="AF382" s="13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s="11" customFormat="1" x14ac:dyDescent="0.2">
      <c r="A383" s="13"/>
      <c r="B383" s="1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V383" s="43"/>
      <c r="W383" s="43"/>
      <c r="AF383" s="13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s="11" customFormat="1" x14ac:dyDescent="0.2">
      <c r="A384" s="13"/>
      <c r="B384" s="1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V384" s="43"/>
      <c r="W384" s="43"/>
      <c r="AF384" s="13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s="11" customFormat="1" x14ac:dyDescent="0.2">
      <c r="A385" s="13"/>
      <c r="B385" s="1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V385" s="43"/>
      <c r="W385" s="43"/>
      <c r="AF385" s="13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s="11" customFormat="1" x14ac:dyDescent="0.2">
      <c r="A386" s="13"/>
      <c r="B386" s="1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V386" s="43"/>
      <c r="W386" s="43"/>
      <c r="AF386" s="13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s="11" customFormat="1" x14ac:dyDescent="0.2">
      <c r="A387" s="13"/>
      <c r="B387" s="1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V387" s="43"/>
      <c r="W387" s="43"/>
      <c r="AF387" s="13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s="11" customFormat="1" x14ac:dyDescent="0.2">
      <c r="A388" s="13"/>
      <c r="B388" s="1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V388" s="43"/>
      <c r="W388" s="43"/>
      <c r="AF388" s="13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s="11" customFormat="1" x14ac:dyDescent="0.2">
      <c r="A389" s="13"/>
      <c r="B389" s="1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V389" s="43"/>
      <c r="W389" s="43"/>
      <c r="AF389" s="13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s="11" customFormat="1" x14ac:dyDescent="0.2">
      <c r="A390" s="13"/>
      <c r="B390" s="1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V390" s="43"/>
      <c r="W390" s="43"/>
      <c r="AF390" s="13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s="11" customFormat="1" x14ac:dyDescent="0.2">
      <c r="A391" s="13"/>
      <c r="B391" s="1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V391" s="43"/>
      <c r="W391" s="43"/>
      <c r="AF391" s="13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s="11" customFormat="1" x14ac:dyDescent="0.2">
      <c r="A392" s="13"/>
      <c r="B392" s="1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V392" s="43"/>
      <c r="W392" s="43"/>
      <c r="AF392" s="13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s="11" customFormat="1" x14ac:dyDescent="0.2">
      <c r="A393" s="13"/>
      <c r="B393" s="1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V393" s="43"/>
      <c r="W393" s="43"/>
      <c r="AF393" s="13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s="11" customFormat="1" x14ac:dyDescent="0.2">
      <c r="A394" s="13"/>
      <c r="B394" s="1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V394" s="43"/>
      <c r="W394" s="43"/>
      <c r="AF394" s="13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s="11" customFormat="1" x14ac:dyDescent="0.2">
      <c r="A395" s="13"/>
      <c r="B395" s="1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V395" s="43"/>
      <c r="W395" s="43"/>
      <c r="AF395" s="13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s="11" customFormat="1" x14ac:dyDescent="0.2">
      <c r="A396" s="13"/>
      <c r="B396" s="1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V396" s="43"/>
      <c r="W396" s="43"/>
      <c r="AF396" s="13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s="11" customFormat="1" x14ac:dyDescent="0.2">
      <c r="A397" s="13"/>
      <c r="B397" s="1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V397" s="43"/>
      <c r="W397" s="43"/>
      <c r="AF397" s="13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s="11" customFormat="1" x14ac:dyDescent="0.2">
      <c r="A398" s="13"/>
      <c r="B398" s="1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V398" s="43"/>
      <c r="W398" s="43"/>
      <c r="AF398" s="13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s="11" customFormat="1" x14ac:dyDescent="0.2">
      <c r="A399" s="13"/>
      <c r="B399" s="1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V399" s="43"/>
      <c r="W399" s="43"/>
      <c r="AF399" s="13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s="11" customFormat="1" x14ac:dyDescent="0.2">
      <c r="A400" s="13"/>
      <c r="B400" s="1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V400" s="43"/>
      <c r="W400" s="43"/>
      <c r="AF400" s="13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s="11" customFormat="1" x14ac:dyDescent="0.2">
      <c r="A401" s="13"/>
      <c r="B401" s="1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V401" s="43"/>
      <c r="W401" s="43"/>
      <c r="AF401" s="13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s="11" customFormat="1" x14ac:dyDescent="0.2">
      <c r="A402" s="13"/>
      <c r="B402" s="1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V402" s="43"/>
      <c r="W402" s="43"/>
      <c r="AF402" s="13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s="11" customFormat="1" x14ac:dyDescent="0.2">
      <c r="A403" s="13"/>
      <c r="B403" s="1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V403" s="43"/>
      <c r="W403" s="43"/>
      <c r="AF403" s="13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s="11" customFormat="1" x14ac:dyDescent="0.2">
      <c r="A404" s="13"/>
      <c r="B404" s="1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V404" s="43"/>
      <c r="W404" s="43"/>
      <c r="AF404" s="13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s="11" customFormat="1" x14ac:dyDescent="0.2">
      <c r="A405" s="13"/>
      <c r="B405" s="1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V405" s="43"/>
      <c r="W405" s="43"/>
      <c r="AF405" s="13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s="11" customFormat="1" x14ac:dyDescent="0.2">
      <c r="A406" s="13"/>
      <c r="B406" s="1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V406" s="43"/>
      <c r="W406" s="43"/>
      <c r="AF406" s="13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s="11" customFormat="1" x14ac:dyDescent="0.2">
      <c r="A407" s="13"/>
      <c r="B407" s="1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V407" s="43"/>
      <c r="W407" s="43"/>
      <c r="AF407" s="13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s="11" customFormat="1" x14ac:dyDescent="0.2">
      <c r="A408" s="13"/>
      <c r="B408" s="1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V408" s="43"/>
      <c r="W408" s="43"/>
      <c r="AF408" s="13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s="11" customFormat="1" x14ac:dyDescent="0.2">
      <c r="A409" s="13"/>
      <c r="B409" s="1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V409" s="43"/>
      <c r="W409" s="43"/>
      <c r="AF409" s="13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s="11" customFormat="1" x14ac:dyDescent="0.2">
      <c r="A410" s="13"/>
      <c r="B410" s="1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V410" s="43"/>
      <c r="W410" s="43"/>
      <c r="AF410" s="13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s="11" customFormat="1" x14ac:dyDescent="0.2">
      <c r="A411" s="13"/>
      <c r="B411" s="1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V411" s="43"/>
      <c r="W411" s="43"/>
      <c r="AF411" s="13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s="11" customFormat="1" x14ac:dyDescent="0.2">
      <c r="A412" s="13"/>
      <c r="B412" s="1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V412" s="43"/>
      <c r="W412" s="43"/>
      <c r="AF412" s="13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s="11" customFormat="1" x14ac:dyDescent="0.2">
      <c r="A413" s="13"/>
      <c r="B413" s="1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V413" s="43"/>
      <c r="W413" s="43"/>
      <c r="AF413" s="13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s="11" customFormat="1" x14ac:dyDescent="0.2">
      <c r="A414" s="13"/>
      <c r="B414" s="1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V414" s="43"/>
      <c r="W414" s="43"/>
      <c r="AF414" s="13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s="11" customFormat="1" x14ac:dyDescent="0.2">
      <c r="A415" s="13"/>
      <c r="B415" s="1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V415" s="43"/>
      <c r="W415" s="43"/>
      <c r="AF415" s="13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s="11" customFormat="1" x14ac:dyDescent="0.2">
      <c r="A416" s="13"/>
      <c r="B416" s="1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V416" s="43"/>
      <c r="W416" s="43"/>
      <c r="AF416" s="13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s="11" customFormat="1" x14ac:dyDescent="0.2">
      <c r="A417" s="13"/>
      <c r="B417" s="1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V417" s="43"/>
      <c r="W417" s="43"/>
      <c r="AF417" s="13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s="11" customFormat="1" x14ac:dyDescent="0.2">
      <c r="A418" s="13"/>
      <c r="B418" s="1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V418" s="43"/>
      <c r="W418" s="43"/>
      <c r="AF418" s="13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s="11" customFormat="1" x14ac:dyDescent="0.2">
      <c r="A419" s="13"/>
      <c r="B419" s="1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V419" s="43"/>
      <c r="W419" s="43"/>
      <c r="AF419" s="13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s="11" customFormat="1" x14ac:dyDescent="0.2">
      <c r="A420" s="13"/>
      <c r="B420" s="1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V420" s="43"/>
      <c r="W420" s="43"/>
      <c r="AF420" s="13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s="11" customFormat="1" x14ac:dyDescent="0.2">
      <c r="A421" s="13"/>
      <c r="B421" s="1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V421" s="43"/>
      <c r="W421" s="43"/>
      <c r="AF421" s="13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s="11" customFormat="1" x14ac:dyDescent="0.2">
      <c r="A422" s="13"/>
      <c r="B422" s="1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V422" s="43"/>
      <c r="W422" s="43"/>
      <c r="AF422" s="13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s="11" customFormat="1" x14ac:dyDescent="0.2">
      <c r="A423" s="13"/>
      <c r="B423" s="1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V423" s="43"/>
      <c r="W423" s="43"/>
      <c r="AF423" s="13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s="11" customFormat="1" x14ac:dyDescent="0.2">
      <c r="A424" s="13"/>
      <c r="B424" s="1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V424" s="43"/>
      <c r="W424" s="43"/>
      <c r="AF424" s="13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s="11" customFormat="1" x14ac:dyDescent="0.2">
      <c r="A425" s="13"/>
      <c r="B425" s="1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V425" s="43"/>
      <c r="W425" s="43"/>
      <c r="AF425" s="13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s="11" customFormat="1" x14ac:dyDescent="0.2">
      <c r="A426" s="13"/>
      <c r="B426" s="1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V426" s="43"/>
      <c r="W426" s="43"/>
      <c r="AF426" s="13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s="11" customFormat="1" x14ac:dyDescent="0.2">
      <c r="A427" s="13"/>
      <c r="B427" s="1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V427" s="43"/>
      <c r="W427" s="43"/>
      <c r="AF427" s="13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s="11" customFormat="1" x14ac:dyDescent="0.2">
      <c r="A428" s="13"/>
      <c r="B428" s="1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V428" s="43"/>
      <c r="W428" s="43"/>
      <c r="AF428" s="13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s="11" customFormat="1" x14ac:dyDescent="0.2">
      <c r="A429" s="13"/>
      <c r="B429" s="1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V429" s="43"/>
      <c r="W429" s="43"/>
      <c r="AF429" s="13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s="11" customFormat="1" x14ac:dyDescent="0.2">
      <c r="A430" s="13"/>
      <c r="B430" s="1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V430" s="43"/>
      <c r="W430" s="43"/>
      <c r="AF430" s="13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s="11" customFormat="1" x14ac:dyDescent="0.2">
      <c r="A431" s="13"/>
      <c r="B431" s="1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V431" s="43"/>
      <c r="W431" s="43"/>
      <c r="AF431" s="13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s="11" customFormat="1" x14ac:dyDescent="0.2">
      <c r="A432" s="13"/>
      <c r="B432" s="1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V432" s="43"/>
      <c r="W432" s="43"/>
      <c r="AF432" s="13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s="11" customFormat="1" x14ac:dyDescent="0.2">
      <c r="A433" s="13"/>
      <c r="B433" s="1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V433" s="43"/>
      <c r="W433" s="43"/>
      <c r="AF433" s="13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s="11" customFormat="1" x14ac:dyDescent="0.2">
      <c r="A434" s="13"/>
      <c r="B434" s="1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V434" s="43"/>
      <c r="W434" s="43"/>
      <c r="AF434" s="13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s="11" customFormat="1" x14ac:dyDescent="0.2">
      <c r="A435" s="13"/>
      <c r="B435" s="1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V435" s="43"/>
      <c r="W435" s="43"/>
      <c r="AF435" s="13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s="11" customFormat="1" x14ac:dyDescent="0.2">
      <c r="A436" s="13"/>
      <c r="B436" s="1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V436" s="43"/>
      <c r="W436" s="43"/>
      <c r="AF436" s="13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s="11" customFormat="1" x14ac:dyDescent="0.2">
      <c r="A437" s="13"/>
      <c r="B437" s="1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V437" s="43"/>
      <c r="W437" s="43"/>
      <c r="AF437" s="13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s="11" customFormat="1" x14ac:dyDescent="0.2">
      <c r="A438" s="13"/>
      <c r="B438" s="1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V438" s="43"/>
      <c r="W438" s="43"/>
      <c r="AF438" s="13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</sheetData>
  <mergeCells count="37">
    <mergeCell ref="AF32:AF35"/>
    <mergeCell ref="AF21:AF23"/>
    <mergeCell ref="B61:F61"/>
    <mergeCell ref="B62:G62"/>
    <mergeCell ref="AF39:AF42"/>
    <mergeCell ref="A57:F57"/>
    <mergeCell ref="H57:K57"/>
    <mergeCell ref="A60:C60"/>
    <mergeCell ref="AF47:AF51"/>
    <mergeCell ref="A59:K59"/>
    <mergeCell ref="A58:I58"/>
    <mergeCell ref="Z3:AA3"/>
    <mergeCell ref="AF3:AF4"/>
    <mergeCell ref="AF14:AF19"/>
    <mergeCell ref="AF9:AF13"/>
    <mergeCell ref="AF27:AF31"/>
    <mergeCell ref="P3:Q3"/>
    <mergeCell ref="R3:S3"/>
    <mergeCell ref="T3:U3"/>
    <mergeCell ref="V3:W3"/>
    <mergeCell ref="X3:Y3"/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30" fitToWidth="2" fitToHeight="0" orientation="landscape" r:id="rId1"/>
  <rowBreaks count="1" manualBreakCount="1">
    <brk id="2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01.08.2016</vt:lpstr>
      <vt:lpstr>'01.08.2016'!Заголовки_для_печати</vt:lpstr>
      <vt:lpstr>'01.08.2016'!Область_печати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Джошкунер Екатерина Александровна</cp:lastModifiedBy>
  <cp:lastPrinted>2016-09-12T07:16:17Z</cp:lastPrinted>
  <dcterms:created xsi:type="dcterms:W3CDTF">1996-10-08T23:32:33Z</dcterms:created>
  <dcterms:modified xsi:type="dcterms:W3CDTF">2016-09-12T07:23:52Z</dcterms:modified>
</cp:coreProperties>
</file>