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на 01.01.2016\КУЛЬТУРА\"/>
    </mc:Choice>
  </mc:AlternateContent>
  <bookViews>
    <workbookView xWindow="0" yWindow="0" windowWidth="19320" windowHeight="11850"/>
  </bookViews>
  <sheets>
    <sheet name="Лист1" sheetId="1" r:id="rId1"/>
  </sheets>
  <definedNames>
    <definedName name="_xlnm.Print_Titles" localSheetId="0">Лист1!$A:$A,Лист1!$1:$2</definedName>
    <definedName name="_xlnm.Print_Area" localSheetId="0">Лист1!$A$1:$AF$200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2" i="1" l="1"/>
  <c r="E159" i="1"/>
  <c r="D159" i="1"/>
  <c r="AE194" i="1"/>
  <c r="AC194" i="1"/>
  <c r="AA194" i="1"/>
  <c r="Y194" i="1"/>
  <c r="W194" i="1"/>
  <c r="U194" i="1"/>
  <c r="S194" i="1"/>
  <c r="Q194" i="1"/>
  <c r="O194" i="1"/>
  <c r="M194" i="1"/>
  <c r="K194" i="1"/>
  <c r="I194" i="1"/>
  <c r="E189" i="1"/>
  <c r="R194" i="1"/>
  <c r="P194" i="1"/>
  <c r="N194" i="1"/>
  <c r="L194" i="1"/>
  <c r="X194" i="1"/>
  <c r="V194" i="1"/>
  <c r="B87" i="1"/>
  <c r="E87" i="1"/>
  <c r="E49" i="1"/>
  <c r="E194" i="1" l="1"/>
  <c r="E192" i="1" s="1"/>
  <c r="AD194" i="1"/>
  <c r="AB194" i="1"/>
  <c r="Z194" i="1"/>
  <c r="T194" i="1"/>
  <c r="D194" i="1" l="1"/>
  <c r="AD193" i="1"/>
  <c r="X193" i="1"/>
  <c r="N193" i="1"/>
  <c r="AE193" i="1"/>
  <c r="AC193" i="1"/>
  <c r="AB193" i="1"/>
  <c r="AA193" i="1"/>
  <c r="Z193" i="1"/>
  <c r="Y193" i="1"/>
  <c r="W193" i="1"/>
  <c r="V193" i="1"/>
  <c r="U193" i="1"/>
  <c r="T193" i="1"/>
  <c r="S193" i="1"/>
  <c r="R193" i="1"/>
  <c r="Q193" i="1"/>
  <c r="P193" i="1"/>
  <c r="O193" i="1"/>
  <c r="M193" i="1"/>
  <c r="L193" i="1"/>
  <c r="K193" i="1"/>
  <c r="J193" i="1"/>
  <c r="I193" i="1"/>
  <c r="H193" i="1"/>
  <c r="C156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K154" i="1"/>
  <c r="J154" i="1"/>
  <c r="I154" i="1"/>
  <c r="H154" i="1"/>
  <c r="E162" i="1"/>
  <c r="D193" i="1" l="1"/>
  <c r="E193" i="1"/>
  <c r="B193" i="1"/>
  <c r="C19" i="1"/>
  <c r="D48" i="1" l="1"/>
  <c r="I195" i="1" l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E192" i="1" s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H196" i="1"/>
  <c r="H195" i="1"/>
  <c r="D195" i="1"/>
  <c r="C189" i="1"/>
  <c r="AE187" i="1"/>
  <c r="AE180" i="1"/>
  <c r="AE179" i="1" s="1"/>
  <c r="E170" i="1"/>
  <c r="AE168" i="1"/>
  <c r="AC192" i="1" l="1"/>
  <c r="C161" i="1"/>
  <c r="C162" i="1"/>
  <c r="AE160" i="1"/>
  <c r="AE147" i="1" l="1"/>
  <c r="AE146" i="1" s="1"/>
  <c r="AE141" i="1"/>
  <c r="AE135" i="1"/>
  <c r="C48" i="1"/>
  <c r="E86" i="1"/>
  <c r="D86" i="1" s="1"/>
  <c r="AE85" i="1"/>
  <c r="E151" i="1"/>
  <c r="D151" i="1"/>
  <c r="C151" i="1"/>
  <c r="C147" i="1" s="1"/>
  <c r="C146" i="1" s="1"/>
  <c r="B151" i="1"/>
  <c r="E147" i="1"/>
  <c r="E146" i="1" s="1"/>
  <c r="B147" i="1"/>
  <c r="AD147" i="1"/>
  <c r="AC147" i="1"/>
  <c r="AC146" i="1" s="1"/>
  <c r="AB147" i="1"/>
  <c r="AA147" i="1"/>
  <c r="Z147" i="1"/>
  <c r="Y147" i="1"/>
  <c r="X147" i="1"/>
  <c r="W147" i="1"/>
  <c r="W146" i="1" s="1"/>
  <c r="V147" i="1"/>
  <c r="U147" i="1"/>
  <c r="U146" i="1" s="1"/>
  <c r="T147" i="1"/>
  <c r="T146" i="1" s="1"/>
  <c r="S147" i="1"/>
  <c r="S146" i="1" s="1"/>
  <c r="R147" i="1"/>
  <c r="R146" i="1" s="1"/>
  <c r="Q147" i="1"/>
  <c r="Q146" i="1" s="1"/>
  <c r="P147" i="1"/>
  <c r="O147" i="1"/>
  <c r="O146" i="1" s="1"/>
  <c r="M147" i="1"/>
  <c r="L147" i="1"/>
  <c r="L146" i="1" s="1"/>
  <c r="K147" i="1"/>
  <c r="K146" i="1" s="1"/>
  <c r="J147" i="1"/>
  <c r="J146" i="1" s="1"/>
  <c r="I147" i="1"/>
  <c r="H147" i="1"/>
  <c r="H146" i="1" s="1"/>
  <c r="AD146" i="1"/>
  <c r="AB146" i="1"/>
  <c r="AA146" i="1"/>
  <c r="Z146" i="1"/>
  <c r="Y146" i="1"/>
  <c r="X146" i="1"/>
  <c r="V146" i="1"/>
  <c r="P146" i="1"/>
  <c r="N146" i="1"/>
  <c r="M146" i="1"/>
  <c r="I146" i="1"/>
  <c r="B146" i="1"/>
  <c r="E145" i="1"/>
  <c r="D145" i="1"/>
  <c r="C145" i="1"/>
  <c r="C141" i="1" s="1"/>
  <c r="C140" i="1" s="1"/>
  <c r="B145" i="1"/>
  <c r="B141" i="1" s="1"/>
  <c r="AD141" i="1"/>
  <c r="AC141" i="1"/>
  <c r="AC140" i="1" s="1"/>
  <c r="AB141" i="1"/>
  <c r="AB140" i="1" s="1"/>
  <c r="AA141" i="1"/>
  <c r="Z141" i="1"/>
  <c r="Y141" i="1"/>
  <c r="X141" i="1"/>
  <c r="W141" i="1"/>
  <c r="W140" i="1" s="1"/>
  <c r="V141" i="1"/>
  <c r="V140" i="1" s="1"/>
  <c r="U141" i="1"/>
  <c r="U140" i="1" s="1"/>
  <c r="T141" i="1"/>
  <c r="S141" i="1"/>
  <c r="S140" i="1" s="1"/>
  <c r="R141" i="1"/>
  <c r="R140" i="1" s="1"/>
  <c r="Q141" i="1"/>
  <c r="Q140" i="1" s="1"/>
  <c r="P141" i="1"/>
  <c r="P140" i="1" s="1"/>
  <c r="O141" i="1"/>
  <c r="O140" i="1" s="1"/>
  <c r="M141" i="1"/>
  <c r="L141" i="1"/>
  <c r="K141" i="1"/>
  <c r="J141" i="1"/>
  <c r="I141" i="1"/>
  <c r="H141" i="1"/>
  <c r="AE140" i="1"/>
  <c r="AD140" i="1"/>
  <c r="AA140" i="1"/>
  <c r="Z140" i="1"/>
  <c r="Y140" i="1"/>
  <c r="X140" i="1"/>
  <c r="T140" i="1"/>
  <c r="N140" i="1"/>
  <c r="M140" i="1"/>
  <c r="L140" i="1"/>
  <c r="K140" i="1"/>
  <c r="J140" i="1"/>
  <c r="I140" i="1"/>
  <c r="H140" i="1"/>
  <c r="E139" i="1"/>
  <c r="D139" i="1"/>
  <c r="C139" i="1"/>
  <c r="D133" i="1"/>
  <c r="C133" i="1"/>
  <c r="C182" i="1"/>
  <c r="C170" i="1"/>
  <c r="D141" i="1" l="1"/>
  <c r="D140" i="1" s="1"/>
  <c r="D147" i="1"/>
  <c r="D146" i="1" s="1"/>
  <c r="E141" i="1"/>
  <c r="F141" i="1" s="1"/>
  <c r="F140" i="1" s="1"/>
  <c r="F151" i="1"/>
  <c r="G147" i="1"/>
  <c r="G146" i="1" s="1"/>
  <c r="F147" i="1"/>
  <c r="F146" i="1" s="1"/>
  <c r="G151" i="1"/>
  <c r="B140" i="1"/>
  <c r="F145" i="1"/>
  <c r="G145" i="1"/>
  <c r="G141" i="1" l="1"/>
  <c r="G140" i="1" s="1"/>
  <c r="E140" i="1"/>
  <c r="C86" i="1"/>
  <c r="C87" i="1"/>
  <c r="C61" i="1"/>
  <c r="C115" i="1" l="1"/>
  <c r="C121" i="1"/>
  <c r="C127" i="1"/>
  <c r="C155" i="1"/>
  <c r="C154" i="1" s="1"/>
  <c r="C158" i="1"/>
  <c r="C176" i="1"/>
  <c r="B139" i="1"/>
  <c r="E133" i="1"/>
  <c r="C31" i="1"/>
  <c r="E156" i="1"/>
  <c r="C196" i="1" l="1"/>
  <c r="AG193" i="1"/>
  <c r="C38" i="1" l="1"/>
  <c r="C195" i="1" s="1"/>
  <c r="B129" i="1" l="1"/>
  <c r="B128" i="1" s="1"/>
  <c r="E127" i="1"/>
  <c r="E81" i="1"/>
  <c r="C81" i="1"/>
  <c r="C30" i="1"/>
  <c r="E135" i="1" l="1"/>
  <c r="C135" i="1"/>
  <c r="AD135" i="1"/>
  <c r="AD134" i="1" s="1"/>
  <c r="AC135" i="1"/>
  <c r="AC134" i="1" s="1"/>
  <c r="AB135" i="1"/>
  <c r="AB134" i="1" s="1"/>
  <c r="AA135" i="1"/>
  <c r="Z135" i="1"/>
  <c r="Y135" i="1"/>
  <c r="X135" i="1"/>
  <c r="W135" i="1"/>
  <c r="W134" i="1" s="1"/>
  <c r="V135" i="1"/>
  <c r="V134" i="1" s="1"/>
  <c r="U135" i="1"/>
  <c r="U134" i="1" s="1"/>
  <c r="T135" i="1"/>
  <c r="T134" i="1" s="1"/>
  <c r="S135" i="1"/>
  <c r="S134" i="1" s="1"/>
  <c r="R135" i="1"/>
  <c r="R134" i="1" s="1"/>
  <c r="Q135" i="1"/>
  <c r="Q134" i="1" s="1"/>
  <c r="P135" i="1"/>
  <c r="P134" i="1" s="1"/>
  <c r="O135" i="1"/>
  <c r="O134" i="1" s="1"/>
  <c r="M135" i="1"/>
  <c r="M134" i="1" s="1"/>
  <c r="L135" i="1"/>
  <c r="L134" i="1" s="1"/>
  <c r="K135" i="1"/>
  <c r="K134" i="1" s="1"/>
  <c r="J135" i="1"/>
  <c r="J134" i="1" s="1"/>
  <c r="I135" i="1"/>
  <c r="I134" i="1" s="1"/>
  <c r="H135" i="1"/>
  <c r="H134" i="1" s="1"/>
  <c r="AE134" i="1"/>
  <c r="AA134" i="1"/>
  <c r="Z134" i="1"/>
  <c r="Y134" i="1"/>
  <c r="X134" i="1"/>
  <c r="N134" i="1"/>
  <c r="F127" i="1"/>
  <c r="AA128" i="1"/>
  <c r="Z128" i="1"/>
  <c r="Y128" i="1"/>
  <c r="X128" i="1"/>
  <c r="D135" i="1" l="1"/>
  <c r="D134" i="1" s="1"/>
  <c r="E134" i="1"/>
  <c r="B134" i="1"/>
  <c r="C134" i="1"/>
  <c r="F139" i="1"/>
  <c r="G139" i="1"/>
  <c r="F135" i="1" l="1"/>
  <c r="F134" i="1" s="1"/>
  <c r="G135" i="1"/>
  <c r="G134" i="1" s="1"/>
  <c r="Z59" i="1" l="1"/>
  <c r="AD168" i="1"/>
  <c r="B170" i="1"/>
  <c r="C80" i="1" l="1"/>
  <c r="C25" i="1"/>
  <c r="AH9" i="1"/>
  <c r="AH12" i="1"/>
  <c r="AH13" i="1"/>
  <c r="AH14" i="1"/>
  <c r="AH15" i="1"/>
  <c r="AH18" i="1"/>
  <c r="AH19" i="1"/>
  <c r="AH20" i="1"/>
  <c r="AH21" i="1"/>
  <c r="AH24" i="1"/>
  <c r="AH25" i="1"/>
  <c r="AH26" i="1"/>
  <c r="AH27" i="1"/>
  <c r="AH30" i="1"/>
  <c r="AH31" i="1"/>
  <c r="AH32" i="1"/>
  <c r="AH33" i="1"/>
  <c r="AG9" i="1"/>
  <c r="AG12" i="1"/>
  <c r="AG13" i="1"/>
  <c r="AG14" i="1"/>
  <c r="AG15" i="1"/>
  <c r="AG18" i="1"/>
  <c r="AG19" i="1"/>
  <c r="AG20" i="1"/>
  <c r="AG21" i="1"/>
  <c r="AG24" i="1"/>
  <c r="AG25" i="1"/>
  <c r="AG26" i="1"/>
  <c r="AG27" i="1"/>
  <c r="AG30" i="1"/>
  <c r="AG31" i="1"/>
  <c r="AG32" i="1"/>
  <c r="AG33" i="1"/>
  <c r="C95" i="1"/>
  <c r="C69" i="1"/>
  <c r="C54" i="1" l="1"/>
  <c r="C193" i="1" s="1"/>
  <c r="B162" i="1"/>
  <c r="E121" i="1"/>
  <c r="AG196" i="1" l="1"/>
  <c r="U180" i="1"/>
  <c r="U123" i="1"/>
  <c r="U117" i="1"/>
  <c r="AD129" i="1" l="1"/>
  <c r="AD123" i="1" l="1"/>
  <c r="AD122" i="1" s="1"/>
  <c r="AC123" i="1"/>
  <c r="AC122" i="1" s="1"/>
  <c r="AB123" i="1"/>
  <c r="AA123" i="1"/>
  <c r="AA122" i="1" s="1"/>
  <c r="Z123" i="1"/>
  <c r="Z122" i="1" s="1"/>
  <c r="Y123" i="1"/>
  <c r="Y122" i="1" s="1"/>
  <c r="X123" i="1"/>
  <c r="X122" i="1" s="1"/>
  <c r="W123" i="1"/>
  <c r="W122" i="1" s="1"/>
  <c r="V123" i="1"/>
  <c r="V122" i="1" s="1"/>
  <c r="T123" i="1"/>
  <c r="T122" i="1" s="1"/>
  <c r="S123" i="1"/>
  <c r="S122" i="1" s="1"/>
  <c r="R123" i="1"/>
  <c r="R122" i="1" s="1"/>
  <c r="Q123" i="1"/>
  <c r="P123" i="1"/>
  <c r="P122" i="1" s="1"/>
  <c r="O123" i="1"/>
  <c r="O122" i="1" s="1"/>
  <c r="M123" i="1"/>
  <c r="M122" i="1" s="1"/>
  <c r="L123" i="1"/>
  <c r="L122" i="1" s="1"/>
  <c r="K123" i="1"/>
  <c r="K122" i="1" s="1"/>
  <c r="J123" i="1"/>
  <c r="J122" i="1" s="1"/>
  <c r="I123" i="1"/>
  <c r="I122" i="1" s="1"/>
  <c r="H123" i="1"/>
  <c r="H122" i="1" s="1"/>
  <c r="AE122" i="1"/>
  <c r="AB122" i="1"/>
  <c r="U122" i="1"/>
  <c r="Q122" i="1"/>
  <c r="N122" i="1"/>
  <c r="B123" i="1" l="1"/>
  <c r="B122" i="1" s="1"/>
  <c r="C123" i="1"/>
  <c r="C122" i="1" s="1"/>
  <c r="C107" i="1"/>
  <c r="AG195" i="1" l="1"/>
  <c r="R129" i="1"/>
  <c r="S129" i="1"/>
  <c r="T129" i="1" l="1"/>
  <c r="F121" i="1"/>
  <c r="AD117" i="1"/>
  <c r="AD116" i="1" s="1"/>
  <c r="AC117" i="1"/>
  <c r="AC116" i="1" s="1"/>
  <c r="AB117" i="1"/>
  <c r="AB116" i="1" s="1"/>
  <c r="AA117" i="1"/>
  <c r="AA116" i="1" s="1"/>
  <c r="Z117" i="1"/>
  <c r="Z116" i="1" s="1"/>
  <c r="Y117" i="1"/>
  <c r="Y116" i="1" s="1"/>
  <c r="X117" i="1"/>
  <c r="X116" i="1" s="1"/>
  <c r="W117" i="1"/>
  <c r="W116" i="1" s="1"/>
  <c r="V117" i="1"/>
  <c r="V116" i="1" s="1"/>
  <c r="U116" i="1"/>
  <c r="S117" i="1"/>
  <c r="S116" i="1" s="1"/>
  <c r="R117" i="1"/>
  <c r="R116" i="1" s="1"/>
  <c r="Q117" i="1"/>
  <c r="P117" i="1"/>
  <c r="P116" i="1" s="1"/>
  <c r="O117" i="1"/>
  <c r="O116" i="1" s="1"/>
  <c r="M117" i="1"/>
  <c r="M116" i="1" s="1"/>
  <c r="L117" i="1"/>
  <c r="L116" i="1" s="1"/>
  <c r="K117" i="1"/>
  <c r="K116" i="1" s="1"/>
  <c r="J117" i="1"/>
  <c r="J116" i="1" s="1"/>
  <c r="I117" i="1"/>
  <c r="I116" i="1" s="1"/>
  <c r="H117" i="1"/>
  <c r="H116" i="1" s="1"/>
  <c r="AE116" i="1"/>
  <c r="T116" i="1"/>
  <c r="Q116" i="1"/>
  <c r="N116" i="1"/>
  <c r="E115" i="1"/>
  <c r="B115" i="1"/>
  <c r="AD111" i="1"/>
  <c r="AD110" i="1" s="1"/>
  <c r="AC111" i="1"/>
  <c r="AC110" i="1" s="1"/>
  <c r="AB111" i="1"/>
  <c r="AB110" i="1" s="1"/>
  <c r="AA111" i="1"/>
  <c r="AA110" i="1" s="1"/>
  <c r="Z111" i="1"/>
  <c r="Z110" i="1" s="1"/>
  <c r="Y111" i="1"/>
  <c r="Y110" i="1" s="1"/>
  <c r="X111" i="1"/>
  <c r="X110" i="1" s="1"/>
  <c r="W111" i="1"/>
  <c r="W110" i="1" s="1"/>
  <c r="V111" i="1"/>
  <c r="V110" i="1" s="1"/>
  <c r="U111" i="1"/>
  <c r="U110" i="1" s="1"/>
  <c r="T111" i="1"/>
  <c r="T110" i="1" s="1"/>
  <c r="S111" i="1"/>
  <c r="S110" i="1" s="1"/>
  <c r="R111" i="1"/>
  <c r="R110" i="1" s="1"/>
  <c r="Q111" i="1"/>
  <c r="Q110" i="1" s="1"/>
  <c r="P111" i="1"/>
  <c r="P110" i="1" s="1"/>
  <c r="O111" i="1"/>
  <c r="O110" i="1" s="1"/>
  <c r="N111" i="1"/>
  <c r="N110" i="1" s="1"/>
  <c r="M111" i="1"/>
  <c r="M110" i="1" s="1"/>
  <c r="L111" i="1"/>
  <c r="L110" i="1" s="1"/>
  <c r="K111" i="1"/>
  <c r="K110" i="1" s="1"/>
  <c r="J111" i="1"/>
  <c r="J110" i="1" s="1"/>
  <c r="I111" i="1"/>
  <c r="I110" i="1" s="1"/>
  <c r="H111" i="1"/>
  <c r="H110" i="1" s="1"/>
  <c r="AE110" i="1"/>
  <c r="C75" i="1"/>
  <c r="C43" i="1"/>
  <c r="B117" i="1" l="1"/>
  <c r="B116" i="1" s="1"/>
  <c r="E111" i="1"/>
  <c r="E110" i="1" s="1"/>
  <c r="C117" i="1"/>
  <c r="C116" i="1" s="1"/>
  <c r="B111" i="1"/>
  <c r="B110" i="1" s="1"/>
  <c r="E117" i="1"/>
  <c r="E116" i="1" s="1"/>
  <c r="C111" i="1"/>
  <c r="C110" i="1" s="1"/>
  <c r="F115" i="1"/>
  <c r="G121" i="1"/>
  <c r="D121" i="1"/>
  <c r="G115" i="1"/>
  <c r="D115" i="1"/>
  <c r="F111" i="1" l="1"/>
  <c r="F110" i="1" s="1"/>
  <c r="F117" i="1"/>
  <c r="F116" i="1" s="1"/>
  <c r="G111" i="1"/>
  <c r="G110" i="1" s="1"/>
  <c r="G117" i="1"/>
  <c r="G116" i="1" s="1"/>
  <c r="D111" i="1"/>
  <c r="D110" i="1" s="1"/>
  <c r="D117" i="1"/>
  <c r="D116" i="1" s="1"/>
  <c r="Q129" i="1"/>
  <c r="C101" i="1" l="1"/>
  <c r="G133" i="1" l="1"/>
  <c r="F133" i="1"/>
  <c r="N128" i="1"/>
  <c r="O129" i="1"/>
  <c r="O128" i="1" s="1"/>
  <c r="AD128" i="1"/>
  <c r="AC129" i="1"/>
  <c r="AC128" i="1" s="1"/>
  <c r="AB129" i="1"/>
  <c r="AB128" i="1" s="1"/>
  <c r="AA129" i="1"/>
  <c r="Z129" i="1"/>
  <c r="Y129" i="1"/>
  <c r="X129" i="1"/>
  <c r="W129" i="1"/>
  <c r="W128" i="1" s="1"/>
  <c r="V129" i="1"/>
  <c r="V128" i="1" s="1"/>
  <c r="U129" i="1"/>
  <c r="U128" i="1" s="1"/>
  <c r="P129" i="1"/>
  <c r="P128" i="1" s="1"/>
  <c r="M129" i="1"/>
  <c r="M128" i="1" s="1"/>
  <c r="L129" i="1"/>
  <c r="L128" i="1" s="1"/>
  <c r="K129" i="1"/>
  <c r="K128" i="1" s="1"/>
  <c r="J129" i="1"/>
  <c r="J128" i="1" s="1"/>
  <c r="I129" i="1"/>
  <c r="I128" i="1" s="1"/>
  <c r="H129" i="1"/>
  <c r="H128" i="1" s="1"/>
  <c r="AE128" i="1"/>
  <c r="T128" i="1"/>
  <c r="S128" i="1"/>
  <c r="R128" i="1"/>
  <c r="Q128" i="1"/>
  <c r="C129" i="1" l="1"/>
  <c r="C128" i="1" s="1"/>
  <c r="E129" i="1"/>
  <c r="E128" i="1" s="1"/>
  <c r="D129" i="1"/>
  <c r="D128" i="1" s="1"/>
  <c r="G129" i="1" l="1"/>
  <c r="G128" i="1" s="1"/>
  <c r="F129" i="1"/>
  <c r="F128" i="1" s="1"/>
  <c r="K168" i="1"/>
  <c r="K167" i="1" s="1"/>
  <c r="B19" i="1"/>
  <c r="E19" i="1"/>
  <c r="D19" i="1" s="1"/>
  <c r="E25" i="1"/>
  <c r="D25" i="1" s="1"/>
  <c r="B25" i="1"/>
  <c r="E31" i="1"/>
  <c r="D31" i="1" s="1"/>
  <c r="B31" i="1"/>
  <c r="B29" i="1" s="1"/>
  <c r="B28" i="1" s="1"/>
  <c r="E43" i="1"/>
  <c r="D49" i="1"/>
  <c r="E61" i="1"/>
  <c r="B61" i="1"/>
  <c r="E69" i="1"/>
  <c r="B69" i="1"/>
  <c r="E75" i="1"/>
  <c r="D75" i="1" s="1"/>
  <c r="B75" i="1"/>
  <c r="B73" i="1" s="1"/>
  <c r="B81" i="1"/>
  <c r="E107" i="1"/>
  <c r="D107" i="1" s="1"/>
  <c r="B107" i="1"/>
  <c r="C105" i="1"/>
  <c r="C104" i="1" s="1"/>
  <c r="E101" i="1"/>
  <c r="D101" i="1" s="1"/>
  <c r="B101" i="1"/>
  <c r="C99" i="1"/>
  <c r="C98" i="1" s="1"/>
  <c r="E95" i="1"/>
  <c r="D95" i="1" s="1"/>
  <c r="B95" i="1"/>
  <c r="C93" i="1"/>
  <c r="C92" i="1" s="1"/>
  <c r="D87" i="1"/>
  <c r="B86" i="1"/>
  <c r="C85" i="1"/>
  <c r="C84" i="1" s="1"/>
  <c r="E80" i="1"/>
  <c r="D80" i="1" s="1"/>
  <c r="B80" i="1"/>
  <c r="C79" i="1"/>
  <c r="C78" i="1" s="1"/>
  <c r="C59" i="1"/>
  <c r="C58" i="1" s="1"/>
  <c r="E54" i="1"/>
  <c r="B48" i="1"/>
  <c r="C41" i="1"/>
  <c r="C40" i="1" s="1"/>
  <c r="B41" i="1"/>
  <c r="B40" i="1" s="1"/>
  <c r="E38" i="1"/>
  <c r="E195" i="1" s="1"/>
  <c r="E30" i="1"/>
  <c r="H10" i="1"/>
  <c r="E191" i="1"/>
  <c r="B191" i="1"/>
  <c r="E190" i="1"/>
  <c r="B190" i="1"/>
  <c r="B189" i="1"/>
  <c r="E188" i="1"/>
  <c r="D188" i="1" s="1"/>
  <c r="C188" i="1"/>
  <c r="B188" i="1"/>
  <c r="AD187" i="1"/>
  <c r="AD186" i="1" s="1"/>
  <c r="AC187" i="1"/>
  <c r="AC186" i="1" s="1"/>
  <c r="AC185" i="1" s="1"/>
  <c r="AB187" i="1"/>
  <c r="AB186" i="1" s="1"/>
  <c r="AB185" i="1" s="1"/>
  <c r="AA187" i="1"/>
  <c r="AA186" i="1" s="1"/>
  <c r="AA185" i="1" s="1"/>
  <c r="Z187" i="1"/>
  <c r="Z186" i="1" s="1"/>
  <c r="Z185" i="1" s="1"/>
  <c r="Y187" i="1"/>
  <c r="Y186" i="1" s="1"/>
  <c r="Y185" i="1" s="1"/>
  <c r="X187" i="1"/>
  <c r="X186" i="1" s="1"/>
  <c r="X185" i="1" s="1"/>
  <c r="W187" i="1"/>
  <c r="W186" i="1" s="1"/>
  <c r="W185" i="1" s="1"/>
  <c r="V187" i="1"/>
  <c r="V186" i="1" s="1"/>
  <c r="V185" i="1" s="1"/>
  <c r="U187" i="1"/>
  <c r="U186" i="1" s="1"/>
  <c r="U185" i="1" s="1"/>
  <c r="T187" i="1"/>
  <c r="T186" i="1" s="1"/>
  <c r="T185" i="1" s="1"/>
  <c r="S187" i="1"/>
  <c r="S186" i="1" s="1"/>
  <c r="S185" i="1" s="1"/>
  <c r="R187" i="1"/>
  <c r="R186" i="1" s="1"/>
  <c r="R185" i="1" s="1"/>
  <c r="Q187" i="1"/>
  <c r="Q186" i="1" s="1"/>
  <c r="Q185" i="1" s="1"/>
  <c r="P187" i="1"/>
  <c r="P186" i="1" s="1"/>
  <c r="P185" i="1" s="1"/>
  <c r="O187" i="1"/>
  <c r="O186" i="1" s="1"/>
  <c r="O185" i="1" s="1"/>
  <c r="N187" i="1"/>
  <c r="N186" i="1" s="1"/>
  <c r="N185" i="1" s="1"/>
  <c r="M187" i="1"/>
  <c r="M186" i="1" s="1"/>
  <c r="M185" i="1" s="1"/>
  <c r="L187" i="1"/>
  <c r="L186" i="1" s="1"/>
  <c r="L185" i="1" s="1"/>
  <c r="K187" i="1"/>
  <c r="K186" i="1" s="1"/>
  <c r="K185" i="1" s="1"/>
  <c r="J187" i="1"/>
  <c r="J186" i="1" s="1"/>
  <c r="J185" i="1" s="1"/>
  <c r="I187" i="1"/>
  <c r="I186" i="1" s="1"/>
  <c r="I185" i="1" s="1"/>
  <c r="H187" i="1"/>
  <c r="H186" i="1" s="1"/>
  <c r="H185" i="1" s="1"/>
  <c r="AE186" i="1"/>
  <c r="AE185" i="1" s="1"/>
  <c r="E184" i="1"/>
  <c r="B184" i="1"/>
  <c r="E183" i="1"/>
  <c r="B183" i="1"/>
  <c r="B182" i="1"/>
  <c r="C181" i="1"/>
  <c r="C180" i="1" s="1"/>
  <c r="C179" i="1" s="1"/>
  <c r="B181" i="1"/>
  <c r="AD180" i="1"/>
  <c r="AD179" i="1" s="1"/>
  <c r="AC180" i="1"/>
  <c r="AC179" i="1" s="1"/>
  <c r="AB180" i="1"/>
  <c r="AB179" i="1" s="1"/>
  <c r="AA180" i="1"/>
  <c r="AA179" i="1" s="1"/>
  <c r="Z180" i="1"/>
  <c r="Z179" i="1" s="1"/>
  <c r="Y180" i="1"/>
  <c r="Y179" i="1" s="1"/>
  <c r="X180" i="1"/>
  <c r="X179" i="1" s="1"/>
  <c r="W180" i="1"/>
  <c r="W179" i="1" s="1"/>
  <c r="V180" i="1"/>
  <c r="V179" i="1" s="1"/>
  <c r="T180" i="1"/>
  <c r="T179" i="1" s="1"/>
  <c r="S180" i="1"/>
  <c r="S179" i="1" s="1"/>
  <c r="R180" i="1"/>
  <c r="R179" i="1" s="1"/>
  <c r="Q180" i="1"/>
  <c r="Q179" i="1" s="1"/>
  <c r="P180" i="1"/>
  <c r="P179" i="1" s="1"/>
  <c r="O180" i="1"/>
  <c r="O179" i="1" s="1"/>
  <c r="N180" i="1"/>
  <c r="N179" i="1" s="1"/>
  <c r="M180" i="1"/>
  <c r="M179" i="1" s="1"/>
  <c r="L180" i="1"/>
  <c r="L179" i="1" s="1"/>
  <c r="K180" i="1"/>
  <c r="K179" i="1" s="1"/>
  <c r="J180" i="1"/>
  <c r="J179" i="1" s="1"/>
  <c r="I180" i="1"/>
  <c r="I179" i="1" s="1"/>
  <c r="H180" i="1"/>
  <c r="H179" i="1" s="1"/>
  <c r="U179" i="1"/>
  <c r="E176" i="1"/>
  <c r="B176" i="1"/>
  <c r="AD174" i="1"/>
  <c r="AD173" i="1" s="1"/>
  <c r="AC174" i="1"/>
  <c r="AC173" i="1" s="1"/>
  <c r="AB174" i="1"/>
  <c r="AB173" i="1" s="1"/>
  <c r="AA174" i="1"/>
  <c r="AA173" i="1" s="1"/>
  <c r="Z174" i="1"/>
  <c r="Z173" i="1" s="1"/>
  <c r="Y174" i="1"/>
  <c r="Y173" i="1" s="1"/>
  <c r="X174" i="1"/>
  <c r="X173" i="1" s="1"/>
  <c r="W174" i="1"/>
  <c r="W173" i="1" s="1"/>
  <c r="V174" i="1"/>
  <c r="V173" i="1" s="1"/>
  <c r="U174" i="1"/>
  <c r="U173" i="1" s="1"/>
  <c r="T174" i="1"/>
  <c r="T173" i="1" s="1"/>
  <c r="S174" i="1"/>
  <c r="S173" i="1" s="1"/>
  <c r="R174" i="1"/>
  <c r="R173" i="1" s="1"/>
  <c r="Q174" i="1"/>
  <c r="Q173" i="1" s="1"/>
  <c r="P174" i="1"/>
  <c r="P173" i="1" s="1"/>
  <c r="O174" i="1"/>
  <c r="O173" i="1" s="1"/>
  <c r="N174" i="1"/>
  <c r="N173" i="1" s="1"/>
  <c r="M174" i="1"/>
  <c r="M173" i="1" s="1"/>
  <c r="L174" i="1"/>
  <c r="L173" i="1" s="1"/>
  <c r="K174" i="1"/>
  <c r="K173" i="1" s="1"/>
  <c r="J174" i="1"/>
  <c r="J173" i="1" s="1"/>
  <c r="I174" i="1"/>
  <c r="I173" i="1" s="1"/>
  <c r="H174" i="1"/>
  <c r="H173" i="1" s="1"/>
  <c r="AE173" i="1"/>
  <c r="C168" i="1"/>
  <c r="C167" i="1" s="1"/>
  <c r="AD167" i="1"/>
  <c r="AC168" i="1"/>
  <c r="AC167" i="1" s="1"/>
  <c r="AB168" i="1"/>
  <c r="AB167" i="1" s="1"/>
  <c r="AA168" i="1"/>
  <c r="AA167" i="1" s="1"/>
  <c r="Z168" i="1"/>
  <c r="Z167" i="1" s="1"/>
  <c r="Y168" i="1"/>
  <c r="Y167" i="1" s="1"/>
  <c r="X168" i="1"/>
  <c r="X167" i="1" s="1"/>
  <c r="W168" i="1"/>
  <c r="W167" i="1" s="1"/>
  <c r="V168" i="1"/>
  <c r="V167" i="1" s="1"/>
  <c r="U168" i="1"/>
  <c r="U167" i="1" s="1"/>
  <c r="T168" i="1"/>
  <c r="T167" i="1" s="1"/>
  <c r="S168" i="1"/>
  <c r="S167" i="1" s="1"/>
  <c r="R168" i="1"/>
  <c r="R167" i="1" s="1"/>
  <c r="Q168" i="1"/>
  <c r="Q167" i="1" s="1"/>
  <c r="P168" i="1"/>
  <c r="P167" i="1" s="1"/>
  <c r="O168" i="1"/>
  <c r="O167" i="1" s="1"/>
  <c r="N168" i="1"/>
  <c r="N167" i="1" s="1"/>
  <c r="M168" i="1"/>
  <c r="M167" i="1" s="1"/>
  <c r="L168" i="1"/>
  <c r="L167" i="1" s="1"/>
  <c r="J168" i="1"/>
  <c r="J167" i="1" s="1"/>
  <c r="I168" i="1"/>
  <c r="I167" i="1" s="1"/>
  <c r="H168" i="1"/>
  <c r="H167" i="1" s="1"/>
  <c r="AE167" i="1"/>
  <c r="B161" i="1"/>
  <c r="B160" i="1" s="1"/>
  <c r="B159" i="1" s="1"/>
  <c r="AD160" i="1"/>
  <c r="AC160" i="1"/>
  <c r="AB160" i="1"/>
  <c r="AA160" i="1"/>
  <c r="Z160" i="1"/>
  <c r="Y160" i="1"/>
  <c r="X160" i="1"/>
  <c r="W160" i="1"/>
  <c r="V160" i="1"/>
  <c r="V159" i="1" s="1"/>
  <c r="U160" i="1"/>
  <c r="U159" i="1" s="1"/>
  <c r="T160" i="1"/>
  <c r="S160" i="1"/>
  <c r="S159" i="1" s="1"/>
  <c r="S153" i="1" s="1"/>
  <c r="S152" i="1" s="1"/>
  <c r="R160" i="1"/>
  <c r="R159" i="1" s="1"/>
  <c r="Q160" i="1"/>
  <c r="Q159" i="1" s="1"/>
  <c r="P160" i="1"/>
  <c r="P159" i="1" s="1"/>
  <c r="O160" i="1"/>
  <c r="O159" i="1" s="1"/>
  <c r="N160" i="1"/>
  <c r="N159" i="1" s="1"/>
  <c r="N153" i="1" s="1"/>
  <c r="N152" i="1" s="1"/>
  <c r="M160" i="1"/>
  <c r="M159" i="1" s="1"/>
  <c r="L160" i="1"/>
  <c r="L159" i="1" s="1"/>
  <c r="L153" i="1" s="1"/>
  <c r="L152" i="1" s="1"/>
  <c r="K160" i="1"/>
  <c r="K159" i="1" s="1"/>
  <c r="J160" i="1"/>
  <c r="J159" i="1" s="1"/>
  <c r="J153" i="1" s="1"/>
  <c r="J152" i="1" s="1"/>
  <c r="I160" i="1"/>
  <c r="I159" i="1" s="1"/>
  <c r="H160" i="1"/>
  <c r="AE159" i="1"/>
  <c r="AE153" i="1" s="1"/>
  <c r="AE152" i="1" s="1"/>
  <c r="AD159" i="1"/>
  <c r="AC159" i="1"/>
  <c r="AB159" i="1"/>
  <c r="AA159" i="1"/>
  <c r="Z159" i="1"/>
  <c r="Y159" i="1"/>
  <c r="X159" i="1"/>
  <c r="W159" i="1"/>
  <c r="W153" i="1" s="1"/>
  <c r="W152" i="1" s="1"/>
  <c r="T159" i="1"/>
  <c r="H159" i="1"/>
  <c r="E158" i="1"/>
  <c r="B158" i="1"/>
  <c r="B196" i="1" s="1"/>
  <c r="B156" i="1"/>
  <c r="B154" i="1" s="1"/>
  <c r="E155" i="1"/>
  <c r="B155" i="1"/>
  <c r="AC153" i="1"/>
  <c r="AC152" i="1" s="1"/>
  <c r="AA153" i="1"/>
  <c r="AA152" i="1" s="1"/>
  <c r="AD105" i="1"/>
  <c r="AD104" i="1" s="1"/>
  <c r="AC105" i="1"/>
  <c r="AC104" i="1" s="1"/>
  <c r="AB105" i="1"/>
  <c r="AB104" i="1" s="1"/>
  <c r="AA105" i="1"/>
  <c r="AA104" i="1" s="1"/>
  <c r="Z105" i="1"/>
  <c r="Y105" i="1"/>
  <c r="Y104" i="1" s="1"/>
  <c r="X105" i="1"/>
  <c r="X104" i="1" s="1"/>
  <c r="W105" i="1"/>
  <c r="V105" i="1"/>
  <c r="U105" i="1"/>
  <c r="U104" i="1" s="1"/>
  <c r="T105" i="1"/>
  <c r="T104" i="1" s="1"/>
  <c r="S105" i="1"/>
  <c r="S104" i="1" s="1"/>
  <c r="R105" i="1"/>
  <c r="Q105" i="1"/>
  <c r="Q104" i="1" s="1"/>
  <c r="P105" i="1"/>
  <c r="P104" i="1" s="1"/>
  <c r="O105" i="1"/>
  <c r="N105" i="1"/>
  <c r="M105" i="1"/>
  <c r="M104" i="1" s="1"/>
  <c r="L105" i="1"/>
  <c r="L104" i="1" s="1"/>
  <c r="K105" i="1"/>
  <c r="K104" i="1" s="1"/>
  <c r="J105" i="1"/>
  <c r="I105" i="1"/>
  <c r="H105" i="1"/>
  <c r="H104" i="1" s="1"/>
  <c r="AE104" i="1"/>
  <c r="Z104" i="1"/>
  <c r="W104" i="1"/>
  <c r="V104" i="1"/>
  <c r="R104" i="1"/>
  <c r="O104" i="1"/>
  <c r="N104" i="1"/>
  <c r="J104" i="1"/>
  <c r="I104" i="1"/>
  <c r="AE99" i="1"/>
  <c r="AD99" i="1"/>
  <c r="AD98" i="1" s="1"/>
  <c r="AC99" i="1"/>
  <c r="AC98" i="1" s="1"/>
  <c r="AB99" i="1"/>
  <c r="AB98" i="1" s="1"/>
  <c r="AA99" i="1"/>
  <c r="AA98" i="1" s="1"/>
  <c r="Z99" i="1"/>
  <c r="Z98" i="1" s="1"/>
  <c r="Y99" i="1"/>
  <c r="Y98" i="1" s="1"/>
  <c r="X99" i="1"/>
  <c r="X98" i="1" s="1"/>
  <c r="W99" i="1"/>
  <c r="W98" i="1" s="1"/>
  <c r="V99" i="1"/>
  <c r="V98" i="1" s="1"/>
  <c r="U99" i="1"/>
  <c r="U98" i="1" s="1"/>
  <c r="T99" i="1"/>
  <c r="T98" i="1" s="1"/>
  <c r="S99" i="1"/>
  <c r="S98" i="1" s="1"/>
  <c r="R99" i="1"/>
  <c r="R98" i="1" s="1"/>
  <c r="Q99" i="1"/>
  <c r="Q98" i="1" s="1"/>
  <c r="P99" i="1"/>
  <c r="P98" i="1" s="1"/>
  <c r="O99" i="1"/>
  <c r="O98" i="1" s="1"/>
  <c r="N99" i="1"/>
  <c r="N98" i="1" s="1"/>
  <c r="M99" i="1"/>
  <c r="M98" i="1" s="1"/>
  <c r="L99" i="1"/>
  <c r="L98" i="1" s="1"/>
  <c r="K99" i="1"/>
  <c r="K98" i="1" s="1"/>
  <c r="J99" i="1"/>
  <c r="J98" i="1" s="1"/>
  <c r="I99" i="1"/>
  <c r="I98" i="1" s="1"/>
  <c r="H99" i="1"/>
  <c r="H98" i="1" s="1"/>
  <c r="AE98" i="1"/>
  <c r="AE93" i="1"/>
  <c r="AE84" i="1" s="1"/>
  <c r="AD93" i="1"/>
  <c r="AD92" i="1" s="1"/>
  <c r="AC93" i="1"/>
  <c r="AC92" i="1" s="1"/>
  <c r="AB93" i="1"/>
  <c r="AB92" i="1" s="1"/>
  <c r="AA93" i="1"/>
  <c r="AA92" i="1" s="1"/>
  <c r="Z93" i="1"/>
  <c r="Z92" i="1" s="1"/>
  <c r="Z90" i="1" s="1"/>
  <c r="Y93" i="1"/>
  <c r="Y92" i="1" s="1"/>
  <c r="X93" i="1"/>
  <c r="X92" i="1" s="1"/>
  <c r="W93" i="1"/>
  <c r="W92" i="1" s="1"/>
  <c r="V93" i="1"/>
  <c r="V92" i="1" s="1"/>
  <c r="U93" i="1"/>
  <c r="U92" i="1" s="1"/>
  <c r="T93" i="1"/>
  <c r="T92" i="1" s="1"/>
  <c r="S93" i="1"/>
  <c r="S92" i="1" s="1"/>
  <c r="R93" i="1"/>
  <c r="R92" i="1" s="1"/>
  <c r="R90" i="1" s="1"/>
  <c r="Q93" i="1"/>
  <c r="Q92" i="1" s="1"/>
  <c r="P93" i="1"/>
  <c r="P92" i="1" s="1"/>
  <c r="O93" i="1"/>
  <c r="O92" i="1" s="1"/>
  <c r="N93" i="1"/>
  <c r="N92" i="1" s="1"/>
  <c r="N90" i="1" s="1"/>
  <c r="M93" i="1"/>
  <c r="M92" i="1" s="1"/>
  <c r="L93" i="1"/>
  <c r="L92" i="1" s="1"/>
  <c r="K93" i="1"/>
  <c r="K92" i="1" s="1"/>
  <c r="J93" i="1"/>
  <c r="J92" i="1" s="1"/>
  <c r="J90" i="1" s="1"/>
  <c r="I93" i="1"/>
  <c r="I92" i="1" s="1"/>
  <c r="H93" i="1"/>
  <c r="H92" i="1" s="1"/>
  <c r="AD85" i="1"/>
  <c r="AD84" i="1" s="1"/>
  <c r="AC85" i="1"/>
  <c r="AC84" i="1" s="1"/>
  <c r="AB85" i="1"/>
  <c r="AB84" i="1" s="1"/>
  <c r="AA85" i="1"/>
  <c r="AA84" i="1" s="1"/>
  <c r="Z85" i="1"/>
  <c r="Z84" i="1" s="1"/>
  <c r="Y85" i="1"/>
  <c r="Y84" i="1" s="1"/>
  <c r="X85" i="1"/>
  <c r="X84" i="1" s="1"/>
  <c r="W85" i="1"/>
  <c r="W84" i="1" s="1"/>
  <c r="V85" i="1"/>
  <c r="V84" i="1" s="1"/>
  <c r="U85" i="1"/>
  <c r="U84" i="1" s="1"/>
  <c r="T85" i="1"/>
  <c r="T84" i="1" s="1"/>
  <c r="S85" i="1"/>
  <c r="R85" i="1"/>
  <c r="R84" i="1" s="1"/>
  <c r="Q85" i="1"/>
  <c r="Q84" i="1" s="1"/>
  <c r="P85" i="1"/>
  <c r="P84" i="1" s="1"/>
  <c r="O85" i="1"/>
  <c r="O84" i="1" s="1"/>
  <c r="N85" i="1"/>
  <c r="N84" i="1" s="1"/>
  <c r="M85" i="1"/>
  <c r="M84" i="1" s="1"/>
  <c r="L85" i="1"/>
  <c r="L84" i="1" s="1"/>
  <c r="K85" i="1"/>
  <c r="K84" i="1" s="1"/>
  <c r="J85" i="1"/>
  <c r="J84" i="1" s="1"/>
  <c r="I85" i="1"/>
  <c r="I84" i="1" s="1"/>
  <c r="H85" i="1"/>
  <c r="H84" i="1" s="1"/>
  <c r="AE79" i="1"/>
  <c r="AE78" i="1" s="1"/>
  <c r="AD79" i="1"/>
  <c r="AD78" i="1" s="1"/>
  <c r="AC79" i="1"/>
  <c r="AC78" i="1" s="1"/>
  <c r="AB79" i="1"/>
  <c r="AB78" i="1" s="1"/>
  <c r="AA79" i="1"/>
  <c r="AA78" i="1" s="1"/>
  <c r="Z79" i="1"/>
  <c r="Z78" i="1" s="1"/>
  <c r="Y79" i="1"/>
  <c r="Y78" i="1" s="1"/>
  <c r="X79" i="1"/>
  <c r="X78" i="1" s="1"/>
  <c r="W79" i="1"/>
  <c r="V79" i="1"/>
  <c r="V78" i="1" s="1"/>
  <c r="U79" i="1"/>
  <c r="U78" i="1" s="1"/>
  <c r="T79" i="1"/>
  <c r="S79" i="1"/>
  <c r="S78" i="1" s="1"/>
  <c r="R79" i="1"/>
  <c r="Q79" i="1"/>
  <c r="Q78" i="1" s="1"/>
  <c r="P79" i="1"/>
  <c r="P78" i="1" s="1"/>
  <c r="O79" i="1"/>
  <c r="N79" i="1"/>
  <c r="M79" i="1"/>
  <c r="M78" i="1" s="1"/>
  <c r="L79" i="1"/>
  <c r="L78" i="1" s="1"/>
  <c r="K79" i="1"/>
  <c r="K78" i="1" s="1"/>
  <c r="J79" i="1"/>
  <c r="I79" i="1"/>
  <c r="I78" i="1" s="1"/>
  <c r="H79" i="1"/>
  <c r="H78" i="1" s="1"/>
  <c r="W78" i="1"/>
  <c r="T78" i="1"/>
  <c r="R78" i="1"/>
  <c r="O78" i="1"/>
  <c r="N78" i="1"/>
  <c r="J78" i="1"/>
  <c r="AE73" i="1"/>
  <c r="E181" i="1" s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K72" i="1" s="1"/>
  <c r="J73" i="1"/>
  <c r="J72" i="1" s="1"/>
  <c r="I73" i="1"/>
  <c r="I72" i="1" s="1"/>
  <c r="H73" i="1"/>
  <c r="H72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AE67" i="1"/>
  <c r="AD67" i="1"/>
  <c r="AD66" i="1" s="1"/>
  <c r="AC67" i="1"/>
  <c r="AB67" i="1"/>
  <c r="AB66" i="1" s="1"/>
  <c r="AA67" i="1"/>
  <c r="AA66" i="1" s="1"/>
  <c r="Z67" i="1"/>
  <c r="Z66" i="1" s="1"/>
  <c r="Y67" i="1"/>
  <c r="X67" i="1"/>
  <c r="X66" i="1" s="1"/>
  <c r="W67" i="1"/>
  <c r="W66" i="1" s="1"/>
  <c r="V67" i="1"/>
  <c r="V66" i="1" s="1"/>
  <c r="U67" i="1"/>
  <c r="T67" i="1"/>
  <c r="T66" i="1" s="1"/>
  <c r="S67" i="1"/>
  <c r="S66" i="1" s="1"/>
  <c r="R67" i="1"/>
  <c r="R66" i="1" s="1"/>
  <c r="Q67" i="1"/>
  <c r="P67" i="1"/>
  <c r="P66" i="1" s="1"/>
  <c r="O67" i="1"/>
  <c r="O66" i="1" s="1"/>
  <c r="N67" i="1"/>
  <c r="N66" i="1" s="1"/>
  <c r="N64" i="1" s="1"/>
  <c r="M67" i="1"/>
  <c r="L67" i="1"/>
  <c r="L66" i="1" s="1"/>
  <c r="K67" i="1"/>
  <c r="K66" i="1" s="1"/>
  <c r="J67" i="1"/>
  <c r="J66" i="1" s="1"/>
  <c r="I67" i="1"/>
  <c r="H67" i="1"/>
  <c r="H66" i="1" s="1"/>
  <c r="AE66" i="1"/>
  <c r="AC66" i="1"/>
  <c r="Y66" i="1"/>
  <c r="U66" i="1"/>
  <c r="Q66" i="1"/>
  <c r="M66" i="1"/>
  <c r="I66" i="1"/>
  <c r="AE59" i="1"/>
  <c r="AE58" i="1" s="1"/>
  <c r="AD59" i="1"/>
  <c r="AD58" i="1" s="1"/>
  <c r="AC59" i="1"/>
  <c r="AC58" i="1" s="1"/>
  <c r="AB59" i="1"/>
  <c r="AB58" i="1" s="1"/>
  <c r="AA59" i="1"/>
  <c r="AA58" i="1" s="1"/>
  <c r="Y59" i="1"/>
  <c r="Y58" i="1" s="1"/>
  <c r="X59" i="1"/>
  <c r="X58" i="1" s="1"/>
  <c r="W59" i="1"/>
  <c r="W58" i="1" s="1"/>
  <c r="V59" i="1"/>
  <c r="V58" i="1" s="1"/>
  <c r="U59" i="1"/>
  <c r="U58" i="1" s="1"/>
  <c r="T59" i="1"/>
  <c r="T58" i="1" s="1"/>
  <c r="S59" i="1"/>
  <c r="S58" i="1" s="1"/>
  <c r="R59" i="1"/>
  <c r="R58" i="1" s="1"/>
  <c r="Q59" i="1"/>
  <c r="Q58" i="1" s="1"/>
  <c r="P59" i="1"/>
  <c r="P58" i="1" s="1"/>
  <c r="O59" i="1"/>
  <c r="O58" i="1" s="1"/>
  <c r="N59" i="1"/>
  <c r="N58" i="1" s="1"/>
  <c r="M59" i="1"/>
  <c r="M58" i="1" s="1"/>
  <c r="L59" i="1"/>
  <c r="L58" i="1" s="1"/>
  <c r="K59" i="1"/>
  <c r="K58" i="1" s="1"/>
  <c r="J59" i="1"/>
  <c r="J58" i="1" s="1"/>
  <c r="I59" i="1"/>
  <c r="I58" i="1" s="1"/>
  <c r="H59" i="1"/>
  <c r="H58" i="1" s="1"/>
  <c r="Z58" i="1"/>
  <c r="AE53" i="1"/>
  <c r="AE52" i="1" s="1"/>
  <c r="AD53" i="1"/>
  <c r="AD52" i="1" s="1"/>
  <c r="AC53" i="1"/>
  <c r="AC52" i="1" s="1"/>
  <c r="AB53" i="1"/>
  <c r="AA53" i="1"/>
  <c r="Z53" i="1"/>
  <c r="Z52" i="1" s="1"/>
  <c r="Y53" i="1"/>
  <c r="Y52" i="1" s="1"/>
  <c r="X53" i="1"/>
  <c r="W53" i="1"/>
  <c r="W52" i="1" s="1"/>
  <c r="V53" i="1"/>
  <c r="V52" i="1" s="1"/>
  <c r="U53" i="1"/>
  <c r="T53" i="1"/>
  <c r="S53" i="1"/>
  <c r="R53" i="1"/>
  <c r="Q53" i="1"/>
  <c r="Q52" i="1" s="1"/>
  <c r="P53" i="1"/>
  <c r="P52" i="1" s="1"/>
  <c r="O53" i="1"/>
  <c r="O52" i="1" s="1"/>
  <c r="N53" i="1"/>
  <c r="N52" i="1" s="1"/>
  <c r="M53" i="1"/>
  <c r="M52" i="1" s="1"/>
  <c r="L53" i="1"/>
  <c r="L52" i="1" s="1"/>
  <c r="K53" i="1"/>
  <c r="K52" i="1" s="1"/>
  <c r="J53" i="1"/>
  <c r="J52" i="1" s="1"/>
  <c r="I53" i="1"/>
  <c r="I52" i="1" s="1"/>
  <c r="H53" i="1"/>
  <c r="H52" i="1" s="1"/>
  <c r="AB52" i="1"/>
  <c r="AA52" i="1"/>
  <c r="X52" i="1"/>
  <c r="U52" i="1"/>
  <c r="T52" i="1"/>
  <c r="J49" i="1"/>
  <c r="J194" i="1" s="1"/>
  <c r="H49" i="1"/>
  <c r="H194" i="1" s="1"/>
  <c r="C194" i="1" s="1"/>
  <c r="AE47" i="1"/>
  <c r="AE46" i="1" s="1"/>
  <c r="AD47" i="1"/>
  <c r="AD46" i="1" s="1"/>
  <c r="AC47" i="1"/>
  <c r="AC46" i="1" s="1"/>
  <c r="AB47" i="1"/>
  <c r="AB46" i="1" s="1"/>
  <c r="AA47" i="1"/>
  <c r="AA46" i="1" s="1"/>
  <c r="Z47" i="1"/>
  <c r="Z46" i="1" s="1"/>
  <c r="Y47" i="1"/>
  <c r="Y46" i="1" s="1"/>
  <c r="W47" i="1"/>
  <c r="W46" i="1" s="1"/>
  <c r="U47" i="1"/>
  <c r="U46" i="1" s="1"/>
  <c r="S47" i="1"/>
  <c r="S46" i="1" s="1"/>
  <c r="Q47" i="1"/>
  <c r="Q46" i="1" s="1"/>
  <c r="O47" i="1"/>
  <c r="O46" i="1" s="1"/>
  <c r="M47" i="1"/>
  <c r="M46" i="1" s="1"/>
  <c r="L47" i="1"/>
  <c r="L46" i="1" s="1"/>
  <c r="K47" i="1"/>
  <c r="K46" i="1" s="1"/>
  <c r="I47" i="1"/>
  <c r="I46" i="1" s="1"/>
  <c r="G43" i="1"/>
  <c r="AE41" i="1"/>
  <c r="E161" i="1" s="1"/>
  <c r="AD41" i="1"/>
  <c r="AD40" i="1" s="1"/>
  <c r="AC41" i="1"/>
  <c r="AC40" i="1" s="1"/>
  <c r="AB41" i="1"/>
  <c r="AB40" i="1" s="1"/>
  <c r="AA41" i="1"/>
  <c r="AA40" i="1" s="1"/>
  <c r="Z41" i="1"/>
  <c r="Y41" i="1"/>
  <c r="Y40" i="1" s="1"/>
  <c r="X41" i="1"/>
  <c r="X40" i="1" s="1"/>
  <c r="W41" i="1"/>
  <c r="W40" i="1" s="1"/>
  <c r="V41" i="1"/>
  <c r="V40" i="1" s="1"/>
  <c r="U41" i="1"/>
  <c r="U40" i="1" s="1"/>
  <c r="T41" i="1"/>
  <c r="T40" i="1" s="1"/>
  <c r="S41" i="1"/>
  <c r="S40" i="1" s="1"/>
  <c r="R41" i="1"/>
  <c r="R40" i="1" s="1"/>
  <c r="Q41" i="1"/>
  <c r="Q40" i="1" s="1"/>
  <c r="P41" i="1"/>
  <c r="P40" i="1" s="1"/>
  <c r="O41" i="1"/>
  <c r="O40" i="1" s="1"/>
  <c r="N41" i="1"/>
  <c r="N40" i="1" s="1"/>
  <c r="M41" i="1"/>
  <c r="M40" i="1" s="1"/>
  <c r="L41" i="1"/>
  <c r="L40" i="1" s="1"/>
  <c r="K41" i="1"/>
  <c r="K40" i="1" s="1"/>
  <c r="J41" i="1"/>
  <c r="J40" i="1" s="1"/>
  <c r="I41" i="1"/>
  <c r="I40" i="1" s="1"/>
  <c r="H41" i="1"/>
  <c r="H40" i="1" s="1"/>
  <c r="Z40" i="1"/>
  <c r="B195" i="1"/>
  <c r="AE35" i="1"/>
  <c r="AD35" i="1"/>
  <c r="AC35" i="1"/>
  <c r="AB35" i="1"/>
  <c r="AB34" i="1" s="1"/>
  <c r="AA35" i="1"/>
  <c r="AA34" i="1" s="1"/>
  <c r="Z35" i="1"/>
  <c r="Z34" i="1" s="1"/>
  <c r="Y35" i="1"/>
  <c r="Y34" i="1" s="1"/>
  <c r="X35" i="1"/>
  <c r="X34" i="1" s="1"/>
  <c r="W35" i="1"/>
  <c r="W34" i="1" s="1"/>
  <c r="V35" i="1"/>
  <c r="V34" i="1" s="1"/>
  <c r="U35" i="1"/>
  <c r="U34" i="1" s="1"/>
  <c r="T35" i="1"/>
  <c r="T34" i="1" s="1"/>
  <c r="S35" i="1"/>
  <c r="S34" i="1" s="1"/>
  <c r="R35" i="1"/>
  <c r="R34" i="1" s="1"/>
  <c r="Q35" i="1"/>
  <c r="Q34" i="1" s="1"/>
  <c r="P35" i="1"/>
  <c r="P34" i="1" s="1"/>
  <c r="O35" i="1"/>
  <c r="O34" i="1" s="1"/>
  <c r="N35" i="1"/>
  <c r="N34" i="1" s="1"/>
  <c r="M35" i="1"/>
  <c r="M34" i="1" s="1"/>
  <c r="L35" i="1"/>
  <c r="L34" i="1" s="1"/>
  <c r="K35" i="1"/>
  <c r="K34" i="1" s="1"/>
  <c r="J35" i="1"/>
  <c r="J34" i="1" s="1"/>
  <c r="I35" i="1"/>
  <c r="I34" i="1" s="1"/>
  <c r="H35" i="1"/>
  <c r="H34" i="1" s="1"/>
  <c r="AE34" i="1"/>
  <c r="AD34" i="1"/>
  <c r="AC34" i="1"/>
  <c r="AE29" i="1"/>
  <c r="AE28" i="1" s="1"/>
  <c r="AD29" i="1"/>
  <c r="AD28" i="1" s="1"/>
  <c r="AC29" i="1"/>
  <c r="AC28" i="1" s="1"/>
  <c r="AB29" i="1"/>
  <c r="AB28" i="1" s="1"/>
  <c r="AA29" i="1"/>
  <c r="AA28" i="1" s="1"/>
  <c r="Z29" i="1"/>
  <c r="Y29" i="1"/>
  <c r="Y28" i="1" s="1"/>
  <c r="X29" i="1"/>
  <c r="X28" i="1" s="1"/>
  <c r="W29" i="1"/>
  <c r="W28" i="1" s="1"/>
  <c r="V29" i="1"/>
  <c r="U29" i="1"/>
  <c r="U28" i="1" s="1"/>
  <c r="T29" i="1"/>
  <c r="T28" i="1" s="1"/>
  <c r="S29" i="1"/>
  <c r="S28" i="1" s="1"/>
  <c r="R29" i="1"/>
  <c r="R28" i="1" s="1"/>
  <c r="Q29" i="1"/>
  <c r="Q28" i="1" s="1"/>
  <c r="P29" i="1"/>
  <c r="P28" i="1" s="1"/>
  <c r="O29" i="1"/>
  <c r="O28" i="1" s="1"/>
  <c r="N29" i="1"/>
  <c r="N28" i="1" s="1"/>
  <c r="M29" i="1"/>
  <c r="M28" i="1" s="1"/>
  <c r="L29" i="1"/>
  <c r="L28" i="1" s="1"/>
  <c r="K29" i="1"/>
  <c r="K28" i="1" s="1"/>
  <c r="J29" i="1"/>
  <c r="J28" i="1" s="1"/>
  <c r="I28" i="1"/>
  <c r="H28" i="1"/>
  <c r="G25" i="1"/>
  <c r="C23" i="1"/>
  <c r="C22" i="1" s="1"/>
  <c r="AE23" i="1"/>
  <c r="AE22" i="1" s="1"/>
  <c r="AD23" i="1"/>
  <c r="AD22" i="1" s="1"/>
  <c r="AC23" i="1"/>
  <c r="AC22" i="1" s="1"/>
  <c r="AB23" i="1"/>
  <c r="AB22" i="1" s="1"/>
  <c r="AA23" i="1"/>
  <c r="AA22" i="1" s="1"/>
  <c r="Z23" i="1"/>
  <c r="Z22" i="1" s="1"/>
  <c r="Y23" i="1"/>
  <c r="Y22" i="1" s="1"/>
  <c r="X23" i="1"/>
  <c r="X22" i="1" s="1"/>
  <c r="W23" i="1"/>
  <c r="W22" i="1" s="1"/>
  <c r="V23" i="1"/>
  <c r="U23" i="1"/>
  <c r="U22" i="1" s="1"/>
  <c r="T23" i="1"/>
  <c r="T22" i="1" s="1"/>
  <c r="S23" i="1"/>
  <c r="S22" i="1" s="1"/>
  <c r="R23" i="1"/>
  <c r="R22" i="1" s="1"/>
  <c r="Q23" i="1"/>
  <c r="Q22" i="1" s="1"/>
  <c r="P23" i="1"/>
  <c r="P22" i="1" s="1"/>
  <c r="O23" i="1"/>
  <c r="O22" i="1" s="1"/>
  <c r="N23" i="1"/>
  <c r="N22" i="1" s="1"/>
  <c r="M23" i="1"/>
  <c r="M22" i="1" s="1"/>
  <c r="L23" i="1"/>
  <c r="L22" i="1" s="1"/>
  <c r="K23" i="1"/>
  <c r="K22" i="1" s="1"/>
  <c r="J23" i="1"/>
  <c r="J22" i="1" s="1"/>
  <c r="I23" i="1"/>
  <c r="I22" i="1" s="1"/>
  <c r="H23" i="1"/>
  <c r="H22" i="1" s="1"/>
  <c r="AD17" i="1"/>
  <c r="AC17" i="1"/>
  <c r="AC16" i="1" s="1"/>
  <c r="AB17" i="1"/>
  <c r="AB16" i="1" s="1"/>
  <c r="AA17" i="1"/>
  <c r="AA16" i="1" s="1"/>
  <c r="Z17" i="1"/>
  <c r="Z16" i="1" s="1"/>
  <c r="Y17" i="1"/>
  <c r="Y16" i="1" s="1"/>
  <c r="X17" i="1"/>
  <c r="X16" i="1" s="1"/>
  <c r="W17" i="1"/>
  <c r="W16" i="1" s="1"/>
  <c r="V17" i="1"/>
  <c r="U17" i="1"/>
  <c r="U16" i="1" s="1"/>
  <c r="T17" i="1"/>
  <c r="T16" i="1" s="1"/>
  <c r="S17" i="1"/>
  <c r="S16" i="1" s="1"/>
  <c r="R17" i="1"/>
  <c r="R16" i="1" s="1"/>
  <c r="Q17" i="1"/>
  <c r="Q16" i="1" s="1"/>
  <c r="P17" i="1"/>
  <c r="P16" i="1" s="1"/>
  <c r="O17" i="1"/>
  <c r="O16" i="1" s="1"/>
  <c r="N17" i="1"/>
  <c r="N16" i="1" s="1"/>
  <c r="M17" i="1"/>
  <c r="M16" i="1" s="1"/>
  <c r="L17" i="1"/>
  <c r="L16" i="1" s="1"/>
  <c r="K17" i="1"/>
  <c r="K16" i="1" s="1"/>
  <c r="J17" i="1"/>
  <c r="J16" i="1" s="1"/>
  <c r="I17" i="1"/>
  <c r="I16" i="1" s="1"/>
  <c r="H17" i="1"/>
  <c r="H16" i="1" s="1"/>
  <c r="C17" i="1"/>
  <c r="C16" i="1" s="1"/>
  <c r="AE16" i="1"/>
  <c r="AE10" i="1"/>
  <c r="AC10" i="1"/>
  <c r="AB10" i="1"/>
  <c r="AA10" i="1"/>
  <c r="Z10" i="1"/>
  <c r="Y10" i="1"/>
  <c r="X10" i="1"/>
  <c r="W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B17" i="1" l="1"/>
  <c r="B16" i="1" s="1"/>
  <c r="O90" i="1"/>
  <c r="O153" i="1"/>
  <c r="O152" i="1" s="1"/>
  <c r="M153" i="1"/>
  <c r="M152" i="1" s="1"/>
  <c r="Q153" i="1"/>
  <c r="Q152" i="1" s="1"/>
  <c r="K153" i="1"/>
  <c r="K152" i="1" s="1"/>
  <c r="AG34" i="1"/>
  <c r="B49" i="1"/>
  <c r="B194" i="1" s="1"/>
  <c r="B192" i="1" s="1"/>
  <c r="L90" i="1"/>
  <c r="P90" i="1"/>
  <c r="T90" i="1"/>
  <c r="AB90" i="1"/>
  <c r="W90" i="1"/>
  <c r="AG167" i="1"/>
  <c r="B47" i="1"/>
  <c r="B46" i="1" s="1"/>
  <c r="AG40" i="1"/>
  <c r="Q90" i="1"/>
  <c r="U90" i="1"/>
  <c r="AC90" i="1"/>
  <c r="X90" i="1"/>
  <c r="P153" i="1"/>
  <c r="P152" i="1" s="1"/>
  <c r="U153" i="1"/>
  <c r="U152" i="1" s="1"/>
  <c r="AG173" i="1"/>
  <c r="AG179" i="1"/>
  <c r="AD185" i="1"/>
  <c r="AG186" i="1"/>
  <c r="AG84" i="1"/>
  <c r="Y153" i="1"/>
  <c r="Y152" i="1" s="1"/>
  <c r="D158" i="1"/>
  <c r="E196" i="1"/>
  <c r="H153" i="1"/>
  <c r="H152" i="1" s="1"/>
  <c r="AG159" i="1"/>
  <c r="I153" i="1"/>
  <c r="I152" i="1" s="1"/>
  <c r="Y90" i="1"/>
  <c r="V90" i="1"/>
  <c r="AD90" i="1"/>
  <c r="I90" i="1"/>
  <c r="M90" i="1"/>
  <c r="S90" i="1"/>
  <c r="AA90" i="1"/>
  <c r="K90" i="1"/>
  <c r="H90" i="1"/>
  <c r="C90" i="1"/>
  <c r="AG78" i="1"/>
  <c r="AG72" i="1"/>
  <c r="AG66" i="1"/>
  <c r="AG58" i="1"/>
  <c r="D54" i="1"/>
  <c r="R153" i="1"/>
  <c r="R152" i="1" s="1"/>
  <c r="T153" i="1"/>
  <c r="T152" i="1" s="1"/>
  <c r="V153" i="1"/>
  <c r="V152" i="1" s="1"/>
  <c r="X153" i="1"/>
  <c r="X152" i="1" s="1"/>
  <c r="Z153" i="1"/>
  <c r="Z152" i="1" s="1"/>
  <c r="AB153" i="1"/>
  <c r="AB152" i="1" s="1"/>
  <c r="AD153" i="1"/>
  <c r="AD152" i="1" s="1"/>
  <c r="D155" i="1"/>
  <c r="G155" i="1"/>
  <c r="F155" i="1"/>
  <c r="C49" i="1"/>
  <c r="L8" i="1"/>
  <c r="AB8" i="1"/>
  <c r="D189" i="1"/>
  <c r="D187" i="1" s="1"/>
  <c r="D186" i="1" s="1"/>
  <c r="D185" i="1" s="1"/>
  <c r="I8" i="1"/>
  <c r="K8" i="1"/>
  <c r="M8" i="1"/>
  <c r="O8" i="1"/>
  <c r="Q8" i="1"/>
  <c r="S8" i="1"/>
  <c r="U8" i="1"/>
  <c r="W8" i="1"/>
  <c r="Y8" i="1"/>
  <c r="AA8" i="1"/>
  <c r="AC8" i="1"/>
  <c r="AE8" i="1"/>
  <c r="D176" i="1"/>
  <c r="G176" i="1"/>
  <c r="F176" i="1"/>
  <c r="F38" i="1"/>
  <c r="G38" i="1"/>
  <c r="V16" i="1"/>
  <c r="AH16" i="1" s="1"/>
  <c r="AH17" i="1"/>
  <c r="AD16" i="1"/>
  <c r="AG17" i="1"/>
  <c r="V22" i="1"/>
  <c r="AH22" i="1" s="1"/>
  <c r="AH23" i="1"/>
  <c r="V28" i="1"/>
  <c r="AH28" i="1" s="1"/>
  <c r="AH29" i="1"/>
  <c r="AG22" i="1"/>
  <c r="AG23" i="1"/>
  <c r="V10" i="1"/>
  <c r="AH11" i="1"/>
  <c r="AD10" i="1"/>
  <c r="AG11" i="1"/>
  <c r="D30" i="1"/>
  <c r="F30" i="1" s="1"/>
  <c r="G30" i="1"/>
  <c r="B187" i="1"/>
  <c r="B186" i="1" s="1"/>
  <c r="B185" i="1" s="1"/>
  <c r="Z28" i="1"/>
  <c r="Z8" i="1" s="1"/>
  <c r="AG29" i="1"/>
  <c r="R52" i="1"/>
  <c r="AG52" i="1" s="1"/>
  <c r="F25" i="1"/>
  <c r="D69" i="1"/>
  <c r="D67" i="1" s="1"/>
  <c r="D66" i="1" s="1"/>
  <c r="B85" i="1"/>
  <c r="B84" i="1" s="1"/>
  <c r="G19" i="1"/>
  <c r="E23" i="1"/>
  <c r="B105" i="1"/>
  <c r="B104" i="1" s="1"/>
  <c r="J47" i="1"/>
  <c r="J46" i="1" s="1"/>
  <c r="J8" i="1" s="1"/>
  <c r="I64" i="1"/>
  <c r="N166" i="1"/>
  <c r="N165" i="1" s="1"/>
  <c r="B67" i="1"/>
  <c r="B66" i="1" s="1"/>
  <c r="G158" i="1"/>
  <c r="D43" i="1"/>
  <c r="D41" i="1" s="1"/>
  <c r="D40" i="1" s="1"/>
  <c r="F19" i="1"/>
  <c r="R47" i="1"/>
  <c r="Q166" i="1"/>
  <c r="Q165" i="1" s="1"/>
  <c r="U166" i="1"/>
  <c r="U165" i="1" s="1"/>
  <c r="Y166" i="1"/>
  <c r="Y165" i="1" s="1"/>
  <c r="AA166" i="1"/>
  <c r="AA165" i="1" s="1"/>
  <c r="AC166" i="1"/>
  <c r="AC165" i="1" s="1"/>
  <c r="C174" i="1"/>
  <c r="C173" i="1" s="1"/>
  <c r="C166" i="1" s="1"/>
  <c r="R192" i="1"/>
  <c r="T192" i="1"/>
  <c r="B53" i="1"/>
  <c r="B52" i="1" s="1"/>
  <c r="B59" i="1"/>
  <c r="B58" i="1" s="1"/>
  <c r="E93" i="1"/>
  <c r="E92" i="1" s="1"/>
  <c r="B99" i="1"/>
  <c r="B98" i="1" s="1"/>
  <c r="S166" i="1"/>
  <c r="S165" i="1" s="1"/>
  <c r="G86" i="1"/>
  <c r="F86" i="1"/>
  <c r="F158" i="1"/>
  <c r="V166" i="1"/>
  <c r="V165" i="1" s="1"/>
  <c r="AD166" i="1"/>
  <c r="C53" i="1"/>
  <c r="C52" i="1" s="1"/>
  <c r="J166" i="1"/>
  <c r="J165" i="1" s="1"/>
  <c r="W166" i="1"/>
  <c r="W165" i="1" s="1"/>
  <c r="B168" i="1"/>
  <c r="B167" i="1" s="1"/>
  <c r="B174" i="1"/>
  <c r="B173" i="1" s="1"/>
  <c r="G48" i="1"/>
  <c r="F48" i="1"/>
  <c r="E105" i="1"/>
  <c r="E104" i="1" s="1"/>
  <c r="D61" i="1"/>
  <c r="F61" i="1"/>
  <c r="G61" i="1"/>
  <c r="H47" i="1"/>
  <c r="H46" i="1" s="1"/>
  <c r="H8" i="1" s="1"/>
  <c r="H166" i="1"/>
  <c r="M166" i="1"/>
  <c r="M165" i="1" s="1"/>
  <c r="O166" i="1"/>
  <c r="O165" i="1" s="1"/>
  <c r="E59" i="1"/>
  <c r="E73" i="1"/>
  <c r="E72" i="1" s="1"/>
  <c r="C10" i="1"/>
  <c r="B10" i="1"/>
  <c r="E17" i="1"/>
  <c r="G17" i="1" s="1"/>
  <c r="G16" i="1" s="1"/>
  <c r="N47" i="1"/>
  <c r="N46" i="1" s="1"/>
  <c r="N8" i="1" s="1"/>
  <c r="V47" i="1"/>
  <c r="V46" i="1" s="1"/>
  <c r="B93" i="1"/>
  <c r="B92" i="1" s="1"/>
  <c r="H64" i="1"/>
  <c r="J64" i="1"/>
  <c r="L64" i="1"/>
  <c r="P64" i="1"/>
  <c r="R64" i="1"/>
  <c r="T64" i="1"/>
  <c r="V64" i="1"/>
  <c r="X64" i="1"/>
  <c r="Z64" i="1"/>
  <c r="AB64" i="1"/>
  <c r="AD64" i="1"/>
  <c r="I166" i="1"/>
  <c r="I165" i="1" s="1"/>
  <c r="R166" i="1"/>
  <c r="R165" i="1" s="1"/>
  <c r="Z166" i="1"/>
  <c r="Z165" i="1" s="1"/>
  <c r="E53" i="1"/>
  <c r="E52" i="1" s="1"/>
  <c r="C29" i="1"/>
  <c r="C28" i="1" s="1"/>
  <c r="P47" i="1"/>
  <c r="P46" i="1" s="1"/>
  <c r="P8" i="1" s="1"/>
  <c r="T47" i="1"/>
  <c r="T46" i="1" s="1"/>
  <c r="T8" i="1" s="1"/>
  <c r="X47" i="1"/>
  <c r="X46" i="1" s="1"/>
  <c r="X8" i="1" s="1"/>
  <c r="F156" i="1"/>
  <c r="AE166" i="1"/>
  <c r="AE165" i="1" s="1"/>
  <c r="C67" i="1"/>
  <c r="C66" i="1" s="1"/>
  <c r="O192" i="1"/>
  <c r="D73" i="1"/>
  <c r="D72" i="1" s="1"/>
  <c r="C47" i="1"/>
  <c r="C46" i="1" s="1"/>
  <c r="E41" i="1"/>
  <c r="E40" i="1" s="1"/>
  <c r="D81" i="1"/>
  <c r="D79" i="1" s="1"/>
  <c r="D78" i="1" s="1"/>
  <c r="E79" i="1"/>
  <c r="E78" i="1" s="1"/>
  <c r="E168" i="1"/>
  <c r="F168" i="1" s="1"/>
  <c r="F167" i="1" s="1"/>
  <c r="M64" i="1"/>
  <c r="O64" i="1"/>
  <c r="Q64" i="1"/>
  <c r="S64" i="1"/>
  <c r="U64" i="1"/>
  <c r="W64" i="1"/>
  <c r="Y64" i="1"/>
  <c r="AA64" i="1"/>
  <c r="AC64" i="1"/>
  <c r="AE64" i="1"/>
  <c r="AE92" i="1"/>
  <c r="AE90" i="1" s="1"/>
  <c r="C160" i="1"/>
  <c r="C159" i="1" s="1"/>
  <c r="L166" i="1"/>
  <c r="L165" i="1" s="1"/>
  <c r="P166" i="1"/>
  <c r="P165" i="1" s="1"/>
  <c r="T166" i="1"/>
  <c r="T165" i="1" s="1"/>
  <c r="X166" i="1"/>
  <c r="X165" i="1" s="1"/>
  <c r="AB166" i="1"/>
  <c r="AB165" i="1" s="1"/>
  <c r="C73" i="1"/>
  <c r="C72" i="1" s="1"/>
  <c r="D99" i="1"/>
  <c r="D98" i="1" s="1"/>
  <c r="E99" i="1"/>
  <c r="G99" i="1" s="1"/>
  <c r="G98" i="1" s="1"/>
  <c r="D23" i="1"/>
  <c r="D22" i="1" s="1"/>
  <c r="F161" i="1"/>
  <c r="K64" i="1"/>
  <c r="G156" i="1"/>
  <c r="G162" i="1"/>
  <c r="C187" i="1"/>
  <c r="C186" i="1" s="1"/>
  <c r="C185" i="1" s="1"/>
  <c r="E35" i="1"/>
  <c r="E34" i="1" s="1"/>
  <c r="D53" i="1"/>
  <c r="D52" i="1" s="1"/>
  <c r="B79" i="1"/>
  <c r="B78" i="1" s="1"/>
  <c r="D93" i="1"/>
  <c r="D92" i="1" s="1"/>
  <c r="D105" i="1"/>
  <c r="D104" i="1" s="1"/>
  <c r="C35" i="1"/>
  <c r="C34" i="1" s="1"/>
  <c r="F170" i="1"/>
  <c r="K166" i="1"/>
  <c r="K165" i="1" s="1"/>
  <c r="B180" i="1"/>
  <c r="B179" i="1" s="1"/>
  <c r="G182" i="1"/>
  <c r="F54" i="1"/>
  <c r="F53" i="1" s="1"/>
  <c r="F52" i="1" s="1"/>
  <c r="F95" i="1"/>
  <c r="F93" i="1" s="1"/>
  <c r="F92" i="1" s="1"/>
  <c r="F101" i="1"/>
  <c r="F75" i="1"/>
  <c r="B35" i="1"/>
  <c r="B34" i="1" s="1"/>
  <c r="G161" i="1"/>
  <c r="D156" i="1"/>
  <c r="F81" i="1"/>
  <c r="E187" i="1"/>
  <c r="F189" i="1"/>
  <c r="E85" i="1"/>
  <c r="E84" i="1" s="1"/>
  <c r="E47" i="1"/>
  <c r="E46" i="1" s="1"/>
  <c r="D47" i="1"/>
  <c r="D46" i="1" s="1"/>
  <c r="G31" i="1"/>
  <c r="D17" i="1"/>
  <c r="D16" i="1" s="1"/>
  <c r="H165" i="1"/>
  <c r="B23" i="1"/>
  <c r="B22" i="1" s="1"/>
  <c r="E29" i="1"/>
  <c r="F69" i="1"/>
  <c r="F67" i="1" s="1"/>
  <c r="F66" i="1" s="1"/>
  <c r="E67" i="1"/>
  <c r="E66" i="1" s="1"/>
  <c r="D85" i="1"/>
  <c r="D84" i="1" s="1"/>
  <c r="F87" i="1"/>
  <c r="B72" i="1"/>
  <c r="F31" i="1"/>
  <c r="E10" i="1"/>
  <c r="D161" i="1"/>
  <c r="E160" i="1"/>
  <c r="F43" i="1"/>
  <c r="G54" i="1"/>
  <c r="G53" i="1" s="1"/>
  <c r="G52" i="1" s="1"/>
  <c r="D174" i="1"/>
  <c r="D173" i="1" s="1"/>
  <c r="E174" i="1"/>
  <c r="G69" i="1"/>
  <c r="G67" i="1" s="1"/>
  <c r="G66" i="1" s="1"/>
  <c r="D181" i="1"/>
  <c r="E180" i="1"/>
  <c r="G75" i="1"/>
  <c r="G81" i="1"/>
  <c r="G87" i="1"/>
  <c r="G95" i="1"/>
  <c r="G93" i="1" s="1"/>
  <c r="G92" i="1" s="1"/>
  <c r="G101" i="1"/>
  <c r="D162" i="1"/>
  <c r="F162" i="1"/>
  <c r="G170" i="1"/>
  <c r="D182" i="1"/>
  <c r="F182" i="1"/>
  <c r="G189" i="1"/>
  <c r="D170" i="1"/>
  <c r="D154" i="1" l="1"/>
  <c r="C192" i="1"/>
  <c r="AD165" i="1"/>
  <c r="E154" i="1"/>
  <c r="AD8" i="1"/>
  <c r="D29" i="1"/>
  <c r="D28" i="1" s="1"/>
  <c r="AG154" i="1"/>
  <c r="B153" i="1"/>
  <c r="B152" i="1" s="1"/>
  <c r="AG152" i="1"/>
  <c r="AG153" i="1"/>
  <c r="AG90" i="1"/>
  <c r="B90" i="1"/>
  <c r="I7" i="1"/>
  <c r="I192" i="1" s="1"/>
  <c r="B64" i="1"/>
  <c r="F59" i="1"/>
  <c r="B8" i="1"/>
  <c r="F187" i="1"/>
  <c r="F186" i="1" s="1"/>
  <c r="F185" i="1" s="1"/>
  <c r="AC7" i="1"/>
  <c r="AG194" i="1"/>
  <c r="C153" i="1"/>
  <c r="C152" i="1" s="1"/>
  <c r="AH10" i="1"/>
  <c r="V8" i="1"/>
  <c r="V7" i="1" s="1"/>
  <c r="V192" i="1" s="1"/>
  <c r="E173" i="1"/>
  <c r="G174" i="1"/>
  <c r="G173" i="1" s="1"/>
  <c r="F174" i="1"/>
  <c r="F173" i="1" s="1"/>
  <c r="N7" i="1"/>
  <c r="N192" i="1" s="1"/>
  <c r="C8" i="1"/>
  <c r="G85" i="1"/>
  <c r="G84" i="1" s="1"/>
  <c r="AD7" i="1"/>
  <c r="AD192" i="1" s="1"/>
  <c r="M7" i="1"/>
  <c r="M192" i="1" s="1"/>
  <c r="P7" i="1"/>
  <c r="P192" i="1" s="1"/>
  <c r="AB7" i="1"/>
  <c r="AB192" i="1" s="1"/>
  <c r="T7" i="1"/>
  <c r="AG28" i="1"/>
  <c r="AG10" i="1"/>
  <c r="X7" i="1"/>
  <c r="X192" i="1" s="1"/>
  <c r="E22" i="1"/>
  <c r="G23" i="1"/>
  <c r="F23" i="1"/>
  <c r="K7" i="1"/>
  <c r="K192" i="1" s="1"/>
  <c r="Z7" i="1"/>
  <c r="Z192" i="1" s="1"/>
  <c r="AG16" i="1"/>
  <c r="E167" i="1"/>
  <c r="F73" i="1"/>
  <c r="F72" i="1" s="1"/>
  <c r="F105" i="1"/>
  <c r="F104" i="1" s="1"/>
  <c r="D35" i="1"/>
  <c r="D34" i="1" s="1"/>
  <c r="J7" i="1"/>
  <c r="J192" i="1" s="1"/>
  <c r="U7" i="1"/>
  <c r="U192" i="1" s="1"/>
  <c r="Q7" i="1"/>
  <c r="Q192" i="1" s="1"/>
  <c r="W7" i="1"/>
  <c r="W192" i="1" s="1"/>
  <c r="AE7" i="1"/>
  <c r="S7" i="1"/>
  <c r="S192" i="1" s="1"/>
  <c r="O7" i="1"/>
  <c r="H7" i="1"/>
  <c r="AA7" i="1"/>
  <c r="AA192" i="1" s="1"/>
  <c r="L7" i="1"/>
  <c r="L192" i="1" s="1"/>
  <c r="Y7" i="1"/>
  <c r="Y192" i="1" s="1"/>
  <c r="R46" i="1"/>
  <c r="R8" i="1" s="1"/>
  <c r="C64" i="1"/>
  <c r="G73" i="1"/>
  <c r="G72" i="1" s="1"/>
  <c r="D59" i="1"/>
  <c r="D58" i="1" s="1"/>
  <c r="C165" i="1"/>
  <c r="F49" i="1"/>
  <c r="G168" i="1"/>
  <c r="G167" i="1" s="1"/>
  <c r="F58" i="1"/>
  <c r="F85" i="1"/>
  <c r="F84" i="1" s="1"/>
  <c r="F79" i="1"/>
  <c r="F78" i="1" s="1"/>
  <c r="G105" i="1"/>
  <c r="G104" i="1" s="1"/>
  <c r="B166" i="1"/>
  <c r="B165" i="1" s="1"/>
  <c r="E58" i="1"/>
  <c r="G59" i="1"/>
  <c r="G58" i="1" s="1"/>
  <c r="F17" i="1"/>
  <c r="F16" i="1" s="1"/>
  <c r="E16" i="1"/>
  <c r="D64" i="1"/>
  <c r="E64" i="1"/>
  <c r="G79" i="1"/>
  <c r="G78" i="1" s="1"/>
  <c r="G41" i="1"/>
  <c r="G40" i="1" s="1"/>
  <c r="F35" i="1"/>
  <c r="F34" i="1" s="1"/>
  <c r="G35" i="1"/>
  <c r="G34" i="1" s="1"/>
  <c r="F41" i="1"/>
  <c r="F40" i="1" s="1"/>
  <c r="E98" i="1"/>
  <c r="F99" i="1"/>
  <c r="F98" i="1" s="1"/>
  <c r="G187" i="1"/>
  <c r="G186" i="1" s="1"/>
  <c r="G185" i="1" s="1"/>
  <c r="E186" i="1"/>
  <c r="E185" i="1" s="1"/>
  <c r="F29" i="1"/>
  <c r="F28" i="1" s="1"/>
  <c r="G29" i="1"/>
  <c r="G28" i="1" s="1"/>
  <c r="E28" i="1"/>
  <c r="D168" i="1"/>
  <c r="D167" i="1" s="1"/>
  <c r="F180" i="1"/>
  <c r="F179" i="1" s="1"/>
  <c r="E179" i="1"/>
  <c r="G180" i="1"/>
  <c r="G179" i="1" s="1"/>
  <c r="D160" i="1"/>
  <c r="G47" i="1"/>
  <c r="G46" i="1" s="1"/>
  <c r="D10" i="1"/>
  <c r="G49" i="1"/>
  <c r="D180" i="1"/>
  <c r="D179" i="1" s="1"/>
  <c r="F160" i="1"/>
  <c r="G160" i="1"/>
  <c r="G193" i="1"/>
  <c r="F193" i="1"/>
  <c r="G10" i="1"/>
  <c r="F10" i="1"/>
  <c r="AG46" i="1" l="1"/>
  <c r="B7" i="1"/>
  <c r="AH192" i="1" s="1"/>
  <c r="D8" i="1"/>
  <c r="H192" i="1"/>
  <c r="AG192" i="1" s="1"/>
  <c r="F154" i="1"/>
  <c r="G154" i="1"/>
  <c r="E153" i="1"/>
  <c r="D153" i="1"/>
  <c r="D152" i="1" s="1"/>
  <c r="E8" i="1"/>
  <c r="F47" i="1"/>
  <c r="F46" i="1" s="1"/>
  <c r="E166" i="1"/>
  <c r="F166" i="1" s="1"/>
  <c r="F22" i="1"/>
  <c r="G22" i="1"/>
  <c r="C7" i="1"/>
  <c r="G64" i="1"/>
  <c r="AH8" i="1"/>
  <c r="F64" i="1"/>
  <c r="F107" i="1"/>
  <c r="G107" i="1"/>
  <c r="F159" i="1"/>
  <c r="G159" i="1"/>
  <c r="D166" i="1"/>
  <c r="D165" i="1" s="1"/>
  <c r="E152" i="1" l="1"/>
  <c r="F153" i="1"/>
  <c r="G153" i="1"/>
  <c r="E165" i="1"/>
  <c r="F165" i="1" s="1"/>
  <c r="G166" i="1"/>
  <c r="F8" i="1"/>
  <c r="R7" i="1"/>
  <c r="AG7" i="1" s="1"/>
  <c r="AG8" i="1"/>
  <c r="G8" i="1"/>
  <c r="G194" i="1"/>
  <c r="F194" i="1"/>
  <c r="G152" i="1" l="1"/>
  <c r="F152" i="1"/>
  <c r="AH7" i="1"/>
  <c r="D127" i="1"/>
  <c r="E123" i="1"/>
  <c r="G123" i="1" s="1"/>
  <c r="G122" i="1" s="1"/>
  <c r="G127" i="1" l="1"/>
  <c r="D196" i="1"/>
  <c r="D192" i="1" s="1"/>
  <c r="G196" i="1"/>
  <c r="D123" i="1"/>
  <c r="D122" i="1" s="1"/>
  <c r="E122" i="1"/>
  <c r="E90" i="1" s="1"/>
  <c r="F196" i="1"/>
  <c r="F123" i="1"/>
  <c r="F122" i="1" s="1"/>
  <c r="D90" i="1" l="1"/>
  <c r="D7" i="1" s="1"/>
  <c r="F90" i="1"/>
  <c r="E7" i="1"/>
  <c r="G90" i="1"/>
  <c r="G7" i="1" l="1"/>
  <c r="F7" i="1"/>
  <c r="G192" i="1" l="1"/>
  <c r="F192" i="1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E154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100% исполнено по кассе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<sst xmlns="http://schemas.openxmlformats.org/spreadsheetml/2006/main" count="264" uniqueCount="98">
  <si>
    <t>Подпрограмма 1 "Обеспечение прав граждан на доступ к культурным ценностям и информации"</t>
  </si>
  <si>
    <t>Задача  1 "Создание условий для модернизационного развития общедоступных библиотек и архива города Когалыма."</t>
  </si>
  <si>
    <t>Мероприятия:</t>
  </si>
  <si>
    <t>1.1.1."Обновление баз данных справочно-поисковых систем библиотек города Когалыма"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</si>
  <si>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</si>
  <si>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</si>
  <si>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</si>
  <si>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</si>
  <si>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</si>
  <si>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1.1.2."Подключение общедоступных библиотек города Когалыма к сети Интернет"</t>
  </si>
  <si>
    <t>1.1.3."Поставка (обновление) системы АБИС (автоматизированной библиотечной информационной системы) для осуществления электронной каталогизации"</t>
  </si>
  <si>
    <t>1.1.7."Комплектование библиотечного фонда города Когалыма "</t>
  </si>
  <si>
    <t>1.1.9."Мероприятия, направленные на повышение читательского интереса"</t>
  </si>
  <si>
    <t>1.1.10."Расходы на обеспечение деятельности (оказание услуг) общедоступных библиотек города Когалыма"</t>
  </si>
  <si>
    <t>1.1.11."Субвенции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– Югры "</t>
  </si>
  <si>
    <t>1.1.13."Приобретение электронных баз данных"</t>
  </si>
  <si>
    <t>Задача  2 "Развитие музейного дела и удовлетворение потребности населения в предоставлении доступа к культурным ценностям."</t>
  </si>
  <si>
    <t>1.2.1."Пополнение фонда музея города Когалыма"</t>
  </si>
  <si>
    <t>1.2.2."Информатизация музея города Когалыма"</t>
  </si>
  <si>
    <t>1.2.3."Поддержка выставочных проектов"</t>
  </si>
  <si>
    <t>1.2.4."Расходы на обеспечение деятельности (оказание 
музейных услуг)"</t>
  </si>
  <si>
    <t>Задача  3 "Укрепление материально-технической базы учреждений культуры города Когалыма."</t>
  </si>
  <si>
    <t>1.3.1."Автоматизация культурно-досуговых учреждений города Когалыма "</t>
  </si>
  <si>
    <t>1.3.4."Приобретение костюмов для Образцовых самодеятельных коллективов города Когалыма, Народных самодеятельных коллективов города Когалыма"</t>
  </si>
  <si>
    <t>Подпрограмма 2 "Укрепление единого культурного пространства в городе Когалыме"</t>
  </si>
  <si>
    <t>Задача  1 "Создание благоприятных условий для организации культурного досуга населения, развития художественно-творческой деятельности в городе Когалыме."</t>
  </si>
  <si>
    <t>2.1.2."Проведение культурно-массовых мероприятий, конкурсов, фестивалей, театрализованных постановок, поддержка участия творческих коллективов города Когалыма в мероприятиях международного, всероссийского, окружного значения "</t>
  </si>
  <si>
    <t>2.1.3."Расходы на обеспечение деятельности (оказание услуг) муниципальных культурно-досуговых учреждений города Когалыма"</t>
  </si>
  <si>
    <t>Всего (МАУ "КДК "Метро")</t>
  </si>
  <si>
    <t>Подпрограмма 3 "Совершенствование системы управления в культуре и архивном деле"</t>
  </si>
  <si>
    <t>Задача  1 "Осуществление функций по реализации единой государственной политики в культуре города Когалыма."</t>
  </si>
  <si>
    <t>3.1.1."Обеспечение функций УКСиМП "</t>
  </si>
  <si>
    <t>3.1.3."Выплата премии главы Администрации города Когалыма в сфере культуры и искусства"</t>
  </si>
  <si>
    <t>3.1.4."Расходы на обеспечение хозяйственной деятельности учреждений культуры города Когалыма "</t>
  </si>
  <si>
    <t>Задача  2 "Осуществление функций по реализации единой государственной политики в архивном деле города Когалыма."</t>
  </si>
  <si>
    <t>3.2.1."Обеспечение деятельности архивного отдела Администрации города Когалыма "</t>
  </si>
  <si>
    <t>Итого по программе, в том числе</t>
  </si>
  <si>
    <t>Мероприятия программы</t>
  </si>
  <si>
    <t>План на 2015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</si>
  <si>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</si>
  <si>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</si>
  <si>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</si>
  <si>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</si>
  <si>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</si>
  <si>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</si>
  <si>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</si>
  <si>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</si>
  <si>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</si>
  <si>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</si>
  <si>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</si>
  <si>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</si>
  <si>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</si>
  <si>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</si>
  <si>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</si>
  <si>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</si>
  <si>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</si>
  <si>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</si>
  <si>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</si>
  <si>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1.3.10."Приобретение экипировки для МАУ "КДК "Метро"</t>
  </si>
  <si>
    <t>Муниципальная программа "Развитие культуры в городе Когалыме на 2014-2017 годы"</t>
  </si>
  <si>
    <t>1.3.11. "Приобретение оборудования для системы видеоконференций для МБУ "МВЦ"</t>
  </si>
  <si>
    <t>1.3.12. "Приобретение интерактивного развивающего комплекса "Лабрадор" для МБУ "ЦБС"</t>
  </si>
  <si>
    <t>Начальник Управления                                             Л.А.Юрьева</t>
  </si>
  <si>
    <t>1.1.8. "Иные межбюджетные трансферты на комплектование книжных фондов библиотек города Когалыма"</t>
  </si>
  <si>
    <t>1.3.13. "Реконструкция филиала "Янтарь" МАУ "КДК "Метро"</t>
  </si>
  <si>
    <t>1.3.2."Приобретение оборудования для проведения культурно-массовых мероприятий"</t>
  </si>
  <si>
    <t>Приобретен интерактивный развивающий комплекс "Лабрадор"</t>
  </si>
  <si>
    <t>Приобретено 10 сценических костюмов</t>
  </si>
  <si>
    <t>Приобретен студийный монитор</t>
  </si>
  <si>
    <t>Приобретено 50 сценических костюмом</t>
  </si>
  <si>
    <t>1.3.14. "Капитальный ремонт помещений в здании культурно-спортивного комплекса "Ягун" МАУ "КДК "Метро"</t>
  </si>
  <si>
    <t>Ответственный за составление сетевого графика:  Тихонова Л.А. Тел. 93-896</t>
  </si>
  <si>
    <t>1.3.15. "Приобретение жидкокристаллического телевизора для МБУ "ЦБС"</t>
  </si>
  <si>
    <t>1.3.15. "Приобретение костюмов, бутафории и декораций для МАУ "КДК "Метро"</t>
  </si>
  <si>
    <t>На отчетную дату заключено 2 контракта: 1) №15С2009 от 17.07.2015 на выполнение изысканий и проектных работ для реконструкции объекта, функции заказчика МУ "УКС г.Когалыма" переданы 31.07.2015, цена контракта 18700,0 тыс.руб., срок выполнения работ с 01.08.2015 по 31.07.2016. Выполнение работ предусмотрено в 5 этапов, на отчетную дату выполнено 2 этапа, согласно условиям контракта оплата произведена в размере 80% от цены этапов работ, работы ведутся в соответствии с графиком выполнения работ. 2) №15С2014 от 17.07.2015 на оказание услуг по ведению авторского надзора за реконструкцией объекта, функции заказчика по контракту МУ "УКС г.Когалыма" переданы 31.07.2015, цена контракта 2450,0 тыс.руб., срок оказания услуг с 01.08.2015 по 31.12.2015. Средства по данному мероприятияю освоены не в полном объеме, так как сроки исполнения контрактов превышают отчетный финансовый год.</t>
  </si>
  <si>
    <t>Средства выделены на основании Решения Думы города Когалыма от 29.09.2015 №593-ГД. Зключен контракт №25/15 от 30.10.2015, функции заказчика МУ "УКС г.Когалыма" переданы 12.11.2015, цена контракта 2000 тыс.руб. Работы по контракту выполнены, оплата произведена в полном объеме.</t>
  </si>
  <si>
    <t>Остаток средств в сумме 110,3 т.руб. - оплата проезда в льготный отпуск, санаторно-курортное лечение</t>
  </si>
  <si>
    <t>Экономия в результате предоставления работникам отпусков без сохранения заработной платы, образования вакантных ставок в течение отчетного периода, листов временной нетрудоспособности, листов нетрудоспособности по беременности и родам, отпусков по уходу за ребенком до 1,5 лет.</t>
  </si>
  <si>
    <t xml:space="preserve">Финансирование из округа прекращено </t>
  </si>
  <si>
    <t>Подключение и доступ бибилиотек города Когалыма к сети Интернет</t>
  </si>
  <si>
    <t>Приобретено 4 170 экзепляров книг, в том числе и на иные межбюджетные трансферты</t>
  </si>
  <si>
    <t>Пополнение базы данных на 4170 библиографических записей</t>
  </si>
  <si>
    <t xml:space="preserve">Приобретены электронные диски, дипломы, сувенирная продукция, призы для участников мероприятий, проведенных в детской библиотеке </t>
  </si>
  <si>
    <t>Обеспечивался доступ 1 библиотеки к правовой базе данных СПС "Консультант+"</t>
  </si>
  <si>
    <t xml:space="preserve">Приобретены багеты, проекторы, сувенирная продукция, оформление выставочного зала, концертные номера, афишы,  типографские расходы, расходные материалы. </t>
  </si>
  <si>
    <t>Пополнение фонда на 24 экспоната  из них: 23 живописные работы, 1 шкура медведя</t>
  </si>
  <si>
    <t>Приобретен профессиональный фотоаппарат с комплектующими, сложившияся экономия в размере 10,0 тыс.руб. возвращена в бюджет города.</t>
  </si>
  <si>
    <t>Приобретено оборудование для системы видеоконференций</t>
  </si>
  <si>
    <t>Приобретен жидкокристаллический телевизор в детскую библиотеку</t>
  </si>
  <si>
    <t>Приобретено 2 проектора: 1 для зала 3D, 1 для зала 5D</t>
  </si>
  <si>
    <t>Неисполнение по заработной плате и начислениям на оплату труда сложилось в результате:                                                    - наличия вакансии ведущего спеицалиста;   - сотрудникам, не имеющим стажа муниципальной службы надбавка за классный чин, выслугу лет и особые условия труда начисляются в минимальных размерах;                                                          - выплата премии по итогам 2014 года производилась за фактически отработанное время</t>
  </si>
  <si>
    <t>План на 01.01.2016</t>
  </si>
  <si>
    <t>Профинансировано на 01.01.2016</t>
  </si>
  <si>
    <t>Кассовый расход на  01.01.2016</t>
  </si>
  <si>
    <t>По итогам конкурса на соискание премии главы Администрации города Когалыма премия выплачена пяти сотрудникам учрежений культуры.</t>
  </si>
  <si>
    <t>Отклонений нет.</t>
  </si>
  <si>
    <t>На финансовые средства программы проведено 70 культурно-массовых мероприятий.</t>
  </si>
  <si>
    <t xml:space="preserve">Неисполнение по заработной плате и начислениям на оплату труда сложилось в результате:            - наличия вакансии ведущего специалиста;    - сотрудникам, не имеющим стажа муниципальной службы надбавка за а классный чин, выслугу лет и особые условия труда начисляются в минимальных размерах;       - листов нетрудоспособности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</si>
</sst>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_ ;[Red]\-#,##0\ 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164" fontId="2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 applyProtection="1">
      <alignment vertical="center"/>
      <protection locked="0"/>
    </xf>
    <xf numFmtId="4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164" fontId="4" fillId="5" borderId="0" xfId="0" applyNumberFormat="1" applyFont="1" applyFill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4" fillId="5" borderId="0" xfId="0" applyNumberFormat="1" applyFont="1" applyFill="1" applyAlignment="1">
      <alignment vertical="center" wrapText="1"/>
    </xf>
    <xf numFmtId="4" fontId="7" fillId="5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1" fillId="5" borderId="1" xfId="0" applyNumberFormat="1" applyFont="1" applyFill="1" applyBorder="1" applyAlignment="1" applyProtection="1">
      <alignment horizontal="left" vertical="center"/>
      <protection locked="0"/>
    </xf>
    <xf numFmtId="4" fontId="0" fillId="4" borderId="0" xfId="0" applyNumberFormat="1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5" xfId="0" applyFont="1" applyBorder="1" applyAlignment="1">
      <alignment vertical="center" wrapText="1"/>
    </xf>
    <xf numFmtId="4" fontId="2" fillId="4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5" borderId="1" xfId="0" applyNumberFormat="1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49" fontId="5" fillId="3" borderId="6" xfId="0" applyNumberFormat="1" applyFont="1" applyFill="1" applyBorder="1" applyAlignment="1" applyProtection="1">
      <alignment horizontal="left" vertical="center"/>
      <protection locked="0"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2" fontId="2" fillId="0" borderId="2" xfId="0" applyNumberFormat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00"/>
  <sheetViews>
    <sheetView tabSelected="1" view="pageBreakPreview" zoomScale="65" zoomScaleNormal="75" zoomScaleSheetLayoutView="65" workbookViewId="0">
      <pane xSplit="7" ySplit="3" topLeftCell="H61" activePane="bottomRight" state="frozen"/>
      <selection pane="topRight" activeCell="H1" sqref="H1"/>
      <selection pane="bottomLeft" activeCell="A4" sqref="A4"/>
      <selection pane="bottomRight" activeCell="O199" sqref="O199"/>
    </sheetView>
  </sheetViews>
  <sheetFormatPr defaultRowHeight="15" x14ac:dyDescent="0.25"/>
  <cols>
    <col min="1" max="1" width="51.140625" customWidth="1"/>
    <col min="2" max="2" width="18" customWidth="1"/>
    <col min="3" max="3" width="16.85546875" customWidth="1"/>
    <col min="4" max="4" width="18.140625" customWidth="1"/>
    <col min="5" max="5" width="18" customWidth="1"/>
    <col min="6" max="6" width="17.42578125" customWidth="1"/>
    <col min="7" max="7" width="15.5703125" customWidth="1"/>
    <col min="8" max="8" width="13.85546875" customWidth="1"/>
    <col min="9" max="9" width="12.5703125" customWidth="1"/>
    <col min="10" max="10" width="12.85546875" style="43" customWidth="1"/>
    <col min="11" max="11" width="13" style="43" customWidth="1"/>
    <col min="12" max="12" width="14" customWidth="1"/>
    <col min="13" max="13" width="12.85546875" customWidth="1"/>
    <col min="14" max="15" width="14" style="52" customWidth="1"/>
    <col min="16" max="16" width="13.28515625" style="52" customWidth="1"/>
    <col min="17" max="17" width="13.5703125" style="52" customWidth="1"/>
    <col min="18" max="18" width="13.85546875" style="52" customWidth="1"/>
    <col min="19" max="19" width="14" style="52" customWidth="1"/>
    <col min="20" max="20" width="14" style="43" customWidth="1"/>
    <col min="21" max="21" width="13.5703125" style="43" customWidth="1"/>
    <col min="22" max="22" width="15.7109375" style="43" customWidth="1"/>
    <col min="23" max="23" width="12.85546875" style="43" customWidth="1"/>
    <col min="24" max="24" width="14.140625" style="52" customWidth="1"/>
    <col min="25" max="25" width="13.140625" style="52" customWidth="1"/>
    <col min="26" max="26" width="12.85546875" customWidth="1"/>
    <col min="27" max="27" width="13" customWidth="1"/>
    <col min="28" max="29" width="12.85546875" customWidth="1"/>
    <col min="30" max="30" width="15.42578125" customWidth="1"/>
    <col min="31" max="31" width="12.5703125" customWidth="1"/>
    <col min="32" max="32" width="48.7109375" customWidth="1"/>
    <col min="33" max="33" width="14.140625" customWidth="1"/>
    <col min="34" max="34" width="12.7109375" customWidth="1"/>
  </cols>
  <sheetData>
    <row r="1" spans="1:43" s="13" customFormat="1" ht="18.75" customHeight="1" x14ac:dyDescent="0.25">
      <c r="A1" s="94" t="s">
        <v>37</v>
      </c>
      <c r="B1" s="118" t="s">
        <v>38</v>
      </c>
      <c r="C1" s="118" t="s">
        <v>91</v>
      </c>
      <c r="D1" s="118" t="s">
        <v>92</v>
      </c>
      <c r="E1" s="118" t="s">
        <v>93</v>
      </c>
      <c r="F1" s="92" t="s">
        <v>39</v>
      </c>
      <c r="G1" s="93"/>
      <c r="H1" s="92" t="s">
        <v>40</v>
      </c>
      <c r="I1" s="93"/>
      <c r="J1" s="92" t="s">
        <v>41</v>
      </c>
      <c r="K1" s="93"/>
      <c r="L1" s="92" t="s">
        <v>42</v>
      </c>
      <c r="M1" s="93"/>
      <c r="N1" s="99" t="s">
        <v>43</v>
      </c>
      <c r="O1" s="100"/>
      <c r="P1" s="99" t="s">
        <v>44</v>
      </c>
      <c r="Q1" s="100"/>
      <c r="R1" s="99" t="s">
        <v>45</v>
      </c>
      <c r="S1" s="100"/>
      <c r="T1" s="92" t="s">
        <v>46</v>
      </c>
      <c r="U1" s="93"/>
      <c r="V1" s="92" t="s">
        <v>47</v>
      </c>
      <c r="W1" s="93"/>
      <c r="X1" s="99" t="s">
        <v>48</v>
      </c>
      <c r="Y1" s="100"/>
      <c r="Z1" s="92" t="s">
        <v>49</v>
      </c>
      <c r="AA1" s="93"/>
      <c r="AB1" s="92" t="s">
        <v>50</v>
      </c>
      <c r="AC1" s="93"/>
      <c r="AD1" s="92" t="s">
        <v>51</v>
      </c>
      <c r="AE1" s="93"/>
      <c r="AF1" s="94" t="s">
        <v>52</v>
      </c>
      <c r="AQ1" s="14"/>
    </row>
    <row r="2" spans="1:43" s="17" customFormat="1" ht="84" customHeight="1" x14ac:dyDescent="0.25">
      <c r="A2" s="95"/>
      <c r="B2" s="119"/>
      <c r="C2" s="119"/>
      <c r="D2" s="119"/>
      <c r="E2" s="119"/>
      <c r="F2" s="15" t="s">
        <v>53</v>
      </c>
      <c r="G2" s="15" t="s">
        <v>54</v>
      </c>
      <c r="H2" s="16" t="s">
        <v>55</v>
      </c>
      <c r="I2" s="16" t="s">
        <v>56</v>
      </c>
      <c r="J2" s="16" t="s">
        <v>55</v>
      </c>
      <c r="K2" s="16" t="s">
        <v>56</v>
      </c>
      <c r="L2" s="16" t="s">
        <v>55</v>
      </c>
      <c r="M2" s="16" t="s">
        <v>56</v>
      </c>
      <c r="N2" s="44" t="s">
        <v>55</v>
      </c>
      <c r="O2" s="44" t="s">
        <v>56</v>
      </c>
      <c r="P2" s="44" t="s">
        <v>55</v>
      </c>
      <c r="Q2" s="44" t="s">
        <v>56</v>
      </c>
      <c r="R2" s="44" t="s">
        <v>55</v>
      </c>
      <c r="S2" s="44" t="s">
        <v>56</v>
      </c>
      <c r="T2" s="16" t="s">
        <v>55</v>
      </c>
      <c r="U2" s="16" t="s">
        <v>56</v>
      </c>
      <c r="V2" s="16" t="s">
        <v>55</v>
      </c>
      <c r="W2" s="16" t="s">
        <v>56</v>
      </c>
      <c r="X2" s="44" t="s">
        <v>55</v>
      </c>
      <c r="Y2" s="44" t="s">
        <v>56</v>
      </c>
      <c r="Z2" s="16" t="s">
        <v>55</v>
      </c>
      <c r="AA2" s="16" t="s">
        <v>56</v>
      </c>
      <c r="AB2" s="16" t="s">
        <v>55</v>
      </c>
      <c r="AC2" s="16" t="s">
        <v>56</v>
      </c>
      <c r="AD2" s="16" t="s">
        <v>55</v>
      </c>
      <c r="AE2" s="16" t="s">
        <v>56</v>
      </c>
      <c r="AF2" s="95"/>
      <c r="AQ2" s="18"/>
    </row>
    <row r="3" spans="1:43" s="20" customFormat="1" ht="24.75" customHeight="1" x14ac:dyDescent="0.25">
      <c r="A3" s="19">
        <v>1</v>
      </c>
      <c r="B3" s="19">
        <v>2</v>
      </c>
      <c r="C3" s="19">
        <v>3</v>
      </c>
      <c r="D3" s="19"/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45">
        <v>13</v>
      </c>
      <c r="O3" s="45">
        <v>14</v>
      </c>
      <c r="P3" s="45">
        <v>15</v>
      </c>
      <c r="Q3" s="45">
        <v>16</v>
      </c>
      <c r="R3" s="45">
        <v>17</v>
      </c>
      <c r="S3" s="45">
        <v>18</v>
      </c>
      <c r="T3" s="19">
        <v>19</v>
      </c>
      <c r="U3" s="19">
        <v>20</v>
      </c>
      <c r="V3" s="19">
        <v>21</v>
      </c>
      <c r="W3" s="19">
        <v>22</v>
      </c>
      <c r="X3" s="45">
        <v>23</v>
      </c>
      <c r="Y3" s="45">
        <v>24</v>
      </c>
      <c r="Z3" s="19">
        <v>25</v>
      </c>
      <c r="AA3" s="19">
        <v>26</v>
      </c>
      <c r="AB3" s="19">
        <v>27</v>
      </c>
      <c r="AC3" s="19">
        <v>28</v>
      </c>
      <c r="AD3" s="19">
        <v>29</v>
      </c>
      <c r="AE3" s="19">
        <v>30</v>
      </c>
      <c r="AF3" s="19">
        <v>31</v>
      </c>
      <c r="AQ3" s="21"/>
    </row>
    <row r="4" spans="1:43" s="25" customFormat="1" ht="18.75" x14ac:dyDescent="0.2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46"/>
      <c r="O4" s="46"/>
      <c r="P4" s="46"/>
      <c r="Q4" s="46"/>
      <c r="R4" s="46"/>
      <c r="S4" s="46"/>
      <c r="T4" s="22"/>
      <c r="U4" s="22"/>
      <c r="V4" s="22"/>
      <c r="W4" s="22"/>
      <c r="X4" s="68"/>
      <c r="Y4" s="68"/>
      <c r="Z4" s="24"/>
      <c r="AA4" s="24"/>
      <c r="AB4" s="24"/>
      <c r="AC4" s="24"/>
      <c r="AD4" s="24"/>
      <c r="AE4" s="24"/>
      <c r="AF4" s="24"/>
      <c r="AQ4" s="26"/>
    </row>
    <row r="5" spans="1:43" s="25" customFormat="1" ht="28.5" customHeight="1" x14ac:dyDescent="0.25">
      <c r="A5" s="101" t="s">
        <v>59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3"/>
      <c r="AQ5" s="26"/>
    </row>
    <row r="7" spans="1:43" s="4" customFormat="1" ht="69.75" customHeight="1" x14ac:dyDescent="0.25">
      <c r="A7" s="1" t="s">
        <v>0</v>
      </c>
      <c r="B7" s="2">
        <f>B8+B64+B90</f>
        <v>83065.273000000016</v>
      </c>
      <c r="C7" s="2">
        <f>C8+C64+C90</f>
        <v>83065.273000000016</v>
      </c>
      <c r="D7" s="2">
        <f>D8+D64+D90</f>
        <v>63555.030000000006</v>
      </c>
      <c r="E7" s="2">
        <f>E8+E64+E90</f>
        <v>63555.030000000006</v>
      </c>
      <c r="F7" s="2">
        <f>E7/B7*100</f>
        <v>76.512154483619156</v>
      </c>
      <c r="G7" s="2">
        <f>E7/C7*100</f>
        <v>76.512154483619156</v>
      </c>
      <c r="H7" s="2">
        <f t="shared" ref="H7:AE7" si="0">H8+H64+H90</f>
        <v>2582.9900000000002</v>
      </c>
      <c r="I7" s="2">
        <f t="shared" si="0"/>
        <v>2582.9900000000002</v>
      </c>
      <c r="J7" s="2">
        <f t="shared" si="0"/>
        <v>4512.8230000000003</v>
      </c>
      <c r="K7" s="2">
        <f t="shared" si="0"/>
        <v>4512.82</v>
      </c>
      <c r="L7" s="2">
        <f t="shared" si="0"/>
        <v>5128.9400000000005</v>
      </c>
      <c r="M7" s="2">
        <f t="shared" si="0"/>
        <v>5156.18</v>
      </c>
      <c r="N7" s="2">
        <f t="shared" si="0"/>
        <v>6416.32</v>
      </c>
      <c r="O7" s="2">
        <f t="shared" si="0"/>
        <v>6166.2999999999993</v>
      </c>
      <c r="P7" s="2">
        <f t="shared" si="0"/>
        <v>5217.2000000000007</v>
      </c>
      <c r="Q7" s="2">
        <f t="shared" si="0"/>
        <v>5595.18</v>
      </c>
      <c r="R7" s="2">
        <f t="shared" si="0"/>
        <v>5329.81</v>
      </c>
      <c r="S7" s="2">
        <f t="shared" si="0"/>
        <v>5296.57</v>
      </c>
      <c r="T7" s="2">
        <f t="shared" si="0"/>
        <v>7448.7899999999991</v>
      </c>
      <c r="U7" s="2">
        <f t="shared" si="0"/>
        <v>7161.67</v>
      </c>
      <c r="V7" s="2">
        <f t="shared" si="0"/>
        <v>3959.92</v>
      </c>
      <c r="W7" s="2">
        <f t="shared" si="0"/>
        <v>3958.52</v>
      </c>
      <c r="X7" s="47">
        <f t="shared" si="0"/>
        <v>5921.6</v>
      </c>
      <c r="Y7" s="47">
        <f t="shared" si="0"/>
        <v>5556.3</v>
      </c>
      <c r="Z7" s="2">
        <f t="shared" si="0"/>
        <v>5862.6299999999992</v>
      </c>
      <c r="AA7" s="2">
        <f t="shared" si="0"/>
        <v>5546.54</v>
      </c>
      <c r="AB7" s="2">
        <f t="shared" si="0"/>
        <v>3378.0499999999997</v>
      </c>
      <c r="AC7" s="2">
        <f t="shared" si="0"/>
        <v>3538.3599999999997</v>
      </c>
      <c r="AD7" s="2">
        <f t="shared" si="0"/>
        <v>27306.2</v>
      </c>
      <c r="AE7" s="2">
        <f t="shared" si="0"/>
        <v>5992.97</v>
      </c>
      <c r="AF7" s="3"/>
      <c r="AG7" s="38">
        <f>AD7+AB7+Z7+X7+V7+T7+R7+P7+N7+L7+J7+H7</f>
        <v>83065.273000000001</v>
      </c>
      <c r="AH7" s="38">
        <f>V7+T7+R7+P7+N7+L7+J7+H7</f>
        <v>40596.792999999998</v>
      </c>
    </row>
    <row r="8" spans="1:43" s="4" customFormat="1" ht="79.5" customHeight="1" x14ac:dyDescent="0.25">
      <c r="A8" s="5" t="s">
        <v>1</v>
      </c>
      <c r="B8" s="6">
        <f>B10+B16+B22+B28+B34+B40+B46+B52+B58</f>
        <v>35092.393000000004</v>
      </c>
      <c r="C8" s="6">
        <f>C10+C16+C22+C28+C34+C40+C46+C52+C58</f>
        <v>35092.393000000004</v>
      </c>
      <c r="D8" s="6">
        <f>D10+D16+D22+D28+D34+D40+D46+D52+D58</f>
        <v>35092.39</v>
      </c>
      <c r="E8" s="6">
        <f>E10+E16+E22+E28+E34+E40+E46+E52+E58</f>
        <v>35092.39</v>
      </c>
      <c r="F8" s="2">
        <f>E8/B8*100</f>
        <v>99.999991451138698</v>
      </c>
      <c r="G8" s="2">
        <f>E8/C8*100</f>
        <v>99.999991451138698</v>
      </c>
      <c r="H8" s="6">
        <f t="shared" ref="H8:AE8" si="1">H10+H16+H22+H28+H34+H40+H46+H52+H58</f>
        <v>1249.0900000000001</v>
      </c>
      <c r="I8" s="6">
        <f t="shared" si="1"/>
        <v>1249.0900000000001</v>
      </c>
      <c r="J8" s="6">
        <f t="shared" si="1"/>
        <v>2901.0230000000001</v>
      </c>
      <c r="K8" s="6">
        <f t="shared" si="1"/>
        <v>2901.02</v>
      </c>
      <c r="L8" s="6">
        <f t="shared" si="1"/>
        <v>3443.34</v>
      </c>
      <c r="M8" s="6">
        <f t="shared" si="1"/>
        <v>3470.58</v>
      </c>
      <c r="N8" s="48">
        <f t="shared" si="1"/>
        <v>2761.82</v>
      </c>
      <c r="O8" s="48">
        <f t="shared" si="1"/>
        <v>2822.22</v>
      </c>
      <c r="P8" s="48">
        <f t="shared" si="1"/>
        <v>3215.2000000000003</v>
      </c>
      <c r="Q8" s="48">
        <f t="shared" si="1"/>
        <v>3293.1800000000003</v>
      </c>
      <c r="R8" s="48">
        <f t="shared" si="1"/>
        <v>3300.4100000000003</v>
      </c>
      <c r="S8" s="48">
        <f t="shared" si="1"/>
        <v>3377.57</v>
      </c>
      <c r="T8" s="6">
        <f t="shared" si="1"/>
        <v>4441.99</v>
      </c>
      <c r="U8" s="6">
        <f t="shared" si="1"/>
        <v>4178.57</v>
      </c>
      <c r="V8" s="6">
        <f t="shared" si="1"/>
        <v>1881.02</v>
      </c>
      <c r="W8" s="6">
        <f t="shared" si="1"/>
        <v>1879.62</v>
      </c>
      <c r="X8" s="48">
        <f t="shared" si="1"/>
        <v>3017.1</v>
      </c>
      <c r="Y8" s="48">
        <f t="shared" si="1"/>
        <v>2915.5</v>
      </c>
      <c r="Z8" s="6">
        <f t="shared" si="1"/>
        <v>2726.93</v>
      </c>
      <c r="AA8" s="6">
        <f t="shared" si="1"/>
        <v>2410.84</v>
      </c>
      <c r="AB8" s="6">
        <f t="shared" si="1"/>
        <v>2158.4699999999998</v>
      </c>
      <c r="AC8" s="6">
        <f t="shared" si="1"/>
        <v>2271.16</v>
      </c>
      <c r="AD8" s="6">
        <f t="shared" si="1"/>
        <v>3996</v>
      </c>
      <c r="AE8" s="6">
        <f t="shared" si="1"/>
        <v>1792.8100000000002</v>
      </c>
      <c r="AF8" s="3"/>
      <c r="AG8" s="38">
        <f t="shared" ref="AG8:AG33" si="2">AD8+AB8+Z8+X8+V8+T8+R8+P8+N8+L8+J8+H8</f>
        <v>35092.392999999996</v>
      </c>
      <c r="AH8" s="38">
        <f t="shared" ref="AH8:AH33" si="3">V8+T8+R8+P8+N8+L8+J8+H8</f>
        <v>23193.893</v>
      </c>
    </row>
    <row r="9" spans="1:43" s="4" customFormat="1" ht="18.75" x14ac:dyDescent="0.25">
      <c r="A9" s="28" t="s">
        <v>2</v>
      </c>
      <c r="B9" s="29"/>
      <c r="C9" s="30"/>
      <c r="D9" s="30"/>
      <c r="E9" s="31"/>
      <c r="F9" s="31"/>
      <c r="G9" s="31"/>
      <c r="H9" s="31"/>
      <c r="I9" s="31"/>
      <c r="J9" s="31"/>
      <c r="K9" s="31"/>
      <c r="L9" s="32"/>
      <c r="M9" s="32"/>
      <c r="N9" s="49"/>
      <c r="O9" s="49"/>
      <c r="P9" s="49"/>
      <c r="Q9" s="49"/>
      <c r="R9" s="49"/>
      <c r="S9" s="49"/>
      <c r="T9" s="31"/>
      <c r="U9" s="31"/>
      <c r="V9" s="31"/>
      <c r="W9" s="31"/>
      <c r="X9" s="49"/>
      <c r="Y9" s="49"/>
      <c r="Z9" s="31"/>
      <c r="AA9" s="31"/>
      <c r="AB9" s="31"/>
      <c r="AC9" s="31"/>
      <c r="AD9" s="31"/>
      <c r="AE9" s="2"/>
      <c r="AF9" s="3"/>
      <c r="AG9" s="38">
        <f t="shared" si="2"/>
        <v>0</v>
      </c>
      <c r="AH9" s="38">
        <f t="shared" si="3"/>
        <v>0</v>
      </c>
    </row>
    <row r="10" spans="1:43" s="55" customFormat="1" ht="57" customHeight="1" x14ac:dyDescent="0.25">
      <c r="A10" s="54" t="s">
        <v>3</v>
      </c>
      <c r="B10" s="39">
        <f t="shared" ref="B10:S10" si="4">B11</f>
        <v>0</v>
      </c>
      <c r="C10" s="39">
        <f t="shared" si="4"/>
        <v>0</v>
      </c>
      <c r="D10" s="39">
        <f t="shared" si="4"/>
        <v>0</v>
      </c>
      <c r="E10" s="39">
        <f t="shared" si="4"/>
        <v>0</v>
      </c>
      <c r="F10" s="39">
        <f t="shared" si="4"/>
        <v>0</v>
      </c>
      <c r="G10" s="39">
        <f t="shared" si="4"/>
        <v>0</v>
      </c>
      <c r="H10" s="39">
        <f t="shared" si="4"/>
        <v>0</v>
      </c>
      <c r="I10" s="39">
        <f t="shared" si="4"/>
        <v>0</v>
      </c>
      <c r="J10" s="39">
        <f t="shared" si="4"/>
        <v>0</v>
      </c>
      <c r="K10" s="39">
        <f t="shared" si="4"/>
        <v>0</v>
      </c>
      <c r="L10" s="39">
        <f t="shared" si="4"/>
        <v>0</v>
      </c>
      <c r="M10" s="39">
        <f t="shared" si="4"/>
        <v>0</v>
      </c>
      <c r="N10" s="39">
        <f t="shared" si="4"/>
        <v>0</v>
      </c>
      <c r="O10" s="39">
        <f t="shared" si="4"/>
        <v>0</v>
      </c>
      <c r="P10" s="39">
        <f t="shared" si="4"/>
        <v>0</v>
      </c>
      <c r="Q10" s="39">
        <f t="shared" si="4"/>
        <v>0</v>
      </c>
      <c r="R10" s="39">
        <f t="shared" si="4"/>
        <v>0</v>
      </c>
      <c r="S10" s="39">
        <f t="shared" si="4"/>
        <v>0</v>
      </c>
      <c r="T10" s="39">
        <f>T11</f>
        <v>0</v>
      </c>
      <c r="U10" s="39">
        <f>U11</f>
        <v>0</v>
      </c>
      <c r="V10" s="39">
        <f t="shared" ref="V10:AE10" si="5">V11</f>
        <v>0</v>
      </c>
      <c r="W10" s="39">
        <f t="shared" si="5"/>
        <v>0</v>
      </c>
      <c r="X10" s="39">
        <f t="shared" si="5"/>
        <v>0</v>
      </c>
      <c r="Y10" s="39">
        <f t="shared" si="5"/>
        <v>0</v>
      </c>
      <c r="Z10" s="39">
        <f t="shared" si="5"/>
        <v>0</v>
      </c>
      <c r="AA10" s="39">
        <f t="shared" si="5"/>
        <v>0</v>
      </c>
      <c r="AB10" s="39">
        <f t="shared" si="5"/>
        <v>0</v>
      </c>
      <c r="AC10" s="39">
        <f t="shared" si="5"/>
        <v>0</v>
      </c>
      <c r="AD10" s="39">
        <f t="shared" si="5"/>
        <v>0</v>
      </c>
      <c r="AE10" s="39">
        <f t="shared" si="5"/>
        <v>0</v>
      </c>
      <c r="AF10" s="56" t="s">
        <v>78</v>
      </c>
      <c r="AG10" s="38">
        <f t="shared" si="2"/>
        <v>0</v>
      </c>
      <c r="AH10" s="38">
        <f t="shared" si="3"/>
        <v>0</v>
      </c>
    </row>
    <row r="11" spans="1:43" s="4" customFormat="1" ht="18.75" x14ac:dyDescent="0.25">
      <c r="A11" s="3" t="s">
        <v>4</v>
      </c>
      <c r="B11" s="10"/>
      <c r="C11" s="8"/>
      <c r="D11" s="8"/>
      <c r="E11" s="8"/>
      <c r="F11" s="8"/>
      <c r="G11" s="8"/>
      <c r="H11" s="8"/>
      <c r="I11" s="8"/>
      <c r="J11" s="8"/>
      <c r="K11" s="8"/>
      <c r="L11" s="11"/>
      <c r="M11" s="11"/>
      <c r="N11" s="51"/>
      <c r="O11" s="51"/>
      <c r="P11" s="51"/>
      <c r="Q11" s="51"/>
      <c r="R11" s="51"/>
      <c r="S11" s="51"/>
      <c r="T11" s="8"/>
      <c r="U11" s="8"/>
      <c r="V11" s="8"/>
      <c r="W11" s="8"/>
      <c r="X11" s="51"/>
      <c r="Y11" s="51"/>
      <c r="Z11" s="8"/>
      <c r="AA11" s="8"/>
      <c r="AB11" s="8"/>
      <c r="AC11" s="8"/>
      <c r="AD11" s="8"/>
      <c r="AE11" s="8"/>
      <c r="AF11" s="33"/>
      <c r="AG11" s="38">
        <f t="shared" si="2"/>
        <v>0</v>
      </c>
      <c r="AH11" s="38">
        <f t="shared" si="3"/>
        <v>0</v>
      </c>
    </row>
    <row r="12" spans="1:43" s="4" customFormat="1" ht="18.75" x14ac:dyDescent="0.25">
      <c r="A12" s="28" t="s">
        <v>5</v>
      </c>
      <c r="B12" s="10"/>
      <c r="C12" s="8"/>
      <c r="D12" s="8"/>
      <c r="E12" s="8"/>
      <c r="F12" s="8"/>
      <c r="G12" s="8"/>
      <c r="H12" s="8"/>
      <c r="I12" s="8"/>
      <c r="J12" s="8"/>
      <c r="K12" s="8"/>
      <c r="L12" s="11"/>
      <c r="M12" s="11"/>
      <c r="N12" s="51"/>
      <c r="O12" s="51"/>
      <c r="P12" s="51"/>
      <c r="Q12" s="51"/>
      <c r="R12" s="51"/>
      <c r="S12" s="51"/>
      <c r="T12" s="8"/>
      <c r="U12" s="8"/>
      <c r="V12" s="8"/>
      <c r="W12" s="8"/>
      <c r="X12" s="51"/>
      <c r="Y12" s="51"/>
      <c r="Z12" s="8"/>
      <c r="AA12" s="8"/>
      <c r="AB12" s="8"/>
      <c r="AC12" s="8"/>
      <c r="AD12" s="8"/>
      <c r="AE12" s="7"/>
      <c r="AF12" s="3"/>
      <c r="AG12" s="38">
        <f t="shared" si="2"/>
        <v>0</v>
      </c>
      <c r="AH12" s="38">
        <f t="shared" si="3"/>
        <v>0</v>
      </c>
    </row>
    <row r="13" spans="1:43" s="4" customFormat="1" ht="18.75" x14ac:dyDescent="0.25">
      <c r="A13" s="28" t="s">
        <v>6</v>
      </c>
      <c r="B13" s="10"/>
      <c r="C13" s="8"/>
      <c r="D13" s="8"/>
      <c r="E13" s="8"/>
      <c r="F13" s="8"/>
      <c r="G13" s="8"/>
      <c r="H13" s="2"/>
      <c r="I13" s="2"/>
      <c r="J13" s="8"/>
      <c r="K13" s="8"/>
      <c r="L13" s="11"/>
      <c r="M13" s="11"/>
      <c r="N13" s="51"/>
      <c r="O13" s="51"/>
      <c r="P13" s="51"/>
      <c r="Q13" s="51"/>
      <c r="R13" s="51"/>
      <c r="S13" s="51"/>
      <c r="T13" s="8"/>
      <c r="U13" s="8"/>
      <c r="V13" s="8"/>
      <c r="W13" s="8"/>
      <c r="X13" s="51"/>
      <c r="Y13" s="51"/>
      <c r="Z13" s="8"/>
      <c r="AA13" s="8"/>
      <c r="AB13" s="8"/>
      <c r="AC13" s="8"/>
      <c r="AD13" s="8"/>
      <c r="AE13" s="7"/>
      <c r="AF13" s="3"/>
      <c r="AG13" s="38">
        <f t="shared" si="2"/>
        <v>0</v>
      </c>
      <c r="AH13" s="38">
        <f t="shared" si="3"/>
        <v>0</v>
      </c>
    </row>
    <row r="14" spans="1:43" s="4" customFormat="1" ht="18.75" x14ac:dyDescent="0.25">
      <c r="A14" s="28" t="s">
        <v>7</v>
      </c>
      <c r="B14" s="7"/>
      <c r="C14" s="8"/>
      <c r="D14" s="8"/>
      <c r="E14" s="8"/>
      <c r="F14" s="2"/>
      <c r="G14" s="2"/>
      <c r="H14" s="2"/>
      <c r="I14" s="2"/>
      <c r="J14" s="8"/>
      <c r="K14" s="8"/>
      <c r="L14" s="11"/>
      <c r="M14" s="11"/>
      <c r="N14" s="51"/>
      <c r="O14" s="51"/>
      <c r="P14" s="51"/>
      <c r="Q14" s="51"/>
      <c r="R14" s="51"/>
      <c r="S14" s="51"/>
      <c r="T14" s="8"/>
      <c r="U14" s="8"/>
      <c r="V14" s="8"/>
      <c r="W14" s="8"/>
      <c r="X14" s="51"/>
      <c r="Y14" s="51"/>
      <c r="Z14" s="8"/>
      <c r="AA14" s="8"/>
      <c r="AB14" s="8"/>
      <c r="AC14" s="8"/>
      <c r="AD14" s="8"/>
      <c r="AE14" s="2"/>
      <c r="AF14" s="3"/>
      <c r="AG14" s="38">
        <f t="shared" si="2"/>
        <v>0</v>
      </c>
      <c r="AH14" s="38">
        <f t="shared" si="3"/>
        <v>0</v>
      </c>
    </row>
    <row r="15" spans="1:43" s="4" customFormat="1" ht="18.75" x14ac:dyDescent="0.25">
      <c r="A15" s="28" t="s">
        <v>8</v>
      </c>
      <c r="B15" s="7"/>
      <c r="C15" s="8"/>
      <c r="D15" s="8"/>
      <c r="E15" s="8"/>
      <c r="F15" s="2"/>
      <c r="G15" s="2"/>
      <c r="H15" s="2"/>
      <c r="I15" s="2"/>
      <c r="J15" s="2"/>
      <c r="K15" s="2"/>
      <c r="L15" s="34"/>
      <c r="M15" s="34"/>
      <c r="N15" s="47"/>
      <c r="O15" s="47"/>
      <c r="P15" s="47"/>
      <c r="Q15" s="47"/>
      <c r="R15" s="47"/>
      <c r="S15" s="47"/>
      <c r="T15" s="2"/>
      <c r="U15" s="2"/>
      <c r="V15" s="2"/>
      <c r="W15" s="2"/>
      <c r="X15" s="47"/>
      <c r="Y15" s="47"/>
      <c r="Z15" s="2"/>
      <c r="AA15" s="2"/>
      <c r="AB15" s="2"/>
      <c r="AC15" s="2"/>
      <c r="AD15" s="2"/>
      <c r="AE15" s="2"/>
      <c r="AF15" s="3"/>
      <c r="AG15" s="38">
        <f t="shared" si="2"/>
        <v>0</v>
      </c>
      <c r="AH15" s="38">
        <f t="shared" si="3"/>
        <v>0</v>
      </c>
    </row>
    <row r="16" spans="1:43" s="55" customFormat="1" ht="56.25" x14ac:dyDescent="0.25">
      <c r="A16" s="57" t="s">
        <v>9</v>
      </c>
      <c r="B16" s="58">
        <f t="shared" ref="B16:S16" si="6">B17</f>
        <v>19.100000000000001</v>
      </c>
      <c r="C16" s="58">
        <f t="shared" si="6"/>
        <v>19.100000000000001</v>
      </c>
      <c r="D16" s="58">
        <f t="shared" si="6"/>
        <v>19.100000000000001</v>
      </c>
      <c r="E16" s="58">
        <f t="shared" si="6"/>
        <v>19.100000000000001</v>
      </c>
      <c r="F16" s="58">
        <f t="shared" si="6"/>
        <v>100</v>
      </c>
      <c r="G16" s="58">
        <f t="shared" si="6"/>
        <v>100</v>
      </c>
      <c r="H16" s="58">
        <f t="shared" si="6"/>
        <v>6.4</v>
      </c>
      <c r="I16" s="58">
        <f t="shared" si="6"/>
        <v>6.4</v>
      </c>
      <c r="J16" s="58">
        <f t="shared" si="6"/>
        <v>6.4</v>
      </c>
      <c r="K16" s="58">
        <f t="shared" si="6"/>
        <v>6.4</v>
      </c>
      <c r="L16" s="58">
        <f t="shared" si="6"/>
        <v>6.3</v>
      </c>
      <c r="M16" s="58">
        <f t="shared" si="6"/>
        <v>6.3</v>
      </c>
      <c r="N16" s="58">
        <f t="shared" si="6"/>
        <v>0</v>
      </c>
      <c r="O16" s="58">
        <f t="shared" si="6"/>
        <v>0</v>
      </c>
      <c r="P16" s="58">
        <f t="shared" si="6"/>
        <v>0</v>
      </c>
      <c r="Q16" s="58">
        <f t="shared" si="6"/>
        <v>0</v>
      </c>
      <c r="R16" s="58">
        <f t="shared" si="6"/>
        <v>0</v>
      </c>
      <c r="S16" s="58">
        <f t="shared" si="6"/>
        <v>0</v>
      </c>
      <c r="T16" s="58">
        <f>T17</f>
        <v>0</v>
      </c>
      <c r="U16" s="58">
        <f>U17</f>
        <v>0</v>
      </c>
      <c r="V16" s="58">
        <f t="shared" ref="V16:AE16" si="7">V17</f>
        <v>0</v>
      </c>
      <c r="W16" s="58">
        <f t="shared" si="7"/>
        <v>0</v>
      </c>
      <c r="X16" s="58">
        <f t="shared" si="7"/>
        <v>0</v>
      </c>
      <c r="Y16" s="58">
        <f t="shared" si="7"/>
        <v>0</v>
      </c>
      <c r="Z16" s="58">
        <f t="shared" si="7"/>
        <v>0</v>
      </c>
      <c r="AA16" s="58">
        <f t="shared" si="7"/>
        <v>0</v>
      </c>
      <c r="AB16" s="58">
        <f t="shared" si="7"/>
        <v>0</v>
      </c>
      <c r="AC16" s="58">
        <f t="shared" si="7"/>
        <v>0</v>
      </c>
      <c r="AD16" s="58">
        <f t="shared" si="7"/>
        <v>0</v>
      </c>
      <c r="AE16" s="58">
        <f t="shared" si="7"/>
        <v>0</v>
      </c>
      <c r="AF16" s="56" t="s">
        <v>79</v>
      </c>
      <c r="AG16" s="38">
        <f t="shared" si="2"/>
        <v>19.100000000000001</v>
      </c>
      <c r="AH16" s="38">
        <f t="shared" si="3"/>
        <v>19.100000000000001</v>
      </c>
    </row>
    <row r="17" spans="1:34" s="4" customFormat="1" ht="18.75" x14ac:dyDescent="0.25">
      <c r="A17" s="3" t="s">
        <v>4</v>
      </c>
      <c r="B17" s="10">
        <f>B18+B19+B20+B21</f>
        <v>19.100000000000001</v>
      </c>
      <c r="C17" s="10">
        <f>C18+C19+C20+C21</f>
        <v>19.100000000000001</v>
      </c>
      <c r="D17" s="10">
        <f>D18+D19+D20+D21</f>
        <v>19.100000000000001</v>
      </c>
      <c r="E17" s="10">
        <f>E18+E19+E20+E21</f>
        <v>19.100000000000001</v>
      </c>
      <c r="F17" s="8">
        <f>E17/B17*100</f>
        <v>100</v>
      </c>
      <c r="G17" s="8">
        <f>E17/C17*100</f>
        <v>100</v>
      </c>
      <c r="H17" s="7">
        <f>H18+H19+H20+H21</f>
        <v>6.4</v>
      </c>
      <c r="I17" s="7">
        <f>I18+I19+I20+I21</f>
        <v>6.4</v>
      </c>
      <c r="J17" s="8">
        <f t="shared" ref="J17:AD17" si="8">J18+J19</f>
        <v>6.4</v>
      </c>
      <c r="K17" s="8">
        <f t="shared" si="8"/>
        <v>6.4</v>
      </c>
      <c r="L17" s="11">
        <f t="shared" si="8"/>
        <v>6.3</v>
      </c>
      <c r="M17" s="11">
        <f t="shared" si="8"/>
        <v>6.3</v>
      </c>
      <c r="N17" s="51">
        <f t="shared" si="8"/>
        <v>0</v>
      </c>
      <c r="O17" s="51">
        <f t="shared" si="8"/>
        <v>0</v>
      </c>
      <c r="P17" s="51">
        <f t="shared" si="8"/>
        <v>0</v>
      </c>
      <c r="Q17" s="51">
        <f t="shared" si="8"/>
        <v>0</v>
      </c>
      <c r="R17" s="51">
        <f t="shared" si="8"/>
        <v>0</v>
      </c>
      <c r="S17" s="51">
        <f t="shared" si="8"/>
        <v>0</v>
      </c>
      <c r="T17" s="8">
        <f t="shared" si="8"/>
        <v>0</v>
      </c>
      <c r="U17" s="8">
        <f t="shared" si="8"/>
        <v>0</v>
      </c>
      <c r="V17" s="8">
        <f t="shared" si="8"/>
        <v>0</v>
      </c>
      <c r="W17" s="8">
        <f t="shared" si="8"/>
        <v>0</v>
      </c>
      <c r="X17" s="51">
        <f t="shared" si="8"/>
        <v>0</v>
      </c>
      <c r="Y17" s="51">
        <f t="shared" si="8"/>
        <v>0</v>
      </c>
      <c r="Z17" s="8">
        <f t="shared" si="8"/>
        <v>0</v>
      </c>
      <c r="AA17" s="8">
        <f t="shared" si="8"/>
        <v>0</v>
      </c>
      <c r="AB17" s="8">
        <f t="shared" si="8"/>
        <v>0</v>
      </c>
      <c r="AC17" s="8">
        <f t="shared" si="8"/>
        <v>0</v>
      </c>
      <c r="AD17" s="8">
        <f t="shared" si="8"/>
        <v>0</v>
      </c>
      <c r="AE17" s="8">
        <v>0</v>
      </c>
      <c r="AF17" s="28"/>
      <c r="AG17" s="38">
        <f t="shared" si="2"/>
        <v>19.100000000000001</v>
      </c>
      <c r="AH17" s="38">
        <f t="shared" si="3"/>
        <v>19.100000000000001</v>
      </c>
    </row>
    <row r="18" spans="1:34" s="4" customFormat="1" ht="18.75" x14ac:dyDescent="0.25">
      <c r="A18" s="28" t="s">
        <v>5</v>
      </c>
      <c r="B18" s="10"/>
      <c r="C18" s="8"/>
      <c r="D18" s="8"/>
      <c r="E18" s="8"/>
      <c r="F18" s="8"/>
      <c r="G18" s="8"/>
      <c r="H18" s="2"/>
      <c r="I18" s="2"/>
      <c r="J18" s="8"/>
      <c r="K18" s="8"/>
      <c r="L18" s="11"/>
      <c r="M18" s="11"/>
      <c r="N18" s="51"/>
      <c r="O18" s="51"/>
      <c r="P18" s="51"/>
      <c r="Q18" s="51"/>
      <c r="R18" s="51"/>
      <c r="S18" s="51"/>
      <c r="T18" s="8"/>
      <c r="U18" s="8"/>
      <c r="V18" s="8"/>
      <c r="W18" s="8"/>
      <c r="X18" s="51"/>
      <c r="Y18" s="51"/>
      <c r="Z18" s="8"/>
      <c r="AA18" s="8"/>
      <c r="AB18" s="8"/>
      <c r="AC18" s="8"/>
      <c r="AD18" s="8"/>
      <c r="AE18" s="2"/>
      <c r="AF18" s="28"/>
      <c r="AG18" s="38">
        <f t="shared" si="2"/>
        <v>0</v>
      </c>
      <c r="AH18" s="38">
        <f t="shared" si="3"/>
        <v>0</v>
      </c>
    </row>
    <row r="19" spans="1:34" s="4" customFormat="1" ht="18.75" x14ac:dyDescent="0.25">
      <c r="A19" s="28" t="s">
        <v>6</v>
      </c>
      <c r="B19" s="10">
        <f>J19+L19+N19+P19+R19+T19+V19+X19+Z19+AB19+AD19+H19</f>
        <v>19.100000000000001</v>
      </c>
      <c r="C19" s="8">
        <f>H19+J19+L19+N19+P19+R19+T19+V19</f>
        <v>19.100000000000001</v>
      </c>
      <c r="D19" s="8">
        <f>E19</f>
        <v>19.100000000000001</v>
      </c>
      <c r="E19" s="8">
        <f>I19+K19+M19+O19+Q19+S19+U19+W19+Y19+AA19+AC19+AE19</f>
        <v>19.100000000000001</v>
      </c>
      <c r="F19" s="8">
        <f>E19/B19*100</f>
        <v>100</v>
      </c>
      <c r="G19" s="8">
        <f>E19/C19*100</f>
        <v>100</v>
      </c>
      <c r="H19" s="8">
        <v>6.4</v>
      </c>
      <c r="I19" s="8">
        <v>6.4</v>
      </c>
      <c r="J19" s="8">
        <v>6.4</v>
      </c>
      <c r="K19" s="8">
        <v>6.4</v>
      </c>
      <c r="L19" s="11">
        <v>6.3</v>
      </c>
      <c r="M19" s="11">
        <v>6.3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3"/>
      <c r="AG19" s="38">
        <f t="shared" si="2"/>
        <v>19.100000000000001</v>
      </c>
      <c r="AH19" s="38">
        <f t="shared" si="3"/>
        <v>19.100000000000001</v>
      </c>
    </row>
    <row r="20" spans="1:34" s="4" customFormat="1" ht="18.75" x14ac:dyDescent="0.25">
      <c r="A20" s="28" t="s">
        <v>7</v>
      </c>
      <c r="B20" s="7"/>
      <c r="C20" s="8"/>
      <c r="D20" s="8"/>
      <c r="E20" s="8"/>
      <c r="F20" s="2"/>
      <c r="G20" s="2"/>
      <c r="H20" s="2"/>
      <c r="I20" s="2"/>
      <c r="J20" s="2"/>
      <c r="K20" s="2"/>
      <c r="L20" s="34"/>
      <c r="M20" s="34"/>
      <c r="N20" s="47"/>
      <c r="O20" s="47"/>
      <c r="P20" s="47"/>
      <c r="Q20" s="47"/>
      <c r="R20" s="47"/>
      <c r="S20" s="47"/>
      <c r="T20" s="2"/>
      <c r="U20" s="2"/>
      <c r="V20" s="2"/>
      <c r="W20" s="2"/>
      <c r="X20" s="47"/>
      <c r="Y20" s="47"/>
      <c r="Z20" s="2"/>
      <c r="AA20" s="2"/>
      <c r="AB20" s="2"/>
      <c r="AC20" s="2"/>
      <c r="AD20" s="2"/>
      <c r="AE20" s="2"/>
      <c r="AF20" s="3"/>
      <c r="AG20" s="38">
        <f t="shared" si="2"/>
        <v>0</v>
      </c>
      <c r="AH20" s="38">
        <f t="shared" si="3"/>
        <v>0</v>
      </c>
    </row>
    <row r="21" spans="1:34" s="4" customFormat="1" ht="18.75" x14ac:dyDescent="0.25">
      <c r="A21" s="28" t="s">
        <v>8</v>
      </c>
      <c r="B21" s="7"/>
      <c r="C21" s="8"/>
      <c r="D21" s="8"/>
      <c r="E21" s="8"/>
      <c r="F21" s="2"/>
      <c r="G21" s="2"/>
      <c r="H21" s="2"/>
      <c r="I21" s="2"/>
      <c r="J21" s="2"/>
      <c r="K21" s="2"/>
      <c r="L21" s="34"/>
      <c r="M21" s="34"/>
      <c r="N21" s="47"/>
      <c r="O21" s="47"/>
      <c r="P21" s="47"/>
      <c r="Q21" s="47"/>
      <c r="R21" s="47"/>
      <c r="S21" s="47"/>
      <c r="T21" s="2"/>
      <c r="U21" s="2"/>
      <c r="V21" s="2"/>
      <c r="W21" s="2"/>
      <c r="X21" s="47"/>
      <c r="Y21" s="47"/>
      <c r="Z21" s="2"/>
      <c r="AA21" s="2"/>
      <c r="AB21" s="2"/>
      <c r="AC21" s="2"/>
      <c r="AD21" s="2"/>
      <c r="AE21" s="2"/>
      <c r="AF21" s="3"/>
      <c r="AG21" s="38">
        <f t="shared" si="2"/>
        <v>0</v>
      </c>
      <c r="AH21" s="38">
        <f t="shared" si="3"/>
        <v>0</v>
      </c>
    </row>
    <row r="22" spans="1:34" s="55" customFormat="1" ht="84.75" customHeight="1" x14ac:dyDescent="0.25">
      <c r="A22" s="59" t="s">
        <v>10</v>
      </c>
      <c r="B22" s="58">
        <f t="shared" ref="B22:S22" si="9">B23</f>
        <v>12.7</v>
      </c>
      <c r="C22" s="58">
        <f t="shared" si="9"/>
        <v>12.7</v>
      </c>
      <c r="D22" s="58">
        <f>D23</f>
        <v>12.7</v>
      </c>
      <c r="E22" s="58">
        <f t="shared" si="9"/>
        <v>12.7</v>
      </c>
      <c r="F22" s="58">
        <f>E22/B22*100</f>
        <v>100</v>
      </c>
      <c r="G22" s="58">
        <f>E22/C22*100</f>
        <v>100</v>
      </c>
      <c r="H22" s="58">
        <f t="shared" si="9"/>
        <v>0</v>
      </c>
      <c r="I22" s="58">
        <f t="shared" si="9"/>
        <v>0</v>
      </c>
      <c r="J22" s="58">
        <f t="shared" si="9"/>
        <v>0</v>
      </c>
      <c r="K22" s="58">
        <f t="shared" si="9"/>
        <v>0</v>
      </c>
      <c r="L22" s="58">
        <f t="shared" si="9"/>
        <v>0</v>
      </c>
      <c r="M22" s="58">
        <f t="shared" si="9"/>
        <v>0</v>
      </c>
      <c r="N22" s="58">
        <f t="shared" si="9"/>
        <v>12.7</v>
      </c>
      <c r="O22" s="58">
        <f t="shared" si="9"/>
        <v>12.7</v>
      </c>
      <c r="P22" s="58">
        <f t="shared" si="9"/>
        <v>0</v>
      </c>
      <c r="Q22" s="58">
        <f t="shared" si="9"/>
        <v>0</v>
      </c>
      <c r="R22" s="58">
        <f t="shared" si="9"/>
        <v>0</v>
      </c>
      <c r="S22" s="58">
        <f t="shared" si="9"/>
        <v>0</v>
      </c>
      <c r="T22" s="58">
        <f>T23</f>
        <v>0</v>
      </c>
      <c r="U22" s="58">
        <f>U23</f>
        <v>0</v>
      </c>
      <c r="V22" s="58">
        <f t="shared" ref="V22:AE22" si="10">V23</f>
        <v>0</v>
      </c>
      <c r="W22" s="58">
        <f t="shared" si="10"/>
        <v>0</v>
      </c>
      <c r="X22" s="58">
        <f t="shared" si="10"/>
        <v>0</v>
      </c>
      <c r="Y22" s="58">
        <f t="shared" si="10"/>
        <v>0</v>
      </c>
      <c r="Z22" s="58">
        <f t="shared" si="10"/>
        <v>0</v>
      </c>
      <c r="AA22" s="58">
        <f t="shared" si="10"/>
        <v>0</v>
      </c>
      <c r="AB22" s="58">
        <f t="shared" si="10"/>
        <v>0</v>
      </c>
      <c r="AC22" s="58">
        <f t="shared" si="10"/>
        <v>0</v>
      </c>
      <c r="AD22" s="58">
        <f t="shared" si="10"/>
        <v>0</v>
      </c>
      <c r="AE22" s="58">
        <f t="shared" si="10"/>
        <v>0</v>
      </c>
      <c r="AF22" s="56" t="s">
        <v>81</v>
      </c>
      <c r="AG22" s="38">
        <f t="shared" si="2"/>
        <v>12.7</v>
      </c>
      <c r="AH22" s="38">
        <f t="shared" si="3"/>
        <v>12.7</v>
      </c>
    </row>
    <row r="23" spans="1:34" s="4" customFormat="1" ht="18.75" x14ac:dyDescent="0.25">
      <c r="A23" s="3" t="s">
        <v>4</v>
      </c>
      <c r="B23" s="10">
        <f>B24+B25+B26+B27</f>
        <v>12.7</v>
      </c>
      <c r="C23" s="10">
        <f t="shared" ref="C23:AE23" si="11">C24+C25+C26+C27</f>
        <v>12.7</v>
      </c>
      <c r="D23" s="10">
        <f t="shared" si="11"/>
        <v>12.7</v>
      </c>
      <c r="E23" s="10">
        <f t="shared" si="11"/>
        <v>12.7</v>
      </c>
      <c r="F23" s="10">
        <f>E23/B23*100</f>
        <v>100</v>
      </c>
      <c r="G23" s="10">
        <f>E23/C23*100</f>
        <v>100</v>
      </c>
      <c r="H23" s="7">
        <f t="shared" si="11"/>
        <v>0</v>
      </c>
      <c r="I23" s="7">
        <f t="shared" si="11"/>
        <v>0</v>
      </c>
      <c r="J23" s="7">
        <f t="shared" si="11"/>
        <v>0</v>
      </c>
      <c r="K23" s="7">
        <f t="shared" si="11"/>
        <v>0</v>
      </c>
      <c r="L23" s="10">
        <f t="shared" si="11"/>
        <v>0</v>
      </c>
      <c r="M23" s="10">
        <f t="shared" si="11"/>
        <v>0</v>
      </c>
      <c r="N23" s="50">
        <f t="shared" si="11"/>
        <v>12.7</v>
      </c>
      <c r="O23" s="50">
        <f t="shared" si="11"/>
        <v>12.7</v>
      </c>
      <c r="P23" s="50">
        <f t="shared" si="11"/>
        <v>0</v>
      </c>
      <c r="Q23" s="50">
        <f t="shared" si="11"/>
        <v>0</v>
      </c>
      <c r="R23" s="50">
        <f t="shared" si="11"/>
        <v>0</v>
      </c>
      <c r="S23" s="50">
        <f t="shared" si="11"/>
        <v>0</v>
      </c>
      <c r="T23" s="7">
        <f t="shared" si="11"/>
        <v>0</v>
      </c>
      <c r="U23" s="7">
        <f t="shared" si="11"/>
        <v>0</v>
      </c>
      <c r="V23" s="7">
        <f t="shared" si="11"/>
        <v>0</v>
      </c>
      <c r="W23" s="7">
        <f t="shared" si="11"/>
        <v>0</v>
      </c>
      <c r="X23" s="50">
        <f t="shared" si="11"/>
        <v>0</v>
      </c>
      <c r="Y23" s="50">
        <f t="shared" si="11"/>
        <v>0</v>
      </c>
      <c r="Z23" s="7">
        <f t="shared" si="11"/>
        <v>0</v>
      </c>
      <c r="AA23" s="7">
        <f t="shared" si="11"/>
        <v>0</v>
      </c>
      <c r="AB23" s="7">
        <f t="shared" si="11"/>
        <v>0</v>
      </c>
      <c r="AC23" s="7">
        <f t="shared" si="11"/>
        <v>0</v>
      </c>
      <c r="AD23" s="7">
        <f t="shared" si="11"/>
        <v>0</v>
      </c>
      <c r="AE23" s="7">
        <f t="shared" si="11"/>
        <v>0</v>
      </c>
      <c r="AF23" s="3"/>
      <c r="AG23" s="38">
        <f t="shared" si="2"/>
        <v>12.7</v>
      </c>
      <c r="AH23" s="38">
        <f t="shared" si="3"/>
        <v>12.7</v>
      </c>
    </row>
    <row r="24" spans="1:34" s="4" customFormat="1" ht="18.75" x14ac:dyDescent="0.25">
      <c r="A24" s="28" t="s">
        <v>5</v>
      </c>
      <c r="B24" s="10"/>
      <c r="C24" s="8"/>
      <c r="D24" s="8"/>
      <c r="E24" s="8"/>
      <c r="F24" s="8"/>
      <c r="G24" s="8"/>
      <c r="H24" s="2"/>
      <c r="I24" s="2"/>
      <c r="J24" s="2"/>
      <c r="K24" s="2"/>
      <c r="L24" s="34"/>
      <c r="M24" s="34"/>
      <c r="N24" s="51"/>
      <c r="O24" s="51"/>
      <c r="P24" s="47"/>
      <c r="Q24" s="47"/>
      <c r="R24" s="47"/>
      <c r="S24" s="47"/>
      <c r="T24" s="2"/>
      <c r="U24" s="2"/>
      <c r="V24" s="8"/>
      <c r="W24" s="8"/>
      <c r="X24" s="47"/>
      <c r="Y24" s="47"/>
      <c r="Z24" s="8"/>
      <c r="AA24" s="8"/>
      <c r="AB24" s="2"/>
      <c r="AC24" s="2"/>
      <c r="AD24" s="2"/>
      <c r="AE24" s="2"/>
      <c r="AF24" s="28"/>
      <c r="AG24" s="38">
        <f t="shared" si="2"/>
        <v>0</v>
      </c>
      <c r="AH24" s="38">
        <f t="shared" si="3"/>
        <v>0</v>
      </c>
    </row>
    <row r="25" spans="1:34" s="4" customFormat="1" ht="18.75" x14ac:dyDescent="0.25">
      <c r="A25" s="28" t="s">
        <v>6</v>
      </c>
      <c r="B25" s="10">
        <f>J25+L25+N25+P25+R25+T25+V25+X25+Z25+AB25+AD25+H25</f>
        <v>12.7</v>
      </c>
      <c r="C25" s="8">
        <f>H25+J25+L25+N25+P25+R25+T25+V25</f>
        <v>12.7</v>
      </c>
      <c r="D25" s="8">
        <f>E25</f>
        <v>12.7</v>
      </c>
      <c r="E25" s="8">
        <f>I25+K25+M25+O25+Q25+S25+U25+W25+Y25+AA25+AC25+AE25</f>
        <v>12.7</v>
      </c>
      <c r="F25" s="8">
        <f>E25/B25*100</f>
        <v>100</v>
      </c>
      <c r="G25" s="8">
        <f>E25/C25*100</f>
        <v>100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51">
        <v>12.7</v>
      </c>
      <c r="O25" s="51">
        <v>12.7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8">
        <v>0</v>
      </c>
      <c r="W25" s="8">
        <v>0</v>
      </c>
      <c r="X25" s="51">
        <v>0</v>
      </c>
      <c r="Y25" s="51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3"/>
      <c r="AG25" s="38">
        <f t="shared" si="2"/>
        <v>12.7</v>
      </c>
      <c r="AH25" s="38">
        <f t="shared" si="3"/>
        <v>12.7</v>
      </c>
    </row>
    <row r="26" spans="1:34" s="4" customFormat="1" ht="18.75" x14ac:dyDescent="0.25">
      <c r="A26" s="28" t="s">
        <v>7</v>
      </c>
      <c r="B26" s="7"/>
      <c r="C26" s="8"/>
      <c r="D26" s="8"/>
      <c r="E26" s="8"/>
      <c r="F26" s="2"/>
      <c r="G26" s="2"/>
      <c r="H26" s="2"/>
      <c r="I26" s="2"/>
      <c r="J26" s="2"/>
      <c r="K26" s="2"/>
      <c r="L26" s="34"/>
      <c r="M26" s="34"/>
      <c r="N26" s="47"/>
      <c r="O26" s="47"/>
      <c r="P26" s="47"/>
      <c r="Q26" s="47"/>
      <c r="R26" s="47"/>
      <c r="S26" s="47"/>
      <c r="T26" s="2"/>
      <c r="U26" s="2"/>
      <c r="V26" s="2"/>
      <c r="W26" s="2"/>
      <c r="X26" s="47"/>
      <c r="Y26" s="47"/>
      <c r="Z26" s="2"/>
      <c r="AA26" s="2"/>
      <c r="AB26" s="2"/>
      <c r="AC26" s="2"/>
      <c r="AD26" s="2"/>
      <c r="AE26" s="2"/>
      <c r="AF26" s="3"/>
      <c r="AG26" s="38">
        <f t="shared" si="2"/>
        <v>0</v>
      </c>
      <c r="AH26" s="38">
        <f t="shared" si="3"/>
        <v>0</v>
      </c>
    </row>
    <row r="27" spans="1:34" s="4" customFormat="1" ht="18.75" x14ac:dyDescent="0.25">
      <c r="A27" s="28" t="s">
        <v>8</v>
      </c>
      <c r="B27" s="7"/>
      <c r="C27" s="8"/>
      <c r="D27" s="8"/>
      <c r="E27" s="8"/>
      <c r="F27" s="2"/>
      <c r="G27" s="2"/>
      <c r="H27" s="2"/>
      <c r="I27" s="2"/>
      <c r="J27" s="2"/>
      <c r="K27" s="2"/>
      <c r="L27" s="34"/>
      <c r="M27" s="34"/>
      <c r="N27" s="47"/>
      <c r="O27" s="47"/>
      <c r="P27" s="47"/>
      <c r="Q27" s="47"/>
      <c r="R27" s="51"/>
      <c r="S27" s="51"/>
      <c r="T27" s="2"/>
      <c r="U27" s="2"/>
      <c r="V27" s="2"/>
      <c r="W27" s="2"/>
      <c r="X27" s="47"/>
      <c r="Y27" s="47"/>
      <c r="Z27" s="2"/>
      <c r="AA27" s="2"/>
      <c r="AB27" s="2"/>
      <c r="AC27" s="2"/>
      <c r="AD27" s="2"/>
      <c r="AE27" s="2"/>
      <c r="AF27" s="3"/>
      <c r="AG27" s="38">
        <f t="shared" si="2"/>
        <v>0</v>
      </c>
      <c r="AH27" s="38">
        <f t="shared" si="3"/>
        <v>0</v>
      </c>
    </row>
    <row r="28" spans="1:34" s="55" customFormat="1" ht="56.25" x14ac:dyDescent="0.25">
      <c r="A28" s="59" t="s">
        <v>11</v>
      </c>
      <c r="B28" s="58">
        <f t="shared" ref="B28:S28" si="12">B29</f>
        <v>725</v>
      </c>
      <c r="C28" s="58">
        <f t="shared" si="12"/>
        <v>725</v>
      </c>
      <c r="D28" s="58">
        <f>D29</f>
        <v>725</v>
      </c>
      <c r="E28" s="58">
        <f t="shared" si="12"/>
        <v>725</v>
      </c>
      <c r="F28" s="58">
        <f t="shared" si="12"/>
        <v>100</v>
      </c>
      <c r="G28" s="58">
        <f t="shared" si="12"/>
        <v>100</v>
      </c>
      <c r="H28" s="58">
        <f t="shared" si="12"/>
        <v>0</v>
      </c>
      <c r="I28" s="58">
        <f t="shared" si="12"/>
        <v>0</v>
      </c>
      <c r="J28" s="58">
        <f t="shared" si="12"/>
        <v>100</v>
      </c>
      <c r="K28" s="58">
        <f t="shared" si="12"/>
        <v>100</v>
      </c>
      <c r="L28" s="58">
        <f t="shared" si="12"/>
        <v>0</v>
      </c>
      <c r="M28" s="58">
        <f t="shared" si="12"/>
        <v>0</v>
      </c>
      <c r="N28" s="58">
        <f t="shared" si="12"/>
        <v>40.299999999999997</v>
      </c>
      <c r="O28" s="58">
        <f t="shared" si="12"/>
        <v>40.299999999999997</v>
      </c>
      <c r="P28" s="58">
        <f t="shared" si="12"/>
        <v>140.30000000000001</v>
      </c>
      <c r="Q28" s="58">
        <f t="shared" si="12"/>
        <v>140.30000000000001</v>
      </c>
      <c r="R28" s="58">
        <f t="shared" si="12"/>
        <v>0</v>
      </c>
      <c r="S28" s="58">
        <f t="shared" si="12"/>
        <v>0</v>
      </c>
      <c r="T28" s="58">
        <f>T29</f>
        <v>122</v>
      </c>
      <c r="U28" s="58">
        <f>U29</f>
        <v>122</v>
      </c>
      <c r="V28" s="58">
        <f t="shared" ref="V28:AE28" si="13">V29</f>
        <v>0</v>
      </c>
      <c r="W28" s="58">
        <f t="shared" si="13"/>
        <v>0</v>
      </c>
      <c r="X28" s="58">
        <f t="shared" si="13"/>
        <v>100.2</v>
      </c>
      <c r="Y28" s="58">
        <f t="shared" si="13"/>
        <v>0</v>
      </c>
      <c r="Z28" s="58">
        <f t="shared" si="13"/>
        <v>222.2</v>
      </c>
      <c r="AA28" s="58">
        <f t="shared" si="13"/>
        <v>322.39999999999998</v>
      </c>
      <c r="AB28" s="58">
        <f t="shared" si="13"/>
        <v>0</v>
      </c>
      <c r="AC28" s="58">
        <f t="shared" si="13"/>
        <v>0</v>
      </c>
      <c r="AD28" s="58">
        <f t="shared" si="13"/>
        <v>0</v>
      </c>
      <c r="AE28" s="58">
        <f t="shared" si="13"/>
        <v>0</v>
      </c>
      <c r="AF28" s="56" t="s">
        <v>80</v>
      </c>
      <c r="AG28" s="38">
        <f t="shared" si="2"/>
        <v>725</v>
      </c>
      <c r="AH28" s="38">
        <f t="shared" si="3"/>
        <v>402.6</v>
      </c>
    </row>
    <row r="29" spans="1:34" s="4" customFormat="1" ht="18.75" x14ac:dyDescent="0.25">
      <c r="A29" s="3" t="s">
        <v>4</v>
      </c>
      <c r="B29" s="10">
        <f>B30+B31+B32+B33</f>
        <v>725</v>
      </c>
      <c r="C29" s="10">
        <f t="shared" ref="C29" si="14">C30+C31+C32+C33</f>
        <v>725</v>
      </c>
      <c r="D29" s="10">
        <f t="shared" ref="D29" si="15">D30+D31+D32+D33</f>
        <v>725</v>
      </c>
      <c r="E29" s="10">
        <f t="shared" ref="E29" si="16">E30+E31+E32+E33</f>
        <v>725</v>
      </c>
      <c r="F29" s="8">
        <f>E29/B29*100</f>
        <v>100</v>
      </c>
      <c r="G29" s="8">
        <f>E29/C29*100</f>
        <v>100</v>
      </c>
      <c r="H29" s="8">
        <v>0</v>
      </c>
      <c r="I29" s="8">
        <v>0</v>
      </c>
      <c r="J29" s="8">
        <f t="shared" ref="J29:AE29" si="17">J30+J31</f>
        <v>100</v>
      </c>
      <c r="K29" s="8">
        <f t="shared" si="17"/>
        <v>100</v>
      </c>
      <c r="L29" s="11">
        <f t="shared" si="17"/>
        <v>0</v>
      </c>
      <c r="M29" s="11">
        <f t="shared" si="17"/>
        <v>0</v>
      </c>
      <c r="N29" s="51">
        <f t="shared" si="17"/>
        <v>40.299999999999997</v>
      </c>
      <c r="O29" s="51">
        <f t="shared" si="17"/>
        <v>40.299999999999997</v>
      </c>
      <c r="P29" s="51">
        <f t="shared" si="17"/>
        <v>140.30000000000001</v>
      </c>
      <c r="Q29" s="51">
        <f t="shared" si="17"/>
        <v>140.30000000000001</v>
      </c>
      <c r="R29" s="51">
        <f t="shared" si="17"/>
        <v>0</v>
      </c>
      <c r="S29" s="51">
        <f t="shared" si="17"/>
        <v>0</v>
      </c>
      <c r="T29" s="8">
        <f t="shared" si="17"/>
        <v>122</v>
      </c>
      <c r="U29" s="8">
        <f t="shared" si="17"/>
        <v>122</v>
      </c>
      <c r="V29" s="8">
        <f t="shared" si="17"/>
        <v>0</v>
      </c>
      <c r="W29" s="8">
        <f t="shared" si="17"/>
        <v>0</v>
      </c>
      <c r="X29" s="51">
        <f t="shared" si="17"/>
        <v>100.2</v>
      </c>
      <c r="Y29" s="51">
        <f t="shared" si="17"/>
        <v>0</v>
      </c>
      <c r="Z29" s="11">
        <f t="shared" si="17"/>
        <v>222.2</v>
      </c>
      <c r="AA29" s="11">
        <f t="shared" si="17"/>
        <v>322.39999999999998</v>
      </c>
      <c r="AB29" s="11">
        <f t="shared" si="17"/>
        <v>0</v>
      </c>
      <c r="AC29" s="11">
        <f t="shared" si="17"/>
        <v>0</v>
      </c>
      <c r="AD29" s="11">
        <f t="shared" si="17"/>
        <v>0</v>
      </c>
      <c r="AE29" s="11">
        <f t="shared" si="17"/>
        <v>0</v>
      </c>
      <c r="AF29" s="28"/>
      <c r="AG29" s="38">
        <f t="shared" si="2"/>
        <v>725</v>
      </c>
      <c r="AH29" s="38">
        <f t="shared" si="3"/>
        <v>402.6</v>
      </c>
    </row>
    <row r="30" spans="1:34" s="4" customFormat="1" ht="18.75" x14ac:dyDescent="0.25">
      <c r="A30" s="28" t="s">
        <v>5</v>
      </c>
      <c r="B30" s="10">
        <v>100.2</v>
      </c>
      <c r="C30" s="8">
        <f>H30+J30+L30+N30+P30+R30+T30+V30+X30+Z30</f>
        <v>100.2</v>
      </c>
      <c r="D30" s="8">
        <f>E30</f>
        <v>100.2</v>
      </c>
      <c r="E30" s="8">
        <f>I30+K30+M30+O30+Q30+S30+U30+W30+Y30+AA30+AC30+AE30</f>
        <v>100.2</v>
      </c>
      <c r="F30" s="8">
        <f>D30/B30*100</f>
        <v>100</v>
      </c>
      <c r="G30" s="8">
        <f>E30/B30*100</f>
        <v>100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8">
        <v>0</v>
      </c>
      <c r="U30" s="8">
        <v>0</v>
      </c>
      <c r="V30" s="8">
        <v>0</v>
      </c>
      <c r="W30" s="8">
        <v>0</v>
      </c>
      <c r="X30" s="8">
        <v>100.2</v>
      </c>
      <c r="Y30" s="8">
        <v>0</v>
      </c>
      <c r="Z30" s="8">
        <v>0</v>
      </c>
      <c r="AA30" s="8">
        <v>100.2</v>
      </c>
      <c r="AB30" s="8">
        <v>0</v>
      </c>
      <c r="AC30" s="8">
        <v>0</v>
      </c>
      <c r="AD30" s="8">
        <v>0</v>
      </c>
      <c r="AE30" s="8">
        <v>0</v>
      </c>
      <c r="AF30" s="28"/>
      <c r="AG30" s="38">
        <f t="shared" si="2"/>
        <v>100.2</v>
      </c>
      <c r="AH30" s="38">
        <f t="shared" si="3"/>
        <v>0</v>
      </c>
    </row>
    <row r="31" spans="1:34" s="4" customFormat="1" ht="27" customHeight="1" x14ac:dyDescent="0.25">
      <c r="A31" s="28" t="s">
        <v>6</v>
      </c>
      <c r="B31" s="10">
        <f>J31+L31+N31+P31+R31+T31+V31+X31+Z31+AB31+AD31+H31</f>
        <v>624.79999999999995</v>
      </c>
      <c r="C31" s="8">
        <f>H31+J31+N31+P31+T31+V31+X31+Z31</f>
        <v>624.79999999999995</v>
      </c>
      <c r="D31" s="8">
        <f>E31</f>
        <v>624.79999999999995</v>
      </c>
      <c r="E31" s="8">
        <f>I31+K31+M31+O31+Q31+S31+U31+W31+Y31+AA31+AC31+AE31</f>
        <v>624.79999999999995</v>
      </c>
      <c r="F31" s="8">
        <f>E31/B31*100</f>
        <v>100</v>
      </c>
      <c r="G31" s="8">
        <f>E31/C31*100</f>
        <v>100</v>
      </c>
      <c r="H31" s="8">
        <v>0</v>
      </c>
      <c r="I31" s="8">
        <v>0</v>
      </c>
      <c r="J31" s="8">
        <v>100</v>
      </c>
      <c r="K31" s="8">
        <v>100</v>
      </c>
      <c r="L31" s="11">
        <v>0</v>
      </c>
      <c r="M31" s="11">
        <v>0</v>
      </c>
      <c r="N31" s="51">
        <v>40.299999999999997</v>
      </c>
      <c r="O31" s="51">
        <v>40.299999999999997</v>
      </c>
      <c r="P31" s="51">
        <v>140.30000000000001</v>
      </c>
      <c r="Q31" s="51">
        <v>140.30000000000001</v>
      </c>
      <c r="R31" s="51">
        <v>0</v>
      </c>
      <c r="S31" s="51">
        <v>0</v>
      </c>
      <c r="T31" s="8">
        <v>122</v>
      </c>
      <c r="U31" s="8">
        <v>122</v>
      </c>
      <c r="V31" s="8">
        <v>0</v>
      </c>
      <c r="W31" s="8">
        <v>0</v>
      </c>
      <c r="X31" s="8">
        <v>0</v>
      </c>
      <c r="Y31" s="8">
        <v>0</v>
      </c>
      <c r="Z31" s="8">
        <v>222.2</v>
      </c>
      <c r="AA31" s="8">
        <v>222.2</v>
      </c>
      <c r="AB31" s="8">
        <v>0</v>
      </c>
      <c r="AC31" s="8">
        <v>0</v>
      </c>
      <c r="AD31" s="8">
        <v>0</v>
      </c>
      <c r="AE31" s="8">
        <v>0</v>
      </c>
      <c r="AF31" s="28"/>
      <c r="AG31" s="38">
        <f t="shared" si="2"/>
        <v>624.79999999999995</v>
      </c>
      <c r="AH31" s="38">
        <f t="shared" si="3"/>
        <v>402.6</v>
      </c>
    </row>
    <row r="32" spans="1:34" s="4" customFormat="1" ht="18.75" x14ac:dyDescent="0.25">
      <c r="A32" s="28" t="s">
        <v>7</v>
      </c>
      <c r="B32" s="7"/>
      <c r="C32" s="8"/>
      <c r="D32" s="8"/>
      <c r="E32" s="2"/>
      <c r="F32" s="2"/>
      <c r="G32" s="2"/>
      <c r="H32" s="2"/>
      <c r="I32" s="2"/>
      <c r="J32" s="2"/>
      <c r="K32" s="2"/>
      <c r="L32" s="34"/>
      <c r="M32" s="34"/>
      <c r="N32" s="47"/>
      <c r="O32" s="47"/>
      <c r="P32" s="47"/>
      <c r="Q32" s="47"/>
      <c r="R32" s="47"/>
      <c r="S32" s="47"/>
      <c r="T32" s="2"/>
      <c r="U32" s="2"/>
      <c r="V32" s="2"/>
      <c r="W32" s="2"/>
      <c r="X32" s="47"/>
      <c r="Y32" s="47"/>
      <c r="Z32" s="2"/>
      <c r="AA32" s="2"/>
      <c r="AB32" s="2"/>
      <c r="AC32" s="2"/>
      <c r="AD32" s="2"/>
      <c r="AE32" s="2"/>
      <c r="AF32" s="3"/>
      <c r="AG32" s="38">
        <f t="shared" si="2"/>
        <v>0</v>
      </c>
      <c r="AH32" s="38">
        <f t="shared" si="3"/>
        <v>0</v>
      </c>
    </row>
    <row r="33" spans="1:34" s="4" customFormat="1" ht="18.75" x14ac:dyDescent="0.25">
      <c r="A33" s="28" t="s">
        <v>8</v>
      </c>
      <c r="B33" s="7"/>
      <c r="C33" s="8"/>
      <c r="D33" s="8"/>
      <c r="E33" s="2"/>
      <c r="F33" s="2"/>
      <c r="G33" s="2"/>
      <c r="H33" s="2"/>
      <c r="I33" s="2"/>
      <c r="J33" s="2"/>
      <c r="K33" s="2"/>
      <c r="L33" s="34"/>
      <c r="M33" s="34"/>
      <c r="N33" s="47"/>
      <c r="O33" s="47"/>
      <c r="P33" s="47"/>
      <c r="Q33" s="47"/>
      <c r="R33" s="47"/>
      <c r="S33" s="47"/>
      <c r="T33" s="2"/>
      <c r="U33" s="2"/>
      <c r="V33" s="2"/>
      <c r="W33" s="2"/>
      <c r="X33" s="47"/>
      <c r="Y33" s="47"/>
      <c r="Z33" s="2"/>
      <c r="AA33" s="2"/>
      <c r="AB33" s="2"/>
      <c r="AC33" s="2"/>
      <c r="AD33" s="2"/>
      <c r="AE33" s="8"/>
      <c r="AF33" s="33"/>
      <c r="AG33" s="38">
        <f t="shared" si="2"/>
        <v>0</v>
      </c>
      <c r="AH33" s="38">
        <f t="shared" si="3"/>
        <v>0</v>
      </c>
    </row>
    <row r="34" spans="1:34" s="55" customFormat="1" ht="56.25" x14ac:dyDescent="0.25">
      <c r="A34" s="59" t="s">
        <v>63</v>
      </c>
      <c r="B34" s="58">
        <f t="shared" ref="B34:S34" si="18">B35</f>
        <v>15</v>
      </c>
      <c r="C34" s="58">
        <f t="shared" si="18"/>
        <v>15</v>
      </c>
      <c r="D34" s="58">
        <f>D35</f>
        <v>15</v>
      </c>
      <c r="E34" s="58">
        <f t="shared" si="18"/>
        <v>15</v>
      </c>
      <c r="F34" s="58">
        <f t="shared" si="18"/>
        <v>100</v>
      </c>
      <c r="G34" s="58">
        <f t="shared" si="18"/>
        <v>100</v>
      </c>
      <c r="H34" s="58">
        <f t="shared" si="18"/>
        <v>0</v>
      </c>
      <c r="I34" s="58">
        <f t="shared" si="18"/>
        <v>0</v>
      </c>
      <c r="J34" s="58">
        <f t="shared" si="18"/>
        <v>0</v>
      </c>
      <c r="K34" s="58">
        <f t="shared" si="18"/>
        <v>0</v>
      </c>
      <c r="L34" s="58">
        <f t="shared" si="18"/>
        <v>0</v>
      </c>
      <c r="M34" s="58">
        <f t="shared" si="18"/>
        <v>0</v>
      </c>
      <c r="N34" s="58">
        <f t="shared" si="18"/>
        <v>0</v>
      </c>
      <c r="O34" s="58">
        <f t="shared" si="18"/>
        <v>0</v>
      </c>
      <c r="P34" s="58">
        <f t="shared" si="18"/>
        <v>0</v>
      </c>
      <c r="Q34" s="58">
        <f t="shared" si="18"/>
        <v>0</v>
      </c>
      <c r="R34" s="58">
        <f t="shared" si="18"/>
        <v>0</v>
      </c>
      <c r="S34" s="58">
        <f t="shared" si="18"/>
        <v>0</v>
      </c>
      <c r="T34" s="58">
        <f>T35</f>
        <v>0</v>
      </c>
      <c r="U34" s="58">
        <f>U35</f>
        <v>0</v>
      </c>
      <c r="V34" s="58">
        <f t="shared" ref="V34:AE34" si="19">V35</f>
        <v>0</v>
      </c>
      <c r="W34" s="58">
        <f t="shared" si="19"/>
        <v>0</v>
      </c>
      <c r="X34" s="58">
        <f t="shared" si="19"/>
        <v>0</v>
      </c>
      <c r="Y34" s="58">
        <f t="shared" si="19"/>
        <v>0</v>
      </c>
      <c r="Z34" s="58">
        <f t="shared" si="19"/>
        <v>15</v>
      </c>
      <c r="AA34" s="58">
        <f t="shared" si="19"/>
        <v>0</v>
      </c>
      <c r="AB34" s="58">
        <f t="shared" si="19"/>
        <v>0</v>
      </c>
      <c r="AC34" s="58">
        <f t="shared" si="19"/>
        <v>15</v>
      </c>
      <c r="AD34" s="58">
        <f t="shared" si="19"/>
        <v>0</v>
      </c>
      <c r="AE34" s="58">
        <f t="shared" si="19"/>
        <v>0</v>
      </c>
      <c r="AF34" s="58"/>
      <c r="AG34" s="38">
        <f>AD34+AB34+Z34+X34+V34+T34+R34+P34+N34+L34+J34+H34</f>
        <v>15</v>
      </c>
      <c r="AH34" s="38"/>
    </row>
    <row r="35" spans="1:34" s="4" customFormat="1" ht="18.75" x14ac:dyDescent="0.25">
      <c r="A35" s="3" t="s">
        <v>4</v>
      </c>
      <c r="B35" s="10">
        <f>B36+B37+B38+B39</f>
        <v>15</v>
      </c>
      <c r="C35" s="10">
        <f t="shared" ref="C35" si="20">C36+C37+C38+C39</f>
        <v>15</v>
      </c>
      <c r="D35" s="10">
        <f t="shared" ref="D35" si="21">D36+D37+D38+D39</f>
        <v>15</v>
      </c>
      <c r="E35" s="10">
        <f t="shared" ref="E35" si="22">E36+E37+E38+E39</f>
        <v>15</v>
      </c>
      <c r="F35" s="8">
        <f>E35/B35*100</f>
        <v>100</v>
      </c>
      <c r="G35" s="8">
        <f>E35/C35*100</f>
        <v>100</v>
      </c>
      <c r="H35" s="7">
        <f t="shared" ref="H35:AE35" si="23">H36+H37+H38+H39</f>
        <v>0</v>
      </c>
      <c r="I35" s="7">
        <f t="shared" si="23"/>
        <v>0</v>
      </c>
      <c r="J35" s="7">
        <f t="shared" si="23"/>
        <v>0</v>
      </c>
      <c r="K35" s="7">
        <f t="shared" si="23"/>
        <v>0</v>
      </c>
      <c r="L35" s="10">
        <f t="shared" si="23"/>
        <v>0</v>
      </c>
      <c r="M35" s="10">
        <f t="shared" si="23"/>
        <v>0</v>
      </c>
      <c r="N35" s="50">
        <f t="shared" si="23"/>
        <v>0</v>
      </c>
      <c r="O35" s="50">
        <f t="shared" si="23"/>
        <v>0</v>
      </c>
      <c r="P35" s="50">
        <f t="shared" si="23"/>
        <v>0</v>
      </c>
      <c r="Q35" s="50">
        <f t="shared" si="23"/>
        <v>0</v>
      </c>
      <c r="R35" s="50">
        <f t="shared" si="23"/>
        <v>0</v>
      </c>
      <c r="S35" s="50">
        <f t="shared" si="23"/>
        <v>0</v>
      </c>
      <c r="T35" s="7">
        <f t="shared" si="23"/>
        <v>0</v>
      </c>
      <c r="U35" s="7">
        <f t="shared" si="23"/>
        <v>0</v>
      </c>
      <c r="V35" s="7">
        <f t="shared" si="23"/>
        <v>0</v>
      </c>
      <c r="W35" s="7">
        <f t="shared" si="23"/>
        <v>0</v>
      </c>
      <c r="X35" s="50">
        <f t="shared" si="23"/>
        <v>0</v>
      </c>
      <c r="Y35" s="50">
        <f t="shared" si="23"/>
        <v>0</v>
      </c>
      <c r="Z35" s="10">
        <f t="shared" si="23"/>
        <v>15</v>
      </c>
      <c r="AA35" s="10">
        <f t="shared" si="23"/>
        <v>0</v>
      </c>
      <c r="AB35" s="10">
        <f t="shared" si="23"/>
        <v>0</v>
      </c>
      <c r="AC35" s="10">
        <f t="shared" si="23"/>
        <v>15</v>
      </c>
      <c r="AD35" s="10">
        <f t="shared" si="23"/>
        <v>0</v>
      </c>
      <c r="AE35" s="10">
        <f t="shared" si="23"/>
        <v>0</v>
      </c>
      <c r="AF35" s="3"/>
      <c r="AG35" s="38"/>
      <c r="AH35" s="38"/>
    </row>
    <row r="36" spans="1:34" s="4" customFormat="1" ht="18.75" x14ac:dyDescent="0.25">
      <c r="A36" s="28" t="s">
        <v>5</v>
      </c>
      <c r="B36" s="10"/>
      <c r="C36" s="8"/>
      <c r="D36" s="8"/>
      <c r="E36" s="8"/>
      <c r="F36" s="2"/>
      <c r="G36" s="2"/>
      <c r="H36" s="8"/>
      <c r="I36" s="8"/>
      <c r="J36" s="8"/>
      <c r="K36" s="8"/>
      <c r="L36" s="11"/>
      <c r="M36" s="11"/>
      <c r="N36" s="51"/>
      <c r="O36" s="51"/>
      <c r="P36" s="51"/>
      <c r="Q36" s="51"/>
      <c r="R36" s="51"/>
      <c r="S36" s="51"/>
      <c r="T36" s="8"/>
      <c r="U36" s="8"/>
      <c r="V36" s="8"/>
      <c r="W36" s="8"/>
      <c r="X36" s="51"/>
      <c r="Y36" s="51"/>
      <c r="Z36" s="8"/>
      <c r="AA36" s="8"/>
      <c r="AB36" s="8"/>
      <c r="AC36" s="8"/>
      <c r="AD36" s="8"/>
      <c r="AE36" s="8"/>
      <c r="AF36" s="3"/>
      <c r="AG36" s="38"/>
      <c r="AH36" s="38"/>
    </row>
    <row r="37" spans="1:34" s="4" customFormat="1" ht="18.75" x14ac:dyDescent="0.25">
      <c r="A37" s="28" t="s">
        <v>6</v>
      </c>
      <c r="B37" s="10"/>
      <c r="C37" s="8"/>
      <c r="D37" s="8"/>
      <c r="E37" s="8"/>
      <c r="F37" s="8"/>
      <c r="G37" s="8"/>
      <c r="H37" s="2"/>
      <c r="I37" s="2"/>
      <c r="J37" s="8"/>
      <c r="K37" s="8"/>
      <c r="L37" s="11"/>
      <c r="M37" s="11"/>
      <c r="N37" s="47"/>
      <c r="O37" s="47"/>
      <c r="P37" s="47"/>
      <c r="Q37" s="47"/>
      <c r="R37" s="47"/>
      <c r="S37" s="47"/>
      <c r="T37" s="2"/>
      <c r="U37" s="2"/>
      <c r="V37" s="2"/>
      <c r="W37" s="2"/>
      <c r="X37" s="47"/>
      <c r="Y37" s="47"/>
      <c r="Z37" s="2"/>
      <c r="AA37" s="2"/>
      <c r="AB37" s="2"/>
      <c r="AC37" s="2"/>
      <c r="AD37" s="2"/>
      <c r="AE37" s="2"/>
      <c r="AF37" s="3"/>
      <c r="AG37" s="38"/>
      <c r="AH37" s="38"/>
    </row>
    <row r="38" spans="1:34" s="4" customFormat="1" ht="18.75" x14ac:dyDescent="0.25">
      <c r="A38" s="28" t="s">
        <v>7</v>
      </c>
      <c r="B38" s="10">
        <v>15</v>
      </c>
      <c r="C38" s="8">
        <f>H38+J38+Z38</f>
        <v>15</v>
      </c>
      <c r="D38" s="8">
        <v>15</v>
      </c>
      <c r="E38" s="8">
        <f>I38+K38+M38+O38+Q38+S38+U38+W38+Y38+AA38+AC38+AE38</f>
        <v>15</v>
      </c>
      <c r="F38" s="8">
        <f>E38/B38*100</f>
        <v>100</v>
      </c>
      <c r="G38" s="8">
        <f>E38/C38*100</f>
        <v>100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15</v>
      </c>
      <c r="AA38" s="8">
        <v>0</v>
      </c>
      <c r="AB38" s="8">
        <v>0</v>
      </c>
      <c r="AC38" s="8">
        <v>15</v>
      </c>
      <c r="AD38" s="8">
        <v>0</v>
      </c>
      <c r="AE38" s="8">
        <v>0</v>
      </c>
      <c r="AF38" s="28"/>
      <c r="AG38" s="38"/>
      <c r="AH38" s="38"/>
    </row>
    <row r="39" spans="1:34" s="4" customFormat="1" ht="18.75" x14ac:dyDescent="0.25">
      <c r="A39" s="28" t="s">
        <v>8</v>
      </c>
      <c r="B39" s="7"/>
      <c r="C39" s="8"/>
      <c r="D39" s="8"/>
      <c r="E39" s="2"/>
      <c r="F39" s="2"/>
      <c r="G39" s="2"/>
      <c r="H39" s="2"/>
      <c r="I39" s="2"/>
      <c r="J39" s="2"/>
      <c r="K39" s="2"/>
      <c r="L39" s="34"/>
      <c r="M39" s="34"/>
      <c r="N39" s="47"/>
      <c r="O39" s="47"/>
      <c r="P39" s="47"/>
      <c r="Q39" s="47"/>
      <c r="R39" s="47"/>
      <c r="S39" s="47"/>
      <c r="T39" s="2"/>
      <c r="U39" s="2"/>
      <c r="V39" s="2"/>
      <c r="W39" s="2"/>
      <c r="X39" s="47"/>
      <c r="Y39" s="47"/>
      <c r="Z39" s="2"/>
      <c r="AA39" s="2"/>
      <c r="AB39" s="2"/>
      <c r="AC39" s="2"/>
      <c r="AD39" s="2"/>
      <c r="AE39" s="2"/>
      <c r="AF39" s="3"/>
      <c r="AG39" s="38"/>
      <c r="AH39" s="38"/>
    </row>
    <row r="40" spans="1:34" s="55" customFormat="1" ht="75" x14ac:dyDescent="0.25">
      <c r="A40" s="59" t="s">
        <v>12</v>
      </c>
      <c r="B40" s="58">
        <f t="shared" ref="B40:S40" si="24">B41</f>
        <v>144.6</v>
      </c>
      <c r="C40" s="58">
        <f t="shared" si="24"/>
        <v>144.6</v>
      </c>
      <c r="D40" s="58">
        <f>D41</f>
        <v>144.6</v>
      </c>
      <c r="E40" s="58">
        <f t="shared" si="24"/>
        <v>144.6</v>
      </c>
      <c r="F40" s="58">
        <f t="shared" si="24"/>
        <v>100</v>
      </c>
      <c r="G40" s="58">
        <f t="shared" si="24"/>
        <v>100</v>
      </c>
      <c r="H40" s="58">
        <f t="shared" si="24"/>
        <v>0</v>
      </c>
      <c r="I40" s="58">
        <f t="shared" si="24"/>
        <v>0</v>
      </c>
      <c r="J40" s="58">
        <f t="shared" si="24"/>
        <v>44.05</v>
      </c>
      <c r="K40" s="58">
        <f t="shared" si="24"/>
        <v>44.05</v>
      </c>
      <c r="L40" s="58">
        <f t="shared" si="24"/>
        <v>100.55</v>
      </c>
      <c r="M40" s="58">
        <f t="shared" si="24"/>
        <v>100.55</v>
      </c>
      <c r="N40" s="58">
        <f t="shared" si="24"/>
        <v>0</v>
      </c>
      <c r="O40" s="58">
        <f t="shared" si="24"/>
        <v>0</v>
      </c>
      <c r="P40" s="58">
        <f t="shared" si="24"/>
        <v>0</v>
      </c>
      <c r="Q40" s="58">
        <f t="shared" si="24"/>
        <v>0</v>
      </c>
      <c r="R40" s="58">
        <f t="shared" si="24"/>
        <v>0</v>
      </c>
      <c r="S40" s="58">
        <f t="shared" si="24"/>
        <v>0</v>
      </c>
      <c r="T40" s="58">
        <f>T41</f>
        <v>0</v>
      </c>
      <c r="U40" s="58">
        <f>U41</f>
        <v>0</v>
      </c>
      <c r="V40" s="58">
        <f t="shared" ref="V40:AD40" si="25">V41</f>
        <v>0</v>
      </c>
      <c r="W40" s="58">
        <f t="shared" si="25"/>
        <v>0</v>
      </c>
      <c r="X40" s="58">
        <f t="shared" si="25"/>
        <v>0</v>
      </c>
      <c r="Y40" s="58">
        <f t="shared" si="25"/>
        <v>0</v>
      </c>
      <c r="Z40" s="58">
        <f t="shared" si="25"/>
        <v>0</v>
      </c>
      <c r="AA40" s="58">
        <f t="shared" si="25"/>
        <v>0</v>
      </c>
      <c r="AB40" s="58">
        <f t="shared" si="25"/>
        <v>0</v>
      </c>
      <c r="AC40" s="58">
        <f t="shared" si="25"/>
        <v>0</v>
      </c>
      <c r="AD40" s="58">
        <f t="shared" si="25"/>
        <v>0</v>
      </c>
      <c r="AE40" s="58">
        <v>0</v>
      </c>
      <c r="AF40" s="81" t="s">
        <v>82</v>
      </c>
      <c r="AG40" s="38">
        <f>AD40+AB40+Z40+X40+V40+T40+R40+P40+N40+L40+J40+H40</f>
        <v>144.6</v>
      </c>
      <c r="AH40" s="38"/>
    </row>
    <row r="41" spans="1:34" s="4" customFormat="1" ht="18.75" x14ac:dyDescent="0.25">
      <c r="A41" s="3" t="s">
        <v>4</v>
      </c>
      <c r="B41" s="10">
        <f>B42+B43+B44+B45</f>
        <v>144.6</v>
      </c>
      <c r="C41" s="10">
        <f t="shared" ref="C41" si="26">C42+C43+C44+C45</f>
        <v>144.6</v>
      </c>
      <c r="D41" s="10">
        <f t="shared" ref="D41" si="27">D42+D43+D44+D45</f>
        <v>144.6</v>
      </c>
      <c r="E41" s="10">
        <f t="shared" ref="E41" si="28">E42+E43+E44+E45</f>
        <v>144.6</v>
      </c>
      <c r="F41" s="8">
        <f>E41/B41*100</f>
        <v>100</v>
      </c>
      <c r="G41" s="8">
        <f>E41/C41*100</f>
        <v>100</v>
      </c>
      <c r="H41" s="8">
        <f t="shared" ref="H41:AD41" si="29">H42+H43</f>
        <v>0</v>
      </c>
      <c r="I41" s="8">
        <f t="shared" si="29"/>
        <v>0</v>
      </c>
      <c r="J41" s="8">
        <f t="shared" si="29"/>
        <v>44.05</v>
      </c>
      <c r="K41" s="8">
        <f t="shared" si="29"/>
        <v>44.05</v>
      </c>
      <c r="L41" s="11">
        <f t="shared" si="29"/>
        <v>100.55</v>
      </c>
      <c r="M41" s="11">
        <f t="shared" si="29"/>
        <v>100.55</v>
      </c>
      <c r="N41" s="51">
        <f t="shared" si="29"/>
        <v>0</v>
      </c>
      <c r="O41" s="51">
        <f t="shared" si="29"/>
        <v>0</v>
      </c>
      <c r="P41" s="51">
        <f t="shared" si="29"/>
        <v>0</v>
      </c>
      <c r="Q41" s="51">
        <f t="shared" si="29"/>
        <v>0</v>
      </c>
      <c r="R41" s="51">
        <f t="shared" si="29"/>
        <v>0</v>
      </c>
      <c r="S41" s="51">
        <f t="shared" si="29"/>
        <v>0</v>
      </c>
      <c r="T41" s="8">
        <f t="shared" si="29"/>
        <v>0</v>
      </c>
      <c r="U41" s="8">
        <f t="shared" si="29"/>
        <v>0</v>
      </c>
      <c r="V41" s="8">
        <f t="shared" si="29"/>
        <v>0</v>
      </c>
      <c r="W41" s="8">
        <f t="shared" si="29"/>
        <v>0</v>
      </c>
      <c r="X41" s="51">
        <f t="shared" si="29"/>
        <v>0</v>
      </c>
      <c r="Y41" s="51">
        <f t="shared" si="29"/>
        <v>0</v>
      </c>
      <c r="Z41" s="8">
        <f t="shared" si="29"/>
        <v>0</v>
      </c>
      <c r="AA41" s="8">
        <f t="shared" si="29"/>
        <v>0</v>
      </c>
      <c r="AB41" s="8">
        <f t="shared" si="29"/>
        <v>0</v>
      </c>
      <c r="AC41" s="8">
        <f t="shared" si="29"/>
        <v>0</v>
      </c>
      <c r="AD41" s="8">
        <f t="shared" si="29"/>
        <v>0</v>
      </c>
      <c r="AE41" s="7">
        <f>AE42</f>
        <v>0</v>
      </c>
      <c r="AF41" s="3"/>
      <c r="AG41" s="38"/>
      <c r="AH41" s="38"/>
    </row>
    <row r="42" spans="1:34" s="4" customFormat="1" ht="18.75" x14ac:dyDescent="0.25">
      <c r="A42" s="28" t="s">
        <v>5</v>
      </c>
      <c r="B42" s="10"/>
      <c r="C42" s="8"/>
      <c r="D42" s="8"/>
      <c r="E42" s="8"/>
      <c r="F42" s="2"/>
      <c r="G42" s="2"/>
      <c r="H42" s="8"/>
      <c r="I42" s="8"/>
      <c r="J42" s="8"/>
      <c r="K42" s="8"/>
      <c r="L42" s="11"/>
      <c r="M42" s="11"/>
      <c r="N42" s="51"/>
      <c r="O42" s="51"/>
      <c r="P42" s="51"/>
      <c r="Q42" s="51"/>
      <c r="R42" s="51"/>
      <c r="S42" s="51"/>
      <c r="T42" s="8"/>
      <c r="U42" s="8"/>
      <c r="V42" s="8"/>
      <c r="W42" s="8"/>
      <c r="X42" s="51"/>
      <c r="Y42" s="51"/>
      <c r="Z42" s="8"/>
      <c r="AA42" s="8"/>
      <c r="AB42" s="8"/>
      <c r="AC42" s="8"/>
      <c r="AD42" s="8"/>
      <c r="AE42" s="8"/>
      <c r="AF42" s="3"/>
      <c r="AG42" s="38"/>
      <c r="AH42" s="38"/>
    </row>
    <row r="43" spans="1:34" s="4" customFormat="1" ht="18.75" x14ac:dyDescent="0.25">
      <c r="A43" s="28" t="s">
        <v>6</v>
      </c>
      <c r="B43" s="10">
        <v>144.6</v>
      </c>
      <c r="C43" s="8">
        <f>H43+J43+L43+N43+P43</f>
        <v>144.6</v>
      </c>
      <c r="D43" s="8">
        <f>E43</f>
        <v>144.6</v>
      </c>
      <c r="E43" s="8">
        <f>I43+K43+M43+O43+Q43+S43+U43+W43+Y43+AA43+AC43+AE43</f>
        <v>144.6</v>
      </c>
      <c r="F43" s="8">
        <f>E43/B43*100</f>
        <v>100</v>
      </c>
      <c r="G43" s="8">
        <f>E43/C43*100</f>
        <v>100</v>
      </c>
      <c r="H43" s="8">
        <v>0</v>
      </c>
      <c r="I43" s="8">
        <v>0</v>
      </c>
      <c r="J43" s="8">
        <v>44.05</v>
      </c>
      <c r="K43" s="8">
        <v>44.05</v>
      </c>
      <c r="L43" s="11">
        <v>100.55</v>
      </c>
      <c r="M43" s="11">
        <v>100.55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3"/>
      <c r="AG43" s="38"/>
      <c r="AH43" s="38"/>
    </row>
    <row r="44" spans="1:34" s="4" customFormat="1" ht="18.75" x14ac:dyDescent="0.25">
      <c r="A44" s="28" t="s">
        <v>7</v>
      </c>
      <c r="B44" s="7"/>
      <c r="C44" s="8"/>
      <c r="D44" s="8"/>
      <c r="E44" s="2"/>
      <c r="F44" s="2"/>
      <c r="G44" s="2"/>
      <c r="H44" s="2"/>
      <c r="I44" s="2"/>
      <c r="J44" s="2"/>
      <c r="K44" s="2"/>
      <c r="L44" s="34"/>
      <c r="M44" s="34"/>
      <c r="N44" s="47"/>
      <c r="O44" s="47"/>
      <c r="P44" s="47"/>
      <c r="Q44" s="47"/>
      <c r="R44" s="47"/>
      <c r="S44" s="47"/>
      <c r="T44" s="2"/>
      <c r="U44" s="2"/>
      <c r="V44" s="2"/>
      <c r="W44" s="2"/>
      <c r="X44" s="47"/>
      <c r="Y44" s="47"/>
      <c r="Z44" s="2"/>
      <c r="AA44" s="2"/>
      <c r="AB44" s="2"/>
      <c r="AC44" s="2"/>
      <c r="AD44" s="2"/>
      <c r="AE44" s="8"/>
      <c r="AF44" s="3"/>
      <c r="AG44" s="38"/>
      <c r="AH44" s="38"/>
    </row>
    <row r="45" spans="1:34" s="4" customFormat="1" ht="18.75" x14ac:dyDescent="0.25">
      <c r="A45" s="28" t="s">
        <v>8</v>
      </c>
      <c r="B45" s="7"/>
      <c r="C45" s="8"/>
      <c r="D45" s="8"/>
      <c r="E45" s="2"/>
      <c r="F45" s="2"/>
      <c r="G45" s="2"/>
      <c r="H45" s="2"/>
      <c r="I45" s="2"/>
      <c r="J45" s="2"/>
      <c r="K45" s="2"/>
      <c r="L45" s="34"/>
      <c r="M45" s="34"/>
      <c r="N45" s="47"/>
      <c r="O45" s="47"/>
      <c r="P45" s="47"/>
      <c r="Q45" s="47"/>
      <c r="R45" s="47"/>
      <c r="S45" s="47"/>
      <c r="T45" s="2"/>
      <c r="U45" s="2"/>
      <c r="V45" s="2"/>
      <c r="W45" s="2"/>
      <c r="X45" s="47"/>
      <c r="Y45" s="47"/>
      <c r="Z45" s="2"/>
      <c r="AA45" s="2"/>
      <c r="AB45" s="2"/>
      <c r="AC45" s="2"/>
      <c r="AD45" s="2"/>
      <c r="AE45" s="2"/>
      <c r="AF45" s="3"/>
      <c r="AG45" s="38"/>
      <c r="AH45" s="38"/>
    </row>
    <row r="46" spans="1:34" s="55" customFormat="1" ht="64.5" customHeight="1" x14ac:dyDescent="0.25">
      <c r="A46" s="59" t="s">
        <v>13</v>
      </c>
      <c r="B46" s="58">
        <f>B47</f>
        <v>34107.493000000002</v>
      </c>
      <c r="C46" s="58">
        <f t="shared" ref="C46:S46" si="30">C47</f>
        <v>34107.493000000002</v>
      </c>
      <c r="D46" s="58">
        <f>D47</f>
        <v>34107.49</v>
      </c>
      <c r="E46" s="58">
        <f t="shared" si="30"/>
        <v>34107.49</v>
      </c>
      <c r="F46" s="58">
        <f t="shared" si="30"/>
        <v>99.999991204278771</v>
      </c>
      <c r="G46" s="58">
        <f t="shared" si="30"/>
        <v>99.999991204278771</v>
      </c>
      <c r="H46" s="58">
        <f t="shared" si="30"/>
        <v>1242.69</v>
      </c>
      <c r="I46" s="58">
        <f t="shared" si="30"/>
        <v>1242.69</v>
      </c>
      <c r="J46" s="58">
        <f t="shared" si="30"/>
        <v>2750.5730000000003</v>
      </c>
      <c r="K46" s="58">
        <f t="shared" si="30"/>
        <v>2750.57</v>
      </c>
      <c r="L46" s="58">
        <f t="shared" si="30"/>
        <v>3336.4900000000002</v>
      </c>
      <c r="M46" s="58">
        <f t="shared" si="30"/>
        <v>3363.73</v>
      </c>
      <c r="N46" s="58">
        <f t="shared" si="30"/>
        <v>2704.6200000000003</v>
      </c>
      <c r="O46" s="58">
        <f t="shared" si="30"/>
        <v>2765.02</v>
      </c>
      <c r="P46" s="58">
        <f t="shared" si="30"/>
        <v>3073.5</v>
      </c>
      <c r="Q46" s="58">
        <f t="shared" si="30"/>
        <v>3151.48</v>
      </c>
      <c r="R46" s="58">
        <f t="shared" si="30"/>
        <v>3245.51</v>
      </c>
      <c r="S46" s="58">
        <f t="shared" si="30"/>
        <v>3323.9100000000003</v>
      </c>
      <c r="T46" s="58">
        <f>T47</f>
        <v>4318.59</v>
      </c>
      <c r="U46" s="58">
        <f>U47</f>
        <v>4056.5699999999997</v>
      </c>
      <c r="V46" s="58">
        <f t="shared" ref="V46:AE46" si="31">V47</f>
        <v>1879.62</v>
      </c>
      <c r="W46" s="58">
        <f t="shared" si="31"/>
        <v>1879.62</v>
      </c>
      <c r="X46" s="58">
        <f t="shared" si="31"/>
        <v>2915.5</v>
      </c>
      <c r="Y46" s="58">
        <f t="shared" si="31"/>
        <v>2915.5</v>
      </c>
      <c r="Z46" s="58">
        <f t="shared" si="31"/>
        <v>2488.33</v>
      </c>
      <c r="AA46" s="58">
        <f t="shared" si="31"/>
        <v>2088.1</v>
      </c>
      <c r="AB46" s="58">
        <f t="shared" si="31"/>
        <v>2157.0699999999997</v>
      </c>
      <c r="AC46" s="58">
        <f t="shared" si="31"/>
        <v>2256.16</v>
      </c>
      <c r="AD46" s="58">
        <f t="shared" si="31"/>
        <v>3995</v>
      </c>
      <c r="AE46" s="58">
        <f t="shared" si="31"/>
        <v>1783.91</v>
      </c>
      <c r="AF46" s="56"/>
      <c r="AG46" s="38">
        <f>AD46+AB46+Z46+X46+V46+T46+R46+P46+N46+L46+J46+H46</f>
        <v>34107.493000000002</v>
      </c>
      <c r="AH46" s="38"/>
    </row>
    <row r="47" spans="1:34" s="4" customFormat="1" ht="18.75" x14ac:dyDescent="0.25">
      <c r="A47" s="3" t="s">
        <v>4</v>
      </c>
      <c r="B47" s="10">
        <f>B48+B49+B50+B51</f>
        <v>34107.493000000002</v>
      </c>
      <c r="C47" s="10">
        <f t="shared" ref="C47" si="32">C48+C49+C50+C51</f>
        <v>34107.493000000002</v>
      </c>
      <c r="D47" s="10">
        <f t="shared" ref="D47" si="33">D48+D49+D50+D51</f>
        <v>34107.49</v>
      </c>
      <c r="E47" s="10">
        <f t="shared" ref="E47" si="34">E48+E49+E50+E51</f>
        <v>34107.49</v>
      </c>
      <c r="F47" s="8">
        <f>E47/B47*100</f>
        <v>99.999991204278771</v>
      </c>
      <c r="G47" s="8">
        <f>E47/C47*100</f>
        <v>99.999991204278771</v>
      </c>
      <c r="H47" s="8">
        <f t="shared" ref="H47:AD47" si="35">H48+H49</f>
        <v>1242.69</v>
      </c>
      <c r="I47" s="8">
        <f t="shared" si="35"/>
        <v>1242.69</v>
      </c>
      <c r="J47" s="8">
        <f t="shared" si="35"/>
        <v>2750.5730000000003</v>
      </c>
      <c r="K47" s="8">
        <f t="shared" si="35"/>
        <v>2750.57</v>
      </c>
      <c r="L47" s="11">
        <f t="shared" si="35"/>
        <v>3336.4900000000002</v>
      </c>
      <c r="M47" s="11">
        <f t="shared" si="35"/>
        <v>3363.73</v>
      </c>
      <c r="N47" s="51">
        <f t="shared" si="35"/>
        <v>2704.6200000000003</v>
      </c>
      <c r="O47" s="51">
        <f t="shared" si="35"/>
        <v>2765.02</v>
      </c>
      <c r="P47" s="51">
        <f t="shared" si="35"/>
        <v>3073.5</v>
      </c>
      <c r="Q47" s="51">
        <f t="shared" si="35"/>
        <v>3151.48</v>
      </c>
      <c r="R47" s="51">
        <f t="shared" si="35"/>
        <v>3245.51</v>
      </c>
      <c r="S47" s="51">
        <f t="shared" si="35"/>
        <v>3323.9100000000003</v>
      </c>
      <c r="T47" s="8">
        <f t="shared" si="35"/>
        <v>4318.59</v>
      </c>
      <c r="U47" s="8">
        <f t="shared" si="35"/>
        <v>4056.5699999999997</v>
      </c>
      <c r="V47" s="8">
        <f t="shared" si="35"/>
        <v>1879.62</v>
      </c>
      <c r="W47" s="8">
        <f t="shared" si="35"/>
        <v>1879.62</v>
      </c>
      <c r="X47" s="51">
        <f t="shared" si="35"/>
        <v>2915.5</v>
      </c>
      <c r="Y47" s="51">
        <f t="shared" si="35"/>
        <v>2915.5</v>
      </c>
      <c r="Z47" s="8">
        <f t="shared" si="35"/>
        <v>2488.33</v>
      </c>
      <c r="AA47" s="8">
        <f t="shared" si="35"/>
        <v>2088.1</v>
      </c>
      <c r="AB47" s="8">
        <f t="shared" si="35"/>
        <v>2157.0699999999997</v>
      </c>
      <c r="AC47" s="8">
        <f t="shared" si="35"/>
        <v>2256.16</v>
      </c>
      <c r="AD47" s="8">
        <f t="shared" si="35"/>
        <v>3995</v>
      </c>
      <c r="AE47" s="7">
        <f>AE48</f>
        <v>1783.91</v>
      </c>
      <c r="AF47" s="3"/>
      <c r="AG47" s="38"/>
      <c r="AH47" s="38"/>
    </row>
    <row r="48" spans="1:34" s="73" customFormat="1" ht="18.75" x14ac:dyDescent="0.25">
      <c r="A48" s="28" t="s">
        <v>5</v>
      </c>
      <c r="B48" s="7">
        <f>H48+J48+L48+N48+P48+R48+T48+V48+X48+Z48+AB48+AD48</f>
        <v>4807.7000000000007</v>
      </c>
      <c r="C48" s="8">
        <f>H48+J48+L48+N48+P48+R48+T48+V48+X48+Z48+AB48+AD48</f>
        <v>4807.7000000000007</v>
      </c>
      <c r="D48" s="8">
        <f>E48</f>
        <v>4807.7</v>
      </c>
      <c r="E48" s="51">
        <v>4807.7</v>
      </c>
      <c r="F48" s="8">
        <f>E48/B48*100</f>
        <v>99.999999999999972</v>
      </c>
      <c r="G48" s="8">
        <f>E48/C48*100</f>
        <v>99.999999999999972</v>
      </c>
      <c r="H48" s="8">
        <v>137</v>
      </c>
      <c r="I48" s="8">
        <v>137</v>
      </c>
      <c r="J48" s="8">
        <v>357.3</v>
      </c>
      <c r="K48" s="8">
        <v>357.3</v>
      </c>
      <c r="L48" s="8">
        <v>357.3</v>
      </c>
      <c r="M48" s="8">
        <v>357.3</v>
      </c>
      <c r="N48" s="8">
        <v>357.3</v>
      </c>
      <c r="O48" s="8">
        <v>357.3</v>
      </c>
      <c r="P48" s="8">
        <v>357.3</v>
      </c>
      <c r="Q48" s="8">
        <v>356.88</v>
      </c>
      <c r="R48" s="8">
        <v>357.3</v>
      </c>
      <c r="S48" s="8">
        <v>357.3</v>
      </c>
      <c r="T48" s="8">
        <v>357.3</v>
      </c>
      <c r="U48" s="8">
        <v>357.72</v>
      </c>
      <c r="V48" s="8">
        <v>357.3</v>
      </c>
      <c r="W48" s="8">
        <v>357.3</v>
      </c>
      <c r="X48" s="8">
        <v>357.3</v>
      </c>
      <c r="Y48" s="8">
        <v>357.3</v>
      </c>
      <c r="Z48" s="8">
        <v>319.14</v>
      </c>
      <c r="AA48" s="8">
        <v>0</v>
      </c>
      <c r="AB48" s="8">
        <v>28.39</v>
      </c>
      <c r="AC48" s="8">
        <v>28.39</v>
      </c>
      <c r="AD48" s="8">
        <v>1464.77</v>
      </c>
      <c r="AE48" s="8">
        <v>1783.91</v>
      </c>
      <c r="AF48" s="3"/>
      <c r="AG48" s="72"/>
      <c r="AH48" s="72"/>
    </row>
    <row r="49" spans="1:34" s="73" customFormat="1" ht="18.75" x14ac:dyDescent="0.25">
      <c r="A49" s="28" t="s">
        <v>6</v>
      </c>
      <c r="B49" s="7">
        <f>J49+L49+N49+P49+R49+T49+V49+X49+Z49+AB49+AD49+H49</f>
        <v>29299.792999999998</v>
      </c>
      <c r="C49" s="8">
        <f>H49+J49+L49+N49+P49+R49+T49+V49+X49+Z49+AB49+AD49</f>
        <v>29299.792999999998</v>
      </c>
      <c r="D49" s="8">
        <f>E49</f>
        <v>29299.789999999997</v>
      </c>
      <c r="E49" s="51">
        <f>I49+K49+M49+O49+Q49+S49+U49+W49+Y49+AA49+AC49+AE49</f>
        <v>29299.789999999997</v>
      </c>
      <c r="F49" s="8">
        <f>E49/B49*100</f>
        <v>99.999989761019819</v>
      </c>
      <c r="G49" s="8">
        <f>E49/C49*100</f>
        <v>99.999989761019819</v>
      </c>
      <c r="H49" s="8">
        <f>1075.99+29.7</f>
        <v>1105.69</v>
      </c>
      <c r="I49" s="8">
        <v>1105.69</v>
      </c>
      <c r="J49" s="8">
        <f>2314.873+78.4</f>
        <v>2393.2730000000001</v>
      </c>
      <c r="K49" s="8">
        <v>2393.27</v>
      </c>
      <c r="L49" s="8">
        <v>2979.19</v>
      </c>
      <c r="M49" s="8">
        <v>3006.43</v>
      </c>
      <c r="N49" s="8">
        <v>2347.3200000000002</v>
      </c>
      <c r="O49" s="8">
        <v>2407.7199999999998</v>
      </c>
      <c r="P49" s="8">
        <v>2716.2</v>
      </c>
      <c r="Q49" s="8">
        <v>2794.6</v>
      </c>
      <c r="R49" s="8">
        <v>2888.21</v>
      </c>
      <c r="S49" s="8">
        <v>2966.61</v>
      </c>
      <c r="T49" s="8">
        <v>3961.29</v>
      </c>
      <c r="U49" s="8">
        <v>3698.85</v>
      </c>
      <c r="V49" s="8">
        <v>1522.32</v>
      </c>
      <c r="W49" s="8">
        <v>1522.32</v>
      </c>
      <c r="X49" s="8">
        <v>2558.1999999999998</v>
      </c>
      <c r="Y49" s="8">
        <v>2558.1999999999998</v>
      </c>
      <c r="Z49" s="8">
        <v>2169.19</v>
      </c>
      <c r="AA49" s="8">
        <v>2088.1</v>
      </c>
      <c r="AB49" s="8">
        <v>2128.6799999999998</v>
      </c>
      <c r="AC49" s="8">
        <v>2227.77</v>
      </c>
      <c r="AD49" s="8">
        <v>2530.23</v>
      </c>
      <c r="AE49" s="8">
        <v>2530.23</v>
      </c>
      <c r="AF49" s="3"/>
      <c r="AG49" s="72"/>
      <c r="AH49" s="72"/>
    </row>
    <row r="50" spans="1:34" s="4" customFormat="1" ht="18.75" x14ac:dyDescent="0.25">
      <c r="A50" s="28" t="s">
        <v>7</v>
      </c>
      <c r="B50" s="7"/>
      <c r="C50" s="8"/>
      <c r="D50" s="8"/>
      <c r="E50" s="2"/>
      <c r="F50" s="2"/>
      <c r="G50" s="2"/>
      <c r="H50" s="2"/>
      <c r="I50" s="2"/>
      <c r="J50" s="2"/>
      <c r="K50" s="2"/>
      <c r="L50" s="34"/>
      <c r="M50" s="34"/>
      <c r="N50" s="47"/>
      <c r="O50" s="47"/>
      <c r="P50" s="47"/>
      <c r="Q50" s="47"/>
      <c r="R50" s="66"/>
      <c r="S50" s="47"/>
      <c r="T50" s="64"/>
      <c r="U50" s="2"/>
      <c r="V50" s="64"/>
      <c r="W50" s="2"/>
      <c r="X50" s="47"/>
      <c r="Y50" s="47"/>
      <c r="Z50" s="64"/>
      <c r="AA50" s="2"/>
      <c r="AB50" s="64"/>
      <c r="AC50" s="64"/>
      <c r="AD50" s="64"/>
      <c r="AE50" s="8"/>
      <c r="AF50" s="3"/>
      <c r="AG50" s="38"/>
      <c r="AH50" s="38"/>
    </row>
    <row r="51" spans="1:34" s="4" customFormat="1" ht="18.75" x14ac:dyDescent="0.25">
      <c r="A51" s="28" t="s">
        <v>8</v>
      </c>
      <c r="B51" s="7"/>
      <c r="C51" s="8"/>
      <c r="D51" s="8"/>
      <c r="E51" s="2"/>
      <c r="F51" s="2"/>
      <c r="G51" s="2"/>
      <c r="H51" s="2"/>
      <c r="I51" s="2"/>
      <c r="J51" s="2"/>
      <c r="K51" s="2"/>
      <c r="L51" s="34"/>
      <c r="M51" s="34"/>
      <c r="N51" s="47"/>
      <c r="O51" s="47"/>
      <c r="P51" s="47"/>
      <c r="Q51" s="47"/>
      <c r="R51" s="47"/>
      <c r="S51" s="47"/>
      <c r="T51" s="2"/>
      <c r="U51" s="2"/>
      <c r="V51" s="2"/>
      <c r="W51" s="2"/>
      <c r="X51" s="47"/>
      <c r="Y51" s="47"/>
      <c r="Z51" s="2"/>
      <c r="AA51" s="2"/>
      <c r="AB51" s="2"/>
      <c r="AC51" s="2"/>
      <c r="AD51" s="2"/>
      <c r="AE51" s="2"/>
      <c r="AF51" s="3"/>
      <c r="AG51" s="38"/>
      <c r="AH51" s="38"/>
    </row>
    <row r="52" spans="1:34" s="55" customFormat="1" ht="114.75" customHeight="1" x14ac:dyDescent="0.25">
      <c r="A52" s="59" t="s">
        <v>14</v>
      </c>
      <c r="B52" s="58">
        <f t="shared" ref="B52:R52" si="36">B53</f>
        <v>53.5</v>
      </c>
      <c r="C52" s="58">
        <f t="shared" si="36"/>
        <v>53.5</v>
      </c>
      <c r="D52" s="58">
        <f>D53</f>
        <v>53.5</v>
      </c>
      <c r="E52" s="58">
        <f t="shared" si="36"/>
        <v>53.5</v>
      </c>
      <c r="F52" s="58">
        <f t="shared" si="36"/>
        <v>100</v>
      </c>
      <c r="G52" s="58">
        <f t="shared" si="36"/>
        <v>100</v>
      </c>
      <c r="H52" s="58">
        <f t="shared" si="36"/>
        <v>0</v>
      </c>
      <c r="I52" s="58">
        <f t="shared" si="36"/>
        <v>0</v>
      </c>
      <c r="J52" s="58">
        <f t="shared" si="36"/>
        <v>0</v>
      </c>
      <c r="K52" s="58">
        <f t="shared" si="36"/>
        <v>0</v>
      </c>
      <c r="L52" s="58">
        <f t="shared" si="36"/>
        <v>0</v>
      </c>
      <c r="M52" s="58">
        <f t="shared" si="36"/>
        <v>0</v>
      </c>
      <c r="N52" s="58">
        <f t="shared" si="36"/>
        <v>0</v>
      </c>
      <c r="O52" s="58">
        <f t="shared" si="36"/>
        <v>0</v>
      </c>
      <c r="P52" s="58">
        <f t="shared" si="36"/>
        <v>0</v>
      </c>
      <c r="Q52" s="58">
        <f t="shared" si="36"/>
        <v>0</v>
      </c>
      <c r="R52" s="58">
        <f t="shared" si="36"/>
        <v>53.5</v>
      </c>
      <c r="S52" s="58">
        <v>53.16</v>
      </c>
      <c r="T52" s="58">
        <f>T53</f>
        <v>0</v>
      </c>
      <c r="U52" s="58">
        <f>U53</f>
        <v>0</v>
      </c>
      <c r="V52" s="58">
        <f t="shared" ref="V52:AE52" si="37">V53</f>
        <v>0</v>
      </c>
      <c r="W52" s="58">
        <f t="shared" si="37"/>
        <v>0</v>
      </c>
      <c r="X52" s="58">
        <f t="shared" si="37"/>
        <v>0</v>
      </c>
      <c r="Y52" s="58">
        <f t="shared" si="37"/>
        <v>0</v>
      </c>
      <c r="Z52" s="58">
        <f t="shared" si="37"/>
        <v>0</v>
      </c>
      <c r="AA52" s="58">
        <f t="shared" si="37"/>
        <v>0.34</v>
      </c>
      <c r="AB52" s="58">
        <f t="shared" si="37"/>
        <v>0</v>
      </c>
      <c r="AC52" s="58">
        <f t="shared" si="37"/>
        <v>0</v>
      </c>
      <c r="AD52" s="58">
        <f t="shared" si="37"/>
        <v>0</v>
      </c>
      <c r="AE52" s="58">
        <f t="shared" si="37"/>
        <v>0</v>
      </c>
      <c r="AF52" s="60"/>
      <c r="AG52" s="38">
        <f>AD52+AB52+Z52+X52+V52+T52+R52+P52+N52+L52+J52+H52</f>
        <v>53.5</v>
      </c>
      <c r="AH52" s="38"/>
    </row>
    <row r="53" spans="1:34" s="4" customFormat="1" ht="18.75" x14ac:dyDescent="0.25">
      <c r="A53" s="3" t="s">
        <v>4</v>
      </c>
      <c r="B53" s="10">
        <f>B54+B55+B56+B57</f>
        <v>53.5</v>
      </c>
      <c r="C53" s="10">
        <f t="shared" ref="C53" si="38">C54+C55+C56+C57</f>
        <v>53.5</v>
      </c>
      <c r="D53" s="10">
        <f t="shared" ref="D53" si="39">D54+D55+D56+D57</f>
        <v>53.5</v>
      </c>
      <c r="E53" s="10">
        <f t="shared" ref="E53" si="40">E54+E55+E56+E57</f>
        <v>53.5</v>
      </c>
      <c r="F53" s="11">
        <f t="shared" ref="F53:AE53" si="41">F54+F55+F56+F57</f>
        <v>100</v>
      </c>
      <c r="G53" s="11">
        <f t="shared" si="41"/>
        <v>100</v>
      </c>
      <c r="H53" s="8">
        <f t="shared" si="41"/>
        <v>0</v>
      </c>
      <c r="I53" s="8">
        <f t="shared" si="41"/>
        <v>0</v>
      </c>
      <c r="J53" s="8">
        <f t="shared" si="41"/>
        <v>0</v>
      </c>
      <c r="K53" s="8">
        <f t="shared" si="41"/>
        <v>0</v>
      </c>
      <c r="L53" s="11">
        <f t="shared" si="41"/>
        <v>0</v>
      </c>
      <c r="M53" s="11">
        <f t="shared" si="41"/>
        <v>0</v>
      </c>
      <c r="N53" s="51">
        <f t="shared" si="41"/>
        <v>0</v>
      </c>
      <c r="O53" s="51">
        <f t="shared" si="41"/>
        <v>0</v>
      </c>
      <c r="P53" s="51">
        <f t="shared" si="41"/>
        <v>0</v>
      </c>
      <c r="Q53" s="51">
        <f t="shared" si="41"/>
        <v>0</v>
      </c>
      <c r="R53" s="51">
        <f t="shared" si="41"/>
        <v>53.5</v>
      </c>
      <c r="S53" s="51">
        <f t="shared" si="41"/>
        <v>53.16</v>
      </c>
      <c r="T53" s="8">
        <f t="shared" si="41"/>
        <v>0</v>
      </c>
      <c r="U53" s="8">
        <f t="shared" si="41"/>
        <v>0</v>
      </c>
      <c r="V53" s="8">
        <f t="shared" si="41"/>
        <v>0</v>
      </c>
      <c r="W53" s="8">
        <f t="shared" si="41"/>
        <v>0</v>
      </c>
      <c r="X53" s="51">
        <f t="shared" si="41"/>
        <v>0</v>
      </c>
      <c r="Y53" s="51">
        <f t="shared" si="41"/>
        <v>0</v>
      </c>
      <c r="Z53" s="8">
        <f t="shared" si="41"/>
        <v>0</v>
      </c>
      <c r="AA53" s="8">
        <f t="shared" si="41"/>
        <v>0.34</v>
      </c>
      <c r="AB53" s="8">
        <f t="shared" si="41"/>
        <v>0</v>
      </c>
      <c r="AC53" s="8">
        <f t="shared" si="41"/>
        <v>0</v>
      </c>
      <c r="AD53" s="8">
        <f t="shared" si="41"/>
        <v>0</v>
      </c>
      <c r="AE53" s="7">
        <f t="shared" si="41"/>
        <v>0</v>
      </c>
      <c r="AF53" s="3"/>
      <c r="AG53" s="38"/>
      <c r="AH53" s="38"/>
    </row>
    <row r="54" spans="1:34" s="4" customFormat="1" ht="18.75" x14ac:dyDescent="0.25">
      <c r="A54" s="28" t="s">
        <v>5</v>
      </c>
      <c r="B54" s="50">
        <v>53.5</v>
      </c>
      <c r="C54" s="8">
        <f>H54+J54+L54+N54+P54+R54+T54</f>
        <v>53.5</v>
      </c>
      <c r="D54" s="8">
        <f>E54</f>
        <v>53.5</v>
      </c>
      <c r="E54" s="8">
        <f>I54+K54+M54+O54+Q54+S54+U54+W54+Y54+AA54+AC54+AE54</f>
        <v>53.5</v>
      </c>
      <c r="F54" s="8">
        <f>E54/B54*100</f>
        <v>100</v>
      </c>
      <c r="G54" s="8">
        <f>E54/C54*100</f>
        <v>100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51">
        <v>53.5</v>
      </c>
      <c r="S54" s="51">
        <v>53.16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0.34</v>
      </c>
      <c r="AB54" s="8">
        <v>0</v>
      </c>
      <c r="AC54" s="8">
        <v>0</v>
      </c>
      <c r="AD54" s="8">
        <v>0</v>
      </c>
      <c r="AE54" s="8">
        <v>0</v>
      </c>
      <c r="AF54" s="3"/>
      <c r="AG54" s="38"/>
      <c r="AH54" s="38"/>
    </row>
    <row r="55" spans="1:34" s="4" customFormat="1" ht="18.75" x14ac:dyDescent="0.25">
      <c r="A55" s="28" t="s">
        <v>6</v>
      </c>
      <c r="B55" s="10"/>
      <c r="C55" s="8"/>
      <c r="D55" s="8"/>
      <c r="E55" s="8"/>
      <c r="F55" s="8"/>
      <c r="G55" s="8"/>
      <c r="H55" s="8"/>
      <c r="I55" s="8"/>
      <c r="J55" s="2"/>
      <c r="K55" s="2"/>
      <c r="L55" s="11"/>
      <c r="M55" s="34"/>
      <c r="N55" s="47"/>
      <c r="O55" s="47"/>
      <c r="P55" s="47"/>
      <c r="Q55" s="47"/>
      <c r="R55" s="47"/>
      <c r="S55" s="47"/>
      <c r="T55" s="2"/>
      <c r="U55" s="2"/>
      <c r="V55" s="2"/>
      <c r="W55" s="2"/>
      <c r="X55" s="47"/>
      <c r="Y55" s="47"/>
      <c r="Z55" s="2"/>
      <c r="AA55" s="2"/>
      <c r="AB55" s="2"/>
      <c r="AC55" s="2"/>
      <c r="AD55" s="2"/>
      <c r="AE55" s="2"/>
      <c r="AF55" s="3"/>
      <c r="AG55" s="38"/>
      <c r="AH55" s="38"/>
    </row>
    <row r="56" spans="1:34" s="4" customFormat="1" ht="18.75" x14ac:dyDescent="0.25">
      <c r="A56" s="28" t="s">
        <v>7</v>
      </c>
      <c r="B56" s="10"/>
      <c r="C56" s="8"/>
      <c r="D56" s="8"/>
      <c r="E56" s="8"/>
      <c r="F56" s="2"/>
      <c r="G56" s="2"/>
      <c r="H56" s="2"/>
      <c r="I56" s="2"/>
      <c r="J56" s="2"/>
      <c r="K56" s="2"/>
      <c r="L56" s="34"/>
      <c r="M56" s="34"/>
      <c r="N56" s="47"/>
      <c r="O56" s="47"/>
      <c r="P56" s="47"/>
      <c r="Q56" s="47"/>
      <c r="R56" s="47"/>
      <c r="S56" s="47"/>
      <c r="T56" s="2"/>
      <c r="U56" s="2"/>
      <c r="V56" s="2"/>
      <c r="W56" s="2"/>
      <c r="X56" s="47"/>
      <c r="Y56" s="47"/>
      <c r="Z56" s="2"/>
      <c r="AA56" s="2"/>
      <c r="AB56" s="2"/>
      <c r="AC56" s="2"/>
      <c r="AD56" s="2"/>
      <c r="AE56" s="2"/>
      <c r="AF56" s="3"/>
      <c r="AG56" s="38"/>
      <c r="AH56" s="38"/>
    </row>
    <row r="57" spans="1:34" s="4" customFormat="1" ht="18.75" x14ac:dyDescent="0.25">
      <c r="A57" s="28" t="s">
        <v>8</v>
      </c>
      <c r="B57" s="10"/>
      <c r="C57" s="8"/>
      <c r="D57" s="8"/>
      <c r="E57" s="8"/>
      <c r="F57" s="2"/>
      <c r="G57" s="2"/>
      <c r="H57" s="2"/>
      <c r="I57" s="2"/>
      <c r="J57" s="2"/>
      <c r="K57" s="2"/>
      <c r="L57" s="34"/>
      <c r="M57" s="34"/>
      <c r="N57" s="47"/>
      <c r="O57" s="47"/>
      <c r="P57" s="47"/>
      <c r="Q57" s="47"/>
      <c r="R57" s="47"/>
      <c r="S57" s="47"/>
      <c r="T57" s="2"/>
      <c r="U57" s="2"/>
      <c r="V57" s="2"/>
      <c r="W57" s="2"/>
      <c r="X57" s="47"/>
      <c r="Y57" s="47"/>
      <c r="Z57" s="2"/>
      <c r="AA57" s="2"/>
      <c r="AB57" s="2"/>
      <c r="AC57" s="2"/>
      <c r="AD57" s="2"/>
      <c r="AE57" s="2"/>
      <c r="AF57" s="3"/>
      <c r="AG57" s="38"/>
      <c r="AH57" s="38"/>
    </row>
    <row r="58" spans="1:34" s="55" customFormat="1" ht="56.25" x14ac:dyDescent="0.25">
      <c r="A58" s="59" t="s">
        <v>15</v>
      </c>
      <c r="B58" s="58">
        <f t="shared" ref="B58:S58" si="42">B59</f>
        <v>15.000000000000002</v>
      </c>
      <c r="C58" s="58">
        <f t="shared" si="42"/>
        <v>15.000000000000002</v>
      </c>
      <c r="D58" s="58">
        <f>D59</f>
        <v>15</v>
      </c>
      <c r="E58" s="58">
        <f t="shared" si="42"/>
        <v>15</v>
      </c>
      <c r="F58" s="58">
        <f t="shared" si="42"/>
        <v>99.999999999999986</v>
      </c>
      <c r="G58" s="58">
        <f t="shared" si="42"/>
        <v>99.999999999999986</v>
      </c>
      <c r="H58" s="58">
        <f t="shared" si="42"/>
        <v>0</v>
      </c>
      <c r="I58" s="58">
        <f t="shared" si="42"/>
        <v>0</v>
      </c>
      <c r="J58" s="58">
        <f t="shared" si="42"/>
        <v>0</v>
      </c>
      <c r="K58" s="58">
        <f t="shared" si="42"/>
        <v>0</v>
      </c>
      <c r="L58" s="58">
        <f t="shared" si="42"/>
        <v>0</v>
      </c>
      <c r="M58" s="58">
        <f t="shared" si="42"/>
        <v>0</v>
      </c>
      <c r="N58" s="58">
        <f t="shared" si="42"/>
        <v>4.2</v>
      </c>
      <c r="O58" s="58">
        <f t="shared" si="42"/>
        <v>4.2</v>
      </c>
      <c r="P58" s="58">
        <f t="shared" si="42"/>
        <v>1.4</v>
      </c>
      <c r="Q58" s="58">
        <f t="shared" si="42"/>
        <v>1.4</v>
      </c>
      <c r="R58" s="58">
        <f t="shared" si="42"/>
        <v>1.4</v>
      </c>
      <c r="S58" s="58">
        <f t="shared" si="42"/>
        <v>0.5</v>
      </c>
      <c r="T58" s="58">
        <f>T59</f>
        <v>1.4</v>
      </c>
      <c r="U58" s="58">
        <f>U59</f>
        <v>0</v>
      </c>
      <c r="V58" s="58">
        <f t="shared" ref="V58:AE58" si="43">V59</f>
        <v>1.4</v>
      </c>
      <c r="W58" s="58">
        <f t="shared" si="43"/>
        <v>0</v>
      </c>
      <c r="X58" s="58">
        <f t="shared" si="43"/>
        <v>1.4</v>
      </c>
      <c r="Y58" s="58">
        <f t="shared" si="43"/>
        <v>0</v>
      </c>
      <c r="Z58" s="58">
        <f t="shared" si="43"/>
        <v>1.4</v>
      </c>
      <c r="AA58" s="58">
        <f t="shared" si="43"/>
        <v>0</v>
      </c>
      <c r="AB58" s="58">
        <f t="shared" si="43"/>
        <v>1.4</v>
      </c>
      <c r="AC58" s="58">
        <f t="shared" si="43"/>
        <v>0</v>
      </c>
      <c r="AD58" s="58">
        <f t="shared" si="43"/>
        <v>1</v>
      </c>
      <c r="AE58" s="58">
        <f t="shared" si="43"/>
        <v>8.9</v>
      </c>
      <c r="AF58" s="56" t="s">
        <v>83</v>
      </c>
      <c r="AG58" s="38">
        <f>AD58+AB58+Z58+X58+V58+T58+R58+P58+N58+L58+J58+H58</f>
        <v>15</v>
      </c>
      <c r="AH58" s="38"/>
    </row>
    <row r="59" spans="1:34" s="4" customFormat="1" ht="18.75" x14ac:dyDescent="0.25">
      <c r="A59" s="3" t="s">
        <v>4</v>
      </c>
      <c r="B59" s="10">
        <f>B60+B61+B62+B63</f>
        <v>15.000000000000002</v>
      </c>
      <c r="C59" s="10">
        <f t="shared" ref="C59" si="44">C60+C61+C62+C63</f>
        <v>15.000000000000002</v>
      </c>
      <c r="D59" s="10">
        <f t="shared" ref="D59" si="45">D60+D61+D62+D63</f>
        <v>15</v>
      </c>
      <c r="E59" s="10">
        <f t="shared" ref="E59" si="46">E60+E61+E62+E63</f>
        <v>15</v>
      </c>
      <c r="F59" s="11">
        <f>E59/B59*100</f>
        <v>99.999999999999986</v>
      </c>
      <c r="G59" s="11">
        <f>E59/C59*100</f>
        <v>99.999999999999986</v>
      </c>
      <c r="H59" s="8">
        <f t="shared" ref="H59:AE59" si="47">H60+H61+H62+H63</f>
        <v>0</v>
      </c>
      <c r="I59" s="8">
        <f t="shared" si="47"/>
        <v>0</v>
      </c>
      <c r="J59" s="8">
        <f t="shared" si="47"/>
        <v>0</v>
      </c>
      <c r="K59" s="8">
        <f t="shared" si="47"/>
        <v>0</v>
      </c>
      <c r="L59" s="11">
        <f t="shared" si="47"/>
        <v>0</v>
      </c>
      <c r="M59" s="11">
        <f t="shared" si="47"/>
        <v>0</v>
      </c>
      <c r="N59" s="51">
        <f t="shared" si="47"/>
        <v>4.2</v>
      </c>
      <c r="O59" s="51">
        <f t="shared" si="47"/>
        <v>4.2</v>
      </c>
      <c r="P59" s="51">
        <f t="shared" si="47"/>
        <v>1.4</v>
      </c>
      <c r="Q59" s="51">
        <f t="shared" si="47"/>
        <v>1.4</v>
      </c>
      <c r="R59" s="51">
        <f t="shared" si="47"/>
        <v>1.4</v>
      </c>
      <c r="S59" s="51">
        <f t="shared" si="47"/>
        <v>0.5</v>
      </c>
      <c r="T59" s="8">
        <f t="shared" si="47"/>
        <v>1.4</v>
      </c>
      <c r="U59" s="8">
        <f t="shared" si="47"/>
        <v>0</v>
      </c>
      <c r="V59" s="8">
        <f t="shared" si="47"/>
        <v>1.4</v>
      </c>
      <c r="W59" s="8">
        <f t="shared" si="47"/>
        <v>0</v>
      </c>
      <c r="X59" s="51">
        <f t="shared" si="47"/>
        <v>1.4</v>
      </c>
      <c r="Y59" s="51">
        <f t="shared" si="47"/>
        <v>0</v>
      </c>
      <c r="Z59" s="8">
        <f>Z61</f>
        <v>1.4</v>
      </c>
      <c r="AA59" s="8">
        <f t="shared" si="47"/>
        <v>0</v>
      </c>
      <c r="AB59" s="8">
        <f t="shared" si="47"/>
        <v>1.4</v>
      </c>
      <c r="AC59" s="8">
        <f t="shared" si="47"/>
        <v>0</v>
      </c>
      <c r="AD59" s="8">
        <f t="shared" si="47"/>
        <v>1</v>
      </c>
      <c r="AE59" s="7">
        <f t="shared" si="47"/>
        <v>8.9</v>
      </c>
      <c r="AF59" s="62"/>
      <c r="AG59" s="38"/>
      <c r="AH59" s="38"/>
    </row>
    <row r="60" spans="1:34" s="4" customFormat="1" ht="18.75" x14ac:dyDescent="0.25">
      <c r="A60" s="28" t="s">
        <v>5</v>
      </c>
      <c r="B60" s="7"/>
      <c r="C60" s="8"/>
      <c r="D60" s="8"/>
      <c r="E60" s="8"/>
      <c r="F60" s="8"/>
      <c r="G60" s="8"/>
      <c r="H60" s="8"/>
      <c r="I60" s="8"/>
      <c r="J60" s="8"/>
      <c r="K60" s="8"/>
      <c r="L60" s="11"/>
      <c r="M60" s="11"/>
      <c r="N60" s="51"/>
      <c r="O60" s="51"/>
      <c r="P60" s="51"/>
      <c r="Q60" s="51"/>
      <c r="R60" s="51"/>
      <c r="S60" s="51"/>
      <c r="T60" s="8"/>
      <c r="U60" s="8"/>
      <c r="V60" s="8"/>
      <c r="W60" s="8"/>
      <c r="X60" s="51"/>
      <c r="Y60" s="51"/>
      <c r="Z60" s="8"/>
      <c r="AA60" s="8"/>
      <c r="AB60" s="8"/>
      <c r="AC60" s="8"/>
      <c r="AD60" s="8"/>
      <c r="AE60" s="8"/>
      <c r="AF60" s="62"/>
      <c r="AG60" s="38"/>
      <c r="AH60" s="38"/>
    </row>
    <row r="61" spans="1:34" s="4" customFormat="1" ht="18.75" x14ac:dyDescent="0.25">
      <c r="A61" s="28" t="s">
        <v>6</v>
      </c>
      <c r="B61" s="7">
        <f>J61+L61+N61+P61+R61+T61+V61+X61+Z61+AB61+AD61+H61</f>
        <v>15.000000000000002</v>
      </c>
      <c r="C61" s="8">
        <f>H61+J61+L61+N61+P61+R61+T61+V61+X61+Z61+AB61+AD61</f>
        <v>15.000000000000002</v>
      </c>
      <c r="D61" s="8">
        <f>E61</f>
        <v>15</v>
      </c>
      <c r="E61" s="8">
        <f>I61+K61+M61+O61+Q61+S61+U61+W61+Y61+AA61+AC61+AE61</f>
        <v>15</v>
      </c>
      <c r="F61" s="8">
        <f>E61/B61*100</f>
        <v>99.999999999999986</v>
      </c>
      <c r="G61" s="8">
        <f>E61/C61*100</f>
        <v>99.999999999999986</v>
      </c>
      <c r="H61" s="8">
        <v>0</v>
      </c>
      <c r="I61" s="8">
        <v>0</v>
      </c>
      <c r="J61" s="8">
        <v>0</v>
      </c>
      <c r="K61" s="8">
        <v>0</v>
      </c>
      <c r="L61" s="11">
        <v>0</v>
      </c>
      <c r="M61" s="11">
        <v>0</v>
      </c>
      <c r="N61" s="51">
        <v>4.2</v>
      </c>
      <c r="O61" s="51">
        <v>4.2</v>
      </c>
      <c r="P61" s="51">
        <v>1.4</v>
      </c>
      <c r="Q61" s="51">
        <v>1.4</v>
      </c>
      <c r="R61" s="51">
        <v>1.4</v>
      </c>
      <c r="S61" s="51">
        <v>0.5</v>
      </c>
      <c r="T61" s="8">
        <v>1.4</v>
      </c>
      <c r="U61" s="8">
        <v>0</v>
      </c>
      <c r="V61" s="8">
        <v>1.4</v>
      </c>
      <c r="W61" s="8">
        <v>0</v>
      </c>
      <c r="X61" s="51">
        <v>1.4</v>
      </c>
      <c r="Y61" s="51">
        <v>0</v>
      </c>
      <c r="Z61" s="8">
        <v>1.4</v>
      </c>
      <c r="AA61" s="8">
        <v>0</v>
      </c>
      <c r="AB61" s="8">
        <v>1.4</v>
      </c>
      <c r="AC61" s="8">
        <v>0</v>
      </c>
      <c r="AD61" s="8">
        <v>1</v>
      </c>
      <c r="AE61" s="8">
        <v>8.9</v>
      </c>
      <c r="AF61" s="61"/>
      <c r="AG61" s="38"/>
      <c r="AH61" s="38"/>
    </row>
    <row r="62" spans="1:34" s="4" customFormat="1" ht="18.75" x14ac:dyDescent="0.25">
      <c r="A62" s="28" t="s">
        <v>7</v>
      </c>
      <c r="B62" s="10"/>
      <c r="C62" s="8"/>
      <c r="D62" s="8"/>
      <c r="E62" s="8"/>
      <c r="F62" s="2"/>
      <c r="G62" s="2"/>
      <c r="H62" s="2"/>
      <c r="I62" s="2"/>
      <c r="J62" s="2"/>
      <c r="K62" s="2"/>
      <c r="L62" s="34"/>
      <c r="M62" s="34"/>
      <c r="N62" s="47"/>
      <c r="O62" s="47"/>
      <c r="P62" s="47"/>
      <c r="Q62" s="47"/>
      <c r="R62" s="47"/>
      <c r="S62" s="47"/>
      <c r="T62" s="2"/>
      <c r="U62" s="2"/>
      <c r="V62" s="2"/>
      <c r="W62" s="2"/>
      <c r="X62" s="47"/>
      <c r="Y62" s="47"/>
      <c r="Z62" s="2"/>
      <c r="AA62" s="2"/>
      <c r="AB62" s="2"/>
      <c r="AC62" s="2"/>
      <c r="AD62" s="2"/>
      <c r="AE62" s="2"/>
      <c r="AF62" s="3"/>
      <c r="AG62" s="38"/>
      <c r="AH62" s="38"/>
    </row>
    <row r="63" spans="1:34" s="4" customFormat="1" ht="18.75" x14ac:dyDescent="0.25">
      <c r="A63" s="28" t="s">
        <v>8</v>
      </c>
      <c r="B63" s="10"/>
      <c r="C63" s="8"/>
      <c r="D63" s="8"/>
      <c r="E63" s="8"/>
      <c r="F63" s="2"/>
      <c r="G63" s="2"/>
      <c r="H63" s="2"/>
      <c r="I63" s="2"/>
      <c r="J63" s="2"/>
      <c r="K63" s="2"/>
      <c r="L63" s="34"/>
      <c r="M63" s="34"/>
      <c r="N63" s="47"/>
      <c r="O63" s="47"/>
      <c r="P63" s="47"/>
      <c r="Q63" s="47"/>
      <c r="R63" s="47"/>
      <c r="S63" s="47"/>
      <c r="T63" s="2"/>
      <c r="U63" s="2"/>
      <c r="V63" s="2"/>
      <c r="W63" s="2"/>
      <c r="X63" s="47"/>
      <c r="Y63" s="47"/>
      <c r="Z63" s="2"/>
      <c r="AA63" s="2"/>
      <c r="AB63" s="2"/>
      <c r="AC63" s="2"/>
      <c r="AD63" s="2"/>
      <c r="AE63" s="2"/>
      <c r="AF63" s="3"/>
      <c r="AG63" s="38"/>
      <c r="AH63" s="38"/>
    </row>
    <row r="64" spans="1:34" s="4" customFormat="1" ht="75" x14ac:dyDescent="0.25">
      <c r="A64" s="5" t="s">
        <v>16</v>
      </c>
      <c r="B64" s="6">
        <f>B66+B72+B78+B84</f>
        <v>23591.48</v>
      </c>
      <c r="C64" s="6">
        <f>C66+C72+C78+C84</f>
        <v>23591.48</v>
      </c>
      <c r="D64" s="6">
        <f>D66+D72+D78+D84</f>
        <v>23481.24</v>
      </c>
      <c r="E64" s="6">
        <f>E66+E72+E78+E84</f>
        <v>23481.24</v>
      </c>
      <c r="F64" s="6">
        <f>E64/B64*100</f>
        <v>99.532712657281365</v>
      </c>
      <c r="G64" s="6">
        <f>E64/C64*100</f>
        <v>99.532712657281365</v>
      </c>
      <c r="H64" s="6">
        <f t="shared" ref="H64:AD64" si="48">H66+H72+H78+H84</f>
        <v>1333.9</v>
      </c>
      <c r="I64" s="6">
        <f t="shared" si="48"/>
        <v>1333.9</v>
      </c>
      <c r="J64" s="6">
        <f t="shared" si="48"/>
        <v>1611.8</v>
      </c>
      <c r="K64" s="6">
        <f t="shared" si="48"/>
        <v>1611.8</v>
      </c>
      <c r="L64" s="6">
        <f t="shared" si="48"/>
        <v>1685.6000000000001</v>
      </c>
      <c r="M64" s="6">
        <f t="shared" si="48"/>
        <v>1685.6000000000001</v>
      </c>
      <c r="N64" s="48">
        <f>N66+N72+N78+N84</f>
        <v>3104.4999999999995</v>
      </c>
      <c r="O64" s="48">
        <f t="shared" si="48"/>
        <v>3104.08</v>
      </c>
      <c r="P64" s="48">
        <f t="shared" si="48"/>
        <v>1802</v>
      </c>
      <c r="Q64" s="48">
        <f t="shared" si="48"/>
        <v>1802</v>
      </c>
      <c r="R64" s="48">
        <f t="shared" si="48"/>
        <v>1879.4</v>
      </c>
      <c r="S64" s="48">
        <f t="shared" si="48"/>
        <v>1919</v>
      </c>
      <c r="T64" s="6">
        <f>T66+T72+T78+T84</f>
        <v>2896.7999999999997</v>
      </c>
      <c r="U64" s="6">
        <f t="shared" si="48"/>
        <v>2723.1</v>
      </c>
      <c r="V64" s="6">
        <f t="shared" si="48"/>
        <v>2017.5</v>
      </c>
      <c r="W64" s="6">
        <f t="shared" si="48"/>
        <v>2017.5</v>
      </c>
      <c r="X64" s="48">
        <f t="shared" si="48"/>
        <v>1704.5</v>
      </c>
      <c r="Y64" s="48">
        <f t="shared" si="48"/>
        <v>1440.8</v>
      </c>
      <c r="Z64" s="6">
        <f t="shared" si="48"/>
        <v>2575.6999999999998</v>
      </c>
      <c r="AA64" s="6">
        <f>AA66+AA72+AA78+AA84</f>
        <v>2575.6999999999998</v>
      </c>
      <c r="AB64" s="6">
        <f t="shared" si="48"/>
        <v>1219.58</v>
      </c>
      <c r="AC64" s="6">
        <f t="shared" si="48"/>
        <v>1267.1999999999998</v>
      </c>
      <c r="AD64" s="6">
        <f t="shared" si="48"/>
        <v>1760.1999999999998</v>
      </c>
      <c r="AE64" s="6">
        <f>AE66+AE72+AE78+AE84</f>
        <v>2040.1599999999999</v>
      </c>
      <c r="AF64" s="3"/>
      <c r="AG64" s="38"/>
      <c r="AH64" s="38"/>
    </row>
    <row r="65" spans="1:34" s="4" customFormat="1" ht="18.75" x14ac:dyDescent="0.25">
      <c r="A65" s="28" t="s">
        <v>2</v>
      </c>
      <c r="B65" s="7"/>
      <c r="C65" s="8"/>
      <c r="D65" s="8"/>
      <c r="E65" s="2"/>
      <c r="F65" s="2"/>
      <c r="G65" s="2"/>
      <c r="H65" s="2"/>
      <c r="I65" s="2"/>
      <c r="J65" s="2"/>
      <c r="K65" s="2"/>
      <c r="L65" s="34"/>
      <c r="M65" s="34"/>
      <c r="N65" s="47"/>
      <c r="O65" s="47"/>
      <c r="P65" s="47"/>
      <c r="Q65" s="47"/>
      <c r="R65" s="47"/>
      <c r="S65" s="47"/>
      <c r="T65" s="2"/>
      <c r="U65" s="2"/>
      <c r="V65" s="2"/>
      <c r="W65" s="2"/>
      <c r="X65" s="47"/>
      <c r="Y65" s="47"/>
      <c r="Z65" s="2"/>
      <c r="AA65" s="2"/>
      <c r="AB65" s="2"/>
      <c r="AC65" s="2"/>
      <c r="AD65" s="2"/>
      <c r="AE65" s="7"/>
      <c r="AF65" s="3"/>
      <c r="AG65" s="38"/>
      <c r="AH65" s="38"/>
    </row>
    <row r="66" spans="1:34" s="55" customFormat="1" ht="56.25" x14ac:dyDescent="0.25">
      <c r="A66" s="54" t="s">
        <v>17</v>
      </c>
      <c r="B66" s="39">
        <f t="shared" ref="B66:S66" si="49">B67</f>
        <v>300</v>
      </c>
      <c r="C66" s="39">
        <f t="shared" si="49"/>
        <v>300</v>
      </c>
      <c r="D66" s="39">
        <f>D67</f>
        <v>300</v>
      </c>
      <c r="E66" s="39">
        <f t="shared" si="49"/>
        <v>300</v>
      </c>
      <c r="F66" s="39">
        <f t="shared" si="49"/>
        <v>100</v>
      </c>
      <c r="G66" s="39">
        <f t="shared" si="49"/>
        <v>100</v>
      </c>
      <c r="H66" s="39">
        <f t="shared" si="49"/>
        <v>0</v>
      </c>
      <c r="I66" s="39">
        <f t="shared" si="49"/>
        <v>0</v>
      </c>
      <c r="J66" s="39">
        <f t="shared" si="49"/>
        <v>0</v>
      </c>
      <c r="K66" s="39">
        <f t="shared" si="49"/>
        <v>0</v>
      </c>
      <c r="L66" s="39">
        <f t="shared" si="49"/>
        <v>0</v>
      </c>
      <c r="M66" s="39">
        <f t="shared" si="49"/>
        <v>0</v>
      </c>
      <c r="N66" s="39">
        <f t="shared" si="49"/>
        <v>0</v>
      </c>
      <c r="O66" s="39">
        <f t="shared" si="49"/>
        <v>0</v>
      </c>
      <c r="P66" s="39">
        <f t="shared" si="49"/>
        <v>0</v>
      </c>
      <c r="Q66" s="39">
        <f t="shared" si="49"/>
        <v>0</v>
      </c>
      <c r="R66" s="39">
        <f t="shared" si="49"/>
        <v>0</v>
      </c>
      <c r="S66" s="39">
        <f t="shared" si="49"/>
        <v>0</v>
      </c>
      <c r="T66" s="39">
        <f>T67</f>
        <v>0</v>
      </c>
      <c r="U66" s="39">
        <f>U67</f>
        <v>0</v>
      </c>
      <c r="V66" s="39">
        <f t="shared" ref="V66:AE66" si="50">V67</f>
        <v>300</v>
      </c>
      <c r="W66" s="39">
        <f t="shared" si="50"/>
        <v>300</v>
      </c>
      <c r="X66" s="39">
        <f t="shared" si="50"/>
        <v>0</v>
      </c>
      <c r="Y66" s="39">
        <f t="shared" si="50"/>
        <v>0</v>
      </c>
      <c r="Z66" s="39">
        <f t="shared" si="50"/>
        <v>0</v>
      </c>
      <c r="AA66" s="39">
        <f t="shared" si="50"/>
        <v>0</v>
      </c>
      <c r="AB66" s="39">
        <f t="shared" si="50"/>
        <v>0</v>
      </c>
      <c r="AC66" s="39">
        <f t="shared" si="50"/>
        <v>0</v>
      </c>
      <c r="AD66" s="39">
        <f t="shared" si="50"/>
        <v>0</v>
      </c>
      <c r="AE66" s="39">
        <f t="shared" si="50"/>
        <v>0</v>
      </c>
      <c r="AF66" s="56" t="s">
        <v>85</v>
      </c>
      <c r="AG66" s="38">
        <f>AD66+AB66+Z66+X66+V66+T66+R66+P66+N66+L66+J66+H66</f>
        <v>300</v>
      </c>
      <c r="AH66" s="38"/>
    </row>
    <row r="67" spans="1:34" s="4" customFormat="1" ht="18.75" x14ac:dyDescent="0.25">
      <c r="A67" s="3" t="s">
        <v>4</v>
      </c>
      <c r="B67" s="10">
        <f>B68+B69+B70+B71</f>
        <v>300</v>
      </c>
      <c r="C67" s="10">
        <f t="shared" ref="C67" si="51">C68+C69+C70+C71</f>
        <v>300</v>
      </c>
      <c r="D67" s="10">
        <f t="shared" ref="D67" si="52">D68+D69+D70+D71</f>
        <v>300</v>
      </c>
      <c r="E67" s="10">
        <f t="shared" ref="E67" si="53">E68+E69+E70+E71</f>
        <v>300</v>
      </c>
      <c r="F67" s="11">
        <f t="shared" ref="F67:AE67" si="54">F68+F69+F70+F71</f>
        <v>100</v>
      </c>
      <c r="G67" s="11">
        <f t="shared" si="54"/>
        <v>100</v>
      </c>
      <c r="H67" s="8">
        <f t="shared" si="54"/>
        <v>0</v>
      </c>
      <c r="I67" s="8">
        <f t="shared" si="54"/>
        <v>0</v>
      </c>
      <c r="J67" s="8">
        <f t="shared" si="54"/>
        <v>0</v>
      </c>
      <c r="K67" s="8">
        <f t="shared" si="54"/>
        <v>0</v>
      </c>
      <c r="L67" s="11">
        <f t="shared" si="54"/>
        <v>0</v>
      </c>
      <c r="M67" s="11">
        <f t="shared" si="54"/>
        <v>0</v>
      </c>
      <c r="N67" s="51">
        <f t="shared" si="54"/>
        <v>0</v>
      </c>
      <c r="O67" s="51">
        <f t="shared" si="54"/>
        <v>0</v>
      </c>
      <c r="P67" s="51">
        <f t="shared" si="54"/>
        <v>0</v>
      </c>
      <c r="Q67" s="51">
        <f t="shared" si="54"/>
        <v>0</v>
      </c>
      <c r="R67" s="51">
        <f t="shared" si="54"/>
        <v>0</v>
      </c>
      <c r="S67" s="51">
        <f t="shared" si="54"/>
        <v>0</v>
      </c>
      <c r="T67" s="8">
        <f t="shared" si="54"/>
        <v>0</v>
      </c>
      <c r="U67" s="8">
        <f t="shared" si="54"/>
        <v>0</v>
      </c>
      <c r="V67" s="8">
        <f t="shared" si="54"/>
        <v>300</v>
      </c>
      <c r="W67" s="8">
        <f t="shared" si="54"/>
        <v>300</v>
      </c>
      <c r="X67" s="51">
        <f t="shared" si="54"/>
        <v>0</v>
      </c>
      <c r="Y67" s="51">
        <f t="shared" si="54"/>
        <v>0</v>
      </c>
      <c r="Z67" s="8">
        <f t="shared" si="54"/>
        <v>0</v>
      </c>
      <c r="AA67" s="8">
        <f t="shared" si="54"/>
        <v>0</v>
      </c>
      <c r="AB67" s="8">
        <f t="shared" si="54"/>
        <v>0</v>
      </c>
      <c r="AC67" s="8">
        <f t="shared" si="54"/>
        <v>0</v>
      </c>
      <c r="AD67" s="8">
        <f t="shared" si="54"/>
        <v>0</v>
      </c>
      <c r="AE67" s="8">
        <f t="shared" si="54"/>
        <v>0</v>
      </c>
      <c r="AF67" s="3"/>
      <c r="AG67" s="38"/>
      <c r="AH67" s="38"/>
    </row>
    <row r="68" spans="1:34" s="4" customFormat="1" ht="18.75" x14ac:dyDescent="0.25">
      <c r="A68" s="28" t="s">
        <v>5</v>
      </c>
      <c r="B68" s="10"/>
      <c r="C68" s="8"/>
      <c r="D68" s="8"/>
      <c r="E68" s="8"/>
      <c r="F68" s="8"/>
      <c r="G68" s="8"/>
      <c r="H68" s="8"/>
      <c r="I68" s="8"/>
      <c r="J68" s="8"/>
      <c r="K68" s="8"/>
      <c r="L68" s="11"/>
      <c r="M68" s="11"/>
      <c r="N68" s="51"/>
      <c r="O68" s="51"/>
      <c r="P68" s="51"/>
      <c r="Q68" s="51"/>
      <c r="R68" s="51"/>
      <c r="S68" s="51"/>
      <c r="T68" s="8"/>
      <c r="U68" s="8"/>
      <c r="V68" s="8"/>
      <c r="W68" s="8"/>
      <c r="X68" s="51"/>
      <c r="Y68" s="51"/>
      <c r="Z68" s="8"/>
      <c r="AA68" s="8"/>
      <c r="AB68" s="8"/>
      <c r="AC68" s="8"/>
      <c r="AD68" s="8"/>
      <c r="AE68" s="8"/>
      <c r="AF68" s="3"/>
      <c r="AG68" s="38"/>
      <c r="AH68" s="38"/>
    </row>
    <row r="69" spans="1:34" s="4" customFormat="1" ht="18.75" x14ac:dyDescent="0.25">
      <c r="A69" s="28" t="s">
        <v>6</v>
      </c>
      <c r="B69" s="10">
        <f>J69+L69+N69+P69+R69+T69+V69+X69+Z69+AB69+AD69+H69</f>
        <v>300</v>
      </c>
      <c r="C69" s="8">
        <f>H69+J69+V69</f>
        <v>300</v>
      </c>
      <c r="D69" s="8">
        <f>E69</f>
        <v>300</v>
      </c>
      <c r="E69" s="8">
        <f>I69+K69+M69+O69+Q69+S69+U69+W69+Y69+AA69+AC69+AE69</f>
        <v>300</v>
      </c>
      <c r="F69" s="8">
        <f>E69/B69*100</f>
        <v>100</v>
      </c>
      <c r="G69" s="8">
        <f>E69/C69*100</f>
        <v>100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300</v>
      </c>
      <c r="W69" s="8">
        <v>300</v>
      </c>
      <c r="X69" s="51">
        <v>0</v>
      </c>
      <c r="Y69" s="51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3"/>
      <c r="AG69" s="38"/>
      <c r="AH69" s="38"/>
    </row>
    <row r="70" spans="1:34" s="4" customFormat="1" ht="18.75" x14ac:dyDescent="0.25">
      <c r="A70" s="28" t="s">
        <v>7</v>
      </c>
      <c r="B70" s="10"/>
      <c r="C70" s="8"/>
      <c r="D70" s="8"/>
      <c r="E70" s="8"/>
      <c r="F70" s="2"/>
      <c r="G70" s="2"/>
      <c r="H70" s="2"/>
      <c r="I70" s="2"/>
      <c r="J70" s="2"/>
      <c r="K70" s="2"/>
      <c r="L70" s="34"/>
      <c r="M70" s="34"/>
      <c r="N70" s="47"/>
      <c r="O70" s="47"/>
      <c r="P70" s="47"/>
      <c r="Q70" s="47"/>
      <c r="R70" s="47"/>
      <c r="S70" s="47"/>
      <c r="T70" s="2"/>
      <c r="U70" s="2"/>
      <c r="V70" s="2"/>
      <c r="W70" s="2"/>
      <c r="X70" s="47"/>
      <c r="Y70" s="47"/>
      <c r="Z70" s="2"/>
      <c r="AA70" s="2"/>
      <c r="AB70" s="2"/>
      <c r="AC70" s="2"/>
      <c r="AD70" s="2"/>
      <c r="AE70" s="2"/>
      <c r="AF70" s="3"/>
      <c r="AG70" s="38"/>
      <c r="AH70" s="38"/>
    </row>
    <row r="71" spans="1:34" s="4" customFormat="1" ht="18.75" x14ac:dyDescent="0.25">
      <c r="A71" s="28" t="s">
        <v>8</v>
      </c>
      <c r="B71" s="10"/>
      <c r="C71" s="8"/>
      <c r="D71" s="8"/>
      <c r="E71" s="8"/>
      <c r="F71" s="2"/>
      <c r="G71" s="2"/>
      <c r="H71" s="2"/>
      <c r="I71" s="2"/>
      <c r="J71" s="2"/>
      <c r="K71" s="2"/>
      <c r="L71" s="34"/>
      <c r="M71" s="34"/>
      <c r="N71" s="47"/>
      <c r="O71" s="47"/>
      <c r="P71" s="47"/>
      <c r="Q71" s="47"/>
      <c r="R71" s="47"/>
      <c r="S71" s="47"/>
      <c r="T71" s="2"/>
      <c r="U71" s="2"/>
      <c r="V71" s="2"/>
      <c r="W71" s="2"/>
      <c r="X71" s="47"/>
      <c r="Y71" s="47"/>
      <c r="Z71" s="2"/>
      <c r="AA71" s="2"/>
      <c r="AB71" s="2"/>
      <c r="AC71" s="2"/>
      <c r="AD71" s="2"/>
      <c r="AE71" s="6"/>
      <c r="AF71" s="3"/>
      <c r="AG71" s="38"/>
      <c r="AH71" s="38"/>
    </row>
    <row r="72" spans="1:34" s="55" customFormat="1" ht="37.5" x14ac:dyDescent="0.25">
      <c r="A72" s="54" t="s">
        <v>18</v>
      </c>
      <c r="B72" s="39">
        <f t="shared" ref="B72:S72" si="55">B73</f>
        <v>200</v>
      </c>
      <c r="C72" s="39">
        <f t="shared" si="55"/>
        <v>200</v>
      </c>
      <c r="D72" s="39">
        <f>D73</f>
        <v>200</v>
      </c>
      <c r="E72" s="39">
        <f t="shared" si="55"/>
        <v>200</v>
      </c>
      <c r="F72" s="39">
        <f t="shared" si="55"/>
        <v>100</v>
      </c>
      <c r="G72" s="39">
        <f t="shared" si="55"/>
        <v>100</v>
      </c>
      <c r="H72" s="39">
        <f t="shared" si="55"/>
        <v>0</v>
      </c>
      <c r="I72" s="39">
        <f t="shared" si="55"/>
        <v>0</v>
      </c>
      <c r="J72" s="39">
        <f t="shared" si="55"/>
        <v>0</v>
      </c>
      <c r="K72" s="39">
        <f t="shared" si="55"/>
        <v>0</v>
      </c>
      <c r="L72" s="39">
        <f t="shared" si="55"/>
        <v>0</v>
      </c>
      <c r="M72" s="39">
        <f t="shared" si="55"/>
        <v>0</v>
      </c>
      <c r="N72" s="39">
        <f t="shared" si="55"/>
        <v>200</v>
      </c>
      <c r="O72" s="39">
        <f t="shared" si="55"/>
        <v>200</v>
      </c>
      <c r="P72" s="39">
        <f t="shared" si="55"/>
        <v>0</v>
      </c>
      <c r="Q72" s="39">
        <f t="shared" si="55"/>
        <v>0</v>
      </c>
      <c r="R72" s="39">
        <f t="shared" si="55"/>
        <v>0</v>
      </c>
      <c r="S72" s="39">
        <f t="shared" si="55"/>
        <v>0</v>
      </c>
      <c r="T72" s="39">
        <f>T73</f>
        <v>0</v>
      </c>
      <c r="U72" s="39">
        <f>U73</f>
        <v>0</v>
      </c>
      <c r="V72" s="39">
        <f t="shared" ref="V72:AE72" si="56">V73</f>
        <v>0</v>
      </c>
      <c r="W72" s="39">
        <f t="shared" si="56"/>
        <v>0</v>
      </c>
      <c r="X72" s="39">
        <f t="shared" si="56"/>
        <v>0</v>
      </c>
      <c r="Y72" s="39">
        <f t="shared" si="56"/>
        <v>0</v>
      </c>
      <c r="Z72" s="39">
        <f t="shared" si="56"/>
        <v>0</v>
      </c>
      <c r="AA72" s="39">
        <f t="shared" si="56"/>
        <v>0</v>
      </c>
      <c r="AB72" s="39">
        <f t="shared" si="56"/>
        <v>0</v>
      </c>
      <c r="AC72" s="39">
        <f t="shared" si="56"/>
        <v>0</v>
      </c>
      <c r="AD72" s="39">
        <f t="shared" si="56"/>
        <v>0</v>
      </c>
      <c r="AE72" s="39">
        <f t="shared" si="56"/>
        <v>0</v>
      </c>
      <c r="AF72" s="56" t="s">
        <v>89</v>
      </c>
      <c r="AG72" s="38">
        <f>AD72+AB72+Z72+X72+V72+T72+R72+P72+N72+L72+J72+H72</f>
        <v>200</v>
      </c>
      <c r="AH72" s="38"/>
    </row>
    <row r="73" spans="1:34" s="4" customFormat="1" ht="18.75" x14ac:dyDescent="0.25">
      <c r="A73" s="3" t="s">
        <v>4</v>
      </c>
      <c r="B73" s="10">
        <f>B74+B75+B76+B77</f>
        <v>200</v>
      </c>
      <c r="C73" s="10">
        <f t="shared" ref="C73" si="57">C74+C75+C76+C77</f>
        <v>200</v>
      </c>
      <c r="D73" s="10">
        <f t="shared" ref="D73" si="58">D74+D75+D76+D77</f>
        <v>200</v>
      </c>
      <c r="E73" s="10">
        <f t="shared" ref="E73" si="59">E74+E75+E76+E77</f>
        <v>200</v>
      </c>
      <c r="F73" s="8">
        <f>E73/B73*100</f>
        <v>100</v>
      </c>
      <c r="G73" s="8">
        <f>E73/C73*100</f>
        <v>100</v>
      </c>
      <c r="H73" s="8">
        <f t="shared" ref="H73:AE73" si="60">H74+H75</f>
        <v>0</v>
      </c>
      <c r="I73" s="8">
        <f t="shared" si="60"/>
        <v>0</v>
      </c>
      <c r="J73" s="8">
        <f t="shared" si="60"/>
        <v>0</v>
      </c>
      <c r="K73" s="8">
        <f t="shared" si="60"/>
        <v>0</v>
      </c>
      <c r="L73" s="11">
        <f t="shared" si="60"/>
        <v>0</v>
      </c>
      <c r="M73" s="11">
        <f t="shared" si="60"/>
        <v>0</v>
      </c>
      <c r="N73" s="51">
        <f t="shared" si="60"/>
        <v>200</v>
      </c>
      <c r="O73" s="51">
        <f t="shared" si="60"/>
        <v>200</v>
      </c>
      <c r="P73" s="51">
        <f t="shared" si="60"/>
        <v>0</v>
      </c>
      <c r="Q73" s="51">
        <f t="shared" si="60"/>
        <v>0</v>
      </c>
      <c r="R73" s="51">
        <f t="shared" si="60"/>
        <v>0</v>
      </c>
      <c r="S73" s="51">
        <f t="shared" si="60"/>
        <v>0</v>
      </c>
      <c r="T73" s="8">
        <f t="shared" si="60"/>
        <v>0</v>
      </c>
      <c r="U73" s="8">
        <f t="shared" si="60"/>
        <v>0</v>
      </c>
      <c r="V73" s="8">
        <f t="shared" si="60"/>
        <v>0</v>
      </c>
      <c r="W73" s="8">
        <f t="shared" si="60"/>
        <v>0</v>
      </c>
      <c r="X73" s="51">
        <f t="shared" si="60"/>
        <v>0</v>
      </c>
      <c r="Y73" s="51">
        <f t="shared" si="60"/>
        <v>0</v>
      </c>
      <c r="Z73" s="8">
        <f t="shared" si="60"/>
        <v>0</v>
      </c>
      <c r="AA73" s="8">
        <f t="shared" si="60"/>
        <v>0</v>
      </c>
      <c r="AB73" s="8">
        <f t="shared" si="60"/>
        <v>0</v>
      </c>
      <c r="AC73" s="8">
        <f t="shared" si="60"/>
        <v>0</v>
      </c>
      <c r="AD73" s="8">
        <f t="shared" si="60"/>
        <v>0</v>
      </c>
      <c r="AE73" s="8">
        <f t="shared" si="60"/>
        <v>0</v>
      </c>
      <c r="AF73" s="3"/>
      <c r="AG73" s="38"/>
      <c r="AH73" s="38"/>
    </row>
    <row r="74" spans="1:34" s="4" customFormat="1" ht="18.75" x14ac:dyDescent="0.25">
      <c r="A74" s="28" t="s">
        <v>5</v>
      </c>
      <c r="B74" s="10"/>
      <c r="C74" s="8"/>
      <c r="D74" s="8"/>
      <c r="E74" s="8"/>
      <c r="F74" s="8"/>
      <c r="G74" s="8"/>
      <c r="H74" s="8"/>
      <c r="I74" s="8"/>
      <c r="J74" s="8"/>
      <c r="K74" s="8"/>
      <c r="L74" s="11"/>
      <c r="M74" s="11"/>
      <c r="N74" s="51"/>
      <c r="O74" s="51"/>
      <c r="P74" s="51"/>
      <c r="Q74" s="51"/>
      <c r="R74" s="51"/>
      <c r="S74" s="51"/>
      <c r="T74" s="8"/>
      <c r="U74" s="8"/>
      <c r="V74" s="8"/>
      <c r="W74" s="8"/>
      <c r="X74" s="51"/>
      <c r="Y74" s="51"/>
      <c r="Z74" s="8"/>
      <c r="AA74" s="8"/>
      <c r="AB74" s="8"/>
      <c r="AC74" s="8"/>
      <c r="AD74" s="8"/>
      <c r="AE74" s="8"/>
      <c r="AF74" s="3"/>
      <c r="AG74" s="38"/>
      <c r="AH74" s="38"/>
    </row>
    <row r="75" spans="1:34" s="4" customFormat="1" ht="18.75" x14ac:dyDescent="0.25">
      <c r="A75" s="28" t="s">
        <v>6</v>
      </c>
      <c r="B75" s="10">
        <f>J75+L75+N75+P75+R75+T75+V75+X75+Z75+AB75+AD75+H75</f>
        <v>200</v>
      </c>
      <c r="C75" s="8">
        <f>H75+J75+N75+P75</f>
        <v>200</v>
      </c>
      <c r="D75" s="8">
        <f>E75</f>
        <v>200</v>
      </c>
      <c r="E75" s="8">
        <f>I75+K75+M75+O75+Q75+S75+U75+W75+Y75+AA75+AC75+AE75</f>
        <v>200</v>
      </c>
      <c r="F75" s="8">
        <f>E75/B75*100</f>
        <v>100</v>
      </c>
      <c r="G75" s="8">
        <f>E75/C75*100</f>
        <v>100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51">
        <v>200</v>
      </c>
      <c r="O75" s="51">
        <v>200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3"/>
      <c r="AG75" s="38"/>
      <c r="AH75" s="38"/>
    </row>
    <row r="76" spans="1:34" s="4" customFormat="1" ht="18.75" x14ac:dyDescent="0.25">
      <c r="A76" s="28" t="s">
        <v>7</v>
      </c>
      <c r="B76" s="10"/>
      <c r="C76" s="8"/>
      <c r="D76" s="8"/>
      <c r="E76" s="8"/>
      <c r="F76" s="2"/>
      <c r="G76" s="2"/>
      <c r="H76" s="2"/>
      <c r="I76" s="2"/>
      <c r="J76" s="2"/>
      <c r="K76" s="2"/>
      <c r="L76" s="34"/>
      <c r="M76" s="34"/>
      <c r="N76" s="47"/>
      <c r="O76" s="47"/>
      <c r="P76" s="47"/>
      <c r="Q76" s="47"/>
      <c r="R76" s="47"/>
      <c r="S76" s="47"/>
      <c r="T76" s="2"/>
      <c r="U76" s="2"/>
      <c r="V76" s="2"/>
      <c r="W76" s="2"/>
      <c r="X76" s="47"/>
      <c r="Y76" s="47"/>
      <c r="Z76" s="2"/>
      <c r="AA76" s="2"/>
      <c r="AB76" s="2"/>
      <c r="AC76" s="2"/>
      <c r="AD76" s="2"/>
      <c r="AE76" s="2"/>
      <c r="AF76" s="3"/>
      <c r="AG76" s="38"/>
      <c r="AH76" s="38"/>
    </row>
    <row r="77" spans="1:34" s="4" customFormat="1" ht="18.75" x14ac:dyDescent="0.25">
      <c r="A77" s="28" t="s">
        <v>8</v>
      </c>
      <c r="B77" s="10"/>
      <c r="C77" s="8"/>
      <c r="D77" s="8"/>
      <c r="E77" s="8"/>
      <c r="F77" s="2"/>
      <c r="G77" s="2"/>
      <c r="H77" s="2"/>
      <c r="I77" s="2"/>
      <c r="J77" s="2"/>
      <c r="K77" s="2"/>
      <c r="L77" s="34"/>
      <c r="M77" s="34"/>
      <c r="N77" s="47"/>
      <c r="O77" s="47"/>
      <c r="P77" s="47"/>
      <c r="Q77" s="47"/>
      <c r="R77" s="47"/>
      <c r="S77" s="47"/>
      <c r="T77" s="2"/>
      <c r="U77" s="2"/>
      <c r="V77" s="2"/>
      <c r="W77" s="2"/>
      <c r="X77" s="47"/>
      <c r="Y77" s="47"/>
      <c r="Z77" s="2"/>
      <c r="AA77" s="2"/>
      <c r="AB77" s="2"/>
      <c r="AC77" s="2"/>
      <c r="AD77" s="2"/>
      <c r="AE77" s="2"/>
      <c r="AF77" s="3"/>
      <c r="AG77" s="38"/>
      <c r="AH77" s="38"/>
    </row>
    <row r="78" spans="1:34" s="55" customFormat="1" ht="100.5" customHeight="1" x14ac:dyDescent="0.25">
      <c r="A78" s="54" t="s">
        <v>19</v>
      </c>
      <c r="B78" s="39">
        <f t="shared" ref="B78:S78" si="61">B79</f>
        <v>500</v>
      </c>
      <c r="C78" s="39">
        <f t="shared" si="61"/>
        <v>500</v>
      </c>
      <c r="D78" s="39">
        <f>D79</f>
        <v>500.00000000000006</v>
      </c>
      <c r="E78" s="39">
        <f t="shared" si="61"/>
        <v>500.00000000000006</v>
      </c>
      <c r="F78" s="39">
        <f t="shared" si="61"/>
        <v>100.00000000000003</v>
      </c>
      <c r="G78" s="39">
        <f t="shared" si="61"/>
        <v>100.00000000000003</v>
      </c>
      <c r="H78" s="39">
        <f t="shared" si="61"/>
        <v>0</v>
      </c>
      <c r="I78" s="39">
        <f t="shared" si="61"/>
        <v>0</v>
      </c>
      <c r="J78" s="39">
        <f t="shared" si="61"/>
        <v>0</v>
      </c>
      <c r="K78" s="39">
        <f t="shared" si="61"/>
        <v>0</v>
      </c>
      <c r="L78" s="39">
        <f t="shared" si="61"/>
        <v>40</v>
      </c>
      <c r="M78" s="39">
        <f t="shared" si="61"/>
        <v>40</v>
      </c>
      <c r="N78" s="39">
        <f t="shared" si="61"/>
        <v>223.6</v>
      </c>
      <c r="O78" s="39">
        <f t="shared" si="61"/>
        <v>223.6</v>
      </c>
      <c r="P78" s="39">
        <f t="shared" si="61"/>
        <v>0</v>
      </c>
      <c r="Q78" s="39">
        <f t="shared" si="61"/>
        <v>0</v>
      </c>
      <c r="R78" s="39">
        <f t="shared" si="61"/>
        <v>0</v>
      </c>
      <c r="S78" s="39">
        <f t="shared" si="61"/>
        <v>0</v>
      </c>
      <c r="T78" s="39">
        <f>T79</f>
        <v>0</v>
      </c>
      <c r="U78" s="39">
        <f>U79</f>
        <v>0</v>
      </c>
      <c r="V78" s="39">
        <f t="shared" ref="V78:AE78" si="62">V79</f>
        <v>96.3</v>
      </c>
      <c r="W78" s="39">
        <f t="shared" si="62"/>
        <v>96.3</v>
      </c>
      <c r="X78" s="39">
        <f t="shared" si="62"/>
        <v>140.1</v>
      </c>
      <c r="Y78" s="39">
        <f t="shared" si="62"/>
        <v>50.1</v>
      </c>
      <c r="Z78" s="39">
        <f t="shared" si="62"/>
        <v>0</v>
      </c>
      <c r="AA78" s="39">
        <f t="shared" si="62"/>
        <v>0</v>
      </c>
      <c r="AB78" s="39">
        <f t="shared" si="62"/>
        <v>0</v>
      </c>
      <c r="AC78" s="39">
        <f t="shared" si="62"/>
        <v>90</v>
      </c>
      <c r="AD78" s="39">
        <f t="shared" si="62"/>
        <v>0</v>
      </c>
      <c r="AE78" s="39">
        <f t="shared" si="62"/>
        <v>0</v>
      </c>
      <c r="AF78" s="56" t="s">
        <v>84</v>
      </c>
      <c r="AG78" s="38">
        <f>AD78+AB78+Z78+X78+V78+T78+R78+P78+N78+L78+J78+H78</f>
        <v>500</v>
      </c>
      <c r="AH78" s="38"/>
    </row>
    <row r="79" spans="1:34" s="4" customFormat="1" ht="18.75" x14ac:dyDescent="0.25">
      <c r="A79" s="3" t="s">
        <v>4</v>
      </c>
      <c r="B79" s="10">
        <f>B80+B81+B82+B83</f>
        <v>500</v>
      </c>
      <c r="C79" s="10">
        <f t="shared" ref="C79" si="63">C80+C81+C82+C83</f>
        <v>500</v>
      </c>
      <c r="D79" s="10">
        <f t="shared" ref="D79" si="64">D80+D81+D82+D83</f>
        <v>500.00000000000006</v>
      </c>
      <c r="E79" s="10">
        <f t="shared" ref="E79" si="65">E80+E81+E82+E83</f>
        <v>500.00000000000006</v>
      </c>
      <c r="F79" s="8">
        <f>E79/B79*100</f>
        <v>100.00000000000003</v>
      </c>
      <c r="G79" s="8">
        <f>E79/C79*100</f>
        <v>100.00000000000003</v>
      </c>
      <c r="H79" s="8">
        <f t="shared" ref="H79:AD79" si="66">H80+H81</f>
        <v>0</v>
      </c>
      <c r="I79" s="8">
        <f t="shared" si="66"/>
        <v>0</v>
      </c>
      <c r="J79" s="8">
        <f t="shared" si="66"/>
        <v>0</v>
      </c>
      <c r="K79" s="8">
        <f t="shared" si="66"/>
        <v>0</v>
      </c>
      <c r="L79" s="11">
        <f t="shared" si="66"/>
        <v>40</v>
      </c>
      <c r="M79" s="11">
        <f t="shared" si="66"/>
        <v>40</v>
      </c>
      <c r="N79" s="51">
        <f t="shared" si="66"/>
        <v>223.6</v>
      </c>
      <c r="O79" s="51">
        <f t="shared" si="66"/>
        <v>223.6</v>
      </c>
      <c r="P79" s="51">
        <f t="shared" si="66"/>
        <v>0</v>
      </c>
      <c r="Q79" s="51">
        <f t="shared" si="66"/>
        <v>0</v>
      </c>
      <c r="R79" s="51">
        <f t="shared" si="66"/>
        <v>0</v>
      </c>
      <c r="S79" s="51">
        <f t="shared" si="66"/>
        <v>0</v>
      </c>
      <c r="T79" s="8">
        <f t="shared" si="66"/>
        <v>0</v>
      </c>
      <c r="U79" s="8">
        <f t="shared" si="66"/>
        <v>0</v>
      </c>
      <c r="V79" s="8">
        <f t="shared" si="66"/>
        <v>96.3</v>
      </c>
      <c r="W79" s="8">
        <f t="shared" si="66"/>
        <v>96.3</v>
      </c>
      <c r="X79" s="51">
        <f t="shared" si="66"/>
        <v>140.1</v>
      </c>
      <c r="Y79" s="51">
        <f t="shared" si="66"/>
        <v>50.1</v>
      </c>
      <c r="Z79" s="8">
        <f t="shared" si="66"/>
        <v>0</v>
      </c>
      <c r="AA79" s="8">
        <f t="shared" si="66"/>
        <v>0</v>
      </c>
      <c r="AB79" s="8">
        <f t="shared" si="66"/>
        <v>0</v>
      </c>
      <c r="AC79" s="8">
        <f t="shared" si="66"/>
        <v>90</v>
      </c>
      <c r="AD79" s="8">
        <f t="shared" si="66"/>
        <v>0</v>
      </c>
      <c r="AE79" s="8">
        <f>AE80+AE81</f>
        <v>0</v>
      </c>
      <c r="AF79" s="67"/>
      <c r="AG79" s="38"/>
      <c r="AH79" s="38"/>
    </row>
    <row r="80" spans="1:34" s="4" customFormat="1" ht="18.75" x14ac:dyDescent="0.25">
      <c r="A80" s="28" t="s">
        <v>5</v>
      </c>
      <c r="B80" s="10">
        <f>H80+J80+L80+N80+P80+R80+T80+V80+X80+Z80+AB80+AD80</f>
        <v>0</v>
      </c>
      <c r="C80" s="8">
        <f>H80+J80+L80+N80+P80+R80+T80+V80</f>
        <v>0</v>
      </c>
      <c r="D80" s="8">
        <f>E80</f>
        <v>0</v>
      </c>
      <c r="E80" s="8">
        <f>I80+K80+M80+O80+Q80+S80+U80+W80+Y80+AA80+AC80+AE80</f>
        <v>0</v>
      </c>
      <c r="F80" s="8"/>
      <c r="G80" s="8"/>
      <c r="H80" s="8"/>
      <c r="I80" s="8"/>
      <c r="J80" s="8"/>
      <c r="K80" s="8"/>
      <c r="L80" s="11"/>
      <c r="M80" s="11"/>
      <c r="N80" s="51"/>
      <c r="O80" s="51"/>
      <c r="P80" s="51"/>
      <c r="Q80" s="51"/>
      <c r="R80" s="51"/>
      <c r="S80" s="51"/>
      <c r="T80" s="8"/>
      <c r="U80" s="8"/>
      <c r="V80" s="8"/>
      <c r="W80" s="8"/>
      <c r="X80" s="51"/>
      <c r="Y80" s="51"/>
      <c r="Z80" s="8"/>
      <c r="AA80" s="8"/>
      <c r="AB80" s="8"/>
      <c r="AC80" s="8"/>
      <c r="AD80" s="8"/>
      <c r="AE80" s="8"/>
      <c r="AF80" s="67"/>
      <c r="AG80" s="38"/>
      <c r="AH80" s="38"/>
    </row>
    <row r="81" spans="1:34" s="4" customFormat="1" ht="21" customHeight="1" x14ac:dyDescent="0.25">
      <c r="A81" s="28" t="s">
        <v>6</v>
      </c>
      <c r="B81" s="10">
        <f>J81+L81+N81+P81+R81+T81+V81+X81+Z81+AB81+AD81+H81</f>
        <v>500</v>
      </c>
      <c r="C81" s="8">
        <f>H81+J81+L81+N81+P81+R81+T81+V81+X81</f>
        <v>500</v>
      </c>
      <c r="D81" s="8">
        <f>E81</f>
        <v>500.00000000000006</v>
      </c>
      <c r="E81" s="8">
        <f>I81+K81+M81+O81+Q81+S81+U81+W81+Y81+AA81+AC81+AE81</f>
        <v>500.00000000000006</v>
      </c>
      <c r="F81" s="8">
        <f>E81/B81*100</f>
        <v>100.00000000000003</v>
      </c>
      <c r="G81" s="8">
        <f>E81/C81*100</f>
        <v>100.00000000000003</v>
      </c>
      <c r="H81" s="8">
        <v>0</v>
      </c>
      <c r="I81" s="8">
        <v>0</v>
      </c>
      <c r="J81" s="8">
        <v>0</v>
      </c>
      <c r="K81" s="8">
        <v>0</v>
      </c>
      <c r="L81" s="11">
        <v>40</v>
      </c>
      <c r="M81" s="11">
        <v>40</v>
      </c>
      <c r="N81" s="51">
        <v>223.6</v>
      </c>
      <c r="O81" s="51">
        <v>223.6</v>
      </c>
      <c r="P81" s="51">
        <v>0</v>
      </c>
      <c r="Q81" s="51">
        <v>0</v>
      </c>
      <c r="R81" s="51">
        <v>0</v>
      </c>
      <c r="S81" s="51">
        <v>0</v>
      </c>
      <c r="T81" s="8">
        <v>0</v>
      </c>
      <c r="U81" s="8">
        <v>0</v>
      </c>
      <c r="V81" s="8">
        <v>96.3</v>
      </c>
      <c r="W81" s="8">
        <v>96.3</v>
      </c>
      <c r="X81" s="51">
        <v>140.1</v>
      </c>
      <c r="Y81" s="51">
        <v>50.1</v>
      </c>
      <c r="Z81" s="8">
        <v>0</v>
      </c>
      <c r="AA81" s="8">
        <v>0</v>
      </c>
      <c r="AB81" s="8">
        <v>0</v>
      </c>
      <c r="AC81" s="8">
        <v>90</v>
      </c>
      <c r="AD81" s="8">
        <v>0</v>
      </c>
      <c r="AE81" s="8">
        <v>0</v>
      </c>
      <c r="AF81" s="67"/>
      <c r="AG81" s="38"/>
      <c r="AH81" s="38"/>
    </row>
    <row r="82" spans="1:34" s="4" customFormat="1" ht="18.75" x14ac:dyDescent="0.25">
      <c r="A82" s="28" t="s">
        <v>7</v>
      </c>
      <c r="B82" s="10"/>
      <c r="C82" s="8"/>
      <c r="D82" s="8"/>
      <c r="E82" s="8"/>
      <c r="F82" s="2"/>
      <c r="G82" s="2"/>
      <c r="H82" s="2"/>
      <c r="I82" s="2"/>
      <c r="J82" s="2"/>
      <c r="K82" s="2"/>
      <c r="L82" s="34"/>
      <c r="M82" s="34"/>
      <c r="N82" s="47"/>
      <c r="O82" s="47"/>
      <c r="P82" s="47"/>
      <c r="Q82" s="47"/>
      <c r="R82" s="47"/>
      <c r="S82" s="47"/>
      <c r="T82" s="2"/>
      <c r="U82" s="2"/>
      <c r="V82" s="2"/>
      <c r="W82" s="2"/>
      <c r="X82" s="47"/>
      <c r="Y82" s="47"/>
      <c r="Z82" s="2"/>
      <c r="AA82" s="2"/>
      <c r="AB82" s="2"/>
      <c r="AC82" s="2"/>
      <c r="AD82" s="2"/>
      <c r="AE82" s="2"/>
      <c r="AF82" s="3"/>
      <c r="AG82" s="38"/>
      <c r="AH82" s="38"/>
    </row>
    <row r="83" spans="1:34" s="4" customFormat="1" ht="18.75" x14ac:dyDescent="0.25">
      <c r="A83" s="28" t="s">
        <v>8</v>
      </c>
      <c r="B83" s="10"/>
      <c r="C83" s="8"/>
      <c r="D83" s="8"/>
      <c r="E83" s="8"/>
      <c r="F83" s="2"/>
      <c r="G83" s="2"/>
      <c r="H83" s="2"/>
      <c r="I83" s="2"/>
      <c r="J83" s="2"/>
      <c r="K83" s="2"/>
      <c r="L83" s="34"/>
      <c r="M83" s="34"/>
      <c r="N83" s="47"/>
      <c r="O83" s="47"/>
      <c r="P83" s="47"/>
      <c r="Q83" s="47"/>
      <c r="R83" s="47"/>
      <c r="S83" s="47"/>
      <c r="T83" s="2"/>
      <c r="U83" s="2"/>
      <c r="V83" s="2"/>
      <c r="W83" s="2"/>
      <c r="X83" s="47"/>
      <c r="Y83" s="47"/>
      <c r="Z83" s="2"/>
      <c r="AA83" s="2"/>
      <c r="AB83" s="2"/>
      <c r="AC83" s="2"/>
      <c r="AD83" s="2"/>
      <c r="AE83" s="27"/>
      <c r="AF83" s="36"/>
      <c r="AG83" s="38"/>
      <c r="AH83" s="38"/>
    </row>
    <row r="84" spans="1:34" s="55" customFormat="1" ht="66" customHeight="1" x14ac:dyDescent="0.25">
      <c r="A84" s="54" t="s">
        <v>20</v>
      </c>
      <c r="B84" s="39">
        <f t="shared" ref="B84:R84" si="67">B85</f>
        <v>22591.48</v>
      </c>
      <c r="C84" s="39">
        <f t="shared" si="67"/>
        <v>22591.48</v>
      </c>
      <c r="D84" s="39">
        <f>D85</f>
        <v>22481.24</v>
      </c>
      <c r="E84" s="39">
        <f t="shared" si="67"/>
        <v>22481.24</v>
      </c>
      <c r="F84" s="39">
        <f t="shared" si="67"/>
        <v>99.512028428416386</v>
      </c>
      <c r="G84" s="39">
        <f t="shared" si="67"/>
        <v>99.512028428416386</v>
      </c>
      <c r="H84" s="39">
        <f t="shared" si="67"/>
        <v>1333.9</v>
      </c>
      <c r="I84" s="39">
        <f t="shared" si="67"/>
        <v>1333.9</v>
      </c>
      <c r="J84" s="39">
        <f t="shared" si="67"/>
        <v>1611.8</v>
      </c>
      <c r="K84" s="39">
        <f t="shared" si="67"/>
        <v>1611.8</v>
      </c>
      <c r="L84" s="39">
        <f t="shared" si="67"/>
        <v>1645.6000000000001</v>
      </c>
      <c r="M84" s="39">
        <f t="shared" si="67"/>
        <v>1645.6000000000001</v>
      </c>
      <c r="N84" s="39">
        <f t="shared" si="67"/>
        <v>2680.8999999999996</v>
      </c>
      <c r="O84" s="39">
        <f t="shared" si="67"/>
        <v>2680.48</v>
      </c>
      <c r="P84" s="39">
        <f t="shared" si="67"/>
        <v>1802</v>
      </c>
      <c r="Q84" s="39">
        <f t="shared" si="67"/>
        <v>1802</v>
      </c>
      <c r="R84" s="39">
        <f t="shared" si="67"/>
        <v>1879.4</v>
      </c>
      <c r="S84" s="39">
        <v>1919</v>
      </c>
      <c r="T84" s="39">
        <f>T85</f>
        <v>2896.7999999999997</v>
      </c>
      <c r="U84" s="39">
        <f>U85</f>
        <v>2723.1</v>
      </c>
      <c r="V84" s="39">
        <f t="shared" ref="V84:AE84" si="68">V85</f>
        <v>1621.2</v>
      </c>
      <c r="W84" s="39">
        <f t="shared" si="68"/>
        <v>1621.2</v>
      </c>
      <c r="X84" s="39">
        <f t="shared" si="68"/>
        <v>1564.4</v>
      </c>
      <c r="Y84" s="39">
        <f t="shared" si="68"/>
        <v>1390.7</v>
      </c>
      <c r="Z84" s="39">
        <f t="shared" si="68"/>
        <v>2575.6999999999998</v>
      </c>
      <c r="AA84" s="39">
        <f t="shared" si="68"/>
        <v>2575.6999999999998</v>
      </c>
      <c r="AB84" s="39">
        <f t="shared" si="68"/>
        <v>1219.58</v>
      </c>
      <c r="AC84" s="39">
        <f t="shared" si="68"/>
        <v>1177.1999999999998</v>
      </c>
      <c r="AD84" s="39">
        <f t="shared" si="68"/>
        <v>1760.1999999999998</v>
      </c>
      <c r="AE84" s="39">
        <f t="shared" si="68"/>
        <v>2040.1599999999999</v>
      </c>
      <c r="AF84" s="56" t="s">
        <v>76</v>
      </c>
      <c r="AG84" s="38">
        <f>AD84+AB84+Z84+X84+V84+T84+R84+P84+N84+L84+J84+H84</f>
        <v>22591.48</v>
      </c>
      <c r="AH84" s="38"/>
    </row>
    <row r="85" spans="1:34" s="4" customFormat="1" ht="18.75" x14ac:dyDescent="0.25">
      <c r="A85" s="3" t="s">
        <v>4</v>
      </c>
      <c r="B85" s="10">
        <f>B86+B87+B88+B89</f>
        <v>22591.48</v>
      </c>
      <c r="C85" s="10">
        <f t="shared" ref="C85" si="69">C86+C87+C88+C89</f>
        <v>22591.48</v>
      </c>
      <c r="D85" s="10">
        <f t="shared" ref="D85" si="70">D86+D87+D88+D89</f>
        <v>22481.24</v>
      </c>
      <c r="E85" s="10">
        <f t="shared" ref="E85" si="71">E86+E87+E88+E89</f>
        <v>22481.24</v>
      </c>
      <c r="F85" s="8">
        <f>E85/B85*100</f>
        <v>99.512028428416386</v>
      </c>
      <c r="G85" s="8">
        <f>E85/C85*100</f>
        <v>99.512028428416386</v>
      </c>
      <c r="H85" s="8">
        <f t="shared" ref="H85:AD85" si="72">H86+H87</f>
        <v>1333.9</v>
      </c>
      <c r="I85" s="8">
        <f t="shared" si="72"/>
        <v>1333.9</v>
      </c>
      <c r="J85" s="8">
        <f t="shared" si="72"/>
        <v>1611.8</v>
      </c>
      <c r="K85" s="8">
        <f t="shared" si="72"/>
        <v>1611.8</v>
      </c>
      <c r="L85" s="11">
        <f t="shared" si="72"/>
        <v>1645.6000000000001</v>
      </c>
      <c r="M85" s="11">
        <f t="shared" si="72"/>
        <v>1645.6000000000001</v>
      </c>
      <c r="N85" s="51">
        <f t="shared" si="72"/>
        <v>2680.8999999999996</v>
      </c>
      <c r="O85" s="51">
        <f t="shared" si="72"/>
        <v>2680.48</v>
      </c>
      <c r="P85" s="51">
        <f t="shared" si="72"/>
        <v>1802</v>
      </c>
      <c r="Q85" s="51">
        <f t="shared" si="72"/>
        <v>1802</v>
      </c>
      <c r="R85" s="51">
        <f t="shared" si="72"/>
        <v>1879.4</v>
      </c>
      <c r="S85" s="51">
        <f t="shared" si="72"/>
        <v>1879.4</v>
      </c>
      <c r="T85" s="8">
        <f t="shared" si="72"/>
        <v>2896.7999999999997</v>
      </c>
      <c r="U85" s="8">
        <f t="shared" si="72"/>
        <v>2723.1</v>
      </c>
      <c r="V85" s="8">
        <f t="shared" si="72"/>
        <v>1621.2</v>
      </c>
      <c r="W85" s="8">
        <f t="shared" si="72"/>
        <v>1621.2</v>
      </c>
      <c r="X85" s="51">
        <f t="shared" si="72"/>
        <v>1564.4</v>
      </c>
      <c r="Y85" s="51">
        <f t="shared" si="72"/>
        <v>1390.7</v>
      </c>
      <c r="Z85" s="8">
        <f t="shared" si="72"/>
        <v>2575.6999999999998</v>
      </c>
      <c r="AA85" s="8">
        <f t="shared" si="72"/>
        <v>2575.6999999999998</v>
      </c>
      <c r="AB85" s="8">
        <f t="shared" si="72"/>
        <v>1219.58</v>
      </c>
      <c r="AC85" s="8">
        <f t="shared" si="72"/>
        <v>1177.1999999999998</v>
      </c>
      <c r="AD85" s="8">
        <f t="shared" si="72"/>
        <v>1760.1999999999998</v>
      </c>
      <c r="AE85" s="7">
        <f>AE86+AE87</f>
        <v>2040.1599999999999</v>
      </c>
      <c r="AF85" s="9"/>
      <c r="AG85" s="38"/>
      <c r="AH85" s="38"/>
    </row>
    <row r="86" spans="1:34" s="4" customFormat="1" ht="18.75" x14ac:dyDescent="0.25">
      <c r="A86" s="28" t="s">
        <v>5</v>
      </c>
      <c r="B86" s="7">
        <f>H86+J86+L86+N86+P86+R86+T86+V86+X86+Z86+AB86+AD86</f>
        <v>2367.2000000000003</v>
      </c>
      <c r="C86" s="8">
        <f>H86+J86+L86+N86+P86+R86+T86+V86+X86+Z86+AB86+AD86</f>
        <v>2367.2000000000003</v>
      </c>
      <c r="D86" s="8">
        <f>E86</f>
        <v>2367.1999999999998</v>
      </c>
      <c r="E86" s="8">
        <f>I86+K86+M86+O86+Q86+S86+U86+W86+Y86+AA86+AC86+AE86</f>
        <v>2367.1999999999998</v>
      </c>
      <c r="F86" s="8">
        <f>E86/B86*100</f>
        <v>99.999999999999972</v>
      </c>
      <c r="G86" s="8">
        <f>E86/C86*100</f>
        <v>99.999999999999972</v>
      </c>
      <c r="H86" s="8">
        <v>173.7</v>
      </c>
      <c r="I86" s="8">
        <v>173.7</v>
      </c>
      <c r="J86" s="8">
        <v>173.7</v>
      </c>
      <c r="K86" s="8">
        <v>173.7</v>
      </c>
      <c r="L86" s="11">
        <v>173.7</v>
      </c>
      <c r="M86" s="11">
        <v>173.7</v>
      </c>
      <c r="N86" s="51">
        <v>173.7</v>
      </c>
      <c r="O86" s="51">
        <v>173.28</v>
      </c>
      <c r="P86" s="51">
        <v>173.7</v>
      </c>
      <c r="Q86" s="51">
        <v>173.7</v>
      </c>
      <c r="R86" s="51">
        <v>173.7</v>
      </c>
      <c r="S86" s="51">
        <v>173.7</v>
      </c>
      <c r="T86" s="8">
        <v>173.7</v>
      </c>
      <c r="U86" s="8">
        <v>0</v>
      </c>
      <c r="V86" s="8">
        <v>173.7</v>
      </c>
      <c r="W86" s="8">
        <v>173.7</v>
      </c>
      <c r="X86" s="51">
        <v>173.7</v>
      </c>
      <c r="Y86" s="51">
        <v>0</v>
      </c>
      <c r="Z86" s="8">
        <v>67.73</v>
      </c>
      <c r="AA86" s="8">
        <v>67.73</v>
      </c>
      <c r="AB86" s="8">
        <v>0</v>
      </c>
      <c r="AC86" s="8">
        <v>67.86</v>
      </c>
      <c r="AD86" s="8">
        <v>736.17</v>
      </c>
      <c r="AE86" s="30">
        <v>1016.13</v>
      </c>
      <c r="AF86" s="9"/>
      <c r="AG86" s="38"/>
      <c r="AH86" s="38"/>
    </row>
    <row r="87" spans="1:34" s="4" customFormat="1" ht="18.75" x14ac:dyDescent="0.25">
      <c r="A87" s="28" t="s">
        <v>6</v>
      </c>
      <c r="B87" s="10">
        <f>H87+J87+L87+N87+P87+R87+T87+V87+X87+Z87+AB87+AD87</f>
        <v>20224.28</v>
      </c>
      <c r="C87" s="8">
        <f>H87+J87+L87+N87+P87+R87+T87+V87+X87+Z87+AB87+AD87</f>
        <v>20224.28</v>
      </c>
      <c r="D87" s="8">
        <f>E87</f>
        <v>20114.04</v>
      </c>
      <c r="E87" s="8">
        <f>I87+K87+M87+O87+Q87+S87+U87+W87+Y87+AA87+AC87+AE87</f>
        <v>20114.04</v>
      </c>
      <c r="F87" s="8">
        <f>E87/B87*100</f>
        <v>99.454912609991567</v>
      </c>
      <c r="G87" s="8">
        <f>E87/C87*100</f>
        <v>99.454912609991567</v>
      </c>
      <c r="H87" s="8">
        <v>1160.2</v>
      </c>
      <c r="I87" s="8">
        <v>1160.2</v>
      </c>
      <c r="J87" s="8">
        <v>1438.1</v>
      </c>
      <c r="K87" s="8">
        <v>1438.1</v>
      </c>
      <c r="L87" s="11">
        <v>1471.9</v>
      </c>
      <c r="M87" s="11">
        <v>1471.9</v>
      </c>
      <c r="N87" s="51">
        <v>2507.1999999999998</v>
      </c>
      <c r="O87" s="51">
        <v>2507.1999999999998</v>
      </c>
      <c r="P87" s="51">
        <v>1628.3</v>
      </c>
      <c r="Q87" s="51">
        <v>1628.3</v>
      </c>
      <c r="R87" s="51">
        <v>1705.7</v>
      </c>
      <c r="S87" s="51">
        <v>1705.7</v>
      </c>
      <c r="T87" s="8">
        <v>2723.1</v>
      </c>
      <c r="U87" s="8">
        <v>2723.1</v>
      </c>
      <c r="V87" s="8">
        <v>1447.5</v>
      </c>
      <c r="W87" s="8">
        <v>1447.5</v>
      </c>
      <c r="X87" s="51">
        <v>1390.7</v>
      </c>
      <c r="Y87" s="51">
        <v>1390.7</v>
      </c>
      <c r="Z87" s="8">
        <v>2507.9699999999998</v>
      </c>
      <c r="AA87" s="8">
        <v>2507.9699999999998</v>
      </c>
      <c r="AB87" s="8">
        <v>1219.58</v>
      </c>
      <c r="AC87" s="8">
        <v>1109.3399999999999</v>
      </c>
      <c r="AD87" s="8">
        <v>1024.03</v>
      </c>
      <c r="AE87" s="7">
        <v>1024.03</v>
      </c>
      <c r="AF87" s="3"/>
      <c r="AG87" s="38"/>
      <c r="AH87" s="38"/>
    </row>
    <row r="88" spans="1:34" s="4" customFormat="1" ht="18.75" x14ac:dyDescent="0.25">
      <c r="A88" s="28" t="s">
        <v>7</v>
      </c>
      <c r="B88" s="10"/>
      <c r="C88" s="8"/>
      <c r="D88" s="8"/>
      <c r="E88" s="8"/>
      <c r="F88" s="8"/>
      <c r="G88" s="8"/>
      <c r="H88" s="8"/>
      <c r="I88" s="8"/>
      <c r="J88" s="8"/>
      <c r="K88" s="8"/>
      <c r="L88" s="11"/>
      <c r="M88" s="11"/>
      <c r="N88" s="51"/>
      <c r="O88" s="51"/>
      <c r="P88" s="51"/>
      <c r="Q88" s="51"/>
      <c r="R88" s="51"/>
      <c r="S88" s="51"/>
      <c r="T88" s="8"/>
      <c r="U88" s="8"/>
      <c r="V88" s="8"/>
      <c r="W88" s="8"/>
      <c r="X88" s="51"/>
      <c r="Y88" s="51"/>
      <c r="Z88" s="8"/>
      <c r="AA88" s="8"/>
      <c r="AB88" s="8"/>
      <c r="AC88" s="8"/>
      <c r="AD88" s="8"/>
      <c r="AE88" s="8"/>
      <c r="AF88" s="9"/>
      <c r="AG88" s="38"/>
      <c r="AH88" s="38"/>
    </row>
    <row r="89" spans="1:34" s="4" customFormat="1" ht="18.75" x14ac:dyDescent="0.25">
      <c r="A89" s="28" t="s">
        <v>8</v>
      </c>
      <c r="B89" s="10"/>
      <c r="C89" s="8"/>
      <c r="D89" s="8"/>
      <c r="E89" s="8"/>
      <c r="F89" s="2"/>
      <c r="G89" s="2"/>
      <c r="H89" s="2"/>
      <c r="I89" s="2"/>
      <c r="J89" s="2"/>
      <c r="K89" s="2"/>
      <c r="L89" s="34"/>
      <c r="M89" s="34"/>
      <c r="N89" s="47"/>
      <c r="O89" s="47"/>
      <c r="P89" s="47"/>
      <c r="Q89" s="47"/>
      <c r="R89" s="47"/>
      <c r="S89" s="47"/>
      <c r="T89" s="2"/>
      <c r="U89" s="2"/>
      <c r="V89" s="2"/>
      <c r="W89" s="2"/>
      <c r="X89" s="47"/>
      <c r="Y89" s="47"/>
      <c r="Z89" s="2"/>
      <c r="AA89" s="2"/>
      <c r="AB89" s="2"/>
      <c r="AC89" s="2"/>
      <c r="AD89" s="2"/>
      <c r="AE89" s="2"/>
      <c r="AF89" s="9"/>
      <c r="AG89" s="38"/>
      <c r="AH89" s="38"/>
    </row>
    <row r="90" spans="1:34" s="4" customFormat="1" ht="56.25" x14ac:dyDescent="0.25">
      <c r="A90" s="5" t="s">
        <v>21</v>
      </c>
      <c r="B90" s="48">
        <f>B92+B98+B104+B128+B110+B116+B122+B134+B140+B146</f>
        <v>24381.4</v>
      </c>
      <c r="C90" s="48">
        <f t="shared" ref="C90:E90" si="73">C92+C98+C104+C128+C110+C116+C122+C134+C140+C146</f>
        <v>24381.4</v>
      </c>
      <c r="D90" s="48">
        <f t="shared" si="73"/>
        <v>4981.3999999999996</v>
      </c>
      <c r="E90" s="48">
        <f t="shared" si="73"/>
        <v>4981.3999999999996</v>
      </c>
      <c r="F90" s="48">
        <f>E90/B90*100</f>
        <v>20.431148334386044</v>
      </c>
      <c r="G90" s="48">
        <f>E90/C90*100</f>
        <v>20.431148334386044</v>
      </c>
      <c r="H90" s="48">
        <f t="shared" ref="H90:AE90" si="74">H92+H98+H104+H128+H110+H116+H122+H134+H140+H146</f>
        <v>0</v>
      </c>
      <c r="I90" s="48">
        <f t="shared" si="74"/>
        <v>0</v>
      </c>
      <c r="J90" s="48">
        <f t="shared" si="74"/>
        <v>0</v>
      </c>
      <c r="K90" s="48">
        <f t="shared" si="74"/>
        <v>0</v>
      </c>
      <c r="L90" s="48">
        <f t="shared" si="74"/>
        <v>0</v>
      </c>
      <c r="M90" s="48">
        <f t="shared" si="74"/>
        <v>0</v>
      </c>
      <c r="N90" s="48">
        <f t="shared" si="74"/>
        <v>550</v>
      </c>
      <c r="O90" s="48">
        <f t="shared" si="74"/>
        <v>240</v>
      </c>
      <c r="P90" s="48">
        <f t="shared" si="74"/>
        <v>200</v>
      </c>
      <c r="Q90" s="48">
        <f t="shared" si="74"/>
        <v>500</v>
      </c>
      <c r="R90" s="48">
        <f t="shared" si="74"/>
        <v>150</v>
      </c>
      <c r="S90" s="48">
        <f t="shared" si="74"/>
        <v>0</v>
      </c>
      <c r="T90" s="48">
        <f t="shared" si="74"/>
        <v>110</v>
      </c>
      <c r="U90" s="48">
        <f t="shared" si="74"/>
        <v>260</v>
      </c>
      <c r="V90" s="48">
        <f t="shared" si="74"/>
        <v>61.4</v>
      </c>
      <c r="W90" s="48">
        <f t="shared" si="74"/>
        <v>61.4</v>
      </c>
      <c r="X90" s="48">
        <f t="shared" si="74"/>
        <v>1200</v>
      </c>
      <c r="Y90" s="48">
        <f t="shared" si="74"/>
        <v>1200</v>
      </c>
      <c r="Z90" s="48">
        <f t="shared" si="74"/>
        <v>560</v>
      </c>
      <c r="AA90" s="48">
        <f t="shared" si="74"/>
        <v>560</v>
      </c>
      <c r="AB90" s="48">
        <f t="shared" si="74"/>
        <v>0</v>
      </c>
      <c r="AC90" s="48">
        <f t="shared" si="74"/>
        <v>0</v>
      </c>
      <c r="AD90" s="48">
        <f t="shared" si="74"/>
        <v>21550</v>
      </c>
      <c r="AE90" s="48">
        <f t="shared" si="74"/>
        <v>2160</v>
      </c>
      <c r="AF90" s="9"/>
      <c r="AG90" s="38">
        <f>AD90+AB90+Z90+X90+V90+T90+R90+P90+N90+L90+J90+H90</f>
        <v>24381.4</v>
      </c>
      <c r="AH90" s="38"/>
    </row>
    <row r="91" spans="1:34" s="4" customFormat="1" ht="18.75" x14ac:dyDescent="0.25">
      <c r="A91" s="28" t="s">
        <v>2</v>
      </c>
      <c r="B91" s="7"/>
      <c r="C91" s="8"/>
      <c r="D91" s="8"/>
      <c r="E91" s="2"/>
      <c r="F91" s="2"/>
      <c r="G91" s="2"/>
      <c r="H91" s="2"/>
      <c r="I91" s="2"/>
      <c r="J91" s="2"/>
      <c r="K91" s="2"/>
      <c r="L91" s="34"/>
      <c r="M91" s="34"/>
      <c r="N91" s="47"/>
      <c r="O91" s="47"/>
      <c r="P91" s="47"/>
      <c r="Q91" s="47"/>
      <c r="R91" s="47"/>
      <c r="S91" s="47"/>
      <c r="T91" s="2"/>
      <c r="U91" s="2"/>
      <c r="V91" s="2"/>
      <c r="W91" s="2"/>
      <c r="X91" s="47"/>
      <c r="Y91" s="47"/>
      <c r="Z91" s="2"/>
      <c r="AA91" s="2"/>
      <c r="AB91" s="2"/>
      <c r="AC91" s="2"/>
      <c r="AD91" s="2"/>
      <c r="AE91" s="2"/>
      <c r="AF91" s="9"/>
      <c r="AG91" s="38"/>
      <c r="AH91" s="38"/>
    </row>
    <row r="92" spans="1:34" s="55" customFormat="1" ht="50.25" customHeight="1" x14ac:dyDescent="0.25">
      <c r="A92" s="54" t="s">
        <v>22</v>
      </c>
      <c r="B92" s="39">
        <f t="shared" ref="B92:S92" si="75">B93</f>
        <v>61.4</v>
      </c>
      <c r="C92" s="39">
        <f t="shared" si="75"/>
        <v>61.4</v>
      </c>
      <c r="D92" s="39">
        <f>D93</f>
        <v>61.4</v>
      </c>
      <c r="E92" s="39">
        <f t="shared" si="75"/>
        <v>61.4</v>
      </c>
      <c r="F92" s="39">
        <f>F93</f>
        <v>100</v>
      </c>
      <c r="G92" s="39">
        <f>G93</f>
        <v>100</v>
      </c>
      <c r="H92" s="39">
        <f t="shared" si="75"/>
        <v>0</v>
      </c>
      <c r="I92" s="39">
        <f t="shared" si="75"/>
        <v>0</v>
      </c>
      <c r="J92" s="39">
        <f t="shared" si="75"/>
        <v>0</v>
      </c>
      <c r="K92" s="39">
        <f t="shared" si="75"/>
        <v>0</v>
      </c>
      <c r="L92" s="39">
        <f t="shared" si="75"/>
        <v>0</v>
      </c>
      <c r="M92" s="39">
        <f t="shared" si="75"/>
        <v>0</v>
      </c>
      <c r="N92" s="39">
        <f t="shared" si="75"/>
        <v>0</v>
      </c>
      <c r="O92" s="39">
        <f t="shared" si="75"/>
        <v>0</v>
      </c>
      <c r="P92" s="39">
        <f t="shared" si="75"/>
        <v>0</v>
      </c>
      <c r="Q92" s="39">
        <f t="shared" si="75"/>
        <v>0</v>
      </c>
      <c r="R92" s="39">
        <f t="shared" si="75"/>
        <v>0</v>
      </c>
      <c r="S92" s="39">
        <f t="shared" si="75"/>
        <v>0</v>
      </c>
      <c r="T92" s="39">
        <f>T93</f>
        <v>0</v>
      </c>
      <c r="U92" s="39">
        <f>U93</f>
        <v>0</v>
      </c>
      <c r="V92" s="39">
        <f t="shared" ref="V92:AE92" si="76">V93</f>
        <v>61.4</v>
      </c>
      <c r="W92" s="39">
        <f t="shared" si="76"/>
        <v>61.4</v>
      </c>
      <c r="X92" s="39">
        <f t="shared" si="76"/>
        <v>0</v>
      </c>
      <c r="Y92" s="39">
        <f t="shared" si="76"/>
        <v>0</v>
      </c>
      <c r="Z92" s="39">
        <f t="shared" si="76"/>
        <v>0</v>
      </c>
      <c r="AA92" s="39">
        <f t="shared" si="76"/>
        <v>0</v>
      </c>
      <c r="AB92" s="39">
        <f t="shared" si="76"/>
        <v>0</v>
      </c>
      <c r="AC92" s="39">
        <f t="shared" si="76"/>
        <v>0</v>
      </c>
      <c r="AD92" s="39">
        <f t="shared" si="76"/>
        <v>0</v>
      </c>
      <c r="AE92" s="39">
        <f t="shared" si="76"/>
        <v>0</v>
      </c>
      <c r="AF92" s="56" t="s">
        <v>68</v>
      </c>
      <c r="AG92" s="38"/>
      <c r="AH92" s="38"/>
    </row>
    <row r="93" spans="1:34" s="4" customFormat="1" ht="18.75" x14ac:dyDescent="0.25">
      <c r="A93" s="3" t="s">
        <v>4</v>
      </c>
      <c r="B93" s="10">
        <f>B94+B95+B96+B97</f>
        <v>61.4</v>
      </c>
      <c r="C93" s="10">
        <f t="shared" ref="C93" si="77">C94+C95+C96+C97</f>
        <v>61.4</v>
      </c>
      <c r="D93" s="10">
        <f t="shared" ref="D93" si="78">D94+D95+D96+D97</f>
        <v>61.4</v>
      </c>
      <c r="E93" s="10">
        <f t="shared" ref="E93" si="79">E94+E95+E96+E97</f>
        <v>61.4</v>
      </c>
      <c r="F93" s="11">
        <f>F95</f>
        <v>100</v>
      </c>
      <c r="G93" s="11">
        <f>G95</f>
        <v>100</v>
      </c>
      <c r="H93" s="8">
        <f t="shared" ref="H93:AD93" si="80">H94+H95</f>
        <v>0</v>
      </c>
      <c r="I93" s="8">
        <f t="shared" si="80"/>
        <v>0</v>
      </c>
      <c r="J93" s="8">
        <f t="shared" si="80"/>
        <v>0</v>
      </c>
      <c r="K93" s="8">
        <f t="shared" si="80"/>
        <v>0</v>
      </c>
      <c r="L93" s="11">
        <f t="shared" si="80"/>
        <v>0</v>
      </c>
      <c r="M93" s="11">
        <f t="shared" si="80"/>
        <v>0</v>
      </c>
      <c r="N93" s="51">
        <f t="shared" si="80"/>
        <v>0</v>
      </c>
      <c r="O93" s="51">
        <f t="shared" si="80"/>
        <v>0</v>
      </c>
      <c r="P93" s="51">
        <f t="shared" si="80"/>
        <v>0</v>
      </c>
      <c r="Q93" s="51">
        <f t="shared" si="80"/>
        <v>0</v>
      </c>
      <c r="R93" s="51">
        <f t="shared" si="80"/>
        <v>0</v>
      </c>
      <c r="S93" s="51">
        <f t="shared" si="80"/>
        <v>0</v>
      </c>
      <c r="T93" s="8">
        <f t="shared" si="80"/>
        <v>0</v>
      </c>
      <c r="U93" s="8">
        <f t="shared" si="80"/>
        <v>0</v>
      </c>
      <c r="V93" s="8">
        <f t="shared" si="80"/>
        <v>61.4</v>
      </c>
      <c r="W93" s="8">
        <f t="shared" si="80"/>
        <v>61.4</v>
      </c>
      <c r="X93" s="51">
        <f t="shared" si="80"/>
        <v>0</v>
      </c>
      <c r="Y93" s="51">
        <f t="shared" si="80"/>
        <v>0</v>
      </c>
      <c r="Z93" s="8">
        <f t="shared" si="80"/>
        <v>0</v>
      </c>
      <c r="AA93" s="8">
        <f t="shared" si="80"/>
        <v>0</v>
      </c>
      <c r="AB93" s="8">
        <f t="shared" si="80"/>
        <v>0</v>
      </c>
      <c r="AC93" s="8">
        <f t="shared" si="80"/>
        <v>0</v>
      </c>
      <c r="AD93" s="8">
        <f t="shared" si="80"/>
        <v>0</v>
      </c>
      <c r="AE93" s="8">
        <f>AE94</f>
        <v>0</v>
      </c>
      <c r="AF93" s="3"/>
      <c r="AG93" s="38"/>
      <c r="AH93" s="38"/>
    </row>
    <row r="94" spans="1:34" s="4" customFormat="1" ht="18.75" x14ac:dyDescent="0.25">
      <c r="A94" s="28" t="s">
        <v>5</v>
      </c>
      <c r="B94" s="10"/>
      <c r="C94" s="8"/>
      <c r="D94" s="8"/>
      <c r="E94" s="8"/>
      <c r="F94" s="8"/>
      <c r="G94" s="8"/>
      <c r="H94" s="8"/>
      <c r="I94" s="8"/>
      <c r="J94" s="8"/>
      <c r="K94" s="8"/>
      <c r="L94" s="11"/>
      <c r="M94" s="11"/>
      <c r="N94" s="51"/>
      <c r="O94" s="51"/>
      <c r="P94" s="51"/>
      <c r="Q94" s="51"/>
      <c r="R94" s="51"/>
      <c r="S94" s="51"/>
      <c r="T94" s="8"/>
      <c r="U94" s="8"/>
      <c r="V94" s="8"/>
      <c r="W94" s="8"/>
      <c r="X94" s="51"/>
      <c r="Y94" s="51"/>
      <c r="Z94" s="8"/>
      <c r="AA94" s="8"/>
      <c r="AB94" s="8"/>
      <c r="AC94" s="8"/>
      <c r="AD94" s="8"/>
      <c r="AE94" s="8"/>
      <c r="AF94" s="9"/>
      <c r="AG94" s="38"/>
      <c r="AH94" s="38"/>
    </row>
    <row r="95" spans="1:34" s="4" customFormat="1" ht="18.75" x14ac:dyDescent="0.25">
      <c r="A95" s="28" t="s">
        <v>6</v>
      </c>
      <c r="B95" s="10">
        <f>J95+L95+N95+P95+R95+T95+V95+X95+Z95+AB95+AD95</f>
        <v>61.4</v>
      </c>
      <c r="C95" s="8">
        <f>H95+J95+L95+N95+V95</f>
        <v>61.4</v>
      </c>
      <c r="D95" s="8">
        <f>E95</f>
        <v>61.4</v>
      </c>
      <c r="E95" s="8">
        <f>I95+K95+M95+O95+Q95+S95+U95+W95+Y95+AA95+AC95+AE95</f>
        <v>61.4</v>
      </c>
      <c r="F95" s="8">
        <f>E95/B95*100</f>
        <v>100</v>
      </c>
      <c r="G95" s="8">
        <f>E95/C95*100</f>
        <v>100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61.4</v>
      </c>
      <c r="W95" s="8">
        <v>61.4</v>
      </c>
      <c r="X95" s="51">
        <v>0</v>
      </c>
      <c r="Y95" s="51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9"/>
      <c r="AG95" s="38"/>
      <c r="AH95" s="38"/>
    </row>
    <row r="96" spans="1:34" s="4" customFormat="1" ht="18.75" x14ac:dyDescent="0.25">
      <c r="A96" s="28" t="s">
        <v>7</v>
      </c>
      <c r="B96" s="10"/>
      <c r="C96" s="8"/>
      <c r="D96" s="8"/>
      <c r="E96" s="8"/>
      <c r="F96" s="2"/>
      <c r="G96" s="2"/>
      <c r="H96" s="2"/>
      <c r="I96" s="2"/>
      <c r="J96" s="2"/>
      <c r="K96" s="2"/>
      <c r="L96" s="34"/>
      <c r="M96" s="34"/>
      <c r="N96" s="47"/>
      <c r="O96" s="47"/>
      <c r="P96" s="47"/>
      <c r="Q96" s="47"/>
      <c r="R96" s="47"/>
      <c r="S96" s="47"/>
      <c r="T96" s="2"/>
      <c r="U96" s="2"/>
      <c r="V96" s="2"/>
      <c r="W96" s="2"/>
      <c r="X96" s="47"/>
      <c r="Y96" s="47"/>
      <c r="Z96" s="2"/>
      <c r="AA96" s="2"/>
      <c r="AB96" s="2"/>
      <c r="AC96" s="2"/>
      <c r="AD96" s="2"/>
      <c r="AE96" s="2"/>
      <c r="AF96" s="9"/>
      <c r="AG96" s="38"/>
      <c r="AH96" s="38"/>
    </row>
    <row r="97" spans="1:34" s="4" customFormat="1" ht="18.75" x14ac:dyDescent="0.25">
      <c r="A97" s="28" t="s">
        <v>8</v>
      </c>
      <c r="B97" s="10"/>
      <c r="C97" s="8"/>
      <c r="D97" s="8"/>
      <c r="E97" s="8"/>
      <c r="F97" s="2"/>
      <c r="G97" s="2"/>
      <c r="H97" s="2"/>
      <c r="I97" s="2"/>
      <c r="J97" s="2"/>
      <c r="K97" s="2"/>
      <c r="L97" s="34"/>
      <c r="M97" s="34"/>
      <c r="N97" s="47"/>
      <c r="O97" s="47"/>
      <c r="P97" s="47"/>
      <c r="Q97" s="47"/>
      <c r="R97" s="47"/>
      <c r="S97" s="47"/>
      <c r="T97" s="2"/>
      <c r="U97" s="2"/>
      <c r="V97" s="2"/>
      <c r="W97" s="2"/>
      <c r="X97" s="47"/>
      <c r="Y97" s="47"/>
      <c r="Z97" s="2"/>
      <c r="AA97" s="2"/>
      <c r="AB97" s="2"/>
      <c r="AC97" s="2"/>
      <c r="AD97" s="2"/>
      <c r="AE97" s="2"/>
      <c r="AF97" s="9"/>
      <c r="AG97" s="38"/>
      <c r="AH97" s="38"/>
    </row>
    <row r="98" spans="1:34" s="55" customFormat="1" ht="75" x14ac:dyDescent="0.25">
      <c r="A98" s="54" t="s">
        <v>65</v>
      </c>
      <c r="B98" s="39">
        <f t="shared" ref="B98:S98" si="81">B99</f>
        <v>250</v>
      </c>
      <c r="C98" s="39">
        <f t="shared" si="81"/>
        <v>250</v>
      </c>
      <c r="D98" s="39">
        <f>D99</f>
        <v>240</v>
      </c>
      <c r="E98" s="39">
        <f t="shared" si="81"/>
        <v>240</v>
      </c>
      <c r="F98" s="39">
        <f t="shared" si="81"/>
        <v>96</v>
      </c>
      <c r="G98" s="39">
        <f t="shared" si="81"/>
        <v>96</v>
      </c>
      <c r="H98" s="39">
        <f t="shared" si="81"/>
        <v>0</v>
      </c>
      <c r="I98" s="39">
        <f t="shared" si="81"/>
        <v>0</v>
      </c>
      <c r="J98" s="39">
        <f t="shared" si="81"/>
        <v>0</v>
      </c>
      <c r="K98" s="39">
        <f t="shared" si="81"/>
        <v>0</v>
      </c>
      <c r="L98" s="39">
        <f t="shared" si="81"/>
        <v>0</v>
      </c>
      <c r="M98" s="39">
        <f t="shared" si="81"/>
        <v>0</v>
      </c>
      <c r="N98" s="39">
        <f t="shared" si="81"/>
        <v>250</v>
      </c>
      <c r="O98" s="39">
        <f t="shared" si="81"/>
        <v>240</v>
      </c>
      <c r="P98" s="39">
        <f t="shared" si="81"/>
        <v>0</v>
      </c>
      <c r="Q98" s="39">
        <f t="shared" si="81"/>
        <v>0</v>
      </c>
      <c r="R98" s="39">
        <f t="shared" si="81"/>
        <v>0</v>
      </c>
      <c r="S98" s="39">
        <f t="shared" si="81"/>
        <v>0</v>
      </c>
      <c r="T98" s="39">
        <f>T99</f>
        <v>0</v>
      </c>
      <c r="U98" s="39">
        <f>U99</f>
        <v>0</v>
      </c>
      <c r="V98" s="39">
        <f t="shared" ref="V98:AE98" si="82">V99</f>
        <v>0</v>
      </c>
      <c r="W98" s="39">
        <f t="shared" si="82"/>
        <v>0</v>
      </c>
      <c r="X98" s="39">
        <f t="shared" si="82"/>
        <v>0</v>
      </c>
      <c r="Y98" s="39">
        <f t="shared" si="82"/>
        <v>0</v>
      </c>
      <c r="Z98" s="39">
        <f t="shared" si="82"/>
        <v>0</v>
      </c>
      <c r="AA98" s="39">
        <f t="shared" si="82"/>
        <v>0</v>
      </c>
      <c r="AB98" s="39">
        <f t="shared" si="82"/>
        <v>0</v>
      </c>
      <c r="AC98" s="39">
        <f t="shared" si="82"/>
        <v>0</v>
      </c>
      <c r="AD98" s="39">
        <f t="shared" si="82"/>
        <v>0</v>
      </c>
      <c r="AE98" s="39">
        <f t="shared" si="82"/>
        <v>0</v>
      </c>
      <c r="AF98" s="56" t="s">
        <v>86</v>
      </c>
      <c r="AG98" s="38"/>
      <c r="AH98" s="38"/>
    </row>
    <row r="99" spans="1:34" s="4" customFormat="1" ht="18.75" x14ac:dyDescent="0.25">
      <c r="A99" s="3" t="s">
        <v>4</v>
      </c>
      <c r="B99" s="10">
        <f>B100+B101+B102+B103</f>
        <v>250</v>
      </c>
      <c r="C99" s="10">
        <f t="shared" ref="C99" si="83">C100+C101+C102+C103</f>
        <v>250</v>
      </c>
      <c r="D99" s="10">
        <f t="shared" ref="D99" si="84">D100+D101+D102+D103</f>
        <v>240</v>
      </c>
      <c r="E99" s="10">
        <f t="shared" ref="E99" si="85">E100+E101+E102+E103</f>
        <v>240</v>
      </c>
      <c r="F99" s="8">
        <f>E99/B99*100</f>
        <v>96</v>
      </c>
      <c r="G99" s="8">
        <f>E99/C99*100</f>
        <v>96</v>
      </c>
      <c r="H99" s="8">
        <f t="shared" ref="H99:AD99" si="86">H100+H101</f>
        <v>0</v>
      </c>
      <c r="I99" s="8">
        <f t="shared" si="86"/>
        <v>0</v>
      </c>
      <c r="J99" s="8">
        <f t="shared" si="86"/>
        <v>0</v>
      </c>
      <c r="K99" s="8">
        <f t="shared" si="86"/>
        <v>0</v>
      </c>
      <c r="L99" s="11">
        <f t="shared" si="86"/>
        <v>0</v>
      </c>
      <c r="M99" s="11">
        <f t="shared" si="86"/>
        <v>0</v>
      </c>
      <c r="N99" s="51">
        <f t="shared" si="86"/>
        <v>250</v>
      </c>
      <c r="O99" s="51">
        <f t="shared" si="86"/>
        <v>240</v>
      </c>
      <c r="P99" s="51">
        <f t="shared" si="86"/>
        <v>0</v>
      </c>
      <c r="Q99" s="51">
        <f t="shared" si="86"/>
        <v>0</v>
      </c>
      <c r="R99" s="51">
        <f t="shared" si="86"/>
        <v>0</v>
      </c>
      <c r="S99" s="51">
        <f t="shared" si="86"/>
        <v>0</v>
      </c>
      <c r="T99" s="8">
        <f t="shared" si="86"/>
        <v>0</v>
      </c>
      <c r="U99" s="8">
        <f t="shared" si="86"/>
        <v>0</v>
      </c>
      <c r="V99" s="8">
        <f t="shared" si="86"/>
        <v>0</v>
      </c>
      <c r="W99" s="8">
        <f t="shared" si="86"/>
        <v>0</v>
      </c>
      <c r="X99" s="51">
        <f t="shared" si="86"/>
        <v>0</v>
      </c>
      <c r="Y99" s="51">
        <f t="shared" si="86"/>
        <v>0</v>
      </c>
      <c r="Z99" s="8">
        <f t="shared" si="86"/>
        <v>0</v>
      </c>
      <c r="AA99" s="8">
        <f t="shared" si="86"/>
        <v>0</v>
      </c>
      <c r="AB99" s="8">
        <f t="shared" si="86"/>
        <v>0</v>
      </c>
      <c r="AC99" s="8">
        <f t="shared" si="86"/>
        <v>0</v>
      </c>
      <c r="AD99" s="8">
        <f t="shared" si="86"/>
        <v>0</v>
      </c>
      <c r="AE99" s="7">
        <f>AE101</f>
        <v>0</v>
      </c>
      <c r="AF99" s="9"/>
      <c r="AG99" s="38"/>
      <c r="AH99" s="38"/>
    </row>
    <row r="100" spans="1:34" s="4" customFormat="1" ht="18.75" x14ac:dyDescent="0.25">
      <c r="A100" s="28" t="s">
        <v>5</v>
      </c>
      <c r="B100" s="10"/>
      <c r="C100" s="8"/>
      <c r="D100" s="8"/>
      <c r="E100" s="8"/>
      <c r="F100" s="2"/>
      <c r="G100" s="2"/>
      <c r="H100" s="2"/>
      <c r="I100" s="2"/>
      <c r="J100" s="2"/>
      <c r="K100" s="2"/>
      <c r="L100" s="34"/>
      <c r="M100" s="34"/>
      <c r="N100" s="47"/>
      <c r="O100" s="47"/>
      <c r="P100" s="47"/>
      <c r="Q100" s="47"/>
      <c r="R100" s="47"/>
      <c r="S100" s="47"/>
      <c r="T100" s="2"/>
      <c r="U100" s="2"/>
      <c r="V100" s="2"/>
      <c r="W100" s="2"/>
      <c r="X100" s="47"/>
      <c r="Y100" s="47"/>
      <c r="Z100" s="2"/>
      <c r="AA100" s="2"/>
      <c r="AB100" s="2"/>
      <c r="AC100" s="2"/>
      <c r="AD100" s="2"/>
      <c r="AE100" s="2"/>
      <c r="AF100" s="9"/>
      <c r="AG100" s="38"/>
      <c r="AH100" s="38"/>
    </row>
    <row r="101" spans="1:34" s="4" customFormat="1" ht="18.75" x14ac:dyDescent="0.25">
      <c r="A101" s="28" t="s">
        <v>6</v>
      </c>
      <c r="B101" s="10">
        <f>J101+L101+N101+P101+R101+T101+V101+X101+Z101+AB101+AD101</f>
        <v>250</v>
      </c>
      <c r="C101" s="8">
        <f>H101+J101+L101+N101</f>
        <v>250</v>
      </c>
      <c r="D101" s="8">
        <f>E101</f>
        <v>240</v>
      </c>
      <c r="E101" s="8">
        <f>I101+K101+M101+O101+Q101+S101+U101+W101+Y101+AA101+AC101+AE101</f>
        <v>240</v>
      </c>
      <c r="F101" s="8">
        <f>E101/B101*100</f>
        <v>96</v>
      </c>
      <c r="G101" s="8">
        <f>E101/C101*100</f>
        <v>96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51">
        <v>250</v>
      </c>
      <c r="O101" s="51">
        <v>240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3"/>
      <c r="AG101" s="38"/>
      <c r="AH101" s="38"/>
    </row>
    <row r="102" spans="1:34" s="4" customFormat="1" ht="18.75" x14ac:dyDescent="0.25">
      <c r="A102" s="28" t="s">
        <v>7</v>
      </c>
      <c r="B102" s="10"/>
      <c r="C102" s="8"/>
      <c r="D102" s="8"/>
      <c r="E102" s="8"/>
      <c r="F102" s="2"/>
      <c r="G102" s="2"/>
      <c r="H102" s="2"/>
      <c r="I102" s="2"/>
      <c r="J102" s="2"/>
      <c r="K102" s="2"/>
      <c r="L102" s="34"/>
      <c r="M102" s="34"/>
      <c r="N102" s="47"/>
      <c r="O102" s="47"/>
      <c r="P102" s="47"/>
      <c r="Q102" s="47"/>
      <c r="R102" s="47"/>
      <c r="S102" s="47"/>
      <c r="T102" s="2"/>
      <c r="U102" s="2"/>
      <c r="V102" s="2"/>
      <c r="W102" s="2"/>
      <c r="X102" s="47"/>
      <c r="Y102" s="47"/>
      <c r="Z102" s="2"/>
      <c r="AA102" s="2"/>
      <c r="AB102" s="2"/>
      <c r="AC102" s="2"/>
      <c r="AD102" s="2"/>
      <c r="AE102" s="2"/>
      <c r="AF102" s="9"/>
      <c r="AG102" s="38"/>
      <c r="AH102" s="38"/>
    </row>
    <row r="103" spans="1:34" s="4" customFormat="1" ht="18.75" x14ac:dyDescent="0.25">
      <c r="A103" s="28" t="s">
        <v>8</v>
      </c>
      <c r="B103" s="10"/>
      <c r="C103" s="8"/>
      <c r="D103" s="8"/>
      <c r="E103" s="8"/>
      <c r="F103" s="2"/>
      <c r="G103" s="2"/>
      <c r="H103" s="2"/>
      <c r="I103" s="2"/>
      <c r="J103" s="2"/>
      <c r="K103" s="2"/>
      <c r="L103" s="34"/>
      <c r="M103" s="34"/>
      <c r="N103" s="47"/>
      <c r="O103" s="47"/>
      <c r="P103" s="47"/>
      <c r="Q103" s="47"/>
      <c r="R103" s="47"/>
      <c r="S103" s="47"/>
      <c r="T103" s="2"/>
      <c r="U103" s="2"/>
      <c r="V103" s="2"/>
      <c r="W103" s="2"/>
      <c r="X103" s="47"/>
      <c r="Y103" s="47"/>
      <c r="Z103" s="2"/>
      <c r="AA103" s="2"/>
      <c r="AB103" s="2"/>
      <c r="AC103" s="2"/>
      <c r="AD103" s="2"/>
      <c r="AE103" s="2"/>
      <c r="AF103" s="9"/>
      <c r="AG103" s="38"/>
      <c r="AH103" s="38"/>
    </row>
    <row r="104" spans="1:34" s="55" customFormat="1" ht="93.75" x14ac:dyDescent="0.25">
      <c r="A104" s="54" t="s">
        <v>23</v>
      </c>
      <c r="B104" s="39">
        <f t="shared" ref="B104:S104" si="87">B105</f>
        <v>200</v>
      </c>
      <c r="C104" s="39">
        <f t="shared" si="87"/>
        <v>200</v>
      </c>
      <c r="D104" s="39">
        <f>D105</f>
        <v>200</v>
      </c>
      <c r="E104" s="39">
        <f t="shared" si="87"/>
        <v>200</v>
      </c>
      <c r="F104" s="39">
        <f t="shared" si="87"/>
        <v>100</v>
      </c>
      <c r="G104" s="39">
        <f t="shared" si="87"/>
        <v>100</v>
      </c>
      <c r="H104" s="39">
        <f t="shared" si="87"/>
        <v>0</v>
      </c>
      <c r="I104" s="39">
        <f t="shared" si="87"/>
        <v>0</v>
      </c>
      <c r="J104" s="39">
        <f t="shared" si="87"/>
        <v>0</v>
      </c>
      <c r="K104" s="39">
        <f t="shared" si="87"/>
        <v>0</v>
      </c>
      <c r="L104" s="39">
        <f t="shared" si="87"/>
        <v>0</v>
      </c>
      <c r="M104" s="39">
        <f t="shared" si="87"/>
        <v>0</v>
      </c>
      <c r="N104" s="39">
        <f t="shared" si="87"/>
        <v>0</v>
      </c>
      <c r="O104" s="39">
        <f t="shared" si="87"/>
        <v>0</v>
      </c>
      <c r="P104" s="39">
        <f t="shared" si="87"/>
        <v>200</v>
      </c>
      <c r="Q104" s="39">
        <f t="shared" si="87"/>
        <v>200</v>
      </c>
      <c r="R104" s="39">
        <f t="shared" si="87"/>
        <v>0</v>
      </c>
      <c r="S104" s="39">
        <f t="shared" si="87"/>
        <v>0</v>
      </c>
      <c r="T104" s="39">
        <f>T105</f>
        <v>0</v>
      </c>
      <c r="U104" s="39">
        <f>U105</f>
        <v>0</v>
      </c>
      <c r="V104" s="39">
        <f t="shared" ref="V104:AE104" si="88">V105</f>
        <v>0</v>
      </c>
      <c r="W104" s="39">
        <f t="shared" si="88"/>
        <v>0</v>
      </c>
      <c r="X104" s="39">
        <f t="shared" si="88"/>
        <v>0</v>
      </c>
      <c r="Y104" s="39">
        <f t="shared" si="88"/>
        <v>0</v>
      </c>
      <c r="Z104" s="39">
        <f t="shared" si="88"/>
        <v>0</v>
      </c>
      <c r="AA104" s="39">
        <f t="shared" si="88"/>
        <v>0</v>
      </c>
      <c r="AB104" s="39">
        <f t="shared" si="88"/>
        <v>0</v>
      </c>
      <c r="AC104" s="39">
        <f t="shared" si="88"/>
        <v>0</v>
      </c>
      <c r="AD104" s="39">
        <f t="shared" si="88"/>
        <v>0</v>
      </c>
      <c r="AE104" s="39">
        <f t="shared" si="88"/>
        <v>0</v>
      </c>
      <c r="AF104" s="56" t="s">
        <v>67</v>
      </c>
      <c r="AG104" s="69"/>
      <c r="AH104" s="69"/>
    </row>
    <row r="105" spans="1:34" s="4" customFormat="1" ht="18.75" x14ac:dyDescent="0.25">
      <c r="A105" s="3" t="s">
        <v>4</v>
      </c>
      <c r="B105" s="10">
        <f>B106+B107+B108+B109</f>
        <v>200</v>
      </c>
      <c r="C105" s="10">
        <f t="shared" ref="C105" si="89">C106+C107+C108+C109</f>
        <v>200</v>
      </c>
      <c r="D105" s="10">
        <f t="shared" ref="D105" si="90">D106+D107+D108+D109</f>
        <v>200</v>
      </c>
      <c r="E105" s="10">
        <f t="shared" ref="E105" si="91">E106+E107+E108+E109</f>
        <v>200</v>
      </c>
      <c r="F105" s="8">
        <f>E105/B105*100</f>
        <v>100</v>
      </c>
      <c r="G105" s="8">
        <f>E105/C105*100</f>
        <v>100</v>
      </c>
      <c r="H105" s="8">
        <f t="shared" ref="H105:AD105" si="92">H106+H107</f>
        <v>0</v>
      </c>
      <c r="I105" s="8">
        <f t="shared" si="92"/>
        <v>0</v>
      </c>
      <c r="J105" s="8">
        <f t="shared" si="92"/>
        <v>0</v>
      </c>
      <c r="K105" s="8">
        <f t="shared" si="92"/>
        <v>0</v>
      </c>
      <c r="L105" s="11">
        <f t="shared" si="92"/>
        <v>0</v>
      </c>
      <c r="M105" s="11">
        <f t="shared" si="92"/>
        <v>0</v>
      </c>
      <c r="N105" s="51">
        <f t="shared" si="92"/>
        <v>0</v>
      </c>
      <c r="O105" s="51">
        <f t="shared" si="92"/>
        <v>0</v>
      </c>
      <c r="P105" s="51">
        <f t="shared" si="92"/>
        <v>200</v>
      </c>
      <c r="Q105" s="51">
        <f t="shared" si="92"/>
        <v>200</v>
      </c>
      <c r="R105" s="51">
        <f t="shared" si="92"/>
        <v>0</v>
      </c>
      <c r="S105" s="51">
        <f t="shared" si="92"/>
        <v>0</v>
      </c>
      <c r="T105" s="8">
        <f t="shared" si="92"/>
        <v>0</v>
      </c>
      <c r="U105" s="8">
        <f t="shared" si="92"/>
        <v>0</v>
      </c>
      <c r="V105" s="8">
        <f t="shared" si="92"/>
        <v>0</v>
      </c>
      <c r="W105" s="8">
        <f t="shared" si="92"/>
        <v>0</v>
      </c>
      <c r="X105" s="51">
        <f t="shared" si="92"/>
        <v>0</v>
      </c>
      <c r="Y105" s="51">
        <f t="shared" si="92"/>
        <v>0</v>
      </c>
      <c r="Z105" s="8">
        <f t="shared" si="92"/>
        <v>0</v>
      </c>
      <c r="AA105" s="8">
        <f t="shared" si="92"/>
        <v>0</v>
      </c>
      <c r="AB105" s="8">
        <f t="shared" si="92"/>
        <v>0</v>
      </c>
      <c r="AC105" s="8">
        <f t="shared" si="92"/>
        <v>0</v>
      </c>
      <c r="AD105" s="8">
        <f t="shared" si="92"/>
        <v>0</v>
      </c>
      <c r="AE105" s="8">
        <v>0</v>
      </c>
      <c r="AF105" s="9"/>
      <c r="AG105" s="38"/>
      <c r="AH105" s="38"/>
    </row>
    <row r="106" spans="1:34" s="4" customFormat="1" ht="18.75" x14ac:dyDescent="0.25">
      <c r="A106" s="28" t="s">
        <v>5</v>
      </c>
      <c r="B106" s="10"/>
      <c r="C106" s="8"/>
      <c r="D106" s="8"/>
      <c r="E106" s="8"/>
      <c r="F106" s="8"/>
      <c r="G106" s="8"/>
      <c r="H106" s="8"/>
      <c r="I106" s="8"/>
      <c r="J106" s="8"/>
      <c r="K106" s="8"/>
      <c r="L106" s="11"/>
      <c r="M106" s="11"/>
      <c r="N106" s="51"/>
      <c r="O106" s="51"/>
      <c r="P106" s="51"/>
      <c r="Q106" s="51"/>
      <c r="R106" s="51"/>
      <c r="S106" s="51"/>
      <c r="T106" s="8"/>
      <c r="U106" s="8"/>
      <c r="V106" s="8"/>
      <c r="W106" s="8"/>
      <c r="X106" s="51"/>
      <c r="Y106" s="51"/>
      <c r="Z106" s="8"/>
      <c r="AA106" s="8"/>
      <c r="AB106" s="8"/>
      <c r="AC106" s="8"/>
      <c r="AD106" s="8"/>
      <c r="AE106" s="8"/>
      <c r="AF106" s="9"/>
      <c r="AG106" s="38"/>
      <c r="AH106" s="38"/>
    </row>
    <row r="107" spans="1:34" s="4" customFormat="1" ht="18.75" x14ac:dyDescent="0.25">
      <c r="A107" s="28" t="s">
        <v>6</v>
      </c>
      <c r="B107" s="10">
        <f>J107+L107+N107+P107+R107+T107+V107+X107+Z107+AB107+AD107</f>
        <v>200</v>
      </c>
      <c r="C107" s="8">
        <f>H107+J107+L107+N107+P107+R107</f>
        <v>200</v>
      </c>
      <c r="D107" s="8">
        <f>E107</f>
        <v>200</v>
      </c>
      <c r="E107" s="8">
        <f>I107+K107+M107+O107+Q107+S107+U107+W107+Y107+AA107+AC107+AE107</f>
        <v>200</v>
      </c>
      <c r="F107" s="8">
        <f>E107/B107*100</f>
        <v>100</v>
      </c>
      <c r="G107" s="8">
        <f>E107/C107*100</f>
        <v>100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51">
        <v>200</v>
      </c>
      <c r="Q107" s="51">
        <v>200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35"/>
      <c r="AG107" s="38"/>
      <c r="AH107" s="38"/>
    </row>
    <row r="108" spans="1:34" s="4" customFormat="1" ht="18.75" x14ac:dyDescent="0.25">
      <c r="A108" s="28" t="s">
        <v>7</v>
      </c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11"/>
      <c r="M108" s="11"/>
      <c r="N108" s="51"/>
      <c r="O108" s="51"/>
      <c r="P108" s="51"/>
      <c r="Q108" s="51"/>
      <c r="R108" s="51"/>
      <c r="S108" s="51"/>
      <c r="T108" s="8"/>
      <c r="U108" s="8"/>
      <c r="V108" s="8"/>
      <c r="W108" s="8"/>
      <c r="X108" s="51"/>
      <c r="Y108" s="51"/>
      <c r="Z108" s="8"/>
      <c r="AA108" s="8"/>
      <c r="AB108" s="8"/>
      <c r="AC108" s="8"/>
      <c r="AD108" s="8"/>
      <c r="AE108" s="7"/>
      <c r="AF108" s="9"/>
      <c r="AG108" s="38"/>
      <c r="AH108" s="38"/>
    </row>
    <row r="109" spans="1:34" s="4" customFormat="1" ht="18.75" x14ac:dyDescent="0.25">
      <c r="A109" s="28" t="s">
        <v>8</v>
      </c>
      <c r="B109" s="10"/>
      <c r="C109" s="8"/>
      <c r="D109" s="8"/>
      <c r="E109" s="8"/>
      <c r="F109" s="2"/>
      <c r="G109" s="2"/>
      <c r="H109" s="2"/>
      <c r="I109" s="2"/>
      <c r="J109" s="2"/>
      <c r="K109" s="2"/>
      <c r="L109" s="34"/>
      <c r="M109" s="34"/>
      <c r="N109" s="47"/>
      <c r="O109" s="47"/>
      <c r="P109" s="47"/>
      <c r="Q109" s="47"/>
      <c r="R109" s="47"/>
      <c r="S109" s="47"/>
      <c r="T109" s="2"/>
      <c r="U109" s="2"/>
      <c r="V109" s="2"/>
      <c r="W109" s="2"/>
      <c r="X109" s="47"/>
      <c r="Y109" s="47"/>
      <c r="Z109" s="2"/>
      <c r="AA109" s="2"/>
      <c r="AB109" s="2"/>
      <c r="AC109" s="2"/>
      <c r="AD109" s="2"/>
      <c r="AE109" s="7"/>
      <c r="AF109" s="3"/>
      <c r="AG109" s="38"/>
      <c r="AH109" s="38"/>
    </row>
    <row r="110" spans="1:34" s="55" customFormat="1" ht="37.5" x14ac:dyDescent="0.25">
      <c r="A110" s="54" t="s">
        <v>58</v>
      </c>
      <c r="B110" s="39">
        <f t="shared" ref="B110:S110" si="93">B111</f>
        <v>300</v>
      </c>
      <c r="C110" s="39">
        <f t="shared" si="93"/>
        <v>300</v>
      </c>
      <c r="D110" s="39">
        <f>D111</f>
        <v>300</v>
      </c>
      <c r="E110" s="39">
        <f t="shared" si="93"/>
        <v>300</v>
      </c>
      <c r="F110" s="39">
        <f t="shared" si="93"/>
        <v>100</v>
      </c>
      <c r="G110" s="39">
        <f t="shared" si="93"/>
        <v>100</v>
      </c>
      <c r="H110" s="39">
        <f t="shared" si="93"/>
        <v>0</v>
      </c>
      <c r="I110" s="39">
        <f t="shared" si="93"/>
        <v>0</v>
      </c>
      <c r="J110" s="39">
        <f t="shared" si="93"/>
        <v>0</v>
      </c>
      <c r="K110" s="39">
        <f t="shared" si="93"/>
        <v>0</v>
      </c>
      <c r="L110" s="39">
        <f t="shared" si="93"/>
        <v>0</v>
      </c>
      <c r="M110" s="39">
        <f t="shared" si="93"/>
        <v>0</v>
      </c>
      <c r="N110" s="39">
        <f t="shared" si="93"/>
        <v>300</v>
      </c>
      <c r="O110" s="39">
        <f t="shared" si="93"/>
        <v>0</v>
      </c>
      <c r="P110" s="39">
        <f t="shared" si="93"/>
        <v>0</v>
      </c>
      <c r="Q110" s="39">
        <f t="shared" si="93"/>
        <v>300</v>
      </c>
      <c r="R110" s="39">
        <f t="shared" si="93"/>
        <v>0</v>
      </c>
      <c r="S110" s="39">
        <f t="shared" si="93"/>
        <v>0</v>
      </c>
      <c r="T110" s="39">
        <f>T111</f>
        <v>0</v>
      </c>
      <c r="U110" s="39">
        <f>U111</f>
        <v>0</v>
      </c>
      <c r="V110" s="39">
        <f t="shared" ref="V110:AE110" si="94">V111</f>
        <v>0</v>
      </c>
      <c r="W110" s="39">
        <f t="shared" si="94"/>
        <v>0</v>
      </c>
      <c r="X110" s="39">
        <f t="shared" si="94"/>
        <v>0</v>
      </c>
      <c r="Y110" s="39">
        <f t="shared" si="94"/>
        <v>0</v>
      </c>
      <c r="Z110" s="39">
        <f t="shared" si="94"/>
        <v>0</v>
      </c>
      <c r="AA110" s="39">
        <f t="shared" si="94"/>
        <v>0</v>
      </c>
      <c r="AB110" s="39">
        <f t="shared" si="94"/>
        <v>0</v>
      </c>
      <c r="AC110" s="39">
        <f t="shared" si="94"/>
        <v>0</v>
      </c>
      <c r="AD110" s="39">
        <f t="shared" si="94"/>
        <v>0</v>
      </c>
      <c r="AE110" s="39">
        <f t="shared" si="94"/>
        <v>0</v>
      </c>
      <c r="AF110" s="56" t="s">
        <v>69</v>
      </c>
      <c r="AG110" s="69"/>
      <c r="AH110" s="69"/>
    </row>
    <row r="111" spans="1:34" s="4" customFormat="1" ht="18.75" x14ac:dyDescent="0.25">
      <c r="A111" s="3" t="s">
        <v>4</v>
      </c>
      <c r="B111" s="10">
        <f>B112+B113+B114+B115</f>
        <v>300</v>
      </c>
      <c r="C111" s="10">
        <f t="shared" ref="C111:E111" si="95">C112+C113+C114+C115</f>
        <v>300</v>
      </c>
      <c r="D111" s="10">
        <f t="shared" si="95"/>
        <v>300</v>
      </c>
      <c r="E111" s="10">
        <f t="shared" si="95"/>
        <v>300</v>
      </c>
      <c r="F111" s="8">
        <f>E111/B111*100</f>
        <v>100</v>
      </c>
      <c r="G111" s="8">
        <f>E111/C111*100</f>
        <v>100</v>
      </c>
      <c r="H111" s="8">
        <f t="shared" ref="H111:M111" si="96">H112+H113</f>
        <v>0</v>
      </c>
      <c r="I111" s="8">
        <f t="shared" si="96"/>
        <v>0</v>
      </c>
      <c r="J111" s="8">
        <f t="shared" si="96"/>
        <v>0</v>
      </c>
      <c r="K111" s="8">
        <f t="shared" si="96"/>
        <v>0</v>
      </c>
      <c r="L111" s="11">
        <f t="shared" si="96"/>
        <v>0</v>
      </c>
      <c r="M111" s="11">
        <f t="shared" si="96"/>
        <v>0</v>
      </c>
      <c r="N111" s="51">
        <f>N112+N113+N114+N115</f>
        <v>300</v>
      </c>
      <c r="O111" s="51">
        <f>O112+O113+O114+O115</f>
        <v>0</v>
      </c>
      <c r="P111" s="51">
        <f t="shared" ref="P111" si="97">P112+P113</f>
        <v>0</v>
      </c>
      <c r="Q111" s="51">
        <f>Q112+Q113+Q115</f>
        <v>300</v>
      </c>
      <c r="R111" s="51">
        <f t="shared" ref="R111:AD111" si="98">R112+R113</f>
        <v>0</v>
      </c>
      <c r="S111" s="51">
        <f t="shared" si="98"/>
        <v>0</v>
      </c>
      <c r="T111" s="8">
        <f t="shared" si="98"/>
        <v>0</v>
      </c>
      <c r="U111" s="8">
        <f t="shared" si="98"/>
        <v>0</v>
      </c>
      <c r="V111" s="8">
        <f t="shared" si="98"/>
        <v>0</v>
      </c>
      <c r="W111" s="8">
        <f t="shared" si="98"/>
        <v>0</v>
      </c>
      <c r="X111" s="51">
        <f t="shared" si="98"/>
        <v>0</v>
      </c>
      <c r="Y111" s="51">
        <f t="shared" si="98"/>
        <v>0</v>
      </c>
      <c r="Z111" s="8">
        <f t="shared" si="98"/>
        <v>0</v>
      </c>
      <c r="AA111" s="8">
        <f t="shared" si="98"/>
        <v>0</v>
      </c>
      <c r="AB111" s="8">
        <f t="shared" si="98"/>
        <v>0</v>
      </c>
      <c r="AC111" s="8">
        <f t="shared" si="98"/>
        <v>0</v>
      </c>
      <c r="AD111" s="8">
        <f t="shared" si="98"/>
        <v>0</v>
      </c>
      <c r="AE111" s="8">
        <v>0</v>
      </c>
      <c r="AF111" s="9"/>
      <c r="AG111" s="38"/>
      <c r="AH111" s="38"/>
    </row>
    <row r="112" spans="1:34" s="4" customFormat="1" ht="18.75" x14ac:dyDescent="0.25">
      <c r="A112" s="28" t="s">
        <v>5</v>
      </c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11"/>
      <c r="M112" s="11"/>
      <c r="N112" s="51"/>
      <c r="O112" s="51"/>
      <c r="P112" s="51"/>
      <c r="Q112" s="51"/>
      <c r="R112" s="51"/>
      <c r="S112" s="51"/>
      <c r="T112" s="8"/>
      <c r="U112" s="8"/>
      <c r="V112" s="8"/>
      <c r="W112" s="8"/>
      <c r="X112" s="51"/>
      <c r="Y112" s="51"/>
      <c r="Z112" s="8"/>
      <c r="AA112" s="8"/>
      <c r="AB112" s="8"/>
      <c r="AC112" s="8"/>
      <c r="AD112" s="8"/>
      <c r="AE112" s="8"/>
      <c r="AF112" s="9"/>
      <c r="AG112" s="38"/>
      <c r="AH112" s="38"/>
    </row>
    <row r="113" spans="1:34" s="4" customFormat="1" ht="18.75" x14ac:dyDescent="0.25">
      <c r="A113" s="28" t="s">
        <v>6</v>
      </c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11"/>
      <c r="M113" s="11"/>
      <c r="N113" s="51"/>
      <c r="O113" s="51"/>
      <c r="P113" s="51"/>
      <c r="Q113" s="51"/>
      <c r="R113" s="51"/>
      <c r="S113" s="51"/>
      <c r="T113" s="8"/>
      <c r="U113" s="8"/>
      <c r="V113" s="8"/>
      <c r="W113" s="8"/>
      <c r="X113" s="51"/>
      <c r="Y113" s="51"/>
      <c r="Z113" s="8"/>
      <c r="AA113" s="8"/>
      <c r="AB113" s="8"/>
      <c r="AC113" s="8"/>
      <c r="AD113" s="8"/>
      <c r="AE113" s="8"/>
      <c r="AF113" s="35"/>
      <c r="AG113" s="38"/>
      <c r="AH113" s="38"/>
    </row>
    <row r="114" spans="1:34" s="4" customFormat="1" ht="18.75" x14ac:dyDescent="0.25">
      <c r="A114" s="28" t="s">
        <v>7</v>
      </c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11"/>
      <c r="M114" s="11"/>
      <c r="N114" s="51"/>
      <c r="O114" s="51"/>
      <c r="P114" s="51"/>
      <c r="Q114" s="51"/>
      <c r="R114" s="51"/>
      <c r="S114" s="51"/>
      <c r="T114" s="8"/>
      <c r="U114" s="8"/>
      <c r="V114" s="8"/>
      <c r="W114" s="8"/>
      <c r="X114" s="51"/>
      <c r="Y114" s="51"/>
      <c r="Z114" s="8"/>
      <c r="AA114" s="8"/>
      <c r="AB114" s="8"/>
      <c r="AC114" s="8"/>
      <c r="AD114" s="8"/>
      <c r="AE114" s="7"/>
      <c r="AF114" s="9"/>
      <c r="AG114" s="38"/>
      <c r="AH114" s="38"/>
    </row>
    <row r="115" spans="1:34" s="4" customFormat="1" ht="18.75" x14ac:dyDescent="0.25">
      <c r="A115" s="28" t="s">
        <v>8</v>
      </c>
      <c r="B115" s="10">
        <f>H115+J115+L115+N115+P115+R115</f>
        <v>300</v>
      </c>
      <c r="C115" s="8">
        <f>H115+J115+L115+N115+P115+R115+T115+V115+X115+Z115+AB115</f>
        <v>300</v>
      </c>
      <c r="D115" s="8">
        <f>E115</f>
        <v>300</v>
      </c>
      <c r="E115" s="8">
        <f>Q115</f>
        <v>300</v>
      </c>
      <c r="F115" s="8">
        <f>E115/B115*100</f>
        <v>100</v>
      </c>
      <c r="G115" s="8">
        <f>E115/C115*100</f>
        <v>100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51">
        <v>300</v>
      </c>
      <c r="O115" s="51">
        <v>0</v>
      </c>
      <c r="P115" s="51">
        <v>0</v>
      </c>
      <c r="Q115" s="51">
        <v>300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77"/>
      <c r="AG115" s="38"/>
      <c r="AH115" s="38"/>
    </row>
    <row r="116" spans="1:34" s="55" customFormat="1" ht="56.25" x14ac:dyDescent="0.25">
      <c r="A116" s="54" t="s">
        <v>60</v>
      </c>
      <c r="B116" s="39">
        <f t="shared" ref="B116:S116" si="99">B117</f>
        <v>110</v>
      </c>
      <c r="C116" s="39">
        <f t="shared" si="99"/>
        <v>110</v>
      </c>
      <c r="D116" s="39">
        <f>D117</f>
        <v>110</v>
      </c>
      <c r="E116" s="39">
        <f t="shared" si="99"/>
        <v>110</v>
      </c>
      <c r="F116" s="39">
        <f t="shared" si="99"/>
        <v>100</v>
      </c>
      <c r="G116" s="39">
        <f t="shared" si="99"/>
        <v>100</v>
      </c>
      <c r="H116" s="39">
        <f t="shared" si="99"/>
        <v>0</v>
      </c>
      <c r="I116" s="39">
        <f t="shared" si="99"/>
        <v>0</v>
      </c>
      <c r="J116" s="39">
        <f t="shared" si="99"/>
        <v>0</v>
      </c>
      <c r="K116" s="39">
        <f t="shared" si="99"/>
        <v>0</v>
      </c>
      <c r="L116" s="39">
        <f t="shared" si="99"/>
        <v>0</v>
      </c>
      <c r="M116" s="39">
        <f t="shared" si="99"/>
        <v>0</v>
      </c>
      <c r="N116" s="39">
        <f t="shared" si="99"/>
        <v>0</v>
      </c>
      <c r="O116" s="39">
        <f t="shared" si="99"/>
        <v>0</v>
      </c>
      <c r="P116" s="39">
        <f t="shared" si="99"/>
        <v>0</v>
      </c>
      <c r="Q116" s="39">
        <f t="shared" si="99"/>
        <v>0</v>
      </c>
      <c r="R116" s="39">
        <f t="shared" si="99"/>
        <v>0</v>
      </c>
      <c r="S116" s="39">
        <f t="shared" si="99"/>
        <v>0</v>
      </c>
      <c r="T116" s="39">
        <f>T117</f>
        <v>110</v>
      </c>
      <c r="U116" s="39">
        <f>U117</f>
        <v>110</v>
      </c>
      <c r="V116" s="39">
        <f t="shared" ref="V116:AE116" si="100">V117</f>
        <v>0</v>
      </c>
      <c r="W116" s="39">
        <f t="shared" si="100"/>
        <v>0</v>
      </c>
      <c r="X116" s="39">
        <f t="shared" si="100"/>
        <v>0</v>
      </c>
      <c r="Y116" s="39">
        <f t="shared" si="100"/>
        <v>0</v>
      </c>
      <c r="Z116" s="39">
        <f t="shared" si="100"/>
        <v>0</v>
      </c>
      <c r="AA116" s="39">
        <f t="shared" si="100"/>
        <v>0</v>
      </c>
      <c r="AB116" s="39">
        <f t="shared" si="100"/>
        <v>0</v>
      </c>
      <c r="AC116" s="39">
        <f t="shared" si="100"/>
        <v>0</v>
      </c>
      <c r="AD116" s="39">
        <f t="shared" si="100"/>
        <v>0</v>
      </c>
      <c r="AE116" s="76">
        <f t="shared" si="100"/>
        <v>0</v>
      </c>
      <c r="AF116" s="82" t="s">
        <v>87</v>
      </c>
      <c r="AG116" s="38"/>
      <c r="AH116" s="38"/>
    </row>
    <row r="117" spans="1:34" s="4" customFormat="1" ht="18.75" x14ac:dyDescent="0.25">
      <c r="A117" s="3" t="s">
        <v>4</v>
      </c>
      <c r="B117" s="10">
        <f>B118+B119+B120+B121</f>
        <v>110</v>
      </c>
      <c r="C117" s="10">
        <f t="shared" ref="C117:E117" si="101">C118+C119+C120+C121</f>
        <v>110</v>
      </c>
      <c r="D117" s="10">
        <f t="shared" si="101"/>
        <v>110</v>
      </c>
      <c r="E117" s="10">
        <f t="shared" si="101"/>
        <v>110</v>
      </c>
      <c r="F117" s="8">
        <f>E117/B117*100</f>
        <v>100</v>
      </c>
      <c r="G117" s="8">
        <f>E117/C117*100</f>
        <v>100</v>
      </c>
      <c r="H117" s="8">
        <f t="shared" ref="H117:M117" si="102">H118+H119</f>
        <v>0</v>
      </c>
      <c r="I117" s="8">
        <f t="shared" si="102"/>
        <v>0</v>
      </c>
      <c r="J117" s="8">
        <f t="shared" si="102"/>
        <v>0</v>
      </c>
      <c r="K117" s="8">
        <f t="shared" si="102"/>
        <v>0</v>
      </c>
      <c r="L117" s="11">
        <f t="shared" si="102"/>
        <v>0</v>
      </c>
      <c r="M117" s="11">
        <f t="shared" si="102"/>
        <v>0</v>
      </c>
      <c r="N117" s="51">
        <v>0</v>
      </c>
      <c r="O117" s="51">
        <f>O118+O119+O120+O121</f>
        <v>0</v>
      </c>
      <c r="P117" s="51">
        <f t="shared" ref="P117" si="103">P118+P119</f>
        <v>0</v>
      </c>
      <c r="Q117" s="51">
        <f>Q118+Q119+Q121</f>
        <v>0</v>
      </c>
      <c r="R117" s="51">
        <f t="shared" ref="R117:S117" si="104">R118+R119</f>
        <v>0</v>
      </c>
      <c r="S117" s="51">
        <f t="shared" si="104"/>
        <v>0</v>
      </c>
      <c r="T117" s="8">
        <v>110</v>
      </c>
      <c r="U117" s="8">
        <f>U118+U119+U121</f>
        <v>110</v>
      </c>
      <c r="V117" s="8">
        <f t="shared" ref="V117:AD117" si="105">V118+V119</f>
        <v>0</v>
      </c>
      <c r="W117" s="8">
        <f t="shared" si="105"/>
        <v>0</v>
      </c>
      <c r="X117" s="51">
        <f t="shared" si="105"/>
        <v>0</v>
      </c>
      <c r="Y117" s="51">
        <f t="shared" si="105"/>
        <v>0</v>
      </c>
      <c r="Z117" s="8">
        <f t="shared" si="105"/>
        <v>0</v>
      </c>
      <c r="AA117" s="8">
        <f t="shared" si="105"/>
        <v>0</v>
      </c>
      <c r="AB117" s="8">
        <f t="shared" si="105"/>
        <v>0</v>
      </c>
      <c r="AC117" s="8">
        <f t="shared" si="105"/>
        <v>0</v>
      </c>
      <c r="AD117" s="8">
        <f t="shared" si="105"/>
        <v>0</v>
      </c>
      <c r="AE117" s="8"/>
      <c r="AF117" s="78"/>
      <c r="AG117" s="38"/>
      <c r="AH117" s="38"/>
    </row>
    <row r="118" spans="1:34" s="4" customFormat="1" ht="18.75" x14ac:dyDescent="0.25">
      <c r="A118" s="28" t="s">
        <v>5</v>
      </c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11"/>
      <c r="M118" s="11"/>
      <c r="N118" s="51"/>
      <c r="O118" s="51"/>
      <c r="P118" s="51"/>
      <c r="Q118" s="51"/>
      <c r="R118" s="51"/>
      <c r="S118" s="51"/>
      <c r="T118" s="8"/>
      <c r="U118" s="8"/>
      <c r="V118" s="8"/>
      <c r="W118" s="8"/>
      <c r="X118" s="51"/>
      <c r="Y118" s="51"/>
      <c r="Z118" s="8"/>
      <c r="AA118" s="8"/>
      <c r="AB118" s="8"/>
      <c r="AC118" s="8"/>
      <c r="AD118" s="8"/>
      <c r="AE118" s="8"/>
      <c r="AF118" s="9"/>
      <c r="AG118" s="38"/>
      <c r="AH118" s="38"/>
    </row>
    <row r="119" spans="1:34" s="4" customFormat="1" ht="18.75" x14ac:dyDescent="0.25">
      <c r="A119" s="28" t="s">
        <v>6</v>
      </c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11"/>
      <c r="M119" s="11"/>
      <c r="N119" s="51"/>
      <c r="O119" s="51"/>
      <c r="P119" s="51"/>
      <c r="Q119" s="51"/>
      <c r="R119" s="51"/>
      <c r="S119" s="51"/>
      <c r="T119" s="8"/>
      <c r="U119" s="8"/>
      <c r="V119" s="8"/>
      <c r="W119" s="8"/>
      <c r="X119" s="51"/>
      <c r="Y119" s="51"/>
      <c r="Z119" s="8"/>
      <c r="AA119" s="8"/>
      <c r="AB119" s="8"/>
      <c r="AC119" s="8"/>
      <c r="AD119" s="8"/>
      <c r="AE119" s="8"/>
      <c r="AF119" s="35"/>
      <c r="AG119" s="38"/>
      <c r="AH119" s="38"/>
    </row>
    <row r="120" spans="1:34" s="4" customFormat="1" ht="18.75" x14ac:dyDescent="0.25">
      <c r="A120" s="28" t="s">
        <v>7</v>
      </c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11"/>
      <c r="M120" s="11"/>
      <c r="N120" s="51"/>
      <c r="O120" s="51"/>
      <c r="P120" s="51"/>
      <c r="Q120" s="51"/>
      <c r="R120" s="51"/>
      <c r="S120" s="51"/>
      <c r="T120" s="8"/>
      <c r="U120" s="8"/>
      <c r="V120" s="8"/>
      <c r="W120" s="8"/>
      <c r="X120" s="51"/>
      <c r="Y120" s="51"/>
      <c r="Z120" s="8"/>
      <c r="AA120" s="8"/>
      <c r="AB120" s="8"/>
      <c r="AC120" s="8"/>
      <c r="AD120" s="8"/>
      <c r="AE120" s="7"/>
      <c r="AF120" s="9"/>
      <c r="AG120" s="38"/>
      <c r="AH120" s="38"/>
    </row>
    <row r="121" spans="1:34" s="4" customFormat="1" ht="18.75" x14ac:dyDescent="0.25">
      <c r="A121" s="28" t="s">
        <v>8</v>
      </c>
      <c r="B121" s="10">
        <v>110</v>
      </c>
      <c r="C121" s="8">
        <f>H121+J121+L121+N121+P121+R121+T121+V121+X121+Z121+AB121</f>
        <v>110</v>
      </c>
      <c r="D121" s="8">
        <f>E121</f>
        <v>110</v>
      </c>
      <c r="E121" s="8">
        <f>Q121+U121</f>
        <v>110</v>
      </c>
      <c r="F121" s="8">
        <f>E121/B121*100</f>
        <v>100</v>
      </c>
      <c r="G121" s="8">
        <f>E121/C121*100</f>
        <v>100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8">
        <v>110</v>
      </c>
      <c r="U121" s="8">
        <v>110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3"/>
      <c r="AG121" s="38"/>
      <c r="AH121" s="38"/>
    </row>
    <row r="122" spans="1:34" s="55" customFormat="1" ht="56.25" x14ac:dyDescent="0.25">
      <c r="A122" s="54" t="s">
        <v>61</v>
      </c>
      <c r="B122" s="39">
        <f t="shared" ref="B122:S122" si="106">B123</f>
        <v>150</v>
      </c>
      <c r="C122" s="39">
        <f t="shared" si="106"/>
        <v>150</v>
      </c>
      <c r="D122" s="39">
        <f>D123</f>
        <v>150</v>
      </c>
      <c r="E122" s="39">
        <f t="shared" si="106"/>
        <v>150</v>
      </c>
      <c r="F122" s="39">
        <f t="shared" si="106"/>
        <v>100</v>
      </c>
      <c r="G122" s="39">
        <f t="shared" si="106"/>
        <v>100</v>
      </c>
      <c r="H122" s="39">
        <f t="shared" si="106"/>
        <v>0</v>
      </c>
      <c r="I122" s="39">
        <f t="shared" si="106"/>
        <v>0</v>
      </c>
      <c r="J122" s="39">
        <f t="shared" si="106"/>
        <v>0</v>
      </c>
      <c r="K122" s="39">
        <f t="shared" si="106"/>
        <v>0</v>
      </c>
      <c r="L122" s="39">
        <f t="shared" si="106"/>
        <v>0</v>
      </c>
      <c r="M122" s="39">
        <f t="shared" si="106"/>
        <v>0</v>
      </c>
      <c r="N122" s="39">
        <f t="shared" si="106"/>
        <v>0</v>
      </c>
      <c r="O122" s="39">
        <f t="shared" si="106"/>
        <v>0</v>
      </c>
      <c r="P122" s="39">
        <f t="shared" si="106"/>
        <v>0</v>
      </c>
      <c r="Q122" s="39">
        <f t="shared" si="106"/>
        <v>0</v>
      </c>
      <c r="R122" s="39">
        <f t="shared" si="106"/>
        <v>150</v>
      </c>
      <c r="S122" s="39">
        <f t="shared" si="106"/>
        <v>0</v>
      </c>
      <c r="T122" s="39">
        <f>T123</f>
        <v>0</v>
      </c>
      <c r="U122" s="39">
        <f>U123</f>
        <v>150</v>
      </c>
      <c r="V122" s="39">
        <f t="shared" ref="V122:AE122" si="107">V123</f>
        <v>0</v>
      </c>
      <c r="W122" s="39">
        <f t="shared" si="107"/>
        <v>0</v>
      </c>
      <c r="X122" s="39">
        <f t="shared" si="107"/>
        <v>0</v>
      </c>
      <c r="Y122" s="39">
        <f t="shared" si="107"/>
        <v>0</v>
      </c>
      <c r="Z122" s="39">
        <f t="shared" si="107"/>
        <v>0</v>
      </c>
      <c r="AA122" s="39">
        <f t="shared" si="107"/>
        <v>0</v>
      </c>
      <c r="AB122" s="39">
        <f t="shared" si="107"/>
        <v>0</v>
      </c>
      <c r="AC122" s="39">
        <f t="shared" si="107"/>
        <v>0</v>
      </c>
      <c r="AD122" s="39">
        <f t="shared" si="107"/>
        <v>0</v>
      </c>
      <c r="AE122" s="39">
        <f t="shared" si="107"/>
        <v>0</v>
      </c>
      <c r="AF122" s="56" t="s">
        <v>66</v>
      </c>
      <c r="AG122" s="38"/>
      <c r="AH122" s="38"/>
    </row>
    <row r="123" spans="1:34" s="4" customFormat="1" ht="18.75" x14ac:dyDescent="0.25">
      <c r="A123" s="3" t="s">
        <v>4</v>
      </c>
      <c r="B123" s="10">
        <f>B124+B125+B126+B127</f>
        <v>150</v>
      </c>
      <c r="C123" s="10">
        <f t="shared" ref="C123:D123" si="108">C124+C125+C126+C127</f>
        <v>150</v>
      </c>
      <c r="D123" s="10">
        <f t="shared" si="108"/>
        <v>150</v>
      </c>
      <c r="E123" s="10">
        <f>E124+E125+E126+E127</f>
        <v>150</v>
      </c>
      <c r="F123" s="8">
        <f>E123/B123*100</f>
        <v>100</v>
      </c>
      <c r="G123" s="8">
        <f>E123/C123*100</f>
        <v>100</v>
      </c>
      <c r="H123" s="8">
        <f t="shared" ref="H123:M123" si="109">H124+H125</f>
        <v>0</v>
      </c>
      <c r="I123" s="8">
        <f t="shared" si="109"/>
        <v>0</v>
      </c>
      <c r="J123" s="8">
        <f t="shared" si="109"/>
        <v>0</v>
      </c>
      <c r="K123" s="8">
        <f t="shared" si="109"/>
        <v>0</v>
      </c>
      <c r="L123" s="11">
        <f t="shared" si="109"/>
        <v>0</v>
      </c>
      <c r="M123" s="11">
        <f t="shared" si="109"/>
        <v>0</v>
      </c>
      <c r="N123" s="51">
        <v>0</v>
      </c>
      <c r="O123" s="51">
        <f>O124+O125+O126+O127</f>
        <v>0</v>
      </c>
      <c r="P123" s="51">
        <f t="shared" ref="P123" si="110">P124+P125</f>
        <v>0</v>
      </c>
      <c r="Q123" s="51">
        <f>Q124+Q125+Q127</f>
        <v>0</v>
      </c>
      <c r="R123" s="51">
        <f>R127</f>
        <v>150</v>
      </c>
      <c r="S123" s="51">
        <f>S127</f>
        <v>0</v>
      </c>
      <c r="T123" s="8">
        <f>T127</f>
        <v>0</v>
      </c>
      <c r="U123" s="8">
        <f>U127</f>
        <v>150</v>
      </c>
      <c r="V123" s="8">
        <f t="shared" ref="V123:AD123" si="111">V124+V125</f>
        <v>0</v>
      </c>
      <c r="W123" s="8">
        <f t="shared" si="111"/>
        <v>0</v>
      </c>
      <c r="X123" s="51">
        <f t="shared" si="111"/>
        <v>0</v>
      </c>
      <c r="Y123" s="51">
        <f t="shared" si="111"/>
        <v>0</v>
      </c>
      <c r="Z123" s="8">
        <f t="shared" si="111"/>
        <v>0</v>
      </c>
      <c r="AA123" s="8">
        <f t="shared" si="111"/>
        <v>0</v>
      </c>
      <c r="AB123" s="8">
        <f t="shared" si="111"/>
        <v>0</v>
      </c>
      <c r="AC123" s="8">
        <f t="shared" si="111"/>
        <v>0</v>
      </c>
      <c r="AD123" s="8">
        <f t="shared" si="111"/>
        <v>0</v>
      </c>
      <c r="AE123" s="8">
        <v>0</v>
      </c>
      <c r="AF123" s="9"/>
      <c r="AG123" s="38"/>
      <c r="AH123" s="38"/>
    </row>
    <row r="124" spans="1:34" s="4" customFormat="1" ht="18.75" x14ac:dyDescent="0.25">
      <c r="A124" s="28" t="s">
        <v>5</v>
      </c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11"/>
      <c r="M124" s="11"/>
      <c r="N124" s="51"/>
      <c r="O124" s="51"/>
      <c r="P124" s="51"/>
      <c r="Q124" s="51"/>
      <c r="R124" s="51"/>
      <c r="S124" s="51"/>
      <c r="T124" s="8"/>
      <c r="U124" s="8"/>
      <c r="V124" s="8"/>
      <c r="W124" s="8"/>
      <c r="X124" s="51"/>
      <c r="Y124" s="51"/>
      <c r="Z124" s="8"/>
      <c r="AA124" s="8"/>
      <c r="AB124" s="8"/>
      <c r="AC124" s="8"/>
      <c r="AD124" s="8"/>
      <c r="AE124" s="8"/>
      <c r="AF124" s="9"/>
      <c r="AG124" s="38"/>
      <c r="AH124" s="38"/>
    </row>
    <row r="125" spans="1:34" s="4" customFormat="1" ht="18.75" x14ac:dyDescent="0.25">
      <c r="A125" s="28" t="s">
        <v>6</v>
      </c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11"/>
      <c r="M125" s="11"/>
      <c r="N125" s="51"/>
      <c r="O125" s="51"/>
      <c r="P125" s="51"/>
      <c r="Q125" s="51"/>
      <c r="R125" s="51"/>
      <c r="S125" s="51"/>
      <c r="T125" s="8"/>
      <c r="U125" s="8"/>
      <c r="V125" s="8"/>
      <c r="W125" s="8"/>
      <c r="X125" s="51"/>
      <c r="Y125" s="51"/>
      <c r="Z125" s="8"/>
      <c r="AA125" s="8"/>
      <c r="AB125" s="8"/>
      <c r="AC125" s="8"/>
      <c r="AD125" s="8"/>
      <c r="AE125" s="8"/>
      <c r="AF125" s="35"/>
      <c r="AG125" s="38"/>
      <c r="AH125" s="38"/>
    </row>
    <row r="126" spans="1:34" s="4" customFormat="1" ht="18.75" customHeight="1" x14ac:dyDescent="0.25">
      <c r="A126" s="28" t="s">
        <v>7</v>
      </c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11"/>
      <c r="M126" s="11"/>
      <c r="N126" s="51"/>
      <c r="O126" s="51"/>
      <c r="P126" s="51"/>
      <c r="Q126" s="51"/>
      <c r="R126" s="51"/>
      <c r="S126" s="51"/>
      <c r="T126" s="8"/>
      <c r="U126" s="8"/>
      <c r="V126" s="8"/>
      <c r="W126" s="8"/>
      <c r="X126" s="51"/>
      <c r="Y126" s="51"/>
      <c r="Z126" s="8"/>
      <c r="AA126" s="8"/>
      <c r="AB126" s="8"/>
      <c r="AC126" s="8"/>
      <c r="AD126" s="8"/>
      <c r="AE126" s="7"/>
      <c r="AF126" s="110"/>
      <c r="AG126" s="38"/>
      <c r="AH126" s="38"/>
    </row>
    <row r="127" spans="1:34" s="4" customFormat="1" ht="27.75" customHeight="1" x14ac:dyDescent="0.25">
      <c r="A127" s="28" t="s">
        <v>8</v>
      </c>
      <c r="B127" s="10">
        <v>150</v>
      </c>
      <c r="C127" s="8">
        <f>H127+J127+L127+N127+P127+R127+T127+V127+X127+Z127+AB127</f>
        <v>150</v>
      </c>
      <c r="D127" s="8">
        <f>E127</f>
        <v>150</v>
      </c>
      <c r="E127" s="8">
        <f>U127</f>
        <v>150</v>
      </c>
      <c r="F127" s="8">
        <f>R127/B127*100</f>
        <v>100</v>
      </c>
      <c r="G127" s="8">
        <f>D127/C127*100</f>
        <v>100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150</v>
      </c>
      <c r="S127" s="51">
        <v>0</v>
      </c>
      <c r="T127" s="8">
        <v>0</v>
      </c>
      <c r="U127" s="8">
        <v>150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111"/>
      <c r="AG127" s="38"/>
      <c r="AH127" s="38"/>
    </row>
    <row r="128" spans="1:34" s="55" customFormat="1" ht="60" customHeight="1" x14ac:dyDescent="0.25">
      <c r="A128" s="54" t="s">
        <v>64</v>
      </c>
      <c r="B128" s="39">
        <f>B129</f>
        <v>21150</v>
      </c>
      <c r="C128" s="39">
        <f t="shared" ref="C128:S128" si="112">C129</f>
        <v>21150</v>
      </c>
      <c r="D128" s="39">
        <f>D129</f>
        <v>1760</v>
      </c>
      <c r="E128" s="39">
        <f t="shared" si="112"/>
        <v>1760</v>
      </c>
      <c r="F128" s="39">
        <f t="shared" si="112"/>
        <v>8.3215130023640658</v>
      </c>
      <c r="G128" s="39">
        <f t="shared" si="112"/>
        <v>8.3215130023640658</v>
      </c>
      <c r="H128" s="39">
        <f t="shared" si="112"/>
        <v>0</v>
      </c>
      <c r="I128" s="39">
        <f t="shared" si="112"/>
        <v>0</v>
      </c>
      <c r="J128" s="39">
        <f t="shared" si="112"/>
        <v>0</v>
      </c>
      <c r="K128" s="39">
        <f t="shared" si="112"/>
        <v>0</v>
      </c>
      <c r="L128" s="39">
        <f t="shared" si="112"/>
        <v>0</v>
      </c>
      <c r="M128" s="39">
        <f t="shared" si="112"/>
        <v>0</v>
      </c>
      <c r="N128" s="39">
        <f t="shared" si="112"/>
        <v>0</v>
      </c>
      <c r="O128" s="39">
        <f t="shared" si="112"/>
        <v>0</v>
      </c>
      <c r="P128" s="39">
        <f t="shared" si="112"/>
        <v>0</v>
      </c>
      <c r="Q128" s="39">
        <f t="shared" si="112"/>
        <v>0</v>
      </c>
      <c r="R128" s="39">
        <f t="shared" si="112"/>
        <v>0</v>
      </c>
      <c r="S128" s="39">
        <f t="shared" si="112"/>
        <v>0</v>
      </c>
      <c r="T128" s="39">
        <f>T129</f>
        <v>0</v>
      </c>
      <c r="U128" s="39">
        <f>U129</f>
        <v>0</v>
      </c>
      <c r="V128" s="39">
        <f t="shared" ref="V128:AE128" si="113">V129</f>
        <v>0</v>
      </c>
      <c r="W128" s="39">
        <f t="shared" si="113"/>
        <v>0</v>
      </c>
      <c r="X128" s="39">
        <f>X133</f>
        <v>1200</v>
      </c>
      <c r="Y128" s="39">
        <f>Y133</f>
        <v>1200</v>
      </c>
      <c r="Z128" s="39">
        <f>Z133</f>
        <v>560</v>
      </c>
      <c r="AA128" s="39">
        <f>AA133</f>
        <v>560</v>
      </c>
      <c r="AB128" s="39">
        <f t="shared" si="113"/>
        <v>0</v>
      </c>
      <c r="AC128" s="39">
        <f t="shared" si="113"/>
        <v>0</v>
      </c>
      <c r="AD128" s="39">
        <f t="shared" si="113"/>
        <v>19390</v>
      </c>
      <c r="AE128" s="39">
        <f t="shared" si="113"/>
        <v>0</v>
      </c>
      <c r="AF128" s="96" t="s">
        <v>74</v>
      </c>
      <c r="AG128" s="38"/>
      <c r="AH128" s="38"/>
    </row>
    <row r="129" spans="1:34" s="4" customFormat="1" ht="31.5" customHeight="1" x14ac:dyDescent="0.25">
      <c r="A129" s="3" t="s">
        <v>4</v>
      </c>
      <c r="B129" s="10">
        <f>B133</f>
        <v>21150</v>
      </c>
      <c r="C129" s="10">
        <f t="shared" ref="C129:E129" si="114">C130+C131+C132+C133</f>
        <v>21150</v>
      </c>
      <c r="D129" s="10">
        <f t="shared" si="114"/>
        <v>1760</v>
      </c>
      <c r="E129" s="10">
        <f t="shared" si="114"/>
        <v>1760</v>
      </c>
      <c r="F129" s="8">
        <f>E129/B129*100</f>
        <v>8.3215130023640658</v>
      </c>
      <c r="G129" s="8">
        <f>E129/C129*100</f>
        <v>8.3215130023640658</v>
      </c>
      <c r="H129" s="8">
        <f t="shared" ref="H129:AC129" si="115">H130+H131</f>
        <v>0</v>
      </c>
      <c r="I129" s="8">
        <f t="shared" si="115"/>
        <v>0</v>
      </c>
      <c r="J129" s="8">
        <f t="shared" si="115"/>
        <v>0</v>
      </c>
      <c r="K129" s="8">
        <f t="shared" si="115"/>
        <v>0</v>
      </c>
      <c r="L129" s="11">
        <f t="shared" si="115"/>
        <v>0</v>
      </c>
      <c r="M129" s="11">
        <f t="shared" si="115"/>
        <v>0</v>
      </c>
      <c r="N129" s="51">
        <v>0</v>
      </c>
      <c r="O129" s="51">
        <f>O130+O131+O132+O133</f>
        <v>0</v>
      </c>
      <c r="P129" s="51">
        <f t="shared" si="115"/>
        <v>0</v>
      </c>
      <c r="Q129" s="51">
        <f>Q130+Q131+Q133</f>
        <v>0</v>
      </c>
      <c r="R129" s="51">
        <f>R133</f>
        <v>0</v>
      </c>
      <c r="S129" s="51">
        <f>S133</f>
        <v>0</v>
      </c>
      <c r="T129" s="8">
        <f>T133</f>
        <v>0</v>
      </c>
      <c r="U129" s="8">
        <f t="shared" si="115"/>
        <v>0</v>
      </c>
      <c r="V129" s="8">
        <f t="shared" si="115"/>
        <v>0</v>
      </c>
      <c r="W129" s="8">
        <f t="shared" si="115"/>
        <v>0</v>
      </c>
      <c r="X129" s="51">
        <f t="shared" si="115"/>
        <v>0</v>
      </c>
      <c r="Y129" s="51">
        <f t="shared" si="115"/>
        <v>0</v>
      </c>
      <c r="Z129" s="8">
        <f t="shared" si="115"/>
        <v>0</v>
      </c>
      <c r="AA129" s="8">
        <f t="shared" si="115"/>
        <v>0</v>
      </c>
      <c r="AB129" s="8">
        <f t="shared" si="115"/>
        <v>0</v>
      </c>
      <c r="AC129" s="8">
        <f t="shared" si="115"/>
        <v>0</v>
      </c>
      <c r="AD129" s="8">
        <f>AD133</f>
        <v>19390</v>
      </c>
      <c r="AE129" s="8"/>
      <c r="AF129" s="97"/>
      <c r="AG129" s="38"/>
      <c r="AH129" s="38"/>
    </row>
    <row r="130" spans="1:34" s="4" customFormat="1" ht="36" customHeight="1" x14ac:dyDescent="0.25">
      <c r="A130" s="28" t="s">
        <v>5</v>
      </c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11"/>
      <c r="M130" s="11"/>
      <c r="N130" s="51"/>
      <c r="O130" s="51"/>
      <c r="P130" s="51"/>
      <c r="Q130" s="51"/>
      <c r="R130" s="51"/>
      <c r="S130" s="51"/>
      <c r="T130" s="8"/>
      <c r="U130" s="8"/>
      <c r="V130" s="8"/>
      <c r="W130" s="8"/>
      <c r="X130" s="51"/>
      <c r="Y130" s="51"/>
      <c r="Z130" s="8"/>
      <c r="AA130" s="8"/>
      <c r="AB130" s="8"/>
      <c r="AC130" s="8"/>
      <c r="AD130" s="8"/>
      <c r="AE130" s="8"/>
      <c r="AF130" s="97"/>
      <c r="AG130" s="38"/>
      <c r="AH130" s="38"/>
    </row>
    <row r="131" spans="1:34" s="4" customFormat="1" ht="35.25" customHeight="1" x14ac:dyDescent="0.25">
      <c r="A131" s="28" t="s">
        <v>6</v>
      </c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11"/>
      <c r="M131" s="11"/>
      <c r="N131" s="51"/>
      <c r="O131" s="51"/>
      <c r="P131" s="51"/>
      <c r="Q131" s="51"/>
      <c r="R131" s="51"/>
      <c r="S131" s="51"/>
      <c r="T131" s="8"/>
      <c r="U131" s="8"/>
      <c r="V131" s="8"/>
      <c r="W131" s="8"/>
      <c r="X131" s="51"/>
      <c r="Y131" s="51"/>
      <c r="Z131" s="8"/>
      <c r="AA131" s="8"/>
      <c r="AB131" s="8"/>
      <c r="AC131" s="8"/>
      <c r="AD131" s="8"/>
      <c r="AE131" s="8"/>
      <c r="AF131" s="97"/>
      <c r="AG131" s="38"/>
      <c r="AH131" s="38"/>
    </row>
    <row r="132" spans="1:34" s="4" customFormat="1" ht="34.5" customHeight="1" x14ac:dyDescent="0.25">
      <c r="A132" s="28" t="s">
        <v>7</v>
      </c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11"/>
      <c r="M132" s="11"/>
      <c r="N132" s="51"/>
      <c r="O132" s="51"/>
      <c r="P132" s="51"/>
      <c r="Q132" s="51"/>
      <c r="R132" s="51"/>
      <c r="S132" s="51"/>
      <c r="T132" s="8"/>
      <c r="U132" s="8"/>
      <c r="V132" s="8"/>
      <c r="W132" s="8"/>
      <c r="X132" s="51"/>
      <c r="Y132" s="51"/>
      <c r="Z132" s="8"/>
      <c r="AA132" s="8"/>
      <c r="AB132" s="8"/>
      <c r="AC132" s="8"/>
      <c r="AD132" s="8"/>
      <c r="AE132" s="7"/>
      <c r="AF132" s="97"/>
      <c r="AG132" s="38"/>
      <c r="AH132" s="38"/>
    </row>
    <row r="133" spans="1:34" s="4" customFormat="1" ht="51.75" customHeight="1" x14ac:dyDescent="0.25">
      <c r="A133" s="28" t="s">
        <v>8</v>
      </c>
      <c r="B133" s="10">
        <v>21150</v>
      </c>
      <c r="C133" s="8">
        <f>H133+J133+L133+N133+P133+R133+T133+V133+X133+Z133+AB133+AD133</f>
        <v>21150</v>
      </c>
      <c r="D133" s="8">
        <f>Y133+AA133+AC133</f>
        <v>1760</v>
      </c>
      <c r="E133" s="8">
        <f>D133</f>
        <v>1760</v>
      </c>
      <c r="F133" s="8">
        <f>E133/B133*100</f>
        <v>8.3215130023640658</v>
      </c>
      <c r="G133" s="8">
        <f>E133/C133*100</f>
        <v>8.3215130023640658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8">
        <v>0</v>
      </c>
      <c r="U133" s="8">
        <v>0</v>
      </c>
      <c r="V133" s="8">
        <v>0</v>
      </c>
      <c r="W133" s="8">
        <v>0</v>
      </c>
      <c r="X133" s="51">
        <v>1200</v>
      </c>
      <c r="Y133" s="51">
        <v>1200</v>
      </c>
      <c r="Z133" s="8">
        <v>560</v>
      </c>
      <c r="AA133" s="8">
        <v>560</v>
      </c>
      <c r="AB133" s="8">
        <v>0</v>
      </c>
      <c r="AC133" s="8">
        <v>0</v>
      </c>
      <c r="AD133" s="8">
        <v>19390</v>
      </c>
      <c r="AE133" s="7">
        <v>0</v>
      </c>
      <c r="AF133" s="98"/>
      <c r="AG133" s="38"/>
      <c r="AH133" s="38"/>
    </row>
    <row r="134" spans="1:34" s="55" customFormat="1" ht="55.5" customHeight="1" x14ac:dyDescent="0.25">
      <c r="A134" s="54" t="s">
        <v>70</v>
      </c>
      <c r="B134" s="39">
        <f>X134+Z134+AB134+AD134</f>
        <v>2000</v>
      </c>
      <c r="C134" s="39">
        <f t="shared" ref="C134:S134" si="116">C135</f>
        <v>2000</v>
      </c>
      <c r="D134" s="39">
        <f>D135</f>
        <v>2000</v>
      </c>
      <c r="E134" s="39">
        <f t="shared" si="116"/>
        <v>2000</v>
      </c>
      <c r="F134" s="39">
        <f t="shared" si="116"/>
        <v>100</v>
      </c>
      <c r="G134" s="39">
        <f t="shared" si="116"/>
        <v>100</v>
      </c>
      <c r="H134" s="39">
        <f t="shared" si="116"/>
        <v>0</v>
      </c>
      <c r="I134" s="39">
        <f t="shared" si="116"/>
        <v>0</v>
      </c>
      <c r="J134" s="39">
        <f t="shared" si="116"/>
        <v>0</v>
      </c>
      <c r="K134" s="39">
        <f t="shared" si="116"/>
        <v>0</v>
      </c>
      <c r="L134" s="39">
        <f t="shared" si="116"/>
        <v>0</v>
      </c>
      <c r="M134" s="39">
        <f t="shared" si="116"/>
        <v>0</v>
      </c>
      <c r="N134" s="39">
        <f t="shared" si="116"/>
        <v>0</v>
      </c>
      <c r="O134" s="39">
        <f t="shared" si="116"/>
        <v>0</v>
      </c>
      <c r="P134" s="39">
        <f t="shared" si="116"/>
        <v>0</v>
      </c>
      <c r="Q134" s="39">
        <f t="shared" si="116"/>
        <v>0</v>
      </c>
      <c r="R134" s="39">
        <f t="shared" si="116"/>
        <v>0</v>
      </c>
      <c r="S134" s="39">
        <f t="shared" si="116"/>
        <v>0</v>
      </c>
      <c r="T134" s="39">
        <f>T135</f>
        <v>0</v>
      </c>
      <c r="U134" s="39">
        <f>U135</f>
        <v>0</v>
      </c>
      <c r="V134" s="39">
        <f t="shared" ref="V134:AE134" si="117">V135</f>
        <v>0</v>
      </c>
      <c r="W134" s="39">
        <f t="shared" si="117"/>
        <v>0</v>
      </c>
      <c r="X134" s="39">
        <f>X139</f>
        <v>0</v>
      </c>
      <c r="Y134" s="39">
        <f>Y139</f>
        <v>0</v>
      </c>
      <c r="Z134" s="39">
        <f>Z139</f>
        <v>0</v>
      </c>
      <c r="AA134" s="39">
        <f>AA139</f>
        <v>0</v>
      </c>
      <c r="AB134" s="39">
        <f t="shared" si="117"/>
        <v>0</v>
      </c>
      <c r="AC134" s="39">
        <f t="shared" si="117"/>
        <v>0</v>
      </c>
      <c r="AD134" s="39">
        <f t="shared" si="117"/>
        <v>2000</v>
      </c>
      <c r="AE134" s="39">
        <f t="shared" si="117"/>
        <v>2000</v>
      </c>
      <c r="AF134" s="114" t="s">
        <v>75</v>
      </c>
      <c r="AG134" s="38"/>
      <c r="AH134" s="38"/>
    </row>
    <row r="135" spans="1:34" s="4" customFormat="1" ht="18.75" x14ac:dyDescent="0.25">
      <c r="A135" s="3" t="s">
        <v>4</v>
      </c>
      <c r="B135" s="10">
        <v>2000</v>
      </c>
      <c r="C135" s="10">
        <f>C136+C137+C138+C139</f>
        <v>2000</v>
      </c>
      <c r="D135" s="10">
        <f>D136+D137+D138+D139</f>
        <v>2000</v>
      </c>
      <c r="E135" s="10">
        <f>E136+E137+E138+E139</f>
        <v>2000</v>
      </c>
      <c r="F135" s="8">
        <f>E135/B135*100</f>
        <v>100</v>
      </c>
      <c r="G135" s="8">
        <f>E135/C135*100</f>
        <v>100</v>
      </c>
      <c r="H135" s="8">
        <f t="shared" ref="H135:M135" si="118">H136+H137</f>
        <v>0</v>
      </c>
      <c r="I135" s="8">
        <f t="shared" si="118"/>
        <v>0</v>
      </c>
      <c r="J135" s="8">
        <f t="shared" si="118"/>
        <v>0</v>
      </c>
      <c r="K135" s="8">
        <f t="shared" si="118"/>
        <v>0</v>
      </c>
      <c r="L135" s="11">
        <f t="shared" si="118"/>
        <v>0</v>
      </c>
      <c r="M135" s="11">
        <f t="shared" si="118"/>
        <v>0</v>
      </c>
      <c r="N135" s="51">
        <v>0</v>
      </c>
      <c r="O135" s="51">
        <f>O136+O137+O138+O139</f>
        <v>0</v>
      </c>
      <c r="P135" s="51">
        <f t="shared" ref="P135" si="119">P136+P137</f>
        <v>0</v>
      </c>
      <c r="Q135" s="51">
        <f>Q136+Q137+Q139</f>
        <v>0</v>
      </c>
      <c r="R135" s="51">
        <f>R139</f>
        <v>0</v>
      </c>
      <c r="S135" s="51">
        <f>S139</f>
        <v>0</v>
      </c>
      <c r="T135" s="8">
        <f>T139</f>
        <v>0</v>
      </c>
      <c r="U135" s="8">
        <f t="shared" ref="U135:AC135" si="120">U136+U137</f>
        <v>0</v>
      </c>
      <c r="V135" s="8">
        <f t="shared" si="120"/>
        <v>0</v>
      </c>
      <c r="W135" s="8">
        <f t="shared" si="120"/>
        <v>0</v>
      </c>
      <c r="X135" s="51">
        <f t="shared" si="120"/>
        <v>0</v>
      </c>
      <c r="Y135" s="51">
        <f t="shared" si="120"/>
        <v>0</v>
      </c>
      <c r="Z135" s="8">
        <f t="shared" si="120"/>
        <v>0</v>
      </c>
      <c r="AA135" s="8">
        <f t="shared" si="120"/>
        <v>0</v>
      </c>
      <c r="AB135" s="8">
        <f t="shared" si="120"/>
        <v>0</v>
      </c>
      <c r="AC135" s="8">
        <f t="shared" si="120"/>
        <v>0</v>
      </c>
      <c r="AD135" s="8">
        <f>AD139</f>
        <v>2000</v>
      </c>
      <c r="AE135" s="8">
        <f>AE139</f>
        <v>2000</v>
      </c>
      <c r="AF135" s="115"/>
      <c r="AG135" s="38"/>
      <c r="AH135" s="38"/>
    </row>
    <row r="136" spans="1:34" s="4" customFormat="1" ht="18.75" x14ac:dyDescent="0.25">
      <c r="A136" s="28" t="s">
        <v>5</v>
      </c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11"/>
      <c r="M136" s="11"/>
      <c r="N136" s="51"/>
      <c r="O136" s="51"/>
      <c r="P136" s="51"/>
      <c r="Q136" s="51"/>
      <c r="R136" s="51"/>
      <c r="S136" s="51"/>
      <c r="T136" s="8"/>
      <c r="U136" s="8"/>
      <c r="V136" s="8"/>
      <c r="W136" s="8"/>
      <c r="X136" s="51"/>
      <c r="Y136" s="51"/>
      <c r="Z136" s="8"/>
      <c r="AA136" s="8"/>
      <c r="AB136" s="8"/>
      <c r="AC136" s="8"/>
      <c r="AD136" s="8"/>
      <c r="AE136" s="8"/>
      <c r="AF136" s="115"/>
      <c r="AG136" s="38"/>
      <c r="AH136" s="38"/>
    </row>
    <row r="137" spans="1:34" s="4" customFormat="1" ht="18.75" x14ac:dyDescent="0.25">
      <c r="A137" s="28" t="s">
        <v>6</v>
      </c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11"/>
      <c r="M137" s="11"/>
      <c r="N137" s="51"/>
      <c r="O137" s="51"/>
      <c r="P137" s="51"/>
      <c r="Q137" s="51"/>
      <c r="R137" s="51"/>
      <c r="S137" s="51"/>
      <c r="T137" s="8"/>
      <c r="U137" s="8"/>
      <c r="V137" s="8"/>
      <c r="W137" s="8"/>
      <c r="X137" s="51"/>
      <c r="Y137" s="51"/>
      <c r="Z137" s="8"/>
      <c r="AA137" s="8"/>
      <c r="AB137" s="8"/>
      <c r="AC137" s="8"/>
      <c r="AD137" s="8"/>
      <c r="AE137" s="8"/>
      <c r="AF137" s="115"/>
      <c r="AG137" s="38"/>
      <c r="AH137" s="38"/>
    </row>
    <row r="138" spans="1:34" s="4" customFormat="1" ht="18.75" x14ac:dyDescent="0.25">
      <c r="A138" s="28" t="s">
        <v>7</v>
      </c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11"/>
      <c r="M138" s="11"/>
      <c r="N138" s="51"/>
      <c r="O138" s="51"/>
      <c r="P138" s="51"/>
      <c r="Q138" s="51"/>
      <c r="R138" s="51"/>
      <c r="S138" s="51"/>
      <c r="T138" s="8"/>
      <c r="U138" s="8"/>
      <c r="V138" s="8"/>
      <c r="W138" s="8"/>
      <c r="X138" s="51"/>
      <c r="Y138" s="51"/>
      <c r="Z138" s="8"/>
      <c r="AA138" s="8"/>
      <c r="AB138" s="8"/>
      <c r="AC138" s="8"/>
      <c r="AD138" s="8"/>
      <c r="AE138" s="7"/>
      <c r="AF138" s="115"/>
      <c r="AG138" s="38"/>
      <c r="AH138" s="38"/>
    </row>
    <row r="139" spans="1:34" s="4" customFormat="1" ht="18.75" x14ac:dyDescent="0.25">
      <c r="A139" s="28" t="s">
        <v>8</v>
      </c>
      <c r="B139" s="10">
        <f>AD139</f>
        <v>2000</v>
      </c>
      <c r="C139" s="8">
        <f>H139+J139+L139+N139+P139+R139+T139+V139+X139+Z139+AB139+AD139</f>
        <v>2000</v>
      </c>
      <c r="D139" s="8">
        <f>Y139+AA139+AE139</f>
        <v>2000</v>
      </c>
      <c r="E139" s="8">
        <f>Q139+AE139</f>
        <v>2000</v>
      </c>
      <c r="F139" s="8">
        <f>E139/B139*100</f>
        <v>100</v>
      </c>
      <c r="G139" s="8">
        <f>E139/C139*100</f>
        <v>100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8">
        <v>0</v>
      </c>
      <c r="U139" s="8">
        <v>0</v>
      </c>
      <c r="V139" s="8">
        <v>0</v>
      </c>
      <c r="W139" s="8">
        <v>0</v>
      </c>
      <c r="X139" s="51">
        <v>0</v>
      </c>
      <c r="Y139" s="51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2000</v>
      </c>
      <c r="AE139" s="7">
        <v>2000</v>
      </c>
      <c r="AF139" s="116"/>
      <c r="AG139" s="38"/>
      <c r="AH139" s="38"/>
    </row>
    <row r="140" spans="1:34" s="55" customFormat="1" ht="55.5" customHeight="1" x14ac:dyDescent="0.25">
      <c r="A140" s="54" t="s">
        <v>72</v>
      </c>
      <c r="B140" s="39">
        <f>B142+B143+B145+B144</f>
        <v>40</v>
      </c>
      <c r="C140" s="39">
        <f t="shared" ref="C140:S140" si="121">C141</f>
        <v>40</v>
      </c>
      <c r="D140" s="39">
        <f>D141</f>
        <v>40</v>
      </c>
      <c r="E140" s="39">
        <f t="shared" si="121"/>
        <v>40</v>
      </c>
      <c r="F140" s="39">
        <f t="shared" si="121"/>
        <v>100</v>
      </c>
      <c r="G140" s="39">
        <f t="shared" si="121"/>
        <v>100</v>
      </c>
      <c r="H140" s="39">
        <f t="shared" si="121"/>
        <v>0</v>
      </c>
      <c r="I140" s="39">
        <f t="shared" si="121"/>
        <v>0</v>
      </c>
      <c r="J140" s="39">
        <f t="shared" si="121"/>
        <v>0</v>
      </c>
      <c r="K140" s="39">
        <f t="shared" si="121"/>
        <v>0</v>
      </c>
      <c r="L140" s="39">
        <f t="shared" si="121"/>
        <v>0</v>
      </c>
      <c r="M140" s="39">
        <f t="shared" si="121"/>
        <v>0</v>
      </c>
      <c r="N140" s="39">
        <f t="shared" si="121"/>
        <v>0</v>
      </c>
      <c r="O140" s="39">
        <f t="shared" si="121"/>
        <v>0</v>
      </c>
      <c r="P140" s="39">
        <f t="shared" si="121"/>
        <v>0</v>
      </c>
      <c r="Q140" s="39">
        <f t="shared" si="121"/>
        <v>0</v>
      </c>
      <c r="R140" s="39">
        <f t="shared" si="121"/>
        <v>0</v>
      </c>
      <c r="S140" s="39">
        <f t="shared" si="121"/>
        <v>0</v>
      </c>
      <c r="T140" s="39">
        <f>T141</f>
        <v>0</v>
      </c>
      <c r="U140" s="39">
        <f>U141</f>
        <v>0</v>
      </c>
      <c r="V140" s="39">
        <f t="shared" ref="V140:AE140" si="122">V141</f>
        <v>0</v>
      </c>
      <c r="W140" s="39">
        <f t="shared" si="122"/>
        <v>0</v>
      </c>
      <c r="X140" s="39">
        <f>X145</f>
        <v>0</v>
      </c>
      <c r="Y140" s="39">
        <f>Y145</f>
        <v>0</v>
      </c>
      <c r="Z140" s="39">
        <f>Z145</f>
        <v>0</v>
      </c>
      <c r="AA140" s="39">
        <f>AA145</f>
        <v>0</v>
      </c>
      <c r="AB140" s="39">
        <f t="shared" si="122"/>
        <v>0</v>
      </c>
      <c r="AC140" s="39">
        <f t="shared" si="122"/>
        <v>0</v>
      </c>
      <c r="AD140" s="39">
        <f t="shared" si="122"/>
        <v>40</v>
      </c>
      <c r="AE140" s="39">
        <f t="shared" si="122"/>
        <v>40</v>
      </c>
      <c r="AF140" s="114" t="s">
        <v>88</v>
      </c>
      <c r="AG140" s="38"/>
      <c r="AH140" s="38"/>
    </row>
    <row r="141" spans="1:34" s="4" customFormat="1" ht="18.75" x14ac:dyDescent="0.25">
      <c r="A141" s="3" t="s">
        <v>4</v>
      </c>
      <c r="B141" s="10">
        <f>B145</f>
        <v>40</v>
      </c>
      <c r="C141" s="10">
        <f>C142+C143+C144+C145</f>
        <v>40</v>
      </c>
      <c r="D141" s="10">
        <f>D142+D143+D144+D145</f>
        <v>40</v>
      </c>
      <c r="E141" s="10">
        <f>E142+E143+E144+E145</f>
        <v>40</v>
      </c>
      <c r="F141" s="8">
        <f>E141/B141*100</f>
        <v>100</v>
      </c>
      <c r="G141" s="8">
        <f>E141/C141*100</f>
        <v>100</v>
      </c>
      <c r="H141" s="8">
        <f t="shared" ref="H141:M141" si="123">H142+H143</f>
        <v>0</v>
      </c>
      <c r="I141" s="8">
        <f t="shared" si="123"/>
        <v>0</v>
      </c>
      <c r="J141" s="8">
        <f t="shared" si="123"/>
        <v>0</v>
      </c>
      <c r="K141" s="8">
        <f t="shared" si="123"/>
        <v>0</v>
      </c>
      <c r="L141" s="11">
        <f t="shared" si="123"/>
        <v>0</v>
      </c>
      <c r="M141" s="11">
        <f t="shared" si="123"/>
        <v>0</v>
      </c>
      <c r="N141" s="51">
        <v>0</v>
      </c>
      <c r="O141" s="51">
        <f>O142+O143+O144+O145</f>
        <v>0</v>
      </c>
      <c r="P141" s="51">
        <f t="shared" ref="P141" si="124">P142+P143</f>
        <v>0</v>
      </c>
      <c r="Q141" s="51">
        <f>Q142+Q143+Q145</f>
        <v>0</v>
      </c>
      <c r="R141" s="51">
        <f>R145</f>
        <v>0</v>
      </c>
      <c r="S141" s="51">
        <f>S145</f>
        <v>0</v>
      </c>
      <c r="T141" s="8">
        <f>T145</f>
        <v>0</v>
      </c>
      <c r="U141" s="8">
        <f t="shared" ref="U141:AC141" si="125">U142+U143</f>
        <v>0</v>
      </c>
      <c r="V141" s="8">
        <f t="shared" si="125"/>
        <v>0</v>
      </c>
      <c r="W141" s="8">
        <f t="shared" si="125"/>
        <v>0</v>
      </c>
      <c r="X141" s="51">
        <f t="shared" si="125"/>
        <v>0</v>
      </c>
      <c r="Y141" s="51">
        <f t="shared" si="125"/>
        <v>0</v>
      </c>
      <c r="Z141" s="8">
        <f t="shared" si="125"/>
        <v>0</v>
      </c>
      <c r="AA141" s="8">
        <f t="shared" si="125"/>
        <v>0</v>
      </c>
      <c r="AB141" s="8">
        <f t="shared" si="125"/>
        <v>0</v>
      </c>
      <c r="AC141" s="8">
        <f t="shared" si="125"/>
        <v>0</v>
      </c>
      <c r="AD141" s="8">
        <f>AD145</f>
        <v>40</v>
      </c>
      <c r="AE141" s="8">
        <f>AE145</f>
        <v>40</v>
      </c>
      <c r="AF141" s="115"/>
      <c r="AG141" s="38"/>
      <c r="AH141" s="38"/>
    </row>
    <row r="142" spans="1:34" s="4" customFormat="1" ht="18.75" x14ac:dyDescent="0.25">
      <c r="A142" s="28" t="s">
        <v>5</v>
      </c>
      <c r="B142" s="10"/>
      <c r="C142" s="8"/>
      <c r="D142" s="8"/>
      <c r="E142" s="8"/>
      <c r="F142" s="8"/>
      <c r="G142" s="8"/>
      <c r="H142" s="8"/>
      <c r="I142" s="8"/>
      <c r="J142" s="8"/>
      <c r="K142" s="8"/>
      <c r="L142" s="11"/>
      <c r="M142" s="11"/>
      <c r="N142" s="51"/>
      <c r="O142" s="51"/>
      <c r="P142" s="51"/>
      <c r="Q142" s="51"/>
      <c r="R142" s="51"/>
      <c r="S142" s="51"/>
      <c r="T142" s="8"/>
      <c r="U142" s="8"/>
      <c r="V142" s="8"/>
      <c r="W142" s="8"/>
      <c r="X142" s="51"/>
      <c r="Y142" s="51"/>
      <c r="Z142" s="8"/>
      <c r="AA142" s="8"/>
      <c r="AB142" s="8"/>
      <c r="AC142" s="8"/>
      <c r="AD142" s="8"/>
      <c r="AE142" s="8"/>
      <c r="AF142" s="115"/>
      <c r="AG142" s="38"/>
      <c r="AH142" s="38"/>
    </row>
    <row r="143" spans="1:34" s="4" customFormat="1" ht="18.75" x14ac:dyDescent="0.25">
      <c r="A143" s="28" t="s">
        <v>6</v>
      </c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11"/>
      <c r="M143" s="11"/>
      <c r="N143" s="51"/>
      <c r="O143" s="51"/>
      <c r="P143" s="51"/>
      <c r="Q143" s="51"/>
      <c r="R143" s="51"/>
      <c r="S143" s="51"/>
      <c r="T143" s="8"/>
      <c r="U143" s="8"/>
      <c r="V143" s="8"/>
      <c r="W143" s="8"/>
      <c r="X143" s="51"/>
      <c r="Y143" s="51"/>
      <c r="Z143" s="8"/>
      <c r="AA143" s="8"/>
      <c r="AB143" s="8"/>
      <c r="AC143" s="8"/>
      <c r="AD143" s="8"/>
      <c r="AE143" s="8"/>
      <c r="AF143" s="115"/>
      <c r="AG143" s="38"/>
      <c r="AH143" s="38"/>
    </row>
    <row r="144" spans="1:34" s="4" customFormat="1" ht="18.75" x14ac:dyDescent="0.25">
      <c r="A144" s="28" t="s">
        <v>7</v>
      </c>
      <c r="B144" s="10"/>
      <c r="C144" s="8"/>
      <c r="D144" s="8"/>
      <c r="E144" s="8"/>
      <c r="F144" s="8"/>
      <c r="G144" s="8"/>
      <c r="H144" s="8"/>
      <c r="I144" s="8"/>
      <c r="J144" s="8"/>
      <c r="K144" s="8"/>
      <c r="L144" s="11"/>
      <c r="M144" s="11"/>
      <c r="N144" s="51"/>
      <c r="O144" s="51"/>
      <c r="P144" s="51"/>
      <c r="Q144" s="51"/>
      <c r="R144" s="51"/>
      <c r="S144" s="51"/>
      <c r="T144" s="8"/>
      <c r="U144" s="8"/>
      <c r="V144" s="8"/>
      <c r="W144" s="8"/>
      <c r="X144" s="51"/>
      <c r="Y144" s="51"/>
      <c r="Z144" s="8"/>
      <c r="AA144" s="8"/>
      <c r="AB144" s="8"/>
      <c r="AC144" s="8"/>
      <c r="AD144" s="8"/>
      <c r="AE144" s="7"/>
      <c r="AF144" s="115"/>
      <c r="AG144" s="38"/>
      <c r="AH144" s="38"/>
    </row>
    <row r="145" spans="1:34" s="4" customFormat="1" ht="18.75" x14ac:dyDescent="0.25">
      <c r="A145" s="28" t="s">
        <v>8</v>
      </c>
      <c r="B145" s="10">
        <f>AD145</f>
        <v>40</v>
      </c>
      <c r="C145" s="8">
        <f>H145+J145+L145+N145+P145+R145+T145+V145+X145+Z145+AB145+AD145</f>
        <v>40</v>
      </c>
      <c r="D145" s="8">
        <f>Y145+AA145+AE145</f>
        <v>40</v>
      </c>
      <c r="E145" s="8">
        <f>Q145+AE145</f>
        <v>40</v>
      </c>
      <c r="F145" s="8">
        <f>E145/B145*100</f>
        <v>100</v>
      </c>
      <c r="G145" s="8">
        <f>E145/C145*100</f>
        <v>100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40</v>
      </c>
      <c r="AE145" s="7">
        <v>40</v>
      </c>
      <c r="AF145" s="116"/>
      <c r="AG145" s="38"/>
      <c r="AH145" s="38"/>
    </row>
    <row r="146" spans="1:34" s="55" customFormat="1" ht="55.5" customHeight="1" x14ac:dyDescent="0.25">
      <c r="A146" s="54" t="s">
        <v>73</v>
      </c>
      <c r="B146" s="39">
        <f>B148+B149+B151+B150</f>
        <v>120</v>
      </c>
      <c r="C146" s="39">
        <f t="shared" ref="C146:S146" si="126">C147</f>
        <v>120</v>
      </c>
      <c r="D146" s="39">
        <f>D147</f>
        <v>120</v>
      </c>
      <c r="E146" s="39">
        <f t="shared" si="126"/>
        <v>120</v>
      </c>
      <c r="F146" s="39">
        <f t="shared" si="126"/>
        <v>100</v>
      </c>
      <c r="G146" s="39">
        <f t="shared" si="126"/>
        <v>100</v>
      </c>
      <c r="H146" s="39">
        <f t="shared" si="126"/>
        <v>0</v>
      </c>
      <c r="I146" s="39">
        <f t="shared" si="126"/>
        <v>0</v>
      </c>
      <c r="J146" s="39">
        <f t="shared" si="126"/>
        <v>0</v>
      </c>
      <c r="K146" s="39">
        <f t="shared" si="126"/>
        <v>0</v>
      </c>
      <c r="L146" s="39">
        <f t="shared" si="126"/>
        <v>0</v>
      </c>
      <c r="M146" s="39">
        <f t="shared" si="126"/>
        <v>0</v>
      </c>
      <c r="N146" s="39">
        <f t="shared" si="126"/>
        <v>0</v>
      </c>
      <c r="O146" s="39">
        <f t="shared" si="126"/>
        <v>0</v>
      </c>
      <c r="P146" s="39">
        <f t="shared" si="126"/>
        <v>0</v>
      </c>
      <c r="Q146" s="39">
        <f t="shared" si="126"/>
        <v>0</v>
      </c>
      <c r="R146" s="39">
        <f t="shared" si="126"/>
        <v>0</v>
      </c>
      <c r="S146" s="39">
        <f t="shared" si="126"/>
        <v>0</v>
      </c>
      <c r="T146" s="39">
        <f>T147</f>
        <v>0</v>
      </c>
      <c r="U146" s="39">
        <f>U147</f>
        <v>0</v>
      </c>
      <c r="V146" s="39">
        <f t="shared" ref="V146:AE146" si="127">V147</f>
        <v>0</v>
      </c>
      <c r="W146" s="39">
        <f t="shared" si="127"/>
        <v>0</v>
      </c>
      <c r="X146" s="39">
        <f>X151</f>
        <v>0</v>
      </c>
      <c r="Y146" s="39">
        <f>Y151</f>
        <v>0</v>
      </c>
      <c r="Z146" s="39">
        <f>Z151</f>
        <v>0</v>
      </c>
      <c r="AA146" s="39">
        <f>AA151</f>
        <v>0</v>
      </c>
      <c r="AB146" s="39">
        <f t="shared" si="127"/>
        <v>0</v>
      </c>
      <c r="AC146" s="39">
        <f t="shared" si="127"/>
        <v>0</v>
      </c>
      <c r="AD146" s="39">
        <f t="shared" si="127"/>
        <v>120</v>
      </c>
      <c r="AE146" s="39">
        <f t="shared" si="127"/>
        <v>120</v>
      </c>
      <c r="AF146" s="96"/>
      <c r="AG146" s="38"/>
      <c r="AH146" s="38"/>
    </row>
    <row r="147" spans="1:34" s="4" customFormat="1" ht="24.75" customHeight="1" x14ac:dyDescent="0.25">
      <c r="A147" s="3" t="s">
        <v>4</v>
      </c>
      <c r="B147" s="10">
        <f>B148+B149+B150+B151</f>
        <v>120</v>
      </c>
      <c r="C147" s="10">
        <f>C148+C149+C150+C151</f>
        <v>120</v>
      </c>
      <c r="D147" s="10">
        <f>D148+D149+D150+D151</f>
        <v>120</v>
      </c>
      <c r="E147" s="10">
        <f>E148+E149+E150+E151</f>
        <v>120</v>
      </c>
      <c r="F147" s="8">
        <f>E147/B147*100</f>
        <v>100</v>
      </c>
      <c r="G147" s="8">
        <f>E147/C147*100</f>
        <v>100</v>
      </c>
      <c r="H147" s="8">
        <f t="shared" ref="H147:M147" si="128">H148+H149</f>
        <v>0</v>
      </c>
      <c r="I147" s="8">
        <f t="shared" si="128"/>
        <v>0</v>
      </c>
      <c r="J147" s="8">
        <f t="shared" si="128"/>
        <v>0</v>
      </c>
      <c r="K147" s="8">
        <f t="shared" si="128"/>
        <v>0</v>
      </c>
      <c r="L147" s="11">
        <f t="shared" si="128"/>
        <v>0</v>
      </c>
      <c r="M147" s="11">
        <f t="shared" si="128"/>
        <v>0</v>
      </c>
      <c r="N147" s="51">
        <v>0</v>
      </c>
      <c r="O147" s="51">
        <f>O148+O149+O150+O151</f>
        <v>0</v>
      </c>
      <c r="P147" s="51">
        <f t="shared" ref="P147" si="129">P148+P149</f>
        <v>0</v>
      </c>
      <c r="Q147" s="51">
        <f>Q148+Q149+Q151</f>
        <v>0</v>
      </c>
      <c r="R147" s="51">
        <f>R151</f>
        <v>0</v>
      </c>
      <c r="S147" s="51">
        <f>S151</f>
        <v>0</v>
      </c>
      <c r="T147" s="8">
        <f>T151</f>
        <v>0</v>
      </c>
      <c r="U147" s="8">
        <f t="shared" ref="U147:AC147" si="130">U148+U149</f>
        <v>0</v>
      </c>
      <c r="V147" s="8">
        <f t="shared" si="130"/>
        <v>0</v>
      </c>
      <c r="W147" s="8">
        <f t="shared" si="130"/>
        <v>0</v>
      </c>
      <c r="X147" s="51">
        <f t="shared" si="130"/>
        <v>0</v>
      </c>
      <c r="Y147" s="51">
        <f t="shared" si="130"/>
        <v>0</v>
      </c>
      <c r="Z147" s="8">
        <f t="shared" si="130"/>
        <v>0</v>
      </c>
      <c r="AA147" s="8">
        <f t="shared" si="130"/>
        <v>0</v>
      </c>
      <c r="AB147" s="8">
        <f t="shared" si="130"/>
        <v>0</v>
      </c>
      <c r="AC147" s="8">
        <f t="shared" si="130"/>
        <v>0</v>
      </c>
      <c r="AD147" s="8">
        <f>AD151</f>
        <v>120</v>
      </c>
      <c r="AE147" s="8">
        <f>AE151</f>
        <v>120</v>
      </c>
      <c r="AF147" s="97"/>
      <c r="AG147" s="38"/>
      <c r="AH147" s="38"/>
    </row>
    <row r="148" spans="1:34" s="4" customFormat="1" ht="33" customHeight="1" x14ac:dyDescent="0.25">
      <c r="A148" s="28" t="s">
        <v>5</v>
      </c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11"/>
      <c r="M148" s="11"/>
      <c r="N148" s="51"/>
      <c r="O148" s="51"/>
      <c r="P148" s="51"/>
      <c r="Q148" s="51"/>
      <c r="R148" s="51"/>
      <c r="S148" s="51"/>
      <c r="T148" s="8"/>
      <c r="U148" s="8"/>
      <c r="V148" s="8"/>
      <c r="W148" s="8"/>
      <c r="X148" s="51"/>
      <c r="Y148" s="51"/>
      <c r="Z148" s="8"/>
      <c r="AA148" s="8"/>
      <c r="AB148" s="8"/>
      <c r="AC148" s="8"/>
      <c r="AD148" s="8">
        <v>0</v>
      </c>
      <c r="AE148" s="8"/>
      <c r="AF148" s="97"/>
      <c r="AG148" s="38"/>
      <c r="AH148" s="38"/>
    </row>
    <row r="149" spans="1:34" s="4" customFormat="1" ht="31.5" customHeight="1" x14ac:dyDescent="0.25">
      <c r="A149" s="28" t="s">
        <v>6</v>
      </c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11"/>
      <c r="M149" s="11"/>
      <c r="N149" s="51"/>
      <c r="O149" s="51"/>
      <c r="P149" s="51"/>
      <c r="Q149" s="51"/>
      <c r="R149" s="51"/>
      <c r="S149" s="51"/>
      <c r="T149" s="8"/>
      <c r="U149" s="8"/>
      <c r="V149" s="8"/>
      <c r="W149" s="8"/>
      <c r="X149" s="51"/>
      <c r="Y149" s="51"/>
      <c r="Z149" s="8"/>
      <c r="AA149" s="8"/>
      <c r="AB149" s="8"/>
      <c r="AC149" s="8"/>
      <c r="AD149" s="8"/>
      <c r="AE149" s="8"/>
      <c r="AF149" s="97"/>
      <c r="AG149" s="38"/>
      <c r="AH149" s="38"/>
    </row>
    <row r="150" spans="1:34" s="4" customFormat="1" ht="24" customHeight="1" x14ac:dyDescent="0.25">
      <c r="A150" s="28" t="s">
        <v>7</v>
      </c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11"/>
      <c r="M150" s="11"/>
      <c r="N150" s="51"/>
      <c r="O150" s="51"/>
      <c r="P150" s="51"/>
      <c r="Q150" s="51"/>
      <c r="R150" s="51"/>
      <c r="S150" s="51"/>
      <c r="T150" s="8"/>
      <c r="U150" s="8"/>
      <c r="V150" s="8"/>
      <c r="W150" s="8"/>
      <c r="X150" s="51"/>
      <c r="Y150" s="51"/>
      <c r="Z150" s="8"/>
      <c r="AA150" s="8"/>
      <c r="AB150" s="8"/>
      <c r="AC150" s="8"/>
      <c r="AD150" s="8"/>
      <c r="AE150" s="7"/>
      <c r="AF150" s="97"/>
      <c r="AG150" s="38"/>
      <c r="AH150" s="38"/>
    </row>
    <row r="151" spans="1:34" s="4" customFormat="1" ht="27.75" customHeight="1" x14ac:dyDescent="0.25">
      <c r="A151" s="28" t="s">
        <v>8</v>
      </c>
      <c r="B151" s="10">
        <f>AD151</f>
        <v>120</v>
      </c>
      <c r="C151" s="8">
        <f>H151+J151+L151+N151+P151+R151+T151+V151+X151+Z151+AB151+AD151</f>
        <v>120</v>
      </c>
      <c r="D151" s="8">
        <f>Y151+AA151+AE151</f>
        <v>120</v>
      </c>
      <c r="E151" s="8">
        <f>Q151+AE151</f>
        <v>120</v>
      </c>
      <c r="F151" s="8">
        <f t="shared" ref="F151:F156" si="131">E151/B151*100</f>
        <v>100</v>
      </c>
      <c r="G151" s="8">
        <f t="shared" ref="G151:G156" si="132">E151/C151*100</f>
        <v>100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120</v>
      </c>
      <c r="AE151" s="7">
        <v>120</v>
      </c>
      <c r="AF151" s="98"/>
      <c r="AG151" s="38"/>
      <c r="AH151" s="38"/>
    </row>
    <row r="152" spans="1:34" s="4" customFormat="1" ht="56.25" x14ac:dyDescent="0.25">
      <c r="A152" s="1" t="s">
        <v>24</v>
      </c>
      <c r="B152" s="2">
        <f t="shared" ref="B152:AE152" si="133">B153</f>
        <v>112920.48</v>
      </c>
      <c r="C152" s="2">
        <f t="shared" si="133"/>
        <v>112920.48</v>
      </c>
      <c r="D152" s="2">
        <f>D153</f>
        <v>112829.31999999999</v>
      </c>
      <c r="E152" s="2">
        <f t="shared" si="133"/>
        <v>112829.31999999999</v>
      </c>
      <c r="F152" s="6">
        <f t="shared" si="131"/>
        <v>99.91927062300833</v>
      </c>
      <c r="G152" s="6">
        <f t="shared" si="132"/>
        <v>99.91927062300833</v>
      </c>
      <c r="H152" s="2">
        <f t="shared" si="133"/>
        <v>4869.41</v>
      </c>
      <c r="I152" s="2">
        <f t="shared" si="133"/>
        <v>4869.41</v>
      </c>
      <c r="J152" s="2">
        <f t="shared" si="133"/>
        <v>10897.13</v>
      </c>
      <c r="K152" s="2">
        <f t="shared" si="133"/>
        <v>10897.01</v>
      </c>
      <c r="L152" s="2">
        <f t="shared" si="133"/>
        <v>7156.5</v>
      </c>
      <c r="M152" s="2">
        <f t="shared" si="133"/>
        <v>7228.6799999999994</v>
      </c>
      <c r="N152" s="47">
        <f>N153</f>
        <v>10901.69</v>
      </c>
      <c r="O152" s="47">
        <f t="shared" si="133"/>
        <v>10829.1</v>
      </c>
      <c r="P152" s="47">
        <f t="shared" si="133"/>
        <v>10297.49</v>
      </c>
      <c r="Q152" s="47">
        <f t="shared" si="133"/>
        <v>10297.5</v>
      </c>
      <c r="R152" s="47">
        <f t="shared" si="133"/>
        <v>8940.42</v>
      </c>
      <c r="S152" s="47">
        <f t="shared" si="133"/>
        <v>8939.9999999999982</v>
      </c>
      <c r="T152" s="2">
        <f>T153</f>
        <v>14240.23</v>
      </c>
      <c r="U152" s="2">
        <f t="shared" si="133"/>
        <v>15651.18</v>
      </c>
      <c r="V152" s="2">
        <f t="shared" si="133"/>
        <v>4407.8999999999996</v>
      </c>
      <c r="W152" s="2">
        <f t="shared" si="133"/>
        <v>4407.8999999999996</v>
      </c>
      <c r="X152" s="47">
        <f t="shared" si="133"/>
        <v>14353.15</v>
      </c>
      <c r="Y152" s="47">
        <f t="shared" si="133"/>
        <v>14353.15</v>
      </c>
      <c r="Z152" s="2">
        <f t="shared" si="133"/>
        <v>9212.7999999999993</v>
      </c>
      <c r="AA152" s="2">
        <f t="shared" si="133"/>
        <v>9212.7999999999993</v>
      </c>
      <c r="AB152" s="2">
        <f t="shared" si="133"/>
        <v>6124.36</v>
      </c>
      <c r="AC152" s="2">
        <f t="shared" si="133"/>
        <v>6124.36</v>
      </c>
      <c r="AD152" s="2">
        <f t="shared" si="133"/>
        <v>11519.400000000001</v>
      </c>
      <c r="AE152" s="2">
        <f t="shared" si="133"/>
        <v>10018.230000000001</v>
      </c>
      <c r="AF152" s="9"/>
      <c r="AG152" s="38">
        <f t="shared" ref="AG152:AG153" si="134">AD152+AB152+Z152+X152+V152+T152+R152+P152+N152+L152+J152+H152</f>
        <v>112920.48000000001</v>
      </c>
      <c r="AH152" s="38"/>
    </row>
    <row r="153" spans="1:34" s="4" customFormat="1" ht="93.75" x14ac:dyDescent="0.25">
      <c r="A153" s="5" t="s">
        <v>25</v>
      </c>
      <c r="B153" s="6">
        <f>B154+B159</f>
        <v>112920.48</v>
      </c>
      <c r="C153" s="6">
        <f>C154+C159</f>
        <v>112920.48</v>
      </c>
      <c r="D153" s="6">
        <f>D154+D159</f>
        <v>112829.31999999999</v>
      </c>
      <c r="E153" s="6">
        <f>E154+E159</f>
        <v>112829.31999999999</v>
      </c>
      <c r="F153" s="6">
        <f t="shared" si="131"/>
        <v>99.91927062300833</v>
      </c>
      <c r="G153" s="6">
        <f t="shared" si="132"/>
        <v>99.91927062300833</v>
      </c>
      <c r="H153" s="6">
        <f t="shared" ref="H153:AE153" si="135">H154+H159</f>
        <v>4869.41</v>
      </c>
      <c r="I153" s="6">
        <f t="shared" si="135"/>
        <v>4869.41</v>
      </c>
      <c r="J153" s="6">
        <f t="shared" si="135"/>
        <v>10897.13</v>
      </c>
      <c r="K153" s="6">
        <f t="shared" si="135"/>
        <v>10897.01</v>
      </c>
      <c r="L153" s="6">
        <f t="shared" si="135"/>
        <v>7156.5</v>
      </c>
      <c r="M153" s="6">
        <f t="shared" si="135"/>
        <v>7228.6799999999994</v>
      </c>
      <c r="N153" s="48">
        <f t="shared" si="135"/>
        <v>10901.69</v>
      </c>
      <c r="O153" s="48">
        <f t="shared" si="135"/>
        <v>10829.1</v>
      </c>
      <c r="P153" s="48">
        <f t="shared" si="135"/>
        <v>10297.49</v>
      </c>
      <c r="Q153" s="48">
        <f t="shared" si="135"/>
        <v>10297.5</v>
      </c>
      <c r="R153" s="48">
        <f t="shared" si="135"/>
        <v>8940.42</v>
      </c>
      <c r="S153" s="48">
        <f t="shared" si="135"/>
        <v>8939.9999999999982</v>
      </c>
      <c r="T153" s="6">
        <f t="shared" si="135"/>
        <v>14240.23</v>
      </c>
      <c r="U153" s="6">
        <f t="shared" si="135"/>
        <v>15651.18</v>
      </c>
      <c r="V153" s="6">
        <f t="shared" si="135"/>
        <v>4407.8999999999996</v>
      </c>
      <c r="W153" s="6">
        <f t="shared" si="135"/>
        <v>4407.8999999999996</v>
      </c>
      <c r="X153" s="48">
        <f t="shared" si="135"/>
        <v>14353.15</v>
      </c>
      <c r="Y153" s="48">
        <f t="shared" si="135"/>
        <v>14353.15</v>
      </c>
      <c r="Z153" s="6">
        <f t="shared" si="135"/>
        <v>9212.7999999999993</v>
      </c>
      <c r="AA153" s="6">
        <f t="shared" si="135"/>
        <v>9212.7999999999993</v>
      </c>
      <c r="AB153" s="6">
        <f t="shared" si="135"/>
        <v>6124.36</v>
      </c>
      <c r="AC153" s="6">
        <f t="shared" si="135"/>
        <v>6124.36</v>
      </c>
      <c r="AD153" s="6">
        <f t="shared" si="135"/>
        <v>11519.400000000001</v>
      </c>
      <c r="AE153" s="6">
        <f t="shared" si="135"/>
        <v>10018.230000000001</v>
      </c>
      <c r="AF153" s="9"/>
      <c r="AG153" s="38">
        <f t="shared" si="134"/>
        <v>112920.48000000001</v>
      </c>
      <c r="AH153" s="38"/>
    </row>
    <row r="154" spans="1:34" s="55" customFormat="1" ht="131.25" x14ac:dyDescent="0.25">
      <c r="A154" s="54" t="s">
        <v>26</v>
      </c>
      <c r="B154" s="39">
        <f>B155+B156+B158</f>
        <v>24437.399999999998</v>
      </c>
      <c r="C154" s="39">
        <f>C155+C156+C158</f>
        <v>24437.399999999998</v>
      </c>
      <c r="D154" s="39">
        <f>D155+D156+D158</f>
        <v>24437.399999999998</v>
      </c>
      <c r="E154" s="39">
        <f>H154+J154+L154+N154+P154+R154+T154+V154+X154+Z154+AB154+AD154</f>
        <v>24437.399999999998</v>
      </c>
      <c r="F154" s="39">
        <f t="shared" si="131"/>
        <v>100</v>
      </c>
      <c r="G154" s="39">
        <f t="shared" si="132"/>
        <v>100</v>
      </c>
      <c r="H154" s="39">
        <f>H155+H156+H158</f>
        <v>1199.0999999999999</v>
      </c>
      <c r="I154" s="39">
        <f>I155+I156+I158</f>
        <v>1199.0999999999999</v>
      </c>
      <c r="J154" s="39">
        <f>J155+J156+J158</f>
        <v>3297.72</v>
      </c>
      <c r="K154" s="39">
        <f>K155+K156+K158</f>
        <v>3297.72</v>
      </c>
      <c r="L154" s="39">
        <v>457.78</v>
      </c>
      <c r="M154" s="39">
        <f t="shared" ref="M154:AE154" si="136">M155+M156+M158</f>
        <v>457.78</v>
      </c>
      <c r="N154" s="39">
        <f t="shared" si="136"/>
        <v>1226.8599999999999</v>
      </c>
      <c r="O154" s="39">
        <f t="shared" si="136"/>
        <v>1226.8599999999999</v>
      </c>
      <c r="P154" s="39">
        <f t="shared" si="136"/>
        <v>927.33</v>
      </c>
      <c r="Q154" s="39">
        <f t="shared" si="136"/>
        <v>927.33</v>
      </c>
      <c r="R154" s="39">
        <f t="shared" si="136"/>
        <v>100.72</v>
      </c>
      <c r="S154" s="39">
        <f t="shared" si="136"/>
        <v>100.72</v>
      </c>
      <c r="T154" s="39">
        <f t="shared" si="136"/>
        <v>3018.01</v>
      </c>
      <c r="U154" s="39">
        <f t="shared" si="136"/>
        <v>3018.01</v>
      </c>
      <c r="V154" s="39">
        <f t="shared" si="136"/>
        <v>669.52</v>
      </c>
      <c r="W154" s="39">
        <f t="shared" si="136"/>
        <v>669.52</v>
      </c>
      <c r="X154" s="39">
        <f t="shared" si="136"/>
        <v>10634.81</v>
      </c>
      <c r="Y154" s="39">
        <f t="shared" si="136"/>
        <v>10634.81</v>
      </c>
      <c r="Z154" s="39">
        <f t="shared" si="136"/>
        <v>1893.59</v>
      </c>
      <c r="AA154" s="39">
        <f t="shared" si="136"/>
        <v>1893.59</v>
      </c>
      <c r="AB154" s="39">
        <f t="shared" si="136"/>
        <v>512.03</v>
      </c>
      <c r="AC154" s="39">
        <f t="shared" si="136"/>
        <v>512.03</v>
      </c>
      <c r="AD154" s="39">
        <f t="shared" si="136"/>
        <v>499.93</v>
      </c>
      <c r="AE154" s="39">
        <f t="shared" si="136"/>
        <v>499.93</v>
      </c>
      <c r="AF154" s="56" t="s">
        <v>96</v>
      </c>
      <c r="AG154" s="38">
        <f>AD154+AB154+Z154+X154+V154+T154+R154+P154+N154+L154+J154+H154</f>
        <v>24437.4</v>
      </c>
      <c r="AH154" s="38"/>
    </row>
    <row r="155" spans="1:34" s="4" customFormat="1" ht="18.75" x14ac:dyDescent="0.25">
      <c r="A155" s="28" t="s">
        <v>5</v>
      </c>
      <c r="B155" s="10">
        <f>H155+J155+L155+N155+P155+R155+T155+V155+X155+Z155+AB155+AD155</f>
        <v>100</v>
      </c>
      <c r="C155" s="8">
        <f>H155+J155+L155+N155+P155+R155+T155+V155+X155+Z155+AB155</f>
        <v>100</v>
      </c>
      <c r="D155" s="8">
        <f>E155</f>
        <v>100</v>
      </c>
      <c r="E155" s="8">
        <f t="shared" ref="E155:E158" si="137">I155+K155+M155+O155+Q155+S155+U155+W155+Y155+AA155+AC155+AE155</f>
        <v>100</v>
      </c>
      <c r="F155" s="8">
        <f t="shared" si="131"/>
        <v>100</v>
      </c>
      <c r="G155" s="8">
        <f t="shared" si="132"/>
        <v>100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51">
        <v>100</v>
      </c>
      <c r="Q155" s="51">
        <v>100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112"/>
      <c r="AG155" s="38"/>
      <c r="AH155" s="38"/>
    </row>
    <row r="156" spans="1:34" s="4" customFormat="1" ht="18.75" x14ac:dyDescent="0.25">
      <c r="A156" s="28" t="s">
        <v>6</v>
      </c>
      <c r="B156" s="10">
        <f>H156+J156+L156+N156+P156+R156+T156+V156+X156+Z156+AB156+AD156</f>
        <v>21337.399999999998</v>
      </c>
      <c r="C156" s="8">
        <f>H156+J156+L156+N156+P156+R156+T156+V156+X156+Z156+AB156+AD156</f>
        <v>21337.399999999998</v>
      </c>
      <c r="D156" s="8">
        <f>E156</f>
        <v>21337.399999999998</v>
      </c>
      <c r="E156" s="8">
        <f>I156+K156+M156+O156+Q156+S156+U156+W156+Y156+AA156+AC156+AE156</f>
        <v>21337.399999999998</v>
      </c>
      <c r="F156" s="8">
        <f t="shared" si="131"/>
        <v>100</v>
      </c>
      <c r="G156" s="8">
        <f t="shared" si="132"/>
        <v>100</v>
      </c>
      <c r="H156" s="8">
        <v>1199.0999999999999</v>
      </c>
      <c r="I156" s="8">
        <v>1199.0999999999999</v>
      </c>
      <c r="J156" s="8">
        <v>3297.72</v>
      </c>
      <c r="K156" s="8">
        <v>3297.72</v>
      </c>
      <c r="L156" s="11">
        <v>457.78</v>
      </c>
      <c r="M156" s="11">
        <v>457.78</v>
      </c>
      <c r="N156" s="51">
        <v>1226.8599999999999</v>
      </c>
      <c r="O156" s="51">
        <v>1226.8599999999999</v>
      </c>
      <c r="P156" s="51">
        <v>827.33</v>
      </c>
      <c r="Q156" s="51">
        <v>827.33</v>
      </c>
      <c r="R156" s="51">
        <v>100.72</v>
      </c>
      <c r="S156" s="51">
        <v>100.72</v>
      </c>
      <c r="T156" s="51">
        <v>18.010000000000002</v>
      </c>
      <c r="U156" s="51">
        <v>18.010000000000002</v>
      </c>
      <c r="V156" s="8">
        <v>669.52</v>
      </c>
      <c r="W156" s="8">
        <v>669.52</v>
      </c>
      <c r="X156" s="51">
        <v>10634.81</v>
      </c>
      <c r="Y156" s="51">
        <v>10634.81</v>
      </c>
      <c r="Z156" s="8">
        <v>1893.59</v>
      </c>
      <c r="AA156" s="8">
        <v>1893.59</v>
      </c>
      <c r="AB156" s="8">
        <v>512.03</v>
      </c>
      <c r="AC156" s="8">
        <v>512.03</v>
      </c>
      <c r="AD156" s="8">
        <v>499.93</v>
      </c>
      <c r="AE156" s="37">
        <v>499.93</v>
      </c>
      <c r="AF156" s="113"/>
      <c r="AG156" s="38"/>
      <c r="AH156" s="38"/>
    </row>
    <row r="157" spans="1:34" s="4" customFormat="1" ht="18.75" x14ac:dyDescent="0.25">
      <c r="A157" s="28" t="s">
        <v>7</v>
      </c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11"/>
      <c r="M157" s="11"/>
      <c r="N157" s="51"/>
      <c r="O157" s="51"/>
      <c r="P157" s="51"/>
      <c r="Q157" s="51"/>
      <c r="R157" s="51"/>
      <c r="S157" s="51"/>
      <c r="T157" s="8"/>
      <c r="U157" s="8"/>
      <c r="V157" s="8"/>
      <c r="W157" s="8"/>
      <c r="X157" s="51"/>
      <c r="Y157" s="51"/>
      <c r="Z157" s="8"/>
      <c r="AA157" s="8"/>
      <c r="AB157" s="8"/>
      <c r="AC157" s="8"/>
      <c r="AD157" s="8"/>
      <c r="AE157" s="37"/>
      <c r="AF157" s="71"/>
      <c r="AG157" s="38"/>
      <c r="AH157" s="38"/>
    </row>
    <row r="158" spans="1:34" s="4" customFormat="1" ht="18.75" x14ac:dyDescent="0.25">
      <c r="A158" s="28" t="s">
        <v>8</v>
      </c>
      <c r="B158" s="10">
        <f>H158+J158+L158+N158+P158+R158+T158+V158+X158+Z158+AB158+AD158</f>
        <v>3000</v>
      </c>
      <c r="C158" s="8">
        <f>H158+J158+L158+N158+P158+R158+T158+V158+X158+Z158+AB158</f>
        <v>3000</v>
      </c>
      <c r="D158" s="8">
        <f>E158</f>
        <v>3000</v>
      </c>
      <c r="E158" s="8">
        <f t="shared" si="137"/>
        <v>3000</v>
      </c>
      <c r="F158" s="8">
        <f>E158/B158*100</f>
        <v>100</v>
      </c>
      <c r="G158" s="8">
        <f>E158/C158*100</f>
        <v>100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3000</v>
      </c>
      <c r="U158" s="8">
        <v>3000</v>
      </c>
      <c r="V158" s="8">
        <v>0</v>
      </c>
      <c r="W158" s="8">
        <v>0</v>
      </c>
      <c r="X158" s="51">
        <v>0</v>
      </c>
      <c r="Y158" s="51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37">
        <v>0</v>
      </c>
      <c r="AF158" s="67"/>
      <c r="AG158" s="38"/>
      <c r="AH158" s="38"/>
    </row>
    <row r="159" spans="1:34" s="55" customFormat="1" ht="78.75" customHeight="1" x14ac:dyDescent="0.25">
      <c r="A159" s="54" t="s">
        <v>27</v>
      </c>
      <c r="B159" s="39">
        <f>B160</f>
        <v>88483.08</v>
      </c>
      <c r="C159" s="39">
        <f t="shared" ref="C159:D159" si="138">C160</f>
        <v>88483.08</v>
      </c>
      <c r="D159" s="39">
        <f>D160</f>
        <v>88391.92</v>
      </c>
      <c r="E159" s="39">
        <f>E160</f>
        <v>88391.92</v>
      </c>
      <c r="F159" s="39">
        <f>E159/B159*100</f>
        <v>99.896974653233144</v>
      </c>
      <c r="G159" s="39">
        <f>E159/C159*100</f>
        <v>99.896974653233144</v>
      </c>
      <c r="H159" s="39">
        <f t="shared" ref="H159:AE159" si="139">H160</f>
        <v>3670.31</v>
      </c>
      <c r="I159" s="39">
        <f t="shared" si="139"/>
        <v>3670.31</v>
      </c>
      <c r="J159" s="39">
        <f t="shared" si="139"/>
        <v>7599.41</v>
      </c>
      <c r="K159" s="39">
        <f t="shared" si="139"/>
        <v>7599.29</v>
      </c>
      <c r="L159" s="39">
        <f t="shared" si="139"/>
        <v>6698.72</v>
      </c>
      <c r="M159" s="39">
        <f t="shared" si="139"/>
        <v>6770.9</v>
      </c>
      <c r="N159" s="39">
        <f t="shared" si="139"/>
        <v>9674.83</v>
      </c>
      <c r="O159" s="39">
        <f t="shared" si="139"/>
        <v>9602.24</v>
      </c>
      <c r="P159" s="39">
        <f t="shared" si="139"/>
        <v>9370.16</v>
      </c>
      <c r="Q159" s="39">
        <f t="shared" si="139"/>
        <v>9370.17</v>
      </c>
      <c r="R159" s="39">
        <f t="shared" si="139"/>
        <v>8839.7000000000007</v>
      </c>
      <c r="S159" s="39">
        <f t="shared" si="139"/>
        <v>8839.2799999999988</v>
      </c>
      <c r="T159" s="39">
        <f t="shared" si="139"/>
        <v>11222.22</v>
      </c>
      <c r="U159" s="39">
        <f t="shared" si="139"/>
        <v>12633.17</v>
      </c>
      <c r="V159" s="39">
        <f t="shared" si="139"/>
        <v>3738.38</v>
      </c>
      <c r="W159" s="39">
        <f t="shared" si="139"/>
        <v>3738.38</v>
      </c>
      <c r="X159" s="39">
        <f t="shared" si="139"/>
        <v>3718.34</v>
      </c>
      <c r="Y159" s="39">
        <f t="shared" si="139"/>
        <v>3718.34</v>
      </c>
      <c r="Z159" s="39">
        <f t="shared" si="139"/>
        <v>7319.21</v>
      </c>
      <c r="AA159" s="39">
        <f t="shared" si="139"/>
        <v>7319.21</v>
      </c>
      <c r="AB159" s="39">
        <f t="shared" si="139"/>
        <v>5612.33</v>
      </c>
      <c r="AC159" s="39">
        <f t="shared" si="139"/>
        <v>5612.33</v>
      </c>
      <c r="AD159" s="39">
        <f t="shared" si="139"/>
        <v>11019.470000000001</v>
      </c>
      <c r="AE159" s="39">
        <f t="shared" si="139"/>
        <v>9518.3000000000011</v>
      </c>
      <c r="AF159" s="88" t="s">
        <v>95</v>
      </c>
      <c r="AG159" s="38">
        <f>AD159+AB159+Z159+X159+V159+T159+R159+P159+N159+L159+J159+H159</f>
        <v>88483.080000000016</v>
      </c>
      <c r="AH159" s="38"/>
    </row>
    <row r="160" spans="1:34" s="4" customFormat="1" ht="18.75" x14ac:dyDescent="0.25">
      <c r="A160" s="5" t="s">
        <v>28</v>
      </c>
      <c r="B160" s="10">
        <f>B161+B162</f>
        <v>88483.08</v>
      </c>
      <c r="C160" s="11">
        <f>SUM(C161:C164)</f>
        <v>88483.08</v>
      </c>
      <c r="D160" s="11">
        <f>SUM(D161:D164)</f>
        <v>88391.92</v>
      </c>
      <c r="E160" s="11">
        <f>SUM(E161:E164)</f>
        <v>88391.92</v>
      </c>
      <c r="F160" s="8">
        <f>E160/B160*100</f>
        <v>99.896974653233144</v>
      </c>
      <c r="G160" s="8">
        <f>E160/C160*100</f>
        <v>99.896974653233144</v>
      </c>
      <c r="H160" s="8">
        <f t="shared" ref="H160:AD160" si="140">H161+H162</f>
        <v>3670.31</v>
      </c>
      <c r="I160" s="8">
        <f t="shared" si="140"/>
        <v>3670.31</v>
      </c>
      <c r="J160" s="8">
        <f t="shared" si="140"/>
        <v>7599.41</v>
      </c>
      <c r="K160" s="8">
        <f t="shared" si="140"/>
        <v>7599.29</v>
      </c>
      <c r="L160" s="11">
        <f t="shared" si="140"/>
        <v>6698.72</v>
      </c>
      <c r="M160" s="11">
        <f t="shared" si="140"/>
        <v>6770.9</v>
      </c>
      <c r="N160" s="51">
        <f t="shared" si="140"/>
        <v>9674.83</v>
      </c>
      <c r="O160" s="51">
        <f t="shared" si="140"/>
        <v>9602.24</v>
      </c>
      <c r="P160" s="51">
        <f t="shared" si="140"/>
        <v>9370.16</v>
      </c>
      <c r="Q160" s="51">
        <f t="shared" si="140"/>
        <v>9370.17</v>
      </c>
      <c r="R160" s="51">
        <f t="shared" si="140"/>
        <v>8839.7000000000007</v>
      </c>
      <c r="S160" s="51">
        <f t="shared" si="140"/>
        <v>8839.2799999999988</v>
      </c>
      <c r="T160" s="8">
        <f t="shared" si="140"/>
        <v>11222.22</v>
      </c>
      <c r="U160" s="8">
        <f t="shared" si="140"/>
        <v>12633.17</v>
      </c>
      <c r="V160" s="8">
        <f t="shared" si="140"/>
        <v>3738.38</v>
      </c>
      <c r="W160" s="8">
        <f t="shared" si="140"/>
        <v>3738.38</v>
      </c>
      <c r="X160" s="51">
        <f t="shared" si="140"/>
        <v>3718.34</v>
      </c>
      <c r="Y160" s="51">
        <f t="shared" si="140"/>
        <v>3718.34</v>
      </c>
      <c r="Z160" s="8">
        <f t="shared" si="140"/>
        <v>7319.21</v>
      </c>
      <c r="AA160" s="8">
        <f t="shared" si="140"/>
        <v>7319.21</v>
      </c>
      <c r="AB160" s="8">
        <f t="shared" si="140"/>
        <v>5612.33</v>
      </c>
      <c r="AC160" s="8">
        <f t="shared" si="140"/>
        <v>5612.33</v>
      </c>
      <c r="AD160" s="8">
        <f t="shared" si="140"/>
        <v>11019.470000000001</v>
      </c>
      <c r="AE160" s="37">
        <f>AE161+AE162</f>
        <v>9518.3000000000011</v>
      </c>
      <c r="AF160" s="89"/>
      <c r="AG160" s="38"/>
      <c r="AH160" s="38"/>
    </row>
    <row r="161" spans="1:34" s="4" customFormat="1" ht="18.75" x14ac:dyDescent="0.25">
      <c r="A161" s="28" t="s">
        <v>5</v>
      </c>
      <c r="B161" s="7">
        <f>H161+J161+L161+N161+P161+R161+T161+V161+X161+Z161+AB161+AD161</f>
        <v>5021.2999999999993</v>
      </c>
      <c r="C161" s="8">
        <f>H161+J161+L161+N161+P161+R161+T161+V161+X161+Z161+AB161+AD161</f>
        <v>5021.2999999999993</v>
      </c>
      <c r="D161" s="8">
        <f>E161</f>
        <v>5021.3</v>
      </c>
      <c r="E161" s="8">
        <f>I161+K161+M161+O161+Q161+S161+U161+W161+Y161+AA161+AC161+AE41+AE161</f>
        <v>5021.3</v>
      </c>
      <c r="F161" s="8">
        <f>E161/B161*100</f>
        <v>100.00000000000003</v>
      </c>
      <c r="G161" s="8">
        <f>E161/C161*100</f>
        <v>100.00000000000003</v>
      </c>
      <c r="H161" s="8">
        <v>0</v>
      </c>
      <c r="I161" s="8">
        <v>0</v>
      </c>
      <c r="J161" s="8">
        <v>586.41999999999996</v>
      </c>
      <c r="K161" s="8">
        <v>586.29999999999995</v>
      </c>
      <c r="L161" s="11">
        <v>661.42</v>
      </c>
      <c r="M161" s="11">
        <v>661</v>
      </c>
      <c r="N161" s="51">
        <v>573.29999999999995</v>
      </c>
      <c r="O161" s="51">
        <v>661.42</v>
      </c>
      <c r="P161" s="51">
        <v>0</v>
      </c>
      <c r="Q161" s="51">
        <v>661.42</v>
      </c>
      <c r="R161" s="51">
        <v>0</v>
      </c>
      <c r="S161" s="51">
        <v>661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3200.16</v>
      </c>
      <c r="AE161" s="37">
        <v>1790.16</v>
      </c>
      <c r="AF161" s="89"/>
      <c r="AG161" s="38"/>
      <c r="AH161" s="38"/>
    </row>
    <row r="162" spans="1:34" s="4" customFormat="1" ht="18.75" x14ac:dyDescent="0.25">
      <c r="A162" s="28" t="s">
        <v>6</v>
      </c>
      <c r="B162" s="7">
        <f>H162+J162+L162+N162+P162+R162+T162+V162+X162+Z162+AB162+AD162</f>
        <v>83461.78</v>
      </c>
      <c r="C162" s="8">
        <f>H162+J162+L162+N162+P162+R162+T162+V162+X162+Z162+AB162+AD162</f>
        <v>83461.78</v>
      </c>
      <c r="D162" s="8">
        <f>E162</f>
        <v>83370.62</v>
      </c>
      <c r="E162" s="51">
        <f>I162+K162+M162+O162+Q162+S162+U162+W162+Y162+AA162+AC162+AE162</f>
        <v>83370.62</v>
      </c>
      <c r="F162" s="8">
        <f>E162/B162*100</f>
        <v>99.8907763529606</v>
      </c>
      <c r="G162" s="8">
        <f>E162/C162*100</f>
        <v>99.8907763529606</v>
      </c>
      <c r="H162" s="8">
        <v>3670.31</v>
      </c>
      <c r="I162" s="8">
        <v>3670.31</v>
      </c>
      <c r="J162" s="8">
        <v>7012.99</v>
      </c>
      <c r="K162" s="8">
        <v>7012.99</v>
      </c>
      <c r="L162" s="11">
        <v>6037.3</v>
      </c>
      <c r="M162" s="11">
        <v>6109.9</v>
      </c>
      <c r="N162" s="51">
        <v>9101.5300000000007</v>
      </c>
      <c r="O162" s="51">
        <v>8940.82</v>
      </c>
      <c r="P162" s="51">
        <v>9370.16</v>
      </c>
      <c r="Q162" s="51">
        <v>8708.75</v>
      </c>
      <c r="R162" s="51">
        <v>8839.7000000000007</v>
      </c>
      <c r="S162" s="51">
        <v>8178.28</v>
      </c>
      <c r="T162" s="8">
        <v>11222.22</v>
      </c>
      <c r="U162" s="8">
        <v>12633.17</v>
      </c>
      <c r="V162" s="8">
        <v>3738.38</v>
      </c>
      <c r="W162" s="8">
        <v>3738.38</v>
      </c>
      <c r="X162" s="51">
        <v>3718.34</v>
      </c>
      <c r="Y162" s="51">
        <v>3718.34</v>
      </c>
      <c r="Z162" s="8">
        <v>7319.21</v>
      </c>
      <c r="AA162" s="8">
        <v>7319.21</v>
      </c>
      <c r="AB162" s="8">
        <v>5612.33</v>
      </c>
      <c r="AC162" s="8">
        <v>5612.33</v>
      </c>
      <c r="AD162" s="8">
        <v>7819.31</v>
      </c>
      <c r="AE162" s="37">
        <v>7728.14</v>
      </c>
      <c r="AF162" s="89"/>
      <c r="AG162" s="38"/>
      <c r="AH162" s="38"/>
    </row>
    <row r="163" spans="1:34" s="4" customFormat="1" ht="18.75" x14ac:dyDescent="0.25">
      <c r="A163" s="28" t="s">
        <v>7</v>
      </c>
      <c r="B163" s="10"/>
      <c r="C163" s="8"/>
      <c r="D163" s="8"/>
      <c r="E163" s="8"/>
      <c r="F163" s="2"/>
      <c r="G163" s="2"/>
      <c r="H163" s="2"/>
      <c r="I163" s="2"/>
      <c r="J163" s="2"/>
      <c r="K163" s="2"/>
      <c r="L163" s="34"/>
      <c r="M163" s="34" t="s">
        <v>57</v>
      </c>
      <c r="N163" s="47"/>
      <c r="O163" s="47"/>
      <c r="P163" s="47"/>
      <c r="Q163" s="47"/>
      <c r="R163" s="47"/>
      <c r="S163" s="47"/>
      <c r="T163" s="2"/>
      <c r="U163" s="2"/>
      <c r="V163" s="2"/>
      <c r="W163" s="2"/>
      <c r="X163" s="47"/>
      <c r="Y163" s="47"/>
      <c r="Z163" s="2"/>
      <c r="AA163" s="2"/>
      <c r="AB163" s="2"/>
      <c r="AC163" s="2"/>
      <c r="AD163" s="2"/>
      <c r="AE163" s="12"/>
      <c r="AF163" s="89"/>
      <c r="AG163" s="38"/>
      <c r="AH163" s="38"/>
    </row>
    <row r="164" spans="1:34" s="4" customFormat="1" ht="18.75" x14ac:dyDescent="0.25">
      <c r="A164" s="28" t="s">
        <v>8</v>
      </c>
      <c r="B164" s="10"/>
      <c r="C164" s="8"/>
      <c r="D164" s="8"/>
      <c r="E164" s="8"/>
      <c r="F164" s="2"/>
      <c r="G164" s="2"/>
      <c r="H164" s="2"/>
      <c r="I164" s="2"/>
      <c r="J164" s="2"/>
      <c r="K164" s="2"/>
      <c r="L164" s="34"/>
      <c r="M164" s="34"/>
      <c r="N164" s="47"/>
      <c r="O164" s="47"/>
      <c r="P164" s="47"/>
      <c r="Q164" s="47"/>
      <c r="R164" s="47"/>
      <c r="S164" s="47"/>
      <c r="T164" s="2"/>
      <c r="U164" s="2"/>
      <c r="V164" s="2"/>
      <c r="W164" s="2"/>
      <c r="X164" s="47"/>
      <c r="Y164" s="47"/>
      <c r="Z164" s="2"/>
      <c r="AA164" s="2"/>
      <c r="AB164" s="2"/>
      <c r="AC164" s="2"/>
      <c r="AD164" s="2"/>
      <c r="AE164" s="12"/>
      <c r="AF164" s="89"/>
      <c r="AG164" s="38"/>
      <c r="AH164" s="38"/>
    </row>
    <row r="165" spans="1:34" s="4" customFormat="1" ht="65.25" customHeight="1" x14ac:dyDescent="0.25">
      <c r="A165" s="1" t="s">
        <v>29</v>
      </c>
      <c r="B165" s="2">
        <f>B166+B185</f>
        <v>51975.99500000001</v>
      </c>
      <c r="C165" s="2">
        <f>C166+C185</f>
        <v>51975.99500000001</v>
      </c>
      <c r="D165" s="2">
        <f>D166+D185</f>
        <v>48056.26</v>
      </c>
      <c r="E165" s="2">
        <f>E166+E185</f>
        <v>48056.26</v>
      </c>
      <c r="F165" s="2">
        <f>E165/B165*100</f>
        <v>92.458566690257669</v>
      </c>
      <c r="G165" s="2">
        <v>45</v>
      </c>
      <c r="H165" s="2">
        <f t="shared" ref="H165:AE165" si="141">H166+H185</f>
        <v>5211.8100000000004</v>
      </c>
      <c r="I165" s="2">
        <f t="shared" si="141"/>
        <v>3268.2</v>
      </c>
      <c r="J165" s="2">
        <f t="shared" si="141"/>
        <v>4398.7929999999997</v>
      </c>
      <c r="K165" s="2">
        <f t="shared" si="141"/>
        <v>3856.54</v>
      </c>
      <c r="L165" s="2">
        <f t="shared" si="141"/>
        <v>3933.241</v>
      </c>
      <c r="M165" s="2">
        <f t="shared" si="141"/>
        <v>3407.56</v>
      </c>
      <c r="N165" s="47">
        <f>N166+N185</f>
        <v>4736.2519999999995</v>
      </c>
      <c r="O165" s="47">
        <f t="shared" si="141"/>
        <v>4407.63</v>
      </c>
      <c r="P165" s="47">
        <f t="shared" si="141"/>
        <v>4903.1329999999998</v>
      </c>
      <c r="Q165" s="47">
        <f t="shared" si="141"/>
        <v>4546.04</v>
      </c>
      <c r="R165" s="47">
        <f t="shared" si="141"/>
        <v>4753.4809999999998</v>
      </c>
      <c r="S165" s="47">
        <f t="shared" si="141"/>
        <v>5418.96</v>
      </c>
      <c r="T165" s="2">
        <f t="shared" si="141"/>
        <v>4674.7060000000001</v>
      </c>
      <c r="U165" s="2">
        <f t="shared" si="141"/>
        <v>4446.7</v>
      </c>
      <c r="V165" s="2">
        <f t="shared" si="141"/>
        <v>3461.3180000000002</v>
      </c>
      <c r="W165" s="2">
        <f t="shared" si="141"/>
        <v>2736.8</v>
      </c>
      <c r="X165" s="47">
        <f t="shared" si="141"/>
        <v>3310.6479999999997</v>
      </c>
      <c r="Y165" s="47">
        <f t="shared" si="141"/>
        <v>3207.3500000000004</v>
      </c>
      <c r="Z165" s="2">
        <f t="shared" si="141"/>
        <v>3606.7699999999995</v>
      </c>
      <c r="AA165" s="2">
        <f t="shared" si="141"/>
        <v>4001.6200000000003</v>
      </c>
      <c r="AB165" s="2">
        <f t="shared" si="141"/>
        <v>3704.3870000000002</v>
      </c>
      <c r="AC165" s="2">
        <f t="shared" si="141"/>
        <v>3179.0499999999997</v>
      </c>
      <c r="AD165" s="2">
        <f t="shared" si="141"/>
        <v>5281.4560000000001</v>
      </c>
      <c r="AE165" s="2">
        <f t="shared" si="141"/>
        <v>5579.8099999999995</v>
      </c>
      <c r="AF165" s="12"/>
      <c r="AG165" s="38"/>
      <c r="AH165" s="38"/>
    </row>
    <row r="166" spans="1:34" s="4" customFormat="1" ht="75" x14ac:dyDescent="0.25">
      <c r="A166" s="5" t="s">
        <v>30</v>
      </c>
      <c r="B166" s="6">
        <f>B167+B173+B179</f>
        <v>47060.193000000007</v>
      </c>
      <c r="C166" s="6">
        <f>C167+C173+C179</f>
        <v>47060.193000000007</v>
      </c>
      <c r="D166" s="6">
        <f t="shared" ref="D166:E166" si="142">D167+D173+D179</f>
        <v>43956.07</v>
      </c>
      <c r="E166" s="6">
        <f t="shared" si="142"/>
        <v>43956.07</v>
      </c>
      <c r="F166" s="2">
        <f>E166/B166*100</f>
        <v>93.403930578865229</v>
      </c>
      <c r="G166" s="2">
        <f>E166/C166*100</f>
        <v>93.403930578865229</v>
      </c>
      <c r="H166" s="6">
        <f t="shared" ref="H166:AE166" si="143">H167+H173+H179</f>
        <v>4226.6570000000002</v>
      </c>
      <c r="I166" s="6">
        <f t="shared" si="143"/>
        <v>2608.02</v>
      </c>
      <c r="J166" s="6">
        <f t="shared" si="143"/>
        <v>3980.2</v>
      </c>
      <c r="K166" s="6">
        <f t="shared" si="143"/>
        <v>3543.18</v>
      </c>
      <c r="L166" s="6">
        <f t="shared" si="143"/>
        <v>3758.2220000000002</v>
      </c>
      <c r="M166" s="6">
        <f t="shared" si="143"/>
        <v>3272.27</v>
      </c>
      <c r="N166" s="48">
        <f>N167+N173+N179</f>
        <v>4198.7169999999996</v>
      </c>
      <c r="O166" s="48">
        <f t="shared" si="143"/>
        <v>3642.4</v>
      </c>
      <c r="P166" s="48">
        <f t="shared" si="143"/>
        <v>4537.8379999999997</v>
      </c>
      <c r="Q166" s="48">
        <f t="shared" si="143"/>
        <v>4275.3999999999996</v>
      </c>
      <c r="R166" s="48">
        <f t="shared" si="143"/>
        <v>4500.4349999999995</v>
      </c>
      <c r="S166" s="48">
        <f t="shared" si="143"/>
        <v>5285.01</v>
      </c>
      <c r="T166" s="6">
        <f t="shared" si="143"/>
        <v>4201.0609999999997</v>
      </c>
      <c r="U166" s="6">
        <f t="shared" si="143"/>
        <v>4018.61</v>
      </c>
      <c r="V166" s="6">
        <f t="shared" si="143"/>
        <v>3093.277</v>
      </c>
      <c r="W166" s="6">
        <f t="shared" si="143"/>
        <v>2516.09</v>
      </c>
      <c r="X166" s="48">
        <f t="shared" si="143"/>
        <v>3151.5259999999998</v>
      </c>
      <c r="Y166" s="48">
        <f t="shared" si="143"/>
        <v>3023.3</v>
      </c>
      <c r="Z166" s="6">
        <f t="shared" si="143"/>
        <v>3174.5299999999997</v>
      </c>
      <c r="AA166" s="6">
        <f t="shared" si="143"/>
        <v>3650.8</v>
      </c>
      <c r="AB166" s="6">
        <f t="shared" si="143"/>
        <v>3501.32</v>
      </c>
      <c r="AC166" s="6">
        <f t="shared" si="143"/>
        <v>2940.5899999999997</v>
      </c>
      <c r="AD166" s="6">
        <f t="shared" si="143"/>
        <v>4736.41</v>
      </c>
      <c r="AE166" s="6">
        <f t="shared" si="143"/>
        <v>5180.3999999999996</v>
      </c>
      <c r="AF166" s="12"/>
      <c r="AG166" s="38"/>
      <c r="AH166" s="38"/>
    </row>
    <row r="167" spans="1:34" s="55" customFormat="1" ht="53.25" customHeight="1" x14ac:dyDescent="0.25">
      <c r="A167" s="54" t="s">
        <v>31</v>
      </c>
      <c r="B167" s="39">
        <f t="shared" ref="B167:S167" si="144">B168</f>
        <v>14151.596000000001</v>
      </c>
      <c r="C167" s="39">
        <f t="shared" si="144"/>
        <v>14151.596000000001</v>
      </c>
      <c r="D167" s="39">
        <f>D168</f>
        <v>11360.049999999997</v>
      </c>
      <c r="E167" s="39">
        <f t="shared" si="144"/>
        <v>11360.049999999997</v>
      </c>
      <c r="F167" s="39">
        <f t="shared" si="144"/>
        <v>80.273984644558794</v>
      </c>
      <c r="G167" s="39">
        <f t="shared" si="144"/>
        <v>80.273984644558794</v>
      </c>
      <c r="H167" s="39">
        <f t="shared" si="144"/>
        <v>2871.66</v>
      </c>
      <c r="I167" s="39">
        <f t="shared" si="144"/>
        <v>1463.82</v>
      </c>
      <c r="J167" s="39">
        <f t="shared" si="144"/>
        <v>1267.7270000000001</v>
      </c>
      <c r="K167" s="39">
        <f t="shared" si="144"/>
        <v>729.18</v>
      </c>
      <c r="L167" s="39">
        <f t="shared" si="144"/>
        <v>752.53200000000004</v>
      </c>
      <c r="M167" s="39">
        <f t="shared" si="144"/>
        <v>826.67</v>
      </c>
      <c r="N167" s="39">
        <f t="shared" si="144"/>
        <v>1176.7270000000001</v>
      </c>
      <c r="O167" s="39">
        <f t="shared" si="144"/>
        <v>966.9</v>
      </c>
      <c r="P167" s="39">
        <f t="shared" si="144"/>
        <v>1086.6579999999999</v>
      </c>
      <c r="Q167" s="39">
        <f t="shared" si="144"/>
        <v>1575.4</v>
      </c>
      <c r="R167" s="39">
        <f t="shared" si="144"/>
        <v>1095.7249999999999</v>
      </c>
      <c r="S167" s="39">
        <f t="shared" si="144"/>
        <v>1291.8499999999999</v>
      </c>
      <c r="T167" s="39">
        <f>T168</f>
        <v>1489.7139999999999</v>
      </c>
      <c r="U167" s="39">
        <f>U168</f>
        <v>995.61</v>
      </c>
      <c r="V167" s="39">
        <f t="shared" ref="V167:AE167" si="145">V168</f>
        <v>668.10699999999997</v>
      </c>
      <c r="W167" s="39">
        <f t="shared" si="145"/>
        <v>531.79</v>
      </c>
      <c r="X167" s="39">
        <f t="shared" si="145"/>
        <v>483.69600000000003</v>
      </c>
      <c r="Y167" s="39">
        <f t="shared" si="145"/>
        <v>342.5</v>
      </c>
      <c r="Z167" s="39">
        <f t="shared" si="145"/>
        <v>1204.83</v>
      </c>
      <c r="AA167" s="39">
        <f t="shared" si="145"/>
        <v>985.04</v>
      </c>
      <c r="AB167" s="39">
        <f t="shared" si="145"/>
        <v>557.19000000000005</v>
      </c>
      <c r="AC167" s="39">
        <f t="shared" si="145"/>
        <v>440.39</v>
      </c>
      <c r="AD167" s="39">
        <f t="shared" si="145"/>
        <v>1497.03</v>
      </c>
      <c r="AE167" s="39">
        <f t="shared" si="145"/>
        <v>1210.9000000000001</v>
      </c>
      <c r="AF167" s="104" t="s">
        <v>90</v>
      </c>
      <c r="AG167" s="38">
        <f>AD167+AB167+Z167+X167+V167+T167+R167+P167+N167+L167+J167+H167</f>
        <v>14151.596</v>
      </c>
      <c r="AH167" s="38"/>
    </row>
    <row r="168" spans="1:34" s="4" customFormat="1" ht="18.75" x14ac:dyDescent="0.25">
      <c r="A168" s="3" t="s">
        <v>4</v>
      </c>
      <c r="B168" s="10">
        <f>SUM(B169:B172)</f>
        <v>14151.596000000001</v>
      </c>
      <c r="C168" s="11">
        <f>SUM(C169:C172)</f>
        <v>14151.596000000001</v>
      </c>
      <c r="D168" s="11">
        <f>SUM(D169:D172)</f>
        <v>11360.049999999997</v>
      </c>
      <c r="E168" s="11">
        <f>SUM(E169:E172)</f>
        <v>11360.049999999997</v>
      </c>
      <c r="F168" s="8">
        <f>E168/B168*100</f>
        <v>80.273984644558794</v>
      </c>
      <c r="G168" s="8">
        <f>E168/C168*100</f>
        <v>80.273984644558794</v>
      </c>
      <c r="H168" s="8">
        <f t="shared" ref="H168:AC168" si="146">H169+H170</f>
        <v>2871.66</v>
      </c>
      <c r="I168" s="8">
        <f t="shared" si="146"/>
        <v>1463.82</v>
      </c>
      <c r="J168" s="8">
        <f t="shared" si="146"/>
        <v>1267.7270000000001</v>
      </c>
      <c r="K168" s="8">
        <f t="shared" si="146"/>
        <v>729.18</v>
      </c>
      <c r="L168" s="11">
        <f t="shared" si="146"/>
        <v>752.53200000000004</v>
      </c>
      <c r="M168" s="11">
        <f t="shared" si="146"/>
        <v>826.67</v>
      </c>
      <c r="N168" s="51">
        <f t="shared" si="146"/>
        <v>1176.7270000000001</v>
      </c>
      <c r="O168" s="51">
        <f t="shared" si="146"/>
        <v>966.9</v>
      </c>
      <c r="P168" s="51">
        <f t="shared" si="146"/>
        <v>1086.6579999999999</v>
      </c>
      <c r="Q168" s="51">
        <f t="shared" si="146"/>
        <v>1575.4</v>
      </c>
      <c r="R168" s="51">
        <f t="shared" si="146"/>
        <v>1095.7249999999999</v>
      </c>
      <c r="S168" s="51">
        <f t="shared" si="146"/>
        <v>1291.8499999999999</v>
      </c>
      <c r="T168" s="8">
        <f t="shared" si="146"/>
        <v>1489.7139999999999</v>
      </c>
      <c r="U168" s="8">
        <f t="shared" si="146"/>
        <v>995.61</v>
      </c>
      <c r="V168" s="8">
        <f t="shared" si="146"/>
        <v>668.10699999999997</v>
      </c>
      <c r="W168" s="8">
        <f t="shared" si="146"/>
        <v>531.79</v>
      </c>
      <c r="X168" s="51">
        <f t="shared" si="146"/>
        <v>483.69600000000003</v>
      </c>
      <c r="Y168" s="51">
        <f t="shared" si="146"/>
        <v>342.5</v>
      </c>
      <c r="Z168" s="8">
        <f t="shared" si="146"/>
        <v>1204.83</v>
      </c>
      <c r="AA168" s="8">
        <f t="shared" si="146"/>
        <v>985.04</v>
      </c>
      <c r="AB168" s="8">
        <f t="shared" si="146"/>
        <v>557.19000000000005</v>
      </c>
      <c r="AC168" s="8">
        <f t="shared" si="146"/>
        <v>440.39</v>
      </c>
      <c r="AD168" s="8">
        <f>AD169+AD170</f>
        <v>1497.03</v>
      </c>
      <c r="AE168" s="37">
        <f>AE169+AE170</f>
        <v>1210.9000000000001</v>
      </c>
      <c r="AF168" s="105"/>
      <c r="AG168" s="38"/>
      <c r="AH168" s="38"/>
    </row>
    <row r="169" spans="1:34" s="4" customFormat="1" ht="18.75" x14ac:dyDescent="0.25">
      <c r="A169" s="28" t="s">
        <v>5</v>
      </c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11"/>
      <c r="M169" s="11"/>
      <c r="N169" s="51"/>
      <c r="O169" s="51"/>
      <c r="P169" s="51"/>
      <c r="Q169" s="51"/>
      <c r="R169" s="51"/>
      <c r="S169" s="51"/>
      <c r="T169" s="8"/>
      <c r="U169" s="8"/>
      <c r="V169" s="8"/>
      <c r="W169" s="8"/>
      <c r="X169" s="51"/>
      <c r="Y169" s="51"/>
      <c r="Z169" s="8"/>
      <c r="AA169" s="8"/>
      <c r="AB169" s="8"/>
      <c r="AC169" s="8"/>
      <c r="AD169" s="8"/>
      <c r="AE169" s="12"/>
      <c r="AF169" s="105"/>
      <c r="AG169" s="38"/>
      <c r="AH169" s="38"/>
    </row>
    <row r="170" spans="1:34" s="4" customFormat="1" ht="18.75" x14ac:dyDescent="0.25">
      <c r="A170" s="28" t="s">
        <v>6</v>
      </c>
      <c r="B170" s="10">
        <f>H170+J170+L170+N170+P170+R170+T170+V170+X170+Z170+AB170+AD170</f>
        <v>14151.596000000001</v>
      </c>
      <c r="C170" s="8">
        <f>H170+J170+L170+N170+P170+R170+T170+V170+X170+Z170+AB170+AD170</f>
        <v>14151.596000000001</v>
      </c>
      <c r="D170" s="8">
        <f>E170</f>
        <v>11360.049999999997</v>
      </c>
      <c r="E170" s="8">
        <f>I170+K170+M170+O170+Q170+S170+U170+W170+Y170+AA170+AC170+AE50+AE170</f>
        <v>11360.049999999997</v>
      </c>
      <c r="F170" s="8">
        <f>E170/B170*100</f>
        <v>80.273984644558794</v>
      </c>
      <c r="G170" s="8">
        <f>E170/C170*100</f>
        <v>80.273984644558794</v>
      </c>
      <c r="H170" s="8">
        <v>2871.66</v>
      </c>
      <c r="I170" s="8">
        <v>1463.82</v>
      </c>
      <c r="J170" s="8">
        <v>1267.7270000000001</v>
      </c>
      <c r="K170" s="8">
        <v>729.18</v>
      </c>
      <c r="L170" s="11">
        <v>752.53200000000004</v>
      </c>
      <c r="M170" s="11">
        <v>826.67</v>
      </c>
      <c r="N170" s="51">
        <v>1176.7270000000001</v>
      </c>
      <c r="O170" s="51">
        <v>966.9</v>
      </c>
      <c r="P170" s="51">
        <v>1086.6579999999999</v>
      </c>
      <c r="Q170" s="51">
        <v>1575.4</v>
      </c>
      <c r="R170" s="51">
        <v>1095.7249999999999</v>
      </c>
      <c r="S170" s="51">
        <v>1291.8499999999999</v>
      </c>
      <c r="T170" s="8">
        <v>1489.7139999999999</v>
      </c>
      <c r="U170" s="8">
        <v>995.61</v>
      </c>
      <c r="V170" s="8">
        <v>668.10699999999997</v>
      </c>
      <c r="W170" s="8">
        <v>531.79</v>
      </c>
      <c r="X170" s="51">
        <v>483.69600000000003</v>
      </c>
      <c r="Y170" s="51">
        <v>342.5</v>
      </c>
      <c r="Z170" s="8">
        <v>1204.83</v>
      </c>
      <c r="AA170" s="8">
        <v>985.04</v>
      </c>
      <c r="AB170" s="8">
        <v>557.19000000000005</v>
      </c>
      <c r="AC170" s="8">
        <v>440.39</v>
      </c>
      <c r="AD170" s="8">
        <v>1497.03</v>
      </c>
      <c r="AE170" s="37">
        <v>1210.9000000000001</v>
      </c>
      <c r="AF170" s="105"/>
      <c r="AG170" s="38"/>
      <c r="AH170" s="38"/>
    </row>
    <row r="171" spans="1:34" s="4" customFormat="1" ht="18.75" x14ac:dyDescent="0.25">
      <c r="A171" s="28" t="s">
        <v>7</v>
      </c>
      <c r="B171" s="10"/>
      <c r="C171" s="8"/>
      <c r="D171" s="8"/>
      <c r="E171" s="8"/>
      <c r="F171" s="2"/>
      <c r="G171" s="2"/>
      <c r="H171" s="2"/>
      <c r="I171" s="2"/>
      <c r="J171" s="2"/>
      <c r="K171" s="2"/>
      <c r="L171" s="34"/>
      <c r="M171" s="34"/>
      <c r="N171" s="47"/>
      <c r="O171" s="47"/>
      <c r="P171" s="47"/>
      <c r="Q171" s="47"/>
      <c r="R171" s="47"/>
      <c r="S171" s="47"/>
      <c r="T171" s="2"/>
      <c r="U171" s="2"/>
      <c r="V171" s="2"/>
      <c r="W171" s="2"/>
      <c r="X171" s="47"/>
      <c r="Y171" s="47"/>
      <c r="Z171" s="2"/>
      <c r="AA171" s="2"/>
      <c r="AB171" s="2"/>
      <c r="AC171" s="2"/>
      <c r="AD171" s="2"/>
      <c r="AE171" s="37"/>
      <c r="AF171" s="105"/>
      <c r="AG171" s="38"/>
      <c r="AH171" s="38"/>
    </row>
    <row r="172" spans="1:34" s="4" customFormat="1" ht="109.5" customHeight="1" x14ac:dyDescent="0.25">
      <c r="A172" s="28" t="s">
        <v>8</v>
      </c>
      <c r="B172" s="10"/>
      <c r="C172" s="8"/>
      <c r="D172" s="8"/>
      <c r="E172" s="8"/>
      <c r="F172" s="2"/>
      <c r="G172" s="2"/>
      <c r="H172" s="2"/>
      <c r="I172" s="2"/>
      <c r="J172" s="2"/>
      <c r="K172" s="2"/>
      <c r="L172" s="34"/>
      <c r="M172" s="34"/>
      <c r="N172" s="47"/>
      <c r="O172" s="47"/>
      <c r="P172" s="47"/>
      <c r="Q172" s="47"/>
      <c r="R172" s="47"/>
      <c r="S172" s="47"/>
      <c r="T172" s="2"/>
      <c r="U172" s="2"/>
      <c r="V172" s="2"/>
      <c r="W172" s="2"/>
      <c r="X172" s="47"/>
      <c r="Y172" s="47"/>
      <c r="Z172" s="2"/>
      <c r="AA172" s="2"/>
      <c r="AB172" s="2"/>
      <c r="AC172" s="2"/>
      <c r="AD172" s="2"/>
      <c r="AE172" s="37"/>
      <c r="AF172" s="106"/>
      <c r="AG172" s="38"/>
      <c r="AH172" s="38"/>
    </row>
    <row r="173" spans="1:34" s="55" customFormat="1" ht="75" x14ac:dyDescent="0.25">
      <c r="A173" s="54" t="s">
        <v>32</v>
      </c>
      <c r="B173" s="39">
        <f t="shared" ref="B173:S173" si="147">B174</f>
        <v>172.5</v>
      </c>
      <c r="C173" s="39">
        <f t="shared" si="147"/>
        <v>172.5</v>
      </c>
      <c r="D173" s="39">
        <f>D174</f>
        <v>172.5</v>
      </c>
      <c r="E173" s="39">
        <f t="shared" si="147"/>
        <v>172.5</v>
      </c>
      <c r="F173" s="39">
        <f t="shared" si="147"/>
        <v>100</v>
      </c>
      <c r="G173" s="39">
        <f t="shared" si="147"/>
        <v>100</v>
      </c>
      <c r="H173" s="39">
        <f t="shared" si="147"/>
        <v>0</v>
      </c>
      <c r="I173" s="39">
        <f t="shared" si="147"/>
        <v>0</v>
      </c>
      <c r="J173" s="39">
        <f t="shared" si="147"/>
        <v>0</v>
      </c>
      <c r="K173" s="39">
        <f t="shared" si="147"/>
        <v>0</v>
      </c>
      <c r="L173" s="39">
        <f t="shared" si="147"/>
        <v>0</v>
      </c>
      <c r="M173" s="39">
        <f t="shared" si="147"/>
        <v>0</v>
      </c>
      <c r="N173" s="39">
        <f t="shared" si="147"/>
        <v>0</v>
      </c>
      <c r="O173" s="39">
        <f t="shared" si="147"/>
        <v>0</v>
      </c>
      <c r="P173" s="39">
        <f t="shared" si="147"/>
        <v>0</v>
      </c>
      <c r="Q173" s="39">
        <f t="shared" si="147"/>
        <v>0</v>
      </c>
      <c r="R173" s="39">
        <f t="shared" si="147"/>
        <v>0</v>
      </c>
      <c r="S173" s="39">
        <f t="shared" si="147"/>
        <v>0</v>
      </c>
      <c r="T173" s="39">
        <f>T174</f>
        <v>0</v>
      </c>
      <c r="U173" s="39">
        <f>U174</f>
        <v>0</v>
      </c>
      <c r="V173" s="39">
        <f t="shared" ref="V173:AE173" si="148">V174</f>
        <v>0</v>
      </c>
      <c r="W173" s="39">
        <f t="shared" si="148"/>
        <v>0</v>
      </c>
      <c r="X173" s="39">
        <f t="shared" si="148"/>
        <v>0</v>
      </c>
      <c r="Y173" s="39">
        <f t="shared" si="148"/>
        <v>0</v>
      </c>
      <c r="Z173" s="39">
        <f t="shared" si="148"/>
        <v>0</v>
      </c>
      <c r="AA173" s="39">
        <f t="shared" si="148"/>
        <v>0</v>
      </c>
      <c r="AB173" s="39">
        <f t="shared" si="148"/>
        <v>172.5</v>
      </c>
      <c r="AC173" s="39">
        <f t="shared" si="148"/>
        <v>172.5</v>
      </c>
      <c r="AD173" s="39">
        <f t="shared" si="148"/>
        <v>0</v>
      </c>
      <c r="AE173" s="39">
        <f t="shared" si="148"/>
        <v>0</v>
      </c>
      <c r="AF173" s="87" t="s">
        <v>94</v>
      </c>
      <c r="AG173" s="38">
        <f>AD173+AB173+Z173+X173+V173+T173+R173+P173+N173+L173+J173+H173</f>
        <v>172.5</v>
      </c>
      <c r="AH173" s="38"/>
    </row>
    <row r="174" spans="1:34" s="4" customFormat="1" ht="18.75" x14ac:dyDescent="0.25">
      <c r="A174" s="3" t="s">
        <v>4</v>
      </c>
      <c r="B174" s="10">
        <f>SUM(B175:B178)</f>
        <v>172.5</v>
      </c>
      <c r="C174" s="11">
        <f>SUM(C175:C178)</f>
        <v>172.5</v>
      </c>
      <c r="D174" s="11">
        <f>SUM(D175:D178)</f>
        <v>172.5</v>
      </c>
      <c r="E174" s="11">
        <f>SUM(E175:E178)</f>
        <v>172.5</v>
      </c>
      <c r="F174" s="8">
        <f>E174/B174*100</f>
        <v>100</v>
      </c>
      <c r="G174" s="8">
        <f>E174/C174*100</f>
        <v>100</v>
      </c>
      <c r="H174" s="8">
        <f t="shared" ref="H174:AD174" si="149">H175+H176</f>
        <v>0</v>
      </c>
      <c r="I174" s="8">
        <f t="shared" si="149"/>
        <v>0</v>
      </c>
      <c r="J174" s="8">
        <f t="shared" si="149"/>
        <v>0</v>
      </c>
      <c r="K174" s="8">
        <f t="shared" si="149"/>
        <v>0</v>
      </c>
      <c r="L174" s="11">
        <f t="shared" si="149"/>
        <v>0</v>
      </c>
      <c r="M174" s="11">
        <f t="shared" si="149"/>
        <v>0</v>
      </c>
      <c r="N174" s="51">
        <f t="shared" si="149"/>
        <v>0</v>
      </c>
      <c r="O174" s="51">
        <f t="shared" si="149"/>
        <v>0</v>
      </c>
      <c r="P174" s="51">
        <f t="shared" si="149"/>
        <v>0</v>
      </c>
      <c r="Q174" s="51">
        <f t="shared" si="149"/>
        <v>0</v>
      </c>
      <c r="R174" s="51">
        <f t="shared" si="149"/>
        <v>0</v>
      </c>
      <c r="S174" s="51">
        <f t="shared" si="149"/>
        <v>0</v>
      </c>
      <c r="T174" s="8">
        <f t="shared" si="149"/>
        <v>0</v>
      </c>
      <c r="U174" s="8">
        <f t="shared" si="149"/>
        <v>0</v>
      </c>
      <c r="V174" s="8">
        <f t="shared" si="149"/>
        <v>0</v>
      </c>
      <c r="W174" s="8">
        <f t="shared" si="149"/>
        <v>0</v>
      </c>
      <c r="X174" s="51">
        <f t="shared" si="149"/>
        <v>0</v>
      </c>
      <c r="Y174" s="51">
        <f t="shared" si="149"/>
        <v>0</v>
      </c>
      <c r="Z174" s="8">
        <f t="shared" si="149"/>
        <v>0</v>
      </c>
      <c r="AA174" s="8">
        <f t="shared" si="149"/>
        <v>0</v>
      </c>
      <c r="AB174" s="8">
        <f t="shared" si="149"/>
        <v>172.5</v>
      </c>
      <c r="AC174" s="8">
        <f t="shared" si="149"/>
        <v>172.5</v>
      </c>
      <c r="AD174" s="8">
        <f t="shared" si="149"/>
        <v>0</v>
      </c>
      <c r="AE174" s="37"/>
      <c r="AF174" s="12"/>
      <c r="AG174" s="38"/>
      <c r="AH174" s="38"/>
    </row>
    <row r="175" spans="1:34" s="4" customFormat="1" ht="18.75" x14ac:dyDescent="0.25">
      <c r="A175" s="28" t="s">
        <v>5</v>
      </c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11"/>
      <c r="M175" s="11"/>
      <c r="N175" s="51"/>
      <c r="O175" s="51"/>
      <c r="P175" s="51"/>
      <c r="Q175" s="51"/>
      <c r="R175" s="51"/>
      <c r="S175" s="51"/>
      <c r="T175" s="8"/>
      <c r="U175" s="8"/>
      <c r="V175" s="8"/>
      <c r="W175" s="8"/>
      <c r="X175" s="51"/>
      <c r="Y175" s="51"/>
      <c r="Z175" s="8"/>
      <c r="AA175" s="8"/>
      <c r="AB175" s="8"/>
      <c r="AC175" s="8"/>
      <c r="AD175" s="8"/>
      <c r="AE175" s="37"/>
      <c r="AF175" s="12"/>
      <c r="AG175" s="38"/>
      <c r="AH175" s="38"/>
    </row>
    <row r="176" spans="1:34" s="4" customFormat="1" ht="18.75" x14ac:dyDescent="0.25">
      <c r="A176" s="28" t="s">
        <v>6</v>
      </c>
      <c r="B176" s="10">
        <f>H176+J176+L176+N176+P176+R176+T176+V176+X176+Z176+AB176+AD176</f>
        <v>172.5</v>
      </c>
      <c r="C176" s="8">
        <f>H176+J176+L176+N176+P176+R176+T176+V176+X176+Z176+AB176</f>
        <v>172.5</v>
      </c>
      <c r="D176" s="8">
        <f>E176</f>
        <v>172.5</v>
      </c>
      <c r="E176" s="8">
        <f>I176+K176+M176+O176+Q176+S176+U176+W176+Y176+AA176+AC176+AE68</f>
        <v>172.5</v>
      </c>
      <c r="F176" s="8">
        <f>E176/B176*100</f>
        <v>100</v>
      </c>
      <c r="G176" s="8">
        <f>E176/C176*100</f>
        <v>100</v>
      </c>
      <c r="H176" s="2"/>
      <c r="I176" s="2"/>
      <c r="J176" s="2"/>
      <c r="K176" s="2"/>
      <c r="L176" s="34"/>
      <c r="M176" s="34"/>
      <c r="N176" s="47"/>
      <c r="O176" s="47"/>
      <c r="P176" s="47"/>
      <c r="Q176" s="47"/>
      <c r="R176" s="47"/>
      <c r="S176" s="47"/>
      <c r="T176" s="2"/>
      <c r="U176" s="2"/>
      <c r="V176" s="2"/>
      <c r="W176" s="2"/>
      <c r="X176" s="47"/>
      <c r="Y176" s="47"/>
      <c r="Z176" s="2"/>
      <c r="AA176" s="2"/>
      <c r="AB176" s="8">
        <v>172.5</v>
      </c>
      <c r="AC176" s="8">
        <v>172.5</v>
      </c>
      <c r="AD176" s="2"/>
      <c r="AE176" s="37"/>
      <c r="AF176" s="12"/>
      <c r="AG176" s="38"/>
      <c r="AH176" s="38"/>
    </row>
    <row r="177" spans="1:34" s="4" customFormat="1" ht="18.75" x14ac:dyDescent="0.25">
      <c r="A177" s="28" t="s">
        <v>7</v>
      </c>
      <c r="B177" s="10"/>
      <c r="C177" s="8"/>
      <c r="D177" s="8"/>
      <c r="E177" s="8"/>
      <c r="F177" s="2"/>
      <c r="G177" s="2"/>
      <c r="H177" s="2"/>
      <c r="I177" s="2"/>
      <c r="J177" s="2"/>
      <c r="K177" s="2"/>
      <c r="L177" s="34"/>
      <c r="M177" s="34"/>
      <c r="N177" s="47"/>
      <c r="O177" s="47"/>
      <c r="P177" s="47"/>
      <c r="Q177" s="47"/>
      <c r="R177" s="47"/>
      <c r="S177" s="47"/>
      <c r="T177" s="2"/>
      <c r="U177" s="2"/>
      <c r="V177" s="2"/>
      <c r="W177" s="2"/>
      <c r="X177" s="47"/>
      <c r="Y177" s="47"/>
      <c r="Z177" s="2"/>
      <c r="AA177" s="2"/>
      <c r="AB177" s="2"/>
      <c r="AC177" s="2"/>
      <c r="AD177" s="2"/>
      <c r="AE177" s="37"/>
      <c r="AF177" s="12"/>
      <c r="AG177" s="38"/>
      <c r="AH177" s="38"/>
    </row>
    <row r="178" spans="1:34" s="4" customFormat="1" ht="18.75" x14ac:dyDescent="0.25">
      <c r="A178" s="28" t="s">
        <v>8</v>
      </c>
      <c r="B178" s="10"/>
      <c r="C178" s="8"/>
      <c r="D178" s="8"/>
      <c r="E178" s="8"/>
      <c r="F178" s="2"/>
      <c r="G178" s="2"/>
      <c r="H178" s="2"/>
      <c r="I178" s="2"/>
      <c r="J178" s="2"/>
      <c r="K178" s="2"/>
      <c r="L178" s="34"/>
      <c r="M178" s="34"/>
      <c r="N178" s="47"/>
      <c r="O178" s="47"/>
      <c r="P178" s="47"/>
      <c r="Q178" s="47"/>
      <c r="R178" s="47"/>
      <c r="S178" s="47"/>
      <c r="T178" s="2"/>
      <c r="U178" s="2"/>
      <c r="V178" s="2"/>
      <c r="W178" s="2"/>
      <c r="X178" s="47"/>
      <c r="Y178" s="47"/>
      <c r="Z178" s="2"/>
      <c r="AA178" s="2"/>
      <c r="AB178" s="2"/>
      <c r="AC178" s="2"/>
      <c r="AD178" s="2"/>
      <c r="AE178" s="37"/>
      <c r="AF178" s="37"/>
      <c r="AG178" s="38"/>
      <c r="AH178" s="38"/>
    </row>
    <row r="179" spans="1:34" s="55" customFormat="1" ht="68.25" customHeight="1" x14ac:dyDescent="0.25">
      <c r="A179" s="54" t="s">
        <v>33</v>
      </c>
      <c r="B179" s="39">
        <f t="shared" ref="B179:S179" si="150">B180</f>
        <v>32736.097000000005</v>
      </c>
      <c r="C179" s="39">
        <f t="shared" si="150"/>
        <v>32736.097000000005</v>
      </c>
      <c r="D179" s="39">
        <f>D180</f>
        <v>32423.52</v>
      </c>
      <c r="E179" s="39">
        <f t="shared" si="150"/>
        <v>32423.52</v>
      </c>
      <c r="F179" s="39">
        <f t="shared" si="150"/>
        <v>99.045161064863635</v>
      </c>
      <c r="G179" s="39">
        <f t="shared" si="150"/>
        <v>99.045161064863635</v>
      </c>
      <c r="H179" s="39">
        <f t="shared" si="150"/>
        <v>1354.9970000000001</v>
      </c>
      <c r="I179" s="39">
        <f t="shared" si="150"/>
        <v>1144.2</v>
      </c>
      <c r="J179" s="39">
        <f t="shared" si="150"/>
        <v>2712.473</v>
      </c>
      <c r="K179" s="39">
        <f t="shared" si="150"/>
        <v>2814</v>
      </c>
      <c r="L179" s="39">
        <f t="shared" si="150"/>
        <v>3005.69</v>
      </c>
      <c r="M179" s="39">
        <f t="shared" si="150"/>
        <v>2445.6</v>
      </c>
      <c r="N179" s="39">
        <f t="shared" si="150"/>
        <v>3021.99</v>
      </c>
      <c r="O179" s="39">
        <f t="shared" si="150"/>
        <v>2675.5</v>
      </c>
      <c r="P179" s="39">
        <f t="shared" si="150"/>
        <v>3451.18</v>
      </c>
      <c r="Q179" s="39">
        <f t="shared" si="150"/>
        <v>2700</v>
      </c>
      <c r="R179" s="39">
        <f t="shared" si="150"/>
        <v>3404.71</v>
      </c>
      <c r="S179" s="39">
        <f t="shared" si="150"/>
        <v>3993.16</v>
      </c>
      <c r="T179" s="39">
        <f>T180</f>
        <v>2711.3470000000002</v>
      </c>
      <c r="U179" s="39">
        <f>U180</f>
        <v>3023</v>
      </c>
      <c r="V179" s="39">
        <f t="shared" ref="V179:AD179" si="151">V180</f>
        <v>2425.17</v>
      </c>
      <c r="W179" s="39">
        <f t="shared" si="151"/>
        <v>1984.3</v>
      </c>
      <c r="X179" s="39">
        <f t="shared" si="151"/>
        <v>2667.83</v>
      </c>
      <c r="Y179" s="39">
        <f t="shared" si="151"/>
        <v>2680.8</v>
      </c>
      <c r="Z179" s="39">
        <f t="shared" si="151"/>
        <v>1969.7</v>
      </c>
      <c r="AA179" s="39">
        <f t="shared" si="151"/>
        <v>2665.76</v>
      </c>
      <c r="AB179" s="39">
        <f t="shared" si="151"/>
        <v>2771.63</v>
      </c>
      <c r="AC179" s="39">
        <f t="shared" si="151"/>
        <v>2327.6999999999998</v>
      </c>
      <c r="AD179" s="39">
        <f t="shared" si="151"/>
        <v>3239.38</v>
      </c>
      <c r="AE179" s="39">
        <f>AE180</f>
        <v>3969.5</v>
      </c>
      <c r="AF179" s="107" t="s">
        <v>77</v>
      </c>
      <c r="AG179" s="38">
        <f>AD179+AB179+Z179+X179+V179+T179+R179+P179+N179+L179+J179+H179</f>
        <v>32736.096999999998</v>
      </c>
      <c r="AH179" s="38"/>
    </row>
    <row r="180" spans="1:34" s="4" customFormat="1" ht="18.75" x14ac:dyDescent="0.25">
      <c r="A180" s="3" t="s">
        <v>4</v>
      </c>
      <c r="B180" s="10">
        <f>SUM(B181:B184)</f>
        <v>32736.097000000005</v>
      </c>
      <c r="C180" s="11">
        <f>SUM(C181:C184)</f>
        <v>32736.097000000005</v>
      </c>
      <c r="D180" s="11">
        <f>SUM(D181:D184)</f>
        <v>32423.52</v>
      </c>
      <c r="E180" s="11">
        <f>SUM(E181:E184)</f>
        <v>32423.52</v>
      </c>
      <c r="F180" s="8">
        <f>E180/B180*100</f>
        <v>99.045161064863635</v>
      </c>
      <c r="G180" s="8">
        <f>E180/C180*100</f>
        <v>99.045161064863635</v>
      </c>
      <c r="H180" s="8">
        <f t="shared" ref="H180:AD180" si="152">H181+H182</f>
        <v>1354.9970000000001</v>
      </c>
      <c r="I180" s="8">
        <f t="shared" si="152"/>
        <v>1144.2</v>
      </c>
      <c r="J180" s="8">
        <f t="shared" si="152"/>
        <v>2712.473</v>
      </c>
      <c r="K180" s="8">
        <f t="shared" si="152"/>
        <v>2814</v>
      </c>
      <c r="L180" s="11">
        <f t="shared" si="152"/>
        <v>3005.69</v>
      </c>
      <c r="M180" s="11">
        <f t="shared" si="152"/>
        <v>2445.6</v>
      </c>
      <c r="N180" s="51">
        <f t="shared" si="152"/>
        <v>3021.99</v>
      </c>
      <c r="O180" s="51">
        <f t="shared" si="152"/>
        <v>2675.5</v>
      </c>
      <c r="P180" s="51">
        <f t="shared" si="152"/>
        <v>3451.18</v>
      </c>
      <c r="Q180" s="51">
        <f t="shared" si="152"/>
        <v>2700</v>
      </c>
      <c r="R180" s="51">
        <f t="shared" si="152"/>
        <v>3404.71</v>
      </c>
      <c r="S180" s="51">
        <f t="shared" si="152"/>
        <v>3993.16</v>
      </c>
      <c r="T180" s="8">
        <f t="shared" si="152"/>
        <v>2711.3470000000002</v>
      </c>
      <c r="U180" s="8">
        <f>U181+U182</f>
        <v>3023</v>
      </c>
      <c r="V180" s="8">
        <f t="shared" si="152"/>
        <v>2425.17</v>
      </c>
      <c r="W180" s="8">
        <f t="shared" si="152"/>
        <v>1984.3</v>
      </c>
      <c r="X180" s="51">
        <f t="shared" si="152"/>
        <v>2667.83</v>
      </c>
      <c r="Y180" s="51">
        <f t="shared" si="152"/>
        <v>2680.8</v>
      </c>
      <c r="Z180" s="8">
        <f t="shared" si="152"/>
        <v>1969.7</v>
      </c>
      <c r="AA180" s="8">
        <f t="shared" si="152"/>
        <v>2665.76</v>
      </c>
      <c r="AB180" s="8">
        <f t="shared" si="152"/>
        <v>2771.63</v>
      </c>
      <c r="AC180" s="8">
        <f t="shared" si="152"/>
        <v>2327.6999999999998</v>
      </c>
      <c r="AD180" s="8">
        <f t="shared" si="152"/>
        <v>3239.38</v>
      </c>
      <c r="AE180" s="12">
        <f>AE182</f>
        <v>3969.5</v>
      </c>
      <c r="AF180" s="108"/>
      <c r="AG180" s="38"/>
      <c r="AH180" s="38"/>
    </row>
    <row r="181" spans="1:34" s="4" customFormat="1" ht="80.25" customHeight="1" x14ac:dyDescent="0.25">
      <c r="A181" s="28" t="s">
        <v>5</v>
      </c>
      <c r="B181" s="10">
        <f>H181+J181+L181+N181+P181+R181+T181+V181+X181+Z181+AB181+AD181</f>
        <v>0</v>
      </c>
      <c r="C181" s="8">
        <f>H181+J181+L181+N181+P181+R181+T181+V181+X181+Z181+AB181</f>
        <v>0</v>
      </c>
      <c r="D181" s="8">
        <f>E181</f>
        <v>0</v>
      </c>
      <c r="E181" s="8">
        <f>I181+K181+M181+O181+Q181+S181+U181+W181+Y181+AA181+AC181+AE73</f>
        <v>0</v>
      </c>
      <c r="F181" s="8"/>
      <c r="G181" s="8"/>
      <c r="H181" s="8"/>
      <c r="I181" s="8"/>
      <c r="J181" s="8"/>
      <c r="K181" s="8"/>
      <c r="L181" s="11"/>
      <c r="M181" s="11"/>
      <c r="N181" s="51"/>
      <c r="O181" s="51"/>
      <c r="P181" s="51"/>
      <c r="Q181" s="51"/>
      <c r="R181" s="51"/>
      <c r="S181" s="51"/>
      <c r="T181" s="8"/>
      <c r="U181" s="8"/>
      <c r="V181" s="8"/>
      <c r="W181" s="8"/>
      <c r="X181" s="51"/>
      <c r="Y181" s="51"/>
      <c r="Z181" s="8"/>
      <c r="AA181" s="8"/>
      <c r="AB181" s="8"/>
      <c r="AC181" s="8"/>
      <c r="AD181" s="8"/>
      <c r="AE181" s="12"/>
      <c r="AF181" s="109"/>
      <c r="AG181" s="38"/>
      <c r="AH181" s="38"/>
    </row>
    <row r="182" spans="1:34" s="4" customFormat="1" ht="51" customHeight="1" x14ac:dyDescent="0.25">
      <c r="A182" s="28" t="s">
        <v>6</v>
      </c>
      <c r="B182" s="7">
        <f>H182+J182+L182+N182+P182+R182+T182+V182+X182+Z182+AB182+AD182</f>
        <v>32736.097000000005</v>
      </c>
      <c r="C182" s="8">
        <f>H182+J182+L182+N182+P182+R182+T182+V182+X182+Z182+AB182+AD182</f>
        <v>32736.097000000005</v>
      </c>
      <c r="D182" s="8">
        <f>E182</f>
        <v>32423.52</v>
      </c>
      <c r="E182" s="8">
        <f>I182+K182+M182+O182+Q182+S182+U182+W182+Y182+AA182+AC182+AE182</f>
        <v>32423.52</v>
      </c>
      <c r="F182" s="8">
        <f>E182/B182*100</f>
        <v>99.045161064863635</v>
      </c>
      <c r="G182" s="8">
        <f>E182/C182*100</f>
        <v>99.045161064863635</v>
      </c>
      <c r="H182" s="8">
        <v>1354.9970000000001</v>
      </c>
      <c r="I182" s="8">
        <v>1144.2</v>
      </c>
      <c r="J182" s="8">
        <v>2712.473</v>
      </c>
      <c r="K182" s="8">
        <v>2814</v>
      </c>
      <c r="L182" s="11">
        <v>3005.69</v>
      </c>
      <c r="M182" s="11">
        <v>2445.6</v>
      </c>
      <c r="N182" s="51">
        <v>3021.99</v>
      </c>
      <c r="O182" s="51">
        <v>2675.5</v>
      </c>
      <c r="P182" s="51">
        <v>3451.18</v>
      </c>
      <c r="Q182" s="51">
        <v>2700</v>
      </c>
      <c r="R182" s="51">
        <v>3404.71</v>
      </c>
      <c r="S182" s="51">
        <v>3993.16</v>
      </c>
      <c r="T182" s="8">
        <v>2711.3470000000002</v>
      </c>
      <c r="U182" s="8">
        <v>3023</v>
      </c>
      <c r="V182" s="8">
        <v>2425.17</v>
      </c>
      <c r="W182" s="8">
        <v>1984.3</v>
      </c>
      <c r="X182" s="51">
        <v>2667.83</v>
      </c>
      <c r="Y182" s="51">
        <v>2680.8</v>
      </c>
      <c r="Z182" s="8">
        <v>1969.7</v>
      </c>
      <c r="AA182" s="8">
        <v>2665.76</v>
      </c>
      <c r="AB182" s="8">
        <v>2771.63</v>
      </c>
      <c r="AC182" s="8">
        <v>2327.6999999999998</v>
      </c>
      <c r="AD182" s="8">
        <v>3239.38</v>
      </c>
      <c r="AE182" s="12">
        <v>3969.5</v>
      </c>
      <c r="AF182" s="79"/>
      <c r="AG182" s="38"/>
      <c r="AH182" s="38"/>
    </row>
    <row r="183" spans="1:34" s="4" customFormat="1" ht="18.75" x14ac:dyDescent="0.25">
      <c r="A183" s="28" t="s">
        <v>7</v>
      </c>
      <c r="B183" s="10">
        <f>H183+J183+L183+N183+P183+R183+T183+V183+X183+Z183+AB183+AD183</f>
        <v>0</v>
      </c>
      <c r="C183" s="8"/>
      <c r="D183" s="8"/>
      <c r="E183" s="8">
        <f>I183+K183+M183+O183+Q183+S183+U183+W183+Y183+AA183+AC183+AE75</f>
        <v>0</v>
      </c>
      <c r="F183" s="2"/>
      <c r="G183" s="2"/>
      <c r="H183" s="8"/>
      <c r="I183" s="8"/>
      <c r="J183" s="8"/>
      <c r="K183" s="8"/>
      <c r="L183" s="11"/>
      <c r="M183" s="11"/>
      <c r="N183" s="51"/>
      <c r="O183" s="51"/>
      <c r="P183" s="51"/>
      <c r="Q183" s="51"/>
      <c r="R183" s="51"/>
      <c r="S183" s="51"/>
      <c r="T183" s="8"/>
      <c r="U183" s="8"/>
      <c r="V183" s="8"/>
      <c r="W183" s="8"/>
      <c r="X183" s="51"/>
      <c r="Y183" s="51"/>
      <c r="Z183" s="8"/>
      <c r="AA183" s="8"/>
      <c r="AB183" s="8"/>
      <c r="AC183" s="8"/>
      <c r="AD183" s="8"/>
      <c r="AE183" s="37"/>
      <c r="AF183" s="74"/>
      <c r="AG183" s="38"/>
      <c r="AH183" s="38"/>
    </row>
    <row r="184" spans="1:34" s="4" customFormat="1" ht="18.75" x14ac:dyDescent="0.25">
      <c r="A184" s="28" t="s">
        <v>8</v>
      </c>
      <c r="B184" s="10">
        <f>H184+J184+L184+N184+P184+R184+T184+V184+X184+Z184+AB184+AD184</f>
        <v>0</v>
      </c>
      <c r="C184" s="8"/>
      <c r="D184" s="8"/>
      <c r="E184" s="8">
        <f>I184+K184+M184+O184+Q184+S184+U184+W184+Y184+AA184+AC184+AE76</f>
        <v>0</v>
      </c>
      <c r="F184" s="2"/>
      <c r="G184" s="2"/>
      <c r="H184" s="2"/>
      <c r="I184" s="2"/>
      <c r="J184" s="2"/>
      <c r="K184" s="2"/>
      <c r="L184" s="34"/>
      <c r="M184" s="34"/>
      <c r="N184" s="47"/>
      <c r="O184" s="47"/>
      <c r="P184" s="47"/>
      <c r="Q184" s="47"/>
      <c r="R184" s="47"/>
      <c r="S184" s="47"/>
      <c r="T184" s="2"/>
      <c r="U184" s="2"/>
      <c r="V184" s="2"/>
      <c r="W184" s="2"/>
      <c r="X184" s="47"/>
      <c r="Y184" s="47"/>
      <c r="Z184" s="2"/>
      <c r="AA184" s="2"/>
      <c r="AB184" s="2"/>
      <c r="AC184" s="2"/>
      <c r="AD184" s="2"/>
      <c r="AE184" s="37"/>
      <c r="AF184" s="75"/>
      <c r="AG184" s="38"/>
      <c r="AH184" s="38"/>
    </row>
    <row r="185" spans="1:34" s="4" customFormat="1" ht="75" x14ac:dyDescent="0.25">
      <c r="A185" s="5" t="s">
        <v>34</v>
      </c>
      <c r="B185" s="6">
        <f t="shared" ref="B185:Q186" si="153">B186</f>
        <v>4915.8020000000006</v>
      </c>
      <c r="C185" s="6">
        <f>C186</f>
        <v>4915.8020000000006</v>
      </c>
      <c r="D185" s="6">
        <f>D186</f>
        <v>4100.1900000000005</v>
      </c>
      <c r="E185" s="6">
        <f>E186</f>
        <v>4100.1900000000005</v>
      </c>
      <c r="F185" s="6">
        <f t="shared" si="153"/>
        <v>83.408363477617684</v>
      </c>
      <c r="G185" s="6">
        <f t="shared" si="153"/>
        <v>83.408363477617684</v>
      </c>
      <c r="H185" s="6">
        <f t="shared" si="153"/>
        <v>985.15300000000002</v>
      </c>
      <c r="I185" s="6">
        <f t="shared" si="153"/>
        <v>660.18</v>
      </c>
      <c r="J185" s="6">
        <f t="shared" si="153"/>
        <v>418.59300000000002</v>
      </c>
      <c r="K185" s="6">
        <f t="shared" si="153"/>
        <v>313.36</v>
      </c>
      <c r="L185" s="6">
        <f t="shared" si="153"/>
        <v>175.01900000000001</v>
      </c>
      <c r="M185" s="6">
        <f t="shared" si="153"/>
        <v>135.29</v>
      </c>
      <c r="N185" s="48">
        <f t="shared" si="153"/>
        <v>537.53499999999997</v>
      </c>
      <c r="O185" s="48">
        <f t="shared" si="153"/>
        <v>765.23</v>
      </c>
      <c r="P185" s="48">
        <f t="shared" si="153"/>
        <v>365.29500000000002</v>
      </c>
      <c r="Q185" s="48">
        <f t="shared" si="153"/>
        <v>270.64</v>
      </c>
      <c r="R185" s="48">
        <f>R186</f>
        <v>253.04599999999999</v>
      </c>
      <c r="S185" s="48">
        <f t="shared" ref="S185:AE186" si="154">S186</f>
        <v>133.94999999999999</v>
      </c>
      <c r="T185" s="6">
        <f>T186</f>
        <v>473.64499999999998</v>
      </c>
      <c r="U185" s="6">
        <f t="shared" si="154"/>
        <v>428.09</v>
      </c>
      <c r="V185" s="6">
        <f t="shared" si="154"/>
        <v>368.041</v>
      </c>
      <c r="W185" s="6">
        <f t="shared" si="154"/>
        <v>220.71</v>
      </c>
      <c r="X185" s="48">
        <f t="shared" si="154"/>
        <v>159.12200000000001</v>
      </c>
      <c r="Y185" s="48">
        <f t="shared" si="154"/>
        <v>184.05</v>
      </c>
      <c r="Z185" s="6">
        <f t="shared" si="154"/>
        <v>432.24</v>
      </c>
      <c r="AA185" s="6">
        <f t="shared" si="154"/>
        <v>350.82</v>
      </c>
      <c r="AB185" s="6">
        <f t="shared" si="154"/>
        <v>203.06700000000001</v>
      </c>
      <c r="AC185" s="6">
        <f t="shared" si="154"/>
        <v>238.46</v>
      </c>
      <c r="AD185" s="6">
        <f t="shared" si="154"/>
        <v>545.04600000000005</v>
      </c>
      <c r="AE185" s="6">
        <f t="shared" si="154"/>
        <v>399.41</v>
      </c>
      <c r="AF185" s="12"/>
      <c r="AG185" s="38"/>
      <c r="AH185" s="38"/>
    </row>
    <row r="186" spans="1:34" s="55" customFormat="1" ht="56.25" x14ac:dyDescent="0.25">
      <c r="A186" s="54" t="s">
        <v>35</v>
      </c>
      <c r="B186" s="39">
        <f t="shared" si="153"/>
        <v>4915.8020000000006</v>
      </c>
      <c r="C186" s="39">
        <f>C187</f>
        <v>4915.8020000000006</v>
      </c>
      <c r="D186" s="39">
        <f>D187</f>
        <v>4100.1900000000005</v>
      </c>
      <c r="E186" s="39">
        <f t="shared" si="153"/>
        <v>4100.1900000000005</v>
      </c>
      <c r="F186" s="39">
        <f t="shared" si="153"/>
        <v>83.408363477617684</v>
      </c>
      <c r="G186" s="39">
        <f t="shared" si="153"/>
        <v>83.408363477617684</v>
      </c>
      <c r="H186" s="39">
        <f t="shared" si="153"/>
        <v>985.15300000000002</v>
      </c>
      <c r="I186" s="39">
        <f t="shared" si="153"/>
        <v>660.18</v>
      </c>
      <c r="J186" s="39">
        <f t="shared" si="153"/>
        <v>418.59300000000002</v>
      </c>
      <c r="K186" s="39">
        <f t="shared" si="153"/>
        <v>313.36</v>
      </c>
      <c r="L186" s="39">
        <f t="shared" si="153"/>
        <v>175.01900000000001</v>
      </c>
      <c r="M186" s="39">
        <f t="shared" si="153"/>
        <v>135.29</v>
      </c>
      <c r="N186" s="39">
        <f t="shared" si="153"/>
        <v>537.53499999999997</v>
      </c>
      <c r="O186" s="39">
        <f t="shared" si="153"/>
        <v>765.23</v>
      </c>
      <c r="P186" s="39">
        <f t="shared" si="153"/>
        <v>365.29500000000002</v>
      </c>
      <c r="Q186" s="39">
        <f t="shared" si="153"/>
        <v>270.64</v>
      </c>
      <c r="R186" s="39">
        <f t="shared" ref="R186:V186" si="155">R187</f>
        <v>253.04599999999999</v>
      </c>
      <c r="S186" s="39">
        <f t="shared" si="155"/>
        <v>133.94999999999999</v>
      </c>
      <c r="T186" s="39">
        <f>T187</f>
        <v>473.64499999999998</v>
      </c>
      <c r="U186" s="39">
        <f>U187</f>
        <v>428.09</v>
      </c>
      <c r="V186" s="39">
        <f t="shared" si="155"/>
        <v>368.041</v>
      </c>
      <c r="W186" s="39">
        <f t="shared" si="154"/>
        <v>220.71</v>
      </c>
      <c r="X186" s="39">
        <f t="shared" si="154"/>
        <v>159.12200000000001</v>
      </c>
      <c r="Y186" s="39">
        <f t="shared" si="154"/>
        <v>184.05</v>
      </c>
      <c r="Z186" s="39">
        <f t="shared" si="154"/>
        <v>432.24</v>
      </c>
      <c r="AA186" s="39">
        <f t="shared" si="154"/>
        <v>350.82</v>
      </c>
      <c r="AB186" s="39">
        <f t="shared" si="154"/>
        <v>203.06700000000001</v>
      </c>
      <c r="AC186" s="39">
        <f t="shared" si="154"/>
        <v>238.46</v>
      </c>
      <c r="AD186" s="39">
        <f t="shared" si="154"/>
        <v>545.04600000000005</v>
      </c>
      <c r="AE186" s="39">
        <f t="shared" si="154"/>
        <v>399.41</v>
      </c>
      <c r="AF186" s="104" t="s">
        <v>97</v>
      </c>
      <c r="AG186" s="38">
        <f>AD186+AB186+Z186+X186+V186+T186+R186+P186+N186+L186+J186+H186</f>
        <v>4915.8019999999997</v>
      </c>
      <c r="AH186" s="38"/>
    </row>
    <row r="187" spans="1:34" s="4" customFormat="1" ht="18.75" x14ac:dyDescent="0.25">
      <c r="A187" s="3" t="s">
        <v>4</v>
      </c>
      <c r="B187" s="10">
        <f>SUM(B188:B191)</f>
        <v>4915.8020000000006</v>
      </c>
      <c r="C187" s="11">
        <f>SUM(C188:C191)</f>
        <v>4915.8020000000006</v>
      </c>
      <c r="D187" s="11">
        <f>SUM(D188:D191)</f>
        <v>4100.1900000000005</v>
      </c>
      <c r="E187" s="11">
        <f>SUM(E188:E191)</f>
        <v>4100.1900000000005</v>
      </c>
      <c r="F187" s="8">
        <f>E187/B187*100</f>
        <v>83.408363477617684</v>
      </c>
      <c r="G187" s="8">
        <f>E187/C187*100</f>
        <v>83.408363477617684</v>
      </c>
      <c r="H187" s="8">
        <f t="shared" ref="H187:AD187" si="156">H188+H189</f>
        <v>985.15300000000002</v>
      </c>
      <c r="I187" s="8">
        <f t="shared" si="156"/>
        <v>660.18</v>
      </c>
      <c r="J187" s="8">
        <f t="shared" si="156"/>
        <v>418.59300000000002</v>
      </c>
      <c r="K187" s="8">
        <f t="shared" si="156"/>
        <v>313.36</v>
      </c>
      <c r="L187" s="11">
        <f t="shared" si="156"/>
        <v>175.01900000000001</v>
      </c>
      <c r="M187" s="11">
        <f t="shared" si="156"/>
        <v>135.29</v>
      </c>
      <c r="N187" s="51">
        <f t="shared" si="156"/>
        <v>537.53499999999997</v>
      </c>
      <c r="O187" s="51">
        <f t="shared" si="156"/>
        <v>765.23</v>
      </c>
      <c r="P187" s="51">
        <f t="shared" si="156"/>
        <v>365.29500000000002</v>
      </c>
      <c r="Q187" s="51">
        <f t="shared" si="156"/>
        <v>270.64</v>
      </c>
      <c r="R187" s="51">
        <f t="shared" si="156"/>
        <v>253.04599999999999</v>
      </c>
      <c r="S187" s="51">
        <f t="shared" si="156"/>
        <v>133.94999999999999</v>
      </c>
      <c r="T187" s="8">
        <f t="shared" si="156"/>
        <v>473.64499999999998</v>
      </c>
      <c r="U187" s="8">
        <f t="shared" si="156"/>
        <v>428.09</v>
      </c>
      <c r="V187" s="8">
        <f t="shared" si="156"/>
        <v>368.041</v>
      </c>
      <c r="W187" s="8">
        <f t="shared" si="156"/>
        <v>220.71</v>
      </c>
      <c r="X187" s="51">
        <f t="shared" si="156"/>
        <v>159.12200000000001</v>
      </c>
      <c r="Y187" s="51">
        <f t="shared" si="156"/>
        <v>184.05</v>
      </c>
      <c r="Z187" s="8">
        <f t="shared" si="156"/>
        <v>432.24</v>
      </c>
      <c r="AA187" s="8">
        <f t="shared" si="156"/>
        <v>350.82</v>
      </c>
      <c r="AB187" s="8">
        <f t="shared" si="156"/>
        <v>203.06700000000001</v>
      </c>
      <c r="AC187" s="8">
        <f t="shared" si="156"/>
        <v>238.46</v>
      </c>
      <c r="AD187" s="8">
        <f t="shared" si="156"/>
        <v>545.04600000000005</v>
      </c>
      <c r="AE187" s="12">
        <f>AE188+AE189</f>
        <v>399.41</v>
      </c>
      <c r="AF187" s="105"/>
      <c r="AG187" s="38"/>
      <c r="AH187" s="38"/>
    </row>
    <row r="188" spans="1:34" s="4" customFormat="1" ht="18.75" x14ac:dyDescent="0.25">
      <c r="A188" s="28" t="s">
        <v>5</v>
      </c>
      <c r="B188" s="10">
        <f>H188+J188+L188+N188+P188+R188+T188+V188+X188+Z188+AB188+AD188</f>
        <v>0</v>
      </c>
      <c r="C188" s="8">
        <f>H188+J188+L188+N188+P188+R188+T188+V188+X188+Z188+AB188</f>
        <v>0</v>
      </c>
      <c r="D188" s="8">
        <f>E188</f>
        <v>0</v>
      </c>
      <c r="E188" s="8">
        <f>I188+K188+M188+O188+Q188+S188+U188+W188+Y188+AA188+AC188+AE80</f>
        <v>0</v>
      </c>
      <c r="F188" s="8"/>
      <c r="G188" s="8"/>
      <c r="H188" s="8"/>
      <c r="I188" s="8"/>
      <c r="J188" s="8"/>
      <c r="K188" s="8"/>
      <c r="L188" s="11"/>
      <c r="M188" s="11"/>
      <c r="N188" s="51"/>
      <c r="O188" s="51"/>
      <c r="P188" s="51"/>
      <c r="Q188" s="51"/>
      <c r="R188" s="51"/>
      <c r="S188" s="51"/>
      <c r="T188" s="8"/>
      <c r="U188" s="8"/>
      <c r="V188" s="8"/>
      <c r="W188" s="8"/>
      <c r="X188" s="51"/>
      <c r="Y188" s="51"/>
      <c r="Z188" s="8"/>
      <c r="AA188" s="8"/>
      <c r="AB188" s="8"/>
      <c r="AC188" s="8"/>
      <c r="AD188" s="8"/>
      <c r="AE188" s="37"/>
      <c r="AF188" s="105"/>
      <c r="AG188" s="38"/>
      <c r="AH188" s="38"/>
    </row>
    <row r="189" spans="1:34" s="4" customFormat="1" ht="82.5" customHeight="1" x14ac:dyDescent="0.25">
      <c r="A189" s="28" t="s">
        <v>6</v>
      </c>
      <c r="B189" s="10">
        <f>H189+J189+L189+N189+P189+R189+T189+V189+X189+Z189+AB189+AD189</f>
        <v>4915.8020000000006</v>
      </c>
      <c r="C189" s="8">
        <f>H189+J189+L189+N189+P189+R189+T189+V189+X189+Z189+AB189+AD189</f>
        <v>4915.8020000000006</v>
      </c>
      <c r="D189" s="8">
        <f>E189</f>
        <v>4100.1900000000005</v>
      </c>
      <c r="E189" s="8">
        <f>I189+K189+M189+O189+Q189+S189+U189+W189+Y189+AA189+AC189+AE189</f>
        <v>4100.1900000000005</v>
      </c>
      <c r="F189" s="8">
        <f>E189/B189*100</f>
        <v>83.408363477617684</v>
      </c>
      <c r="G189" s="8">
        <f>E189/C189*100</f>
        <v>83.408363477617684</v>
      </c>
      <c r="H189" s="8">
        <v>985.15300000000002</v>
      </c>
      <c r="I189" s="8">
        <v>660.18</v>
      </c>
      <c r="J189" s="8">
        <v>418.59300000000002</v>
      </c>
      <c r="K189" s="8">
        <v>313.36</v>
      </c>
      <c r="L189" s="11">
        <v>175.01900000000001</v>
      </c>
      <c r="M189" s="11">
        <v>135.29</v>
      </c>
      <c r="N189" s="51">
        <v>537.53499999999997</v>
      </c>
      <c r="O189" s="51">
        <v>765.23</v>
      </c>
      <c r="P189" s="51">
        <v>365.29500000000002</v>
      </c>
      <c r="Q189" s="51">
        <v>270.64</v>
      </c>
      <c r="R189" s="51">
        <v>253.04599999999999</v>
      </c>
      <c r="S189" s="51">
        <v>133.94999999999999</v>
      </c>
      <c r="T189" s="8">
        <v>473.64499999999998</v>
      </c>
      <c r="U189" s="8">
        <v>428.09</v>
      </c>
      <c r="V189" s="8">
        <v>368.041</v>
      </c>
      <c r="W189" s="8">
        <v>220.71</v>
      </c>
      <c r="X189" s="51">
        <v>159.12200000000001</v>
      </c>
      <c r="Y189" s="51">
        <v>184.05</v>
      </c>
      <c r="Z189" s="8">
        <v>432.24</v>
      </c>
      <c r="AA189" s="8">
        <v>350.82</v>
      </c>
      <c r="AB189" s="8">
        <v>203.06700000000001</v>
      </c>
      <c r="AC189" s="8">
        <v>238.46</v>
      </c>
      <c r="AD189" s="8">
        <v>545.04600000000005</v>
      </c>
      <c r="AE189" s="12">
        <v>399.41</v>
      </c>
      <c r="AF189" s="105"/>
      <c r="AG189" s="38"/>
      <c r="AH189" s="38"/>
    </row>
    <row r="190" spans="1:34" s="4" customFormat="1" ht="18.75" x14ac:dyDescent="0.25">
      <c r="A190" s="28" t="s">
        <v>7</v>
      </c>
      <c r="B190" s="10">
        <f>H190+J190+L190+N190+P190+R190+T190+V190+X190+Z190+AB190+AD190</f>
        <v>0</v>
      </c>
      <c r="C190" s="8"/>
      <c r="D190" s="8"/>
      <c r="E190" s="8">
        <f>I190+K190+M190+O190+Q190+S190+U190+W190+Y190+AA190+AC190+AE82</f>
        <v>0</v>
      </c>
      <c r="F190" s="2"/>
      <c r="G190" s="2"/>
      <c r="H190" s="2"/>
      <c r="I190" s="2"/>
      <c r="J190" s="2"/>
      <c r="K190" s="2"/>
      <c r="L190" s="34"/>
      <c r="M190" s="34"/>
      <c r="N190" s="47"/>
      <c r="O190" s="47"/>
      <c r="P190" s="47"/>
      <c r="Q190" s="47"/>
      <c r="R190" s="47"/>
      <c r="S190" s="47"/>
      <c r="T190" s="2"/>
      <c r="U190" s="2"/>
      <c r="V190" s="2"/>
      <c r="W190" s="2"/>
      <c r="X190" s="47"/>
      <c r="Y190" s="47"/>
      <c r="Z190" s="2"/>
      <c r="AA190" s="2"/>
      <c r="AB190" s="2"/>
      <c r="AC190" s="2"/>
      <c r="AD190" s="2"/>
      <c r="AE190" s="37"/>
      <c r="AF190" s="70"/>
      <c r="AG190" s="38"/>
      <c r="AH190" s="38"/>
    </row>
    <row r="191" spans="1:34" s="4" customFormat="1" ht="18.75" x14ac:dyDescent="0.25">
      <c r="A191" s="28" t="s">
        <v>8</v>
      </c>
      <c r="B191" s="10">
        <f>H191+J191+L191+N191+P191+R191+T191+V191+X191+Z191+AB191+AD191</f>
        <v>0</v>
      </c>
      <c r="C191" s="8"/>
      <c r="D191" s="8"/>
      <c r="E191" s="8">
        <f>I191+K191+M191+O191+Q191+S191+U191+W191+Y191+AA191+AC191+AE83</f>
        <v>0</v>
      </c>
      <c r="F191" s="2"/>
      <c r="G191" s="2"/>
      <c r="H191" s="2"/>
      <c r="I191" s="2"/>
      <c r="J191" s="2"/>
      <c r="K191" s="2"/>
      <c r="L191" s="34"/>
      <c r="M191" s="34"/>
      <c r="N191" s="47"/>
      <c r="O191" s="47"/>
      <c r="P191" s="47"/>
      <c r="Q191" s="47"/>
      <c r="R191" s="47"/>
      <c r="S191" s="47"/>
      <c r="T191" s="2"/>
      <c r="U191" s="2"/>
      <c r="V191" s="2"/>
      <c r="W191" s="2"/>
      <c r="X191" s="47"/>
      <c r="Y191" s="47"/>
      <c r="Z191" s="2"/>
      <c r="AA191" s="2"/>
      <c r="AB191" s="2"/>
      <c r="AC191" s="2"/>
      <c r="AD191" s="2"/>
      <c r="AE191" s="37"/>
      <c r="AF191" s="80"/>
      <c r="AG191" s="38"/>
      <c r="AH191" s="38"/>
    </row>
    <row r="192" spans="1:34" s="4" customFormat="1" ht="18.75" x14ac:dyDescent="0.25">
      <c r="A192" s="3" t="s">
        <v>36</v>
      </c>
      <c r="B192" s="6">
        <f>B193+B194+B195+B196</f>
        <v>247961.74799999999</v>
      </c>
      <c r="C192" s="48">
        <f>C10+C16+C22+C28+C34+C40+C46+C52+C58+C66+C72+C78+C84+C92+C98+C104+C110+C116+C122+C128+C134+C140+C146+C154+C159+C167+C173+C179+C186</f>
        <v>247961.74800000002</v>
      </c>
      <c r="D192" s="6">
        <f>D193+D194+D195+D196</f>
        <v>224440.61</v>
      </c>
      <c r="E192" s="48">
        <f>E193+E194+E195+E196</f>
        <v>224440.61</v>
      </c>
      <c r="F192" s="47">
        <f>E192/B192*100</f>
        <v>90.514207054226773</v>
      </c>
      <c r="G192" s="2">
        <f>E192/C192*100</f>
        <v>90.514207054226759</v>
      </c>
      <c r="H192" s="2">
        <f t="shared" ref="H192:N192" si="157">H7+H152+H165</f>
        <v>12664.21</v>
      </c>
      <c r="I192" s="2">
        <f t="shared" si="157"/>
        <v>10720.599999999999</v>
      </c>
      <c r="J192" s="2">
        <f t="shared" si="157"/>
        <v>19808.745999999999</v>
      </c>
      <c r="K192" s="2">
        <f t="shared" si="157"/>
        <v>19266.37</v>
      </c>
      <c r="L192" s="2">
        <f t="shared" si="157"/>
        <v>16218.681</v>
      </c>
      <c r="M192" s="2">
        <f t="shared" si="157"/>
        <v>15792.42</v>
      </c>
      <c r="N192" s="47">
        <f t="shared" si="157"/>
        <v>22054.262000000002</v>
      </c>
      <c r="O192" s="47">
        <f>O193+O194+O195+O196</f>
        <v>21403.03</v>
      </c>
      <c r="P192" s="47">
        <f>P7+P152+P165</f>
        <v>20417.823</v>
      </c>
      <c r="Q192" s="47">
        <f>Q7+Q152+Q165</f>
        <v>20438.72</v>
      </c>
      <c r="R192" s="47">
        <f>R193+R194+R195+R196</f>
        <v>19023.710999999999</v>
      </c>
      <c r="S192" s="47">
        <f>S7+S152+S165</f>
        <v>19655.53</v>
      </c>
      <c r="T192" s="2">
        <f>T193+T194+T195+T196</f>
        <v>26363.726000000002</v>
      </c>
      <c r="U192" s="2">
        <f t="shared" ref="U192:AD192" si="158">U7+U152+U165</f>
        <v>27259.55</v>
      </c>
      <c r="V192" s="2">
        <f t="shared" si="158"/>
        <v>11829.137999999999</v>
      </c>
      <c r="W192" s="2">
        <f t="shared" si="158"/>
        <v>11103.220000000001</v>
      </c>
      <c r="X192" s="47">
        <f t="shared" si="158"/>
        <v>23585.398000000001</v>
      </c>
      <c r="Y192" s="47">
        <f t="shared" si="158"/>
        <v>23116.800000000003</v>
      </c>
      <c r="Z192" s="2">
        <f t="shared" si="158"/>
        <v>18682.199999999997</v>
      </c>
      <c r="AA192" s="2">
        <f t="shared" si="158"/>
        <v>18760.96</v>
      </c>
      <c r="AB192" s="2">
        <f t="shared" si="158"/>
        <v>13206.797</v>
      </c>
      <c r="AC192" s="2">
        <f>AC193+AC194+AC195+AC196</f>
        <v>12841.769999999997</v>
      </c>
      <c r="AD192" s="2">
        <f t="shared" si="158"/>
        <v>44107.056000000004</v>
      </c>
      <c r="AE192" s="2">
        <f>AE193+AE194+AE195+AE196</f>
        <v>24121.239999999998</v>
      </c>
      <c r="AF192" s="12"/>
      <c r="AG192" s="38">
        <f>AD192+AB192+Z192+X192+V192+T192+R192+P192+N192+L192+J192+H192</f>
        <v>247961.74800000005</v>
      </c>
      <c r="AH192" s="38">
        <f>B192-AD192</f>
        <v>203854.69199999998</v>
      </c>
    </row>
    <row r="193" spans="1:44" s="91" customFormat="1" ht="18.75" x14ac:dyDescent="0.25">
      <c r="A193" s="28" t="s">
        <v>5</v>
      </c>
      <c r="B193" s="7">
        <f>H193+J193+L193+N193+P193+R193+T193+V193+X193+Z193+AB193+AD193</f>
        <v>12449.900000000001</v>
      </c>
      <c r="C193" s="7">
        <f>C30+C48+C54+C86+C155+C161</f>
        <v>12449.9</v>
      </c>
      <c r="D193" s="50">
        <f>I193+K193+M193+O193+Q193+S193+U193+W193+Y193+AA193+AC193+AE193</f>
        <v>12449.900000000001</v>
      </c>
      <c r="E193" s="7">
        <f>I193+K193+M193+O193+Q193+S193+U193+W193+Y193+AA193+AC193+AE193</f>
        <v>12449.900000000001</v>
      </c>
      <c r="F193" s="8">
        <f>E193/B193*100</f>
        <v>100</v>
      </c>
      <c r="G193" s="8">
        <f>E193/C193*100</f>
        <v>100.00000000000003</v>
      </c>
      <c r="H193" s="7">
        <f>H48+H86</f>
        <v>310.7</v>
      </c>
      <c r="I193" s="7">
        <f>I48+I86</f>
        <v>310.7</v>
      </c>
      <c r="J193" s="7">
        <f>J48+J86+J161</f>
        <v>1117.42</v>
      </c>
      <c r="K193" s="7">
        <f>K48+K86+K161</f>
        <v>1117.3</v>
      </c>
      <c r="L193" s="7">
        <f>L48+L86+L161</f>
        <v>1192.42</v>
      </c>
      <c r="M193" s="7">
        <f>M48+M86+M161</f>
        <v>1192</v>
      </c>
      <c r="N193" s="7">
        <f>N30+N48+N86+N161</f>
        <v>1104.3</v>
      </c>
      <c r="O193" s="7">
        <f>O48+O86+O161</f>
        <v>1192</v>
      </c>
      <c r="P193" s="7">
        <f>P48+P86+P155+P161</f>
        <v>631</v>
      </c>
      <c r="Q193" s="7">
        <f>Q48+Q86+Q155+Q161</f>
        <v>1292</v>
      </c>
      <c r="R193" s="7">
        <f>R48+R54+R86+R161</f>
        <v>584.5</v>
      </c>
      <c r="S193" s="7">
        <f>S48+S54+S86+S161</f>
        <v>1245.1600000000001</v>
      </c>
      <c r="T193" s="7">
        <f>T48+T86</f>
        <v>531</v>
      </c>
      <c r="U193" s="7">
        <f>U48+U86+U155+U161</f>
        <v>357.72</v>
      </c>
      <c r="V193" s="7">
        <f>V48+V86+V155</f>
        <v>531</v>
      </c>
      <c r="W193" s="7">
        <f>W48+W86</f>
        <v>531</v>
      </c>
      <c r="X193" s="7">
        <f>X48+X86+X30</f>
        <v>631.20000000000005</v>
      </c>
      <c r="Y193" s="7">
        <f>Y48+Y86+Y161</f>
        <v>357.3</v>
      </c>
      <c r="Z193" s="7">
        <f>Z48+Z86+Z155</f>
        <v>386.87</v>
      </c>
      <c r="AA193" s="7">
        <f>AA30+AA48+AA54+AA86</f>
        <v>168.27</v>
      </c>
      <c r="AB193" s="7">
        <f>AB48</f>
        <v>28.39</v>
      </c>
      <c r="AC193" s="7">
        <f>AC48+AC86</f>
        <v>96.25</v>
      </c>
      <c r="AD193" s="7">
        <f>AD48+AD86+AD161</f>
        <v>5401.1</v>
      </c>
      <c r="AE193" s="7">
        <f>AE48+AE86+AE161</f>
        <v>4590.2</v>
      </c>
      <c r="AF193" s="12"/>
      <c r="AG193" s="90">
        <f t="shared" ref="AG193:AG196" si="159">AD193+AB193+Z193+X193+V193+T193+R193+P193+N193+L193+J193+H193</f>
        <v>12449.900000000001</v>
      </c>
      <c r="AH193" s="90"/>
    </row>
    <row r="194" spans="1:44" s="4" customFormat="1" ht="18.75" x14ac:dyDescent="0.25">
      <c r="A194" s="28" t="s">
        <v>6</v>
      </c>
      <c r="B194" s="7">
        <f>B19+B25+B31+B43+B49+B61+B69+B75+B81+B87+B95+B101+B107+B156+B162+B170+B176+B182+B189</f>
        <v>208626.848</v>
      </c>
      <c r="C194" s="7">
        <f>H194+J194+L194+N194+P194+R194+T194+V194+X194+Z194+AB194+AD194</f>
        <v>208626.848</v>
      </c>
      <c r="D194" s="7">
        <f>I194+K194+M194+O194+Q194+S194+U194+W194+Y194+AA194+AC194+AE194</f>
        <v>204495.71</v>
      </c>
      <c r="E194" s="7">
        <f>I194+K194+M194+O194+Q194+S194+U194+W194+Y194+AA194+AC194+AE194</f>
        <v>204495.71</v>
      </c>
      <c r="F194" s="8">
        <f>E194/B194*100</f>
        <v>98.019843543818467</v>
      </c>
      <c r="G194" s="8">
        <f>E194/C194*100</f>
        <v>98.019843543818467</v>
      </c>
      <c r="H194" s="7">
        <f>H19+H49+H87+H156+H162+H170+H182+H189</f>
        <v>12353.51</v>
      </c>
      <c r="I194" s="7">
        <f>I19+I49+I87+I156+I162+I170+I182+I189</f>
        <v>10409.900000000001</v>
      </c>
      <c r="J194" s="7">
        <f>J19+J31+J43+J49+J87+J156+J162+J170+J182+J189</f>
        <v>18691.326000000001</v>
      </c>
      <c r="K194" s="7">
        <f>K19+K31+K43+K49+K87+K156+K162+K170+K182+K189</f>
        <v>18149.07</v>
      </c>
      <c r="L194" s="7">
        <f>L19+L43+L49+L81+L87+L156+L162+L170+L182+L189</f>
        <v>15026.261</v>
      </c>
      <c r="M194" s="7">
        <f>M19+M43+M49+M81+M87+M156+M162+M170+M182+M189</f>
        <v>14600.420000000002</v>
      </c>
      <c r="N194" s="7">
        <f>N25+N31+N49+N61+N75+N81+N87+N101+N156+N162+N170+N182+N189</f>
        <v>20649.961999999996</v>
      </c>
      <c r="O194" s="7">
        <f>O25+O31+O49+O61+O75+O81+O87+O101+O156+O162+O170+O182+O189</f>
        <v>20211.03</v>
      </c>
      <c r="P194" s="7">
        <f>P31+P49+P61+P87+P107+P156+P162+P170+P182+P189</f>
        <v>19786.822999999997</v>
      </c>
      <c r="Q194" s="7">
        <f>Q31+Q49+Q61+Q87+Q107+Q156+Q162+Q170+Q182+Q189</f>
        <v>18846.72</v>
      </c>
      <c r="R194" s="7">
        <f>R49+R61+R87+R156+R162+R170+R182+R189</f>
        <v>18289.210999999999</v>
      </c>
      <c r="S194" s="7">
        <f>S49+S61+S87+S156+S162+S170+S182+S189</f>
        <v>18370.77</v>
      </c>
      <c r="T194" s="7">
        <f>T31+T49+T61+T87+T156+T162+T170+T182+T189</f>
        <v>22722.726000000002</v>
      </c>
      <c r="U194" s="7">
        <f>U31+U49+U87+U156+U162+U170+U182+U189</f>
        <v>23641.83</v>
      </c>
      <c r="V194" s="7">
        <f>V49+V61+V69+V81+V87+V95+V156+V162+V170+V182+V189</f>
        <v>11298.137999999999</v>
      </c>
      <c r="W194" s="7">
        <f>W49+W69+W81+W87+W95+W156+W162+W170+W182+W189</f>
        <v>10572.219999999998</v>
      </c>
      <c r="X194" s="7">
        <f>X49+X61+X81+X87+X156+X162+X170+X182+X189</f>
        <v>21754.198</v>
      </c>
      <c r="Y194" s="7">
        <f>Y49+Y81+Y87+Y156+Y162+Y170+Y182+Y189</f>
        <v>21559.5</v>
      </c>
      <c r="Z194" s="7">
        <f>Z31+Z49+Z61+Z87+Z156+Z162+Z170+Z182+Z189</f>
        <v>17720.330000000002</v>
      </c>
      <c r="AA194" s="7">
        <f>AA31+AA49+AA87+AA156+AA162+AA170+AA182+AA189</f>
        <v>18032.690000000002</v>
      </c>
      <c r="AB194" s="7">
        <f>AB49+AB61+AB87+AB156+AB163+AB162+AB170+AB176+AB182+AB189</f>
        <v>13178.406999999999</v>
      </c>
      <c r="AC194" s="7">
        <f>AC49+AC81+AC87+AC156+AC162+AC170+AC176+AC182+AC189</f>
        <v>12730.519999999997</v>
      </c>
      <c r="AD194" s="7">
        <f>AD49+AD61+AD88+AD87+AD156+AD162+AD170+AD182+AD189</f>
        <v>17155.955999999998</v>
      </c>
      <c r="AE194" s="7">
        <f>AE49+AE61+AE87+AE156+AE162+AE170+AE182+AE189</f>
        <v>17371.039999999997</v>
      </c>
      <c r="AF194" s="12"/>
      <c r="AG194" s="38">
        <f t="shared" si="159"/>
        <v>208626.848</v>
      </c>
      <c r="AH194" s="38"/>
    </row>
    <row r="195" spans="1:44" s="4" customFormat="1" ht="18.75" x14ac:dyDescent="0.25">
      <c r="A195" s="28" t="s">
        <v>7</v>
      </c>
      <c r="B195" s="7">
        <f>B38</f>
        <v>15</v>
      </c>
      <c r="C195" s="7">
        <f t="shared" ref="C195:E195" si="160">C38</f>
        <v>15</v>
      </c>
      <c r="D195" s="7">
        <f t="shared" si="160"/>
        <v>15</v>
      </c>
      <c r="E195" s="7">
        <f t="shared" si="160"/>
        <v>15</v>
      </c>
      <c r="F195" s="2"/>
      <c r="G195" s="2"/>
      <c r="H195" s="7">
        <f t="shared" ref="H195:AE195" si="161">H38</f>
        <v>0</v>
      </c>
      <c r="I195" s="7">
        <f t="shared" si="161"/>
        <v>0</v>
      </c>
      <c r="J195" s="7">
        <f t="shared" si="161"/>
        <v>0</v>
      </c>
      <c r="K195" s="7">
        <f t="shared" si="161"/>
        <v>0</v>
      </c>
      <c r="L195" s="7">
        <f t="shared" si="161"/>
        <v>0</v>
      </c>
      <c r="M195" s="7">
        <f t="shared" si="161"/>
        <v>0</v>
      </c>
      <c r="N195" s="7">
        <f t="shared" si="161"/>
        <v>0</v>
      </c>
      <c r="O195" s="7">
        <f t="shared" si="161"/>
        <v>0</v>
      </c>
      <c r="P195" s="7">
        <f t="shared" si="161"/>
        <v>0</v>
      </c>
      <c r="Q195" s="7">
        <f t="shared" si="161"/>
        <v>0</v>
      </c>
      <c r="R195" s="7">
        <f t="shared" si="161"/>
        <v>0</v>
      </c>
      <c r="S195" s="7">
        <f t="shared" si="161"/>
        <v>0</v>
      </c>
      <c r="T195" s="7">
        <f t="shared" si="161"/>
        <v>0</v>
      </c>
      <c r="U195" s="7">
        <f t="shared" si="161"/>
        <v>0</v>
      </c>
      <c r="V195" s="7">
        <f t="shared" si="161"/>
        <v>0</v>
      </c>
      <c r="W195" s="7">
        <f t="shared" si="161"/>
        <v>0</v>
      </c>
      <c r="X195" s="7">
        <f t="shared" si="161"/>
        <v>0</v>
      </c>
      <c r="Y195" s="7">
        <f t="shared" si="161"/>
        <v>0</v>
      </c>
      <c r="Z195" s="7">
        <f t="shared" si="161"/>
        <v>15</v>
      </c>
      <c r="AA195" s="7">
        <f t="shared" si="161"/>
        <v>0</v>
      </c>
      <c r="AB195" s="7">
        <f t="shared" si="161"/>
        <v>0</v>
      </c>
      <c r="AC195" s="7">
        <f t="shared" si="161"/>
        <v>15</v>
      </c>
      <c r="AD195" s="7">
        <f t="shared" si="161"/>
        <v>0</v>
      </c>
      <c r="AE195" s="7">
        <f t="shared" si="161"/>
        <v>0</v>
      </c>
      <c r="AF195" s="12"/>
      <c r="AG195" s="38">
        <f t="shared" si="159"/>
        <v>15</v>
      </c>
      <c r="AH195" s="38"/>
    </row>
    <row r="196" spans="1:44" s="4" customFormat="1" ht="18.75" x14ac:dyDescent="0.25">
      <c r="A196" s="28" t="s">
        <v>8</v>
      </c>
      <c r="B196" s="8">
        <f>B115+B121+B127+B133+B158+B139+B145+B151</f>
        <v>26870</v>
      </c>
      <c r="C196" s="8">
        <f>C115+C121+C127+C133+C158+C139+C145+C151</f>
        <v>26870</v>
      </c>
      <c r="D196" s="8">
        <f>D115+D121+D127+D133+D158+D139+D145+D151</f>
        <v>7480</v>
      </c>
      <c r="E196" s="8">
        <f>E115+E121+E127+E133+E158+E139+E145+E151</f>
        <v>7480</v>
      </c>
      <c r="F196" s="8">
        <f>E196/B196*100</f>
        <v>27.837737253442501</v>
      </c>
      <c r="G196" s="8">
        <f>E196/C196*100</f>
        <v>27.837737253442501</v>
      </c>
      <c r="H196" s="8">
        <f t="shared" ref="H196:AE196" si="162">H115+H121+H127+H133+H158+H139+H145+H151</f>
        <v>0</v>
      </c>
      <c r="I196" s="8">
        <f t="shared" si="162"/>
        <v>0</v>
      </c>
      <c r="J196" s="8">
        <f t="shared" si="162"/>
        <v>0</v>
      </c>
      <c r="K196" s="8">
        <f t="shared" si="162"/>
        <v>0</v>
      </c>
      <c r="L196" s="8">
        <f t="shared" si="162"/>
        <v>0</v>
      </c>
      <c r="M196" s="8">
        <f t="shared" si="162"/>
        <v>0</v>
      </c>
      <c r="N196" s="8">
        <f t="shared" si="162"/>
        <v>300</v>
      </c>
      <c r="O196" s="8">
        <f t="shared" si="162"/>
        <v>0</v>
      </c>
      <c r="P196" s="8">
        <f t="shared" si="162"/>
        <v>0</v>
      </c>
      <c r="Q196" s="8">
        <f t="shared" si="162"/>
        <v>300</v>
      </c>
      <c r="R196" s="8">
        <f t="shared" si="162"/>
        <v>150</v>
      </c>
      <c r="S196" s="8">
        <f t="shared" si="162"/>
        <v>0</v>
      </c>
      <c r="T196" s="8">
        <f t="shared" si="162"/>
        <v>3110</v>
      </c>
      <c r="U196" s="8">
        <f t="shared" si="162"/>
        <v>3260</v>
      </c>
      <c r="V196" s="8">
        <f t="shared" si="162"/>
        <v>0</v>
      </c>
      <c r="W196" s="8">
        <f t="shared" si="162"/>
        <v>0</v>
      </c>
      <c r="X196" s="8">
        <f t="shared" si="162"/>
        <v>1200</v>
      </c>
      <c r="Y196" s="8">
        <f t="shared" si="162"/>
        <v>1200</v>
      </c>
      <c r="Z196" s="8">
        <f t="shared" si="162"/>
        <v>560</v>
      </c>
      <c r="AA196" s="8">
        <f t="shared" si="162"/>
        <v>560</v>
      </c>
      <c r="AB196" s="8">
        <f t="shared" si="162"/>
        <v>0</v>
      </c>
      <c r="AC196" s="8">
        <f t="shared" si="162"/>
        <v>0</v>
      </c>
      <c r="AD196" s="8">
        <f t="shared" si="162"/>
        <v>21550</v>
      </c>
      <c r="AE196" s="8">
        <f t="shared" si="162"/>
        <v>2160</v>
      </c>
      <c r="AF196" s="12"/>
      <c r="AG196" s="38">
        <f t="shared" si="159"/>
        <v>26870</v>
      </c>
      <c r="AH196" s="38"/>
    </row>
    <row r="197" spans="1:44" s="4" customFormat="1" ht="18.75" x14ac:dyDescent="0.25">
      <c r="A197" s="86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5"/>
      <c r="AG197" s="38"/>
      <c r="AH197" s="38"/>
    </row>
    <row r="198" spans="1:44" s="4" customFormat="1" ht="26.25" customHeight="1" x14ac:dyDescent="0.25">
      <c r="A198" s="83"/>
      <c r="B198" s="84"/>
      <c r="C198" s="84"/>
      <c r="D198" s="84"/>
      <c r="E198" s="84"/>
      <c r="F198" s="120"/>
      <c r="G198" s="120"/>
      <c r="H198" s="120"/>
      <c r="I198" s="120"/>
      <c r="J198" s="120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5"/>
      <c r="AG198" s="38"/>
      <c r="AH198" s="38"/>
    </row>
    <row r="199" spans="1:44" s="42" customFormat="1" ht="49.5" customHeight="1" x14ac:dyDescent="0.25">
      <c r="A199" s="40"/>
      <c r="B199" s="117" t="s">
        <v>62</v>
      </c>
      <c r="C199" s="117"/>
      <c r="D199" s="117"/>
      <c r="E199" s="117"/>
      <c r="F199" s="117"/>
      <c r="G199" s="117"/>
      <c r="H199" s="117"/>
      <c r="I199" s="117"/>
      <c r="J199" s="41"/>
      <c r="K199" s="41"/>
      <c r="L199" s="41"/>
      <c r="M199" s="41"/>
      <c r="N199" s="53"/>
      <c r="O199" s="53"/>
      <c r="P199" s="53"/>
      <c r="Q199" s="63"/>
      <c r="R199" s="65"/>
      <c r="S199" s="65"/>
      <c r="T199" s="63"/>
      <c r="U199" s="63"/>
      <c r="V199" s="63"/>
      <c r="W199" s="63"/>
      <c r="X199" s="65"/>
      <c r="Y199" s="65"/>
      <c r="Z199" s="63"/>
      <c r="AA199" s="63"/>
      <c r="AB199" s="63"/>
      <c r="AC199" s="63"/>
      <c r="AD199" s="63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21"/>
      <c r="AR199" s="40"/>
    </row>
    <row r="200" spans="1:44" s="42" customFormat="1" ht="25.5" customHeight="1" x14ac:dyDescent="0.25">
      <c r="A200" s="40"/>
      <c r="B200" s="117" t="s">
        <v>71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21"/>
      <c r="AR200" s="40"/>
    </row>
  </sheetData>
  <mergeCells count="32">
    <mergeCell ref="B200:Z200"/>
    <mergeCell ref="C1:C2"/>
    <mergeCell ref="D1:D2"/>
    <mergeCell ref="E1:E2"/>
    <mergeCell ref="F1:G1"/>
    <mergeCell ref="B199:I199"/>
    <mergeCell ref="H1:I1"/>
    <mergeCell ref="J1:K1"/>
    <mergeCell ref="L1:M1"/>
    <mergeCell ref="N1:O1"/>
    <mergeCell ref="P1:Q1"/>
    <mergeCell ref="R1:S1"/>
    <mergeCell ref="B1:B2"/>
    <mergeCell ref="F198:J198"/>
    <mergeCell ref="AF167:AF172"/>
    <mergeCell ref="AF179:AF181"/>
    <mergeCell ref="AF186:AF189"/>
    <mergeCell ref="AF126:AF127"/>
    <mergeCell ref="AF155:AF156"/>
    <mergeCell ref="AF128:AF133"/>
    <mergeCell ref="AF134:AF139"/>
    <mergeCell ref="AF140:AF145"/>
    <mergeCell ref="AB1:AC1"/>
    <mergeCell ref="AF1:AF2"/>
    <mergeCell ref="AF146:AF151"/>
    <mergeCell ref="X1:Y1"/>
    <mergeCell ref="Z1:AA1"/>
    <mergeCell ref="A5:AF5"/>
    <mergeCell ref="T1:U1"/>
    <mergeCell ref="V1:W1"/>
    <mergeCell ref="A1:A2"/>
    <mergeCell ref="AD1:AE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rowBreaks count="1" manualBreakCount="1">
    <brk id="164" max="31" man="1"/>
  </rowBreaks>
  <colBreaks count="1" manualBreakCount="1">
    <brk id="1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Логинова Ленара Юлдашевна</cp:lastModifiedBy>
  <cp:lastPrinted>2016-01-26T13:07:30Z</cp:lastPrinted>
  <dcterms:created xsi:type="dcterms:W3CDTF">2015-03-18T10:06:26Z</dcterms:created>
  <dcterms:modified xsi:type="dcterms:W3CDTF">2016-04-19T09:06:11Z</dcterms:modified>
</cp:coreProperties>
</file>