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120" windowWidth="12060" windowHeight="12675" activeTab="0"/>
  </bookViews>
  <sheets>
    <sheet name="2018 год " sheetId="1" r:id="rId1"/>
  </sheets>
  <definedNames>
    <definedName name="_xlnm.Print_Titles" localSheetId="0">'2018 год '!$A:$A,'2018 год '!$4:$5</definedName>
    <definedName name="_xlnm.Print_Area" localSheetId="0">'2018 год '!$A$1:$AF$226</definedName>
  </definedNames>
  <calcPr fullCalcOnLoad="1"/>
</workbook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B205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3 957,90</t>
        </r>
      </text>
    </comment>
    <comment ref="B199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7 391,10</t>
        </r>
      </text>
    </comment>
  </commentList>
</comments>
</file>

<file path=xl/sharedStrings.xml><?xml version="1.0" encoding="utf-8"?>
<sst xmlns="http://schemas.openxmlformats.org/spreadsheetml/2006/main" count="285" uniqueCount="93">
  <si>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</si>
  <si>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</si>
  <si>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</si>
  <si>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</si>
  <si>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</si>
  <si>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</si>
  <si>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</si>
  <si>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</si>
  <si>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</si>
  <si>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</si>
  <si>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</si>
  <si>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</si>
  <si>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</si>
  <si>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</si>
  <si>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</si>
  <si>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</si>
  <si>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</si>
  <si>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</si>
  <si>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</si>
  <si>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</si>
  <si>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</si>
  <si>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</si>
  <si>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</si>
  <si>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</si>
  <si>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</si>
  <si>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</si>
  <si>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</si>
  <si>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</si>
  <si>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</si>
  <si>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</si>
  <si>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</si>
  <si>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</si>
  <si>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</si>
  <si>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</si>
  <si>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</si>
  <si>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</si>
  <si>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</si>
  <si>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</si>
  <si>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</si>
  <si>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</si>
  <si>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</si>
  <si>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</si>
  <si>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</si>
  <si>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</si>
  <si>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</si>
  <si>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</si>
  <si>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</si>
  <si>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</si>
  <si>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</si>
  <si>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</si>
  <si>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</si>
  <si>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</si>
  <si>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</si>
  <si>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планы</t>
  </si>
  <si>
    <t>3.1.3. Проведение независимой оценки качества оказания услуг учреждениями культуры города Когалыма</t>
  </si>
  <si>
    <t>План на 2018 год</t>
  </si>
  <si>
    <t>Подпрограмма 1.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</si>
  <si>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3.3 Поэтапное повышение оплаты труда работников учреждений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</si>
  <si>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</si>
  <si>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</si>
  <si>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</si>
  <si>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</si>
  <si>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</si>
  <si>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</si>
  <si>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</si>
  <si>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</si>
  <si>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бюджет города Когалыма - (101,104 направление) выполнение условий софинансирования</t>
  </si>
  <si>
    <t>Приобретение книг,дипломов и грамот для награждения, канц. товаров, картриджей, батареек, дисков, фотобумаги.</t>
  </si>
  <si>
    <t>Контракт от 12.10.2017 №КГ-504.17 на технологическое присоединение объекта к сетям электроснабжения на сумму 20,43 тыс. руб., срок оказания услуг 4 месяца с даты заключения контракта (12.02.2018), в 2017 году уплачен аванс в размере 12,26 тыс. руб. Услуги оказаны, оплата произведена в полном объеме. На отчетную дату объект введен в эксплуатацию.</t>
  </si>
  <si>
    <t>Кассовый расход сложился меньше планового в связи с экономией по оплате труда, по оплате услуг связи, коммунальных расходов, за содержание объектов, по охране объектов, по оплате льготного проезда (документы не предоставлялись).</t>
  </si>
  <si>
    <t>Наяальник Управления культуры, спорта и молодежной политики_____________________Л.А.Юрьева</t>
  </si>
  <si>
    <t xml:space="preserve">Кассовый расход сложился меньше планового в связи с экономией по оплате труда, по услугам связи, по коммунальным услугам, по работам и услугам по содержанию имущества, по оплате за обучение сотрудников, по договору об оказании услуг по физической охране имущества, по командировочным расходам, выплатам профсоюзным органам.                      </t>
  </si>
  <si>
    <t>планы текущие</t>
  </si>
  <si>
    <t>прочие безвозмездные поступления</t>
  </si>
  <si>
    <t>Кассовый расход сложился меньше планового в связи с экономией по заработной плате и соц.выплатам, по оплате коммунальных услуг, за содержание здания, оплате командировочных расходов, оплате налога на имущество.</t>
  </si>
  <si>
    <t>Кассовый расход сложился меньше планового в связи с экономией по оплате энергоснабжения снежного городка, по оплате масте-классов в дни школьных каникул, по оплате новогодних гирлянд (договор заключен по итогам котировки),  по оплате транспортных услуг по новогодним мероприятиям, по оплате фейрверка на День Победы, по оплате проезда участникам фестиваля.</t>
  </si>
  <si>
    <t xml:space="preserve">Кассовый расход сформировался меньше планового в связи с образованием вакантных ставок. </t>
  </si>
  <si>
    <t>Приобретены 122 модуля архивного хранения, 50 коробов "ДЕЛО". Остаток средств в размере 266,79 руб. образовался в результате округления.</t>
  </si>
  <si>
    <t>Приобретены материалы для монтажа (блок,реле,лента,кабель,трубы,колба) и осуществлены монтажные и пусконаладочные работы в зале "История нефти".</t>
  </si>
  <si>
    <t>Оказание услуг связи (Интернет). Перевод документов в электронную форму.</t>
  </si>
  <si>
    <t xml:space="preserve">Оказание информационных услуг (Консультант-Плюс). Приобретение печатных  изданий в количестве 1 966 ед. Оформление подписки периодических печатных изданий (20 комплектов). </t>
  </si>
  <si>
    <t>Приобретение: специализированной библиотечной мебели (тумба, стеллаж и пр.), персонального компьютера (1 ед.), монитора (1 ед.), мыши (1 ед.).</t>
  </si>
  <si>
    <t xml:space="preserve">Ремонт фасада административного здания ("театр "Мираж") по адресу: ул.Мира, 22, часть №1 </t>
  </si>
  <si>
    <t>Приобретены: микрофон, комбоусилитель, компьютеры. Приобретено 34 сценических костюма.</t>
  </si>
  <si>
    <t>Кассовый расход сложился меньше планового в связи с экономией по окружным средствам.</t>
  </si>
  <si>
    <t>План на 01.08.2018</t>
  </si>
  <si>
    <t>Профинансировано на 01.08.2018</t>
  </si>
  <si>
    <t>Кассовый расход на 01.08.2018</t>
  </si>
  <si>
    <t>Ответственный за составление сетевого графика Майер Т.Ф., 93896</t>
  </si>
  <si>
    <t>Приобретена беседка деревянная ("Уличная библиотека").</t>
  </si>
  <si>
    <t>Приобретено:                                                                                                                                                  - мобильное рабочее место для людей с ОВЗ,                                                                                                        - проекционный экран,                                                                                                                             - компьютерные места (5 ед.),                                                                                                                 - оплачены услуги по сопровождению системы "КАМИС",                                                                                                                      - подиумы выставочные (14 шт.),                                                                                                                      - внешний жесткий диск.</t>
  </si>
  <si>
    <t>Оплачены услуги по организации 4 выставок,услуги по проведению мастер-класса по художественной резбе по кости. Приобретена типографская продукция (афиши, пригласительные), канц.товары.</t>
  </si>
  <si>
    <r>
      <rPr>
        <b/>
        <sz val="14"/>
        <rFont val="Times New Roman"/>
        <family val="1"/>
      </rPr>
      <t>Средства по Соглашению с ПАО "НК "ЛУКОЙЛ"</t>
    </r>
    <r>
      <rPr>
        <sz val="14"/>
        <rFont val="Times New Roman"/>
        <family val="1"/>
      </rPr>
      <t xml:space="preserve">:                                                                        - контракт от 17.07.2015 №15С2014 на оказание услуг по ведению авторского надзора за реконструкцией объекта, функции заказчика по контракту переданы МУ "УКС г.Когалыма" 31.07.2015. Цена котракта 2 450,00 тыс. руб., оказание услуг предусмотрено в 2 этапа с 06.02.2017 по 19.11.2018. Оказаны услуги и произведена оплата за 1 этап работ на сумму 1 494,26 тыс. руб.. Ведется оказание услуг по 2 этапу.                                                                                                           - контракт от 21.10.2016 №16/36 на реконструкцию объекта, функции заказчика по контракту переданы МУ "УКС г.Когалыма" 16.11.2016. Цена контракта 601 535,93 тыс. руб. (кассовые расходы на 01.01.2018 - 456 099,56 тыс. руб., из них аванс 277 402,26 тыс. руб.). Срок окончания выполнения работ 30.09.2018.Строительно-монтажные работы ведутся с отставанием от графика в связи с корректировкой проектно-сметной документации.                                                                                                                                            - контракт от 28.07.2017 №1707/01 на поставку и монтаж технологического оборудования, функции заказчика по контракту переданы МУ "УКС г.Когалыма" 28.07.2017. Цена контракта 313 007,59 тыс. руб. (в 2017 году уплачен аванс в размере 312 193,00 тыс. руб.), срок окончания выполнения работ 28.09.2018. Ведется закупка оборудования, монтаж сетей.                                                                                                                                               - контракт от 28.07.2017 №1707/2 на поставку и монтаж технологического оборудования, функции заказчика по контракту МУ "УКС г.Когалыма" переданы 13.03.2018, цена контракта 374 350,22 тыс. руб. (уплачен аванс в размере 168 957,48 тыс. руб.), срок окончания выполнения работ 28.09.2018. Ведется закупка оборудования, монтаж сетей.                                                                                           - контракт от 10.04.2018 №34-АП на корректировку проектно и рабочей документации по объекту. Функции заказчика по контракту переданы МУ "УКС г.Когалыма" 11.04.2018. Цена контракта - 6 401,23 тыс. рублей. Срок выполнения работ 30.09.2018.                                 </t>
    </r>
    <r>
      <rPr>
        <b/>
        <sz val="14"/>
        <rFont val="Times New Roman"/>
        <family val="1"/>
      </rPr>
      <t xml:space="preserve">Средства бюджета города Когалыма:   </t>
    </r>
    <r>
      <rPr>
        <sz val="14"/>
        <rFont val="Times New Roman"/>
        <family val="1"/>
      </rPr>
      <t xml:space="preserve">                                                                                                - контракт от 11.10.2016 №КГ-545.16 на осуществление технологического присоединения энергопринимающих устройств ЛЭП-10 кВ, ТП-10/0,4 кВ для электроснабжения объекта. Срок выполнения работ 2 года. Стоимость контракта 88,10 тыс. рублей.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</si>
</sst>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lef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0" fontId="5" fillId="9" borderId="10" xfId="0" applyFont="1" applyFill="1" applyBorder="1" applyAlignment="1">
      <alignment horizontal="left" vertical="top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4" fillId="9" borderId="14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11" borderId="15" xfId="0" applyNumberFormat="1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>
      <alignment horizontal="justify" wrapText="1"/>
    </xf>
    <xf numFmtId="186" fontId="5" fillId="34" borderId="15" xfId="0" applyNumberFormat="1" applyFont="1" applyFill="1" applyBorder="1" applyAlignment="1">
      <alignment horizontal="right" vertical="center" wrapText="1"/>
    </xf>
    <xf numFmtId="2" fontId="5" fillId="34" borderId="15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4" fillId="19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19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vertical="center" wrapText="1"/>
    </xf>
    <xf numFmtId="2" fontId="5" fillId="34" borderId="15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justify" wrapText="1"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4" fillId="0" borderId="15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86" fontId="4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0" borderId="15" xfId="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 applyProtection="1">
      <alignment horizontal="center" vertical="center" wrapText="1"/>
      <protection/>
    </xf>
    <xf numFmtId="186" fontId="5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6" fontId="4" fillId="33" borderId="15" xfId="0" applyNumberFormat="1" applyFont="1" applyFill="1" applyBorder="1" applyAlignment="1" applyProtection="1">
      <alignment horizontal="center" vertical="center" wrapText="1"/>
      <protection/>
    </xf>
    <xf numFmtId="186" fontId="4" fillId="33" borderId="14" xfId="0" applyNumberFormat="1" applyFont="1" applyFill="1" applyBorder="1" applyAlignment="1" applyProtection="1">
      <alignment horizontal="center" vertical="center" wrapText="1"/>
      <protection/>
    </xf>
    <xf numFmtId="186" fontId="4" fillId="33" borderId="16" xfId="0" applyNumberFormat="1" applyFont="1" applyFill="1" applyBorder="1" applyAlignment="1" applyProtection="1">
      <alignment horizontal="center" vertical="center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 applyProtection="1">
      <alignment horizontal="center" vertical="top" wrapText="1"/>
      <protection/>
    </xf>
    <xf numFmtId="186" fontId="5" fillId="0" borderId="14" xfId="0" applyNumberFormat="1" applyFont="1" applyFill="1" applyBorder="1" applyAlignment="1" applyProtection="1">
      <alignment horizontal="center" vertical="top" wrapText="1"/>
      <protection/>
    </xf>
    <xf numFmtId="186" fontId="5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19" borderId="17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8"/>
  <sheetViews>
    <sheetView showGridLines="0" tabSelected="1" view="pageBreakPreview" zoomScale="60" zoomScaleNormal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M30" sqref="M30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113.5742187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62"/>
      <c r="AF1" s="62"/>
    </row>
    <row r="2" spans="1:32" ht="27" customHeight="1">
      <c r="A2" s="129" t="s">
        <v>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33" t="s">
        <v>19</v>
      </c>
      <c r="AC3" s="133"/>
      <c r="AD3" s="133"/>
      <c r="AE3" s="64"/>
      <c r="AF3" s="64"/>
    </row>
    <row r="4" spans="1:32" s="7" customFormat="1" ht="18.75" customHeight="1">
      <c r="A4" s="131" t="s">
        <v>17</v>
      </c>
      <c r="B4" s="132" t="s">
        <v>55</v>
      </c>
      <c r="C4" s="123" t="s">
        <v>85</v>
      </c>
      <c r="D4" s="123" t="s">
        <v>86</v>
      </c>
      <c r="E4" s="123" t="s">
        <v>87</v>
      </c>
      <c r="F4" s="119" t="s">
        <v>61</v>
      </c>
      <c r="G4" s="120"/>
      <c r="H4" s="119" t="s">
        <v>0</v>
      </c>
      <c r="I4" s="120"/>
      <c r="J4" s="119" t="s">
        <v>1</v>
      </c>
      <c r="K4" s="120"/>
      <c r="L4" s="119" t="s">
        <v>2</v>
      </c>
      <c r="M4" s="120"/>
      <c r="N4" s="119" t="s">
        <v>3</v>
      </c>
      <c r="O4" s="120"/>
      <c r="P4" s="119" t="s">
        <v>4</v>
      </c>
      <c r="Q4" s="120"/>
      <c r="R4" s="119" t="s">
        <v>5</v>
      </c>
      <c r="S4" s="120"/>
      <c r="T4" s="119" t="s">
        <v>6</v>
      </c>
      <c r="U4" s="120"/>
      <c r="V4" s="119" t="s">
        <v>7</v>
      </c>
      <c r="W4" s="120"/>
      <c r="X4" s="119" t="s">
        <v>8</v>
      </c>
      <c r="Y4" s="120"/>
      <c r="Z4" s="119" t="s">
        <v>9</v>
      </c>
      <c r="AA4" s="120"/>
      <c r="AB4" s="119" t="s">
        <v>10</v>
      </c>
      <c r="AC4" s="120"/>
      <c r="AD4" s="121" t="s">
        <v>11</v>
      </c>
      <c r="AE4" s="122"/>
      <c r="AF4" s="123" t="s">
        <v>64</v>
      </c>
    </row>
    <row r="5" spans="1:34" s="9" customFormat="1" ht="46.5" customHeight="1">
      <c r="A5" s="131"/>
      <c r="B5" s="132"/>
      <c r="C5" s="124"/>
      <c r="D5" s="124"/>
      <c r="E5" s="124"/>
      <c r="F5" s="6" t="s">
        <v>62</v>
      </c>
      <c r="G5" s="6" t="s">
        <v>63</v>
      </c>
      <c r="H5" s="8" t="s">
        <v>12</v>
      </c>
      <c r="I5" s="8" t="s">
        <v>65</v>
      </c>
      <c r="J5" s="8" t="s">
        <v>12</v>
      </c>
      <c r="K5" s="8" t="s">
        <v>65</v>
      </c>
      <c r="L5" s="8" t="s">
        <v>12</v>
      </c>
      <c r="M5" s="8" t="s">
        <v>65</v>
      </c>
      <c r="N5" s="8" t="s">
        <v>12</v>
      </c>
      <c r="O5" s="8" t="s">
        <v>65</v>
      </c>
      <c r="P5" s="8" t="s">
        <v>12</v>
      </c>
      <c r="Q5" s="8" t="s">
        <v>65</v>
      </c>
      <c r="R5" s="8" t="s">
        <v>12</v>
      </c>
      <c r="S5" s="8" t="s">
        <v>65</v>
      </c>
      <c r="T5" s="8" t="s">
        <v>12</v>
      </c>
      <c r="U5" s="8" t="s">
        <v>65</v>
      </c>
      <c r="V5" s="8" t="s">
        <v>12</v>
      </c>
      <c r="W5" s="8" t="s">
        <v>65</v>
      </c>
      <c r="X5" s="8" t="s">
        <v>12</v>
      </c>
      <c r="Y5" s="8" t="s">
        <v>65</v>
      </c>
      <c r="Z5" s="8" t="s">
        <v>12</v>
      </c>
      <c r="AA5" s="8" t="s">
        <v>65</v>
      </c>
      <c r="AB5" s="8" t="s">
        <v>12</v>
      </c>
      <c r="AC5" s="8" t="s">
        <v>65</v>
      </c>
      <c r="AD5" s="8" t="s">
        <v>12</v>
      </c>
      <c r="AE5" s="8" t="s">
        <v>65</v>
      </c>
      <c r="AF5" s="124"/>
      <c r="AG5" s="9" t="s">
        <v>53</v>
      </c>
      <c r="AH5" s="9" t="s">
        <v>72</v>
      </c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134" t="s">
        <v>56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6"/>
      <c r="AE7" s="63"/>
      <c r="AF7" s="60"/>
    </row>
    <row r="8" spans="1:32" s="12" customFormat="1" ht="24" customHeight="1">
      <c r="A8" s="59" t="s">
        <v>32</v>
      </c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4" s="21" customFormat="1" ht="18.75">
      <c r="A9" s="32" t="s">
        <v>16</v>
      </c>
      <c r="B9" s="85">
        <f>B10+B11+B12</f>
        <v>33306.4</v>
      </c>
      <c r="C9" s="85">
        <f>C10+C11+C12</f>
        <v>21356.71084</v>
      </c>
      <c r="D9" s="85">
        <f>D10+D11+D12</f>
        <v>21356.71084</v>
      </c>
      <c r="E9" s="85">
        <f>E10+E11+E12</f>
        <v>20666.53097</v>
      </c>
      <c r="F9" s="80">
        <f>E9/B9*100</f>
        <v>62.04972909110561</v>
      </c>
      <c r="G9" s="80">
        <f>E9/C9*100</f>
        <v>96.76832319746855</v>
      </c>
      <c r="H9" s="35">
        <f aca="true" t="shared" si="0" ref="H9:AE9">H10+H11+H12</f>
        <v>1390.35</v>
      </c>
      <c r="I9" s="35">
        <f t="shared" si="0"/>
        <v>1040.753</v>
      </c>
      <c r="J9" s="35">
        <f t="shared" si="0"/>
        <v>3788.545</v>
      </c>
      <c r="K9" s="35">
        <f t="shared" si="0"/>
        <v>3581.313</v>
      </c>
      <c r="L9" s="35">
        <f t="shared" si="0"/>
        <v>1893.287</v>
      </c>
      <c r="M9" s="35">
        <f t="shared" si="0"/>
        <v>1213.46283</v>
      </c>
      <c r="N9" s="35">
        <f t="shared" si="0"/>
        <v>2511.837</v>
      </c>
      <c r="O9" s="35">
        <f t="shared" si="0"/>
        <v>3387.23679</v>
      </c>
      <c r="P9" s="35">
        <f t="shared" si="0"/>
        <v>4489.0869999999995</v>
      </c>
      <c r="Q9" s="35">
        <f t="shared" si="0"/>
        <v>4503.746</v>
      </c>
      <c r="R9" s="35">
        <f t="shared" si="0"/>
        <v>4572.59642</v>
      </c>
      <c r="S9" s="35">
        <f t="shared" si="0"/>
        <v>3868.25935</v>
      </c>
      <c r="T9" s="35">
        <f t="shared" si="0"/>
        <v>2711.00842</v>
      </c>
      <c r="U9" s="35">
        <f t="shared" si="0"/>
        <v>3071.76</v>
      </c>
      <c r="V9" s="35">
        <f t="shared" si="0"/>
        <v>2462.8584199999996</v>
      </c>
      <c r="W9" s="35">
        <f t="shared" si="0"/>
        <v>0</v>
      </c>
      <c r="X9" s="35">
        <f t="shared" si="0"/>
        <v>2595.72042</v>
      </c>
      <c r="Y9" s="35">
        <f t="shared" si="0"/>
        <v>0</v>
      </c>
      <c r="Z9" s="35">
        <f t="shared" si="0"/>
        <v>1940.00842</v>
      </c>
      <c r="AA9" s="35">
        <f t="shared" si="0"/>
        <v>0</v>
      </c>
      <c r="AB9" s="35">
        <f t="shared" si="0"/>
        <v>1706.65842</v>
      </c>
      <c r="AC9" s="35">
        <f t="shared" si="0"/>
        <v>0</v>
      </c>
      <c r="AD9" s="35">
        <f t="shared" si="0"/>
        <v>3244.44348</v>
      </c>
      <c r="AE9" s="35">
        <f t="shared" si="0"/>
        <v>0</v>
      </c>
      <c r="AF9" s="35"/>
      <c r="AG9" s="25">
        <f>AD9+AB9+Z9+X9+V9+T9+R9+P9+N9+L9+J9+H9</f>
        <v>33306.399999999994</v>
      </c>
      <c r="AH9" s="72">
        <f>H9+J9+L9+N9</f>
        <v>9584.019</v>
      </c>
    </row>
    <row r="10" spans="1:34" s="21" customFormat="1" ht="18.75">
      <c r="A10" s="36" t="s">
        <v>15</v>
      </c>
      <c r="B10" s="86">
        <f>B15+B21+B26+B32+B38+B43</f>
        <v>19.7</v>
      </c>
      <c r="C10" s="86">
        <f>C15+C21+C26+C32+C38+C43</f>
        <v>0</v>
      </c>
      <c r="D10" s="86">
        <f>D15+D21+D26+D32+D38+D43</f>
        <v>0</v>
      </c>
      <c r="E10" s="86">
        <f>E15+E21+E26+E32+E38+E43</f>
        <v>0</v>
      </c>
      <c r="F10" s="50">
        <f>E10/B10*100</f>
        <v>0</v>
      </c>
      <c r="G10" s="50" t="e">
        <f>E10/C10*100</f>
        <v>#DIV/0!</v>
      </c>
      <c r="H10" s="37">
        <f aca="true" t="shared" si="1" ref="H10:Y10">H15+H21+H26+H32+H38+H43</f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37">
        <f t="shared" si="1"/>
        <v>0</v>
      </c>
      <c r="T10" s="37">
        <f t="shared" si="1"/>
        <v>0</v>
      </c>
      <c r="U10" s="37">
        <f t="shared" si="1"/>
        <v>0</v>
      </c>
      <c r="V10" s="37">
        <f t="shared" si="1"/>
        <v>19.7</v>
      </c>
      <c r="W10" s="37">
        <f t="shared" si="1"/>
        <v>0</v>
      </c>
      <c r="X10" s="37">
        <f t="shared" si="1"/>
        <v>0</v>
      </c>
      <c r="Y10" s="37">
        <f t="shared" si="1"/>
        <v>0</v>
      </c>
      <c r="Z10" s="37">
        <f>Z15+Z21+Z26+Z32+Z38</f>
        <v>0</v>
      </c>
      <c r="AA10" s="37">
        <f aca="true" t="shared" si="2" ref="AA10:AE12">AA15+AA21+AA26+AA32+AA38+AA43</f>
        <v>0</v>
      </c>
      <c r="AB10" s="37">
        <f t="shared" si="2"/>
        <v>0</v>
      </c>
      <c r="AC10" s="37">
        <f t="shared" si="2"/>
        <v>0</v>
      </c>
      <c r="AD10" s="37">
        <f t="shared" si="2"/>
        <v>0</v>
      </c>
      <c r="AE10" s="37">
        <f t="shared" si="2"/>
        <v>0</v>
      </c>
      <c r="AF10" s="37"/>
      <c r="AG10" s="49">
        <f>AD10+AB10+Z10+X10+V10+T10+R10+P10+N10+L10+J10+H10</f>
        <v>19.7</v>
      </c>
      <c r="AH10" s="72">
        <f>H10+J10+L10+N10</f>
        <v>0</v>
      </c>
    </row>
    <row r="11" spans="1:34" s="21" customFormat="1" ht="18.75">
      <c r="A11" s="36" t="s">
        <v>13</v>
      </c>
      <c r="B11" s="86">
        <f>B16+B27+B33+B39+B44</f>
        <v>930.5</v>
      </c>
      <c r="C11" s="86">
        <f aca="true" t="shared" si="3" ref="C11:E12">C16+C22+C27+C33+C39+C44</f>
        <v>679</v>
      </c>
      <c r="D11" s="86">
        <f t="shared" si="3"/>
        <v>679</v>
      </c>
      <c r="E11" s="86">
        <f t="shared" si="3"/>
        <v>679</v>
      </c>
      <c r="F11" s="50">
        <f>E11/B11*100</f>
        <v>72.97152068780225</v>
      </c>
      <c r="G11" s="50">
        <f>E11/C11*100</f>
        <v>100</v>
      </c>
      <c r="H11" s="37">
        <f aca="true" t="shared" si="4" ref="H11:Z11">H16+H22+H27+H33+H39+H44</f>
        <v>0</v>
      </c>
      <c r="I11" s="37">
        <f>I16+I22+I27+I33+I39+I44</f>
        <v>0</v>
      </c>
      <c r="J11" s="37">
        <f t="shared" si="4"/>
        <v>0</v>
      </c>
      <c r="K11" s="37">
        <f>K16+K22+K27+K33+K39+K44</f>
        <v>0</v>
      </c>
      <c r="L11" s="37">
        <f t="shared" si="4"/>
        <v>12</v>
      </c>
      <c r="M11" s="37">
        <f>M16+M22+M27+M33+M39+M44</f>
        <v>12</v>
      </c>
      <c r="N11" s="37">
        <f t="shared" si="4"/>
        <v>18</v>
      </c>
      <c r="O11" s="37">
        <f>O16+O22+O27+O33+O39+O44</f>
        <v>18</v>
      </c>
      <c r="P11" s="37">
        <f t="shared" si="4"/>
        <v>554.775</v>
      </c>
      <c r="Q11" s="37">
        <f>Q16+Q22+Q27+Q33+Q39+Q44</f>
        <v>554.775</v>
      </c>
      <c r="R11" s="37">
        <f t="shared" si="4"/>
        <v>76.225</v>
      </c>
      <c r="S11" s="37">
        <f>S16+S22+S27+S33+S39+S44</f>
        <v>76.225</v>
      </c>
      <c r="T11" s="37">
        <f t="shared" si="4"/>
        <v>18</v>
      </c>
      <c r="U11" s="37">
        <f>U16+U22+U27+U33+U39+U44</f>
        <v>18</v>
      </c>
      <c r="V11" s="37">
        <f t="shared" si="4"/>
        <v>118</v>
      </c>
      <c r="W11" s="37">
        <f>W16+W22+W27+W33+W39+W44</f>
        <v>0</v>
      </c>
      <c r="X11" s="37">
        <f t="shared" si="4"/>
        <v>18</v>
      </c>
      <c r="Y11" s="37">
        <f>Y16+Y22+Y27+Y33+Y39+Y44</f>
        <v>0</v>
      </c>
      <c r="Z11" s="37">
        <f t="shared" si="4"/>
        <v>77.5</v>
      </c>
      <c r="AA11" s="37">
        <f t="shared" si="2"/>
        <v>0</v>
      </c>
      <c r="AB11" s="37">
        <f t="shared" si="2"/>
        <v>18</v>
      </c>
      <c r="AC11" s="37">
        <f t="shared" si="2"/>
        <v>0</v>
      </c>
      <c r="AD11" s="37">
        <f t="shared" si="2"/>
        <v>20</v>
      </c>
      <c r="AE11" s="37">
        <f t="shared" si="2"/>
        <v>0</v>
      </c>
      <c r="AF11" s="37"/>
      <c r="AG11" s="49">
        <f>AD11+AB11+Z11+X11+V11+T11+R11+P11+N11+L11+J11+H11</f>
        <v>930.5</v>
      </c>
      <c r="AH11" s="72">
        <f>H11+J11+L11+N11</f>
        <v>30</v>
      </c>
    </row>
    <row r="12" spans="1:34" s="21" customFormat="1" ht="18.75">
      <c r="A12" s="36" t="s">
        <v>14</v>
      </c>
      <c r="B12" s="86">
        <f>B17+B23+B28+B34+B40+B45</f>
        <v>32356.200000000004</v>
      </c>
      <c r="C12" s="86">
        <f t="shared" si="3"/>
        <v>20677.71084</v>
      </c>
      <c r="D12" s="86">
        <f t="shared" si="3"/>
        <v>20677.71084</v>
      </c>
      <c r="E12" s="86">
        <f t="shared" si="3"/>
        <v>19987.53097</v>
      </c>
      <c r="F12" s="50">
        <f>E12/B12*100</f>
        <v>61.77341891198594</v>
      </c>
      <c r="G12" s="50">
        <f>E12/C12*100</f>
        <v>96.66220368714664</v>
      </c>
      <c r="H12" s="37">
        <f aca="true" t="shared" si="5" ref="H12:Z12">H17+H23+H28+H34+H40+H45</f>
        <v>1390.35</v>
      </c>
      <c r="I12" s="37">
        <f>I17+I23+I28+I34+I40+I45</f>
        <v>1040.753</v>
      </c>
      <c r="J12" s="37">
        <f t="shared" si="5"/>
        <v>3788.545</v>
      </c>
      <c r="K12" s="37">
        <f>K17+K23+K28+K34+K40+K45</f>
        <v>3581.313</v>
      </c>
      <c r="L12" s="37">
        <f t="shared" si="5"/>
        <v>1881.287</v>
      </c>
      <c r="M12" s="37">
        <f>M17+M23+M28+M34+M40+M45</f>
        <v>1201.46283</v>
      </c>
      <c r="N12" s="37">
        <f t="shared" si="5"/>
        <v>2493.837</v>
      </c>
      <c r="O12" s="37">
        <f>O17+O23+O28+O34+O40+O45</f>
        <v>3369.23679</v>
      </c>
      <c r="P12" s="37">
        <f t="shared" si="5"/>
        <v>3934.312</v>
      </c>
      <c r="Q12" s="37">
        <f>Q17+Q23+Q28+Q34+Q40+Q45</f>
        <v>3948.971</v>
      </c>
      <c r="R12" s="37">
        <f t="shared" si="5"/>
        <v>4496.3714199999995</v>
      </c>
      <c r="S12" s="37">
        <f>S17+S23+S28+S34+S40+S45</f>
        <v>3792.03435</v>
      </c>
      <c r="T12" s="37">
        <f t="shared" si="5"/>
        <v>2693.00842</v>
      </c>
      <c r="U12" s="37">
        <f>U17+U23+U28+U34+U40+U45</f>
        <v>3053.76</v>
      </c>
      <c r="V12" s="37">
        <f t="shared" si="5"/>
        <v>2325.1584199999998</v>
      </c>
      <c r="W12" s="37">
        <f>W17+W23+W28+W34+W40+W45</f>
        <v>0</v>
      </c>
      <c r="X12" s="37">
        <f t="shared" si="5"/>
        <v>2577.72042</v>
      </c>
      <c r="Y12" s="37">
        <f>Y17+Y23+Y28+Y34+Y40+Y45</f>
        <v>0</v>
      </c>
      <c r="Z12" s="37">
        <f t="shared" si="5"/>
        <v>1862.50842</v>
      </c>
      <c r="AA12" s="37">
        <f t="shared" si="2"/>
        <v>0</v>
      </c>
      <c r="AB12" s="37">
        <f t="shared" si="2"/>
        <v>1688.65842</v>
      </c>
      <c r="AC12" s="37">
        <f t="shared" si="2"/>
        <v>0</v>
      </c>
      <c r="AD12" s="37">
        <f t="shared" si="2"/>
        <v>3224.44348</v>
      </c>
      <c r="AE12" s="37">
        <f t="shared" si="2"/>
        <v>0</v>
      </c>
      <c r="AF12" s="37"/>
      <c r="AG12" s="49">
        <f>AD12+AB12+Z12+X12+V12+T12+R12+P12+N12+L12+J12+H12</f>
        <v>32356.199999999997</v>
      </c>
      <c r="AH12" s="72">
        <f>H12+J12+L12+N12</f>
        <v>9554.019</v>
      </c>
    </row>
    <row r="13" spans="1:32" s="21" customFormat="1" ht="111.75" customHeight="1">
      <c r="A13" s="61" t="s">
        <v>21</v>
      </c>
      <c r="B13" s="87"/>
      <c r="C13" s="87"/>
      <c r="D13" s="87"/>
      <c r="E13" s="87"/>
      <c r="F13" s="81"/>
      <c r="G13" s="81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11" t="s">
        <v>79</v>
      </c>
    </row>
    <row r="14" spans="1:32" s="12" customFormat="1" ht="18.75">
      <c r="A14" s="3" t="s">
        <v>16</v>
      </c>
      <c r="B14" s="88">
        <f>B16+B17+B15</f>
        <v>207.5</v>
      </c>
      <c r="C14" s="88">
        <f>C16+C17</f>
        <v>77.5</v>
      </c>
      <c r="D14" s="88">
        <f>D16+D17</f>
        <v>77.5</v>
      </c>
      <c r="E14" s="88">
        <f>E16+E17</f>
        <v>77.5</v>
      </c>
      <c r="F14" s="58">
        <f>E14/B14*100</f>
        <v>37.34939759036144</v>
      </c>
      <c r="G14" s="58">
        <f>E14/C14*100</f>
        <v>100</v>
      </c>
      <c r="H14" s="30">
        <f>H16+H17+H15</f>
        <v>0</v>
      </c>
      <c r="I14" s="30">
        <f>I15+I16+I17</f>
        <v>0</v>
      </c>
      <c r="J14" s="30">
        <f>J16+J17+J15</f>
        <v>12</v>
      </c>
      <c r="K14" s="30">
        <f>K15+K16+K17</f>
        <v>12</v>
      </c>
      <c r="L14" s="30">
        <f>L16+L17+L15</f>
        <v>7</v>
      </c>
      <c r="M14" s="30">
        <f>M15+M16+M17</f>
        <v>7</v>
      </c>
      <c r="N14" s="30">
        <f>N16+N17+N15</f>
        <v>12</v>
      </c>
      <c r="O14" s="30">
        <f>O15+O16+O17</f>
        <v>12</v>
      </c>
      <c r="P14" s="30">
        <f>P16+P17+P15</f>
        <v>12</v>
      </c>
      <c r="Q14" s="30">
        <f>Q15+Q16+Q17</f>
        <v>12</v>
      </c>
      <c r="R14" s="30">
        <f>R16+R17+R15</f>
        <v>22.5</v>
      </c>
      <c r="S14" s="30">
        <f>S15+S16+S17</f>
        <v>22.5</v>
      </c>
      <c r="T14" s="30">
        <f>T16+T17+T15</f>
        <v>12</v>
      </c>
      <c r="U14" s="30">
        <f>U15+U16+U17</f>
        <v>12</v>
      </c>
      <c r="V14" s="30">
        <f>V16+V17+V15</f>
        <v>12</v>
      </c>
      <c r="W14" s="30">
        <f>W15+W16+W17</f>
        <v>0</v>
      </c>
      <c r="X14" s="30">
        <f>X16+X17+X15</f>
        <v>12</v>
      </c>
      <c r="Y14" s="30">
        <f>Y15+Y16+Y17</f>
        <v>0</v>
      </c>
      <c r="Z14" s="30">
        <f>Z16+Z17+Z15</f>
        <v>82</v>
      </c>
      <c r="AA14" s="30">
        <f>AA15+AA16+AA17</f>
        <v>0</v>
      </c>
      <c r="AB14" s="30">
        <f>AB16+AB17+AB15</f>
        <v>12</v>
      </c>
      <c r="AC14" s="30">
        <f>AC15+AC16+AC17</f>
        <v>0</v>
      </c>
      <c r="AD14" s="30">
        <f>AD16+AD17+AD15</f>
        <v>12</v>
      </c>
      <c r="AE14" s="30">
        <f>AE15+AE16+AE17</f>
        <v>0</v>
      </c>
      <c r="AF14" s="112"/>
    </row>
    <row r="15" spans="1:32" s="12" customFormat="1" ht="18.75">
      <c r="A15" s="2" t="s">
        <v>15</v>
      </c>
      <c r="B15" s="89">
        <f>H15+J15+L15+N15+P15+R15+T15+V15+X15+Z15+AB15+AD15</f>
        <v>0</v>
      </c>
      <c r="C15" s="89">
        <f>H15+J15+L15+N15+P15+R15+T15</f>
        <v>0</v>
      </c>
      <c r="D15" s="89">
        <f>C15</f>
        <v>0</v>
      </c>
      <c r="E15" s="89">
        <f>I15+K15+M15+O15+Q15+S15+U15+W15+Y15+AA15+AC15+AE15</f>
        <v>0</v>
      </c>
      <c r="F15" s="55" t="e">
        <f>E15/B15*100</f>
        <v>#DIV/0!</v>
      </c>
      <c r="G15" s="55" t="e">
        <f>E15/C15*100</f>
        <v>#DIV/0!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/>
      <c r="X15" s="31">
        <v>0</v>
      </c>
      <c r="Y15" s="31"/>
      <c r="Z15" s="31">
        <v>0</v>
      </c>
      <c r="AA15" s="31"/>
      <c r="AB15" s="31">
        <v>0</v>
      </c>
      <c r="AC15" s="31"/>
      <c r="AD15" s="31">
        <v>0</v>
      </c>
      <c r="AE15" s="31"/>
      <c r="AF15" s="112"/>
    </row>
    <row r="16" spans="1:32" s="12" customFormat="1" ht="18.75">
      <c r="A16" s="2" t="s">
        <v>13</v>
      </c>
      <c r="B16" s="89">
        <f>H16+J16+L16+N16+P16+R16+T16+V16+X16+Z16+AB16+AD16</f>
        <v>176.375</v>
      </c>
      <c r="C16" s="89">
        <f>H16+J16+L16+N16+P16+R16+T16</f>
        <v>56.875</v>
      </c>
      <c r="D16" s="89">
        <f>C16</f>
        <v>56.875</v>
      </c>
      <c r="E16" s="89">
        <f>I16+K16+M16+O16+Q16+S16+U16+W16+Y16+AA16+AC16+AE16</f>
        <v>56.875</v>
      </c>
      <c r="F16" s="55">
        <f>E16/B16*100</f>
        <v>32.246633593196314</v>
      </c>
      <c r="G16" s="55">
        <f>E16/C16*100</f>
        <v>100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12</v>
      </c>
      <c r="O16" s="31">
        <v>12</v>
      </c>
      <c r="P16" s="31">
        <v>12</v>
      </c>
      <c r="Q16" s="31">
        <v>12</v>
      </c>
      <c r="R16" s="31">
        <v>20.875</v>
      </c>
      <c r="S16" s="31">
        <v>20.875</v>
      </c>
      <c r="T16" s="31">
        <v>12</v>
      </c>
      <c r="U16" s="31">
        <v>12</v>
      </c>
      <c r="V16" s="31">
        <v>12</v>
      </c>
      <c r="W16" s="31"/>
      <c r="X16" s="31">
        <v>12</v>
      </c>
      <c r="Y16" s="31"/>
      <c r="Z16" s="31">
        <v>71.5</v>
      </c>
      <c r="AA16" s="31"/>
      <c r="AB16" s="31">
        <v>12</v>
      </c>
      <c r="AC16" s="31"/>
      <c r="AD16" s="31">
        <v>12</v>
      </c>
      <c r="AE16" s="31"/>
      <c r="AF16" s="112"/>
    </row>
    <row r="17" spans="1:32" s="12" customFormat="1" ht="18.75">
      <c r="A17" s="2" t="s">
        <v>14</v>
      </c>
      <c r="B17" s="89">
        <f>H17+J17+L17+N17+P17+R17+T17+V17+X17+Z17+AB17+AD17</f>
        <v>31.125</v>
      </c>
      <c r="C17" s="89">
        <f>H17+J17+L17+N17+P17+R17+T17</f>
        <v>20.625</v>
      </c>
      <c r="D17" s="89">
        <f>C17</f>
        <v>20.625</v>
      </c>
      <c r="E17" s="89">
        <f>I17+K17+M17+O17+Q17+S17+U17+W17+Y17+AA17+AC17+AE17</f>
        <v>20.625</v>
      </c>
      <c r="F17" s="55">
        <f>E17/B17*100</f>
        <v>66.26506024096386</v>
      </c>
      <c r="G17" s="55">
        <f>E17/C17*100</f>
        <v>100</v>
      </c>
      <c r="H17" s="31">
        <v>0</v>
      </c>
      <c r="I17" s="31">
        <v>0</v>
      </c>
      <c r="J17" s="31">
        <v>12</v>
      </c>
      <c r="K17" s="31">
        <v>12</v>
      </c>
      <c r="L17" s="31">
        <v>7</v>
      </c>
      <c r="M17" s="31">
        <v>7</v>
      </c>
      <c r="N17" s="31">
        <v>0</v>
      </c>
      <c r="O17" s="31">
        <v>0</v>
      </c>
      <c r="P17" s="31">
        <v>0</v>
      </c>
      <c r="Q17" s="31">
        <v>0</v>
      </c>
      <c r="R17" s="31">
        <v>1.625</v>
      </c>
      <c r="S17" s="31">
        <v>1.625</v>
      </c>
      <c r="T17" s="31">
        <v>0</v>
      </c>
      <c r="U17" s="31">
        <v>0</v>
      </c>
      <c r="V17" s="31">
        <v>0</v>
      </c>
      <c r="W17" s="31"/>
      <c r="X17" s="31">
        <v>0</v>
      </c>
      <c r="Y17" s="31"/>
      <c r="Z17" s="31">
        <v>10.5</v>
      </c>
      <c r="AA17" s="31"/>
      <c r="AB17" s="31">
        <v>0</v>
      </c>
      <c r="AC17" s="31"/>
      <c r="AD17" s="31">
        <v>0</v>
      </c>
      <c r="AE17" s="31"/>
      <c r="AF17" s="113"/>
    </row>
    <row r="18" spans="1:32" s="12" customFormat="1" ht="75">
      <c r="A18" s="67" t="s">
        <v>66</v>
      </c>
      <c r="B18" s="90">
        <f>H18+J18+L18+N18+P18+R18+T18+V18+X18+Z18+AB18+AD18</f>
        <v>31.125</v>
      </c>
      <c r="C18" s="90">
        <f>H18+J18+L18+N18+P18+R18+T18</f>
        <v>20.625</v>
      </c>
      <c r="D18" s="90">
        <f>C18</f>
        <v>20.625</v>
      </c>
      <c r="E18" s="90">
        <f>I18+K18+M18+O18+Q18+S18+U18+W18+Y18+AA18+AC18+AE18</f>
        <v>20.63</v>
      </c>
      <c r="F18" s="68">
        <f>E18/B18*100</f>
        <v>66.28112449799197</v>
      </c>
      <c r="G18" s="68">
        <f>E18/C18*100</f>
        <v>100.02424242424242</v>
      </c>
      <c r="H18" s="42">
        <v>0</v>
      </c>
      <c r="I18" s="42">
        <v>0</v>
      </c>
      <c r="J18" s="42">
        <v>12</v>
      </c>
      <c r="K18" s="42">
        <v>12</v>
      </c>
      <c r="L18" s="42">
        <v>7</v>
      </c>
      <c r="M18" s="42">
        <v>7</v>
      </c>
      <c r="N18" s="42">
        <v>0</v>
      </c>
      <c r="O18" s="42">
        <v>0</v>
      </c>
      <c r="P18" s="42">
        <v>0</v>
      </c>
      <c r="Q18" s="42">
        <v>0</v>
      </c>
      <c r="R18" s="42">
        <v>1.625</v>
      </c>
      <c r="S18" s="42">
        <v>1.63</v>
      </c>
      <c r="T18" s="42">
        <v>0</v>
      </c>
      <c r="U18" s="42">
        <v>0</v>
      </c>
      <c r="V18" s="42">
        <v>0</v>
      </c>
      <c r="W18" s="42"/>
      <c r="X18" s="42">
        <v>0</v>
      </c>
      <c r="Y18" s="42"/>
      <c r="Z18" s="42">
        <v>10.5</v>
      </c>
      <c r="AA18" s="42"/>
      <c r="AB18" s="42">
        <v>0</v>
      </c>
      <c r="AC18" s="42"/>
      <c r="AD18" s="42">
        <v>0</v>
      </c>
      <c r="AE18" s="42"/>
      <c r="AF18" s="42"/>
    </row>
    <row r="19" spans="1:32" s="12" customFormat="1" ht="75">
      <c r="A19" s="57" t="s">
        <v>22</v>
      </c>
      <c r="B19" s="88"/>
      <c r="C19" s="88"/>
      <c r="D19" s="88"/>
      <c r="E19" s="88"/>
      <c r="F19" s="58"/>
      <c r="G19" s="58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05"/>
    </row>
    <row r="20" spans="1:32" s="12" customFormat="1" ht="18.75">
      <c r="A20" s="3" t="s">
        <v>16</v>
      </c>
      <c r="B20" s="88">
        <f>B21+B22+B23</f>
        <v>0</v>
      </c>
      <c r="C20" s="88">
        <f>C22+C23</f>
        <v>0</v>
      </c>
      <c r="D20" s="88">
        <f>D22+D23</f>
        <v>0</v>
      </c>
      <c r="E20" s="88">
        <f>E22+E23</f>
        <v>0</v>
      </c>
      <c r="F20" s="58">
        <v>0</v>
      </c>
      <c r="G20" s="58" t="e">
        <f>E20/C20*100</f>
        <v>#DIV/0!</v>
      </c>
      <c r="H20" s="30">
        <f aca="true" t="shared" si="6" ref="H20:AE20">H21+H22+H23</f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6"/>
        <v>0</v>
      </c>
      <c r="O20" s="30">
        <f t="shared" si="6"/>
        <v>0</v>
      </c>
      <c r="P20" s="30">
        <f t="shared" si="6"/>
        <v>0</v>
      </c>
      <c r="Q20" s="30">
        <f t="shared" si="6"/>
        <v>0</v>
      </c>
      <c r="R20" s="30">
        <f t="shared" si="6"/>
        <v>0</v>
      </c>
      <c r="S20" s="30">
        <f t="shared" si="6"/>
        <v>0</v>
      </c>
      <c r="T20" s="30">
        <f t="shared" si="6"/>
        <v>0</v>
      </c>
      <c r="U20" s="30">
        <f t="shared" si="6"/>
        <v>0</v>
      </c>
      <c r="V20" s="30">
        <f t="shared" si="6"/>
        <v>0</v>
      </c>
      <c r="W20" s="30">
        <f t="shared" si="6"/>
        <v>0</v>
      </c>
      <c r="X20" s="30">
        <f t="shared" si="6"/>
        <v>0</v>
      </c>
      <c r="Y20" s="30">
        <f t="shared" si="6"/>
        <v>0</v>
      </c>
      <c r="Z20" s="30">
        <f t="shared" si="6"/>
        <v>0</v>
      </c>
      <c r="AA20" s="30">
        <f t="shared" si="6"/>
        <v>0</v>
      </c>
      <c r="AB20" s="30">
        <f t="shared" si="6"/>
        <v>0</v>
      </c>
      <c r="AC20" s="30">
        <f t="shared" si="6"/>
        <v>0</v>
      </c>
      <c r="AD20" s="30">
        <f t="shared" si="6"/>
        <v>0</v>
      </c>
      <c r="AE20" s="30">
        <f t="shared" si="6"/>
        <v>0</v>
      </c>
      <c r="AF20" s="106"/>
    </row>
    <row r="21" spans="1:32" s="12" customFormat="1" ht="18.75">
      <c r="A21" s="2" t="s">
        <v>15</v>
      </c>
      <c r="B21" s="89">
        <f>H21+J21+L21+N21+P21+R21+T21+V21+X21+Z21+AB21+AD21</f>
        <v>0</v>
      </c>
      <c r="C21" s="89">
        <f>H21+J21+L21+N21+P21+R21+T21</f>
        <v>0</v>
      </c>
      <c r="D21" s="89">
        <v>0</v>
      </c>
      <c r="E21" s="89">
        <f>I21+K21+M21+O21+Q21+S21+U21+W21+Y21+AA21+AC21+AE21</f>
        <v>0</v>
      </c>
      <c r="F21" s="55" t="e">
        <f>E21/B21*100</f>
        <v>#DIV/0!</v>
      </c>
      <c r="G21" s="55" t="e">
        <f>E21/C21*100</f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/>
      <c r="X21" s="31">
        <v>0</v>
      </c>
      <c r="Y21" s="31"/>
      <c r="Z21" s="31">
        <v>0</v>
      </c>
      <c r="AA21" s="31"/>
      <c r="AB21" s="31">
        <v>0</v>
      </c>
      <c r="AC21" s="31"/>
      <c r="AD21" s="31">
        <v>0</v>
      </c>
      <c r="AE21" s="31"/>
      <c r="AF21" s="106"/>
    </row>
    <row r="22" spans="1:32" s="12" customFormat="1" ht="18.75">
      <c r="A22" s="2" t="s">
        <v>13</v>
      </c>
      <c r="B22" s="89">
        <f>H22+J22+L22+N22+P22+R22+T22+V22+X22+Z22+AB22+AD22</f>
        <v>0</v>
      </c>
      <c r="C22" s="89">
        <f>H22+J22+L22+N22+P22+R22+T22</f>
        <v>0</v>
      </c>
      <c r="D22" s="89">
        <f>C22</f>
        <v>0</v>
      </c>
      <c r="E22" s="89">
        <f>I22+K22+M22+O22+Q22+S22+U22+W22+Y22+AA22+AC22+AE22</f>
        <v>0</v>
      </c>
      <c r="F22" s="55" t="e">
        <f>E22/B22*100</f>
        <v>#DIV/0!</v>
      </c>
      <c r="G22" s="55" t="e">
        <f>E22/C22*100</f>
        <v>#DIV/0!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/>
      <c r="X22" s="31">
        <v>0</v>
      </c>
      <c r="Y22" s="31"/>
      <c r="Z22" s="31">
        <v>0</v>
      </c>
      <c r="AA22" s="31"/>
      <c r="AB22" s="31">
        <v>0</v>
      </c>
      <c r="AC22" s="31"/>
      <c r="AD22" s="31">
        <v>0</v>
      </c>
      <c r="AE22" s="31"/>
      <c r="AF22" s="106"/>
    </row>
    <row r="23" spans="1:32" s="12" customFormat="1" ht="18.75">
      <c r="A23" s="2" t="s">
        <v>14</v>
      </c>
      <c r="B23" s="89">
        <f>H23+J23+L23+N23+P23+R23+T23+V23+X23+Z23+AB23+AD23</f>
        <v>0</v>
      </c>
      <c r="C23" s="89">
        <f>H23+J23+L23+N23+P23+R23+T23</f>
        <v>0</v>
      </c>
      <c r="D23" s="89">
        <f>C23</f>
        <v>0</v>
      </c>
      <c r="E23" s="89">
        <f>I23+K23+M23+O23+Q23+S23+U23+W23+Y23+AA23+AC23+AE23</f>
        <v>0</v>
      </c>
      <c r="F23" s="55" t="e">
        <f>E23/B23*100</f>
        <v>#DIV/0!</v>
      </c>
      <c r="G23" s="55" t="e">
        <f>E23/C23*100</f>
        <v>#DIV/0!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/>
      <c r="X23" s="31">
        <v>0</v>
      </c>
      <c r="Y23" s="31"/>
      <c r="Z23" s="31">
        <v>0</v>
      </c>
      <c r="AA23" s="31"/>
      <c r="AB23" s="31">
        <v>0</v>
      </c>
      <c r="AC23" s="31"/>
      <c r="AD23" s="31">
        <v>0</v>
      </c>
      <c r="AE23" s="31"/>
      <c r="AF23" s="107"/>
    </row>
    <row r="24" spans="1:32" s="12" customFormat="1" ht="37.5">
      <c r="A24" s="57" t="s">
        <v>23</v>
      </c>
      <c r="B24" s="88"/>
      <c r="C24" s="88"/>
      <c r="D24" s="88"/>
      <c r="E24" s="88"/>
      <c r="F24" s="58"/>
      <c r="G24" s="5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02" t="s">
        <v>80</v>
      </c>
    </row>
    <row r="25" spans="1:32" s="12" customFormat="1" ht="18.75">
      <c r="A25" s="3" t="s">
        <v>16</v>
      </c>
      <c r="B25" s="88">
        <f>B27+B28+B26</f>
        <v>929.0000000000001</v>
      </c>
      <c r="C25" s="88">
        <f>C27+C28</f>
        <v>669.178</v>
      </c>
      <c r="D25" s="88">
        <f>C25</f>
        <v>669.178</v>
      </c>
      <c r="E25" s="88">
        <f>E27+E28</f>
        <v>669.0633500000001</v>
      </c>
      <c r="F25" s="58">
        <v>0</v>
      </c>
      <c r="G25" s="58">
        <f>E25/C25*100</f>
        <v>99.98286703986086</v>
      </c>
      <c r="H25" s="30">
        <f>H27+H28</f>
        <v>0</v>
      </c>
      <c r="I25" s="30">
        <f>I26+I27+I28</f>
        <v>0</v>
      </c>
      <c r="J25" s="30">
        <f>J27+J28</f>
        <v>200.443</v>
      </c>
      <c r="K25" s="30">
        <f>K26+K27+K28</f>
        <v>100.443</v>
      </c>
      <c r="L25" s="30">
        <f>L27+L28</f>
        <v>112.687</v>
      </c>
      <c r="M25" s="30">
        <f>M26+M27+M28</f>
        <v>212.687</v>
      </c>
      <c r="N25" s="30">
        <f>N27+N28</f>
        <v>106.687</v>
      </c>
      <c r="O25" s="30">
        <f>O26+O27+O28</f>
        <v>106.687</v>
      </c>
      <c r="P25" s="30">
        <f>P27+P28</f>
        <v>156.687</v>
      </c>
      <c r="Q25" s="30">
        <f>Q26+Q27+Q28</f>
        <v>156.687</v>
      </c>
      <c r="R25" s="30">
        <f>R26+R27+R28</f>
        <v>85.987</v>
      </c>
      <c r="S25" s="28">
        <f>S26+S27+S28</f>
        <v>85.86935</v>
      </c>
      <c r="T25" s="30">
        <f>T27+T28+T26</f>
        <v>6.687</v>
      </c>
      <c r="U25" s="30">
        <f>U26+U27+U28</f>
        <v>6.6899999999999995</v>
      </c>
      <c r="V25" s="30">
        <f>V27+V28+V26</f>
        <v>126.387</v>
      </c>
      <c r="W25" s="30">
        <f>W26+W27+W28</f>
        <v>0</v>
      </c>
      <c r="X25" s="30">
        <f>X27+X28</f>
        <v>106.687</v>
      </c>
      <c r="Y25" s="30">
        <f>Y26+Y27+Y28</f>
        <v>0</v>
      </c>
      <c r="Z25" s="30">
        <f>Z27+Z28</f>
        <v>6.687</v>
      </c>
      <c r="AA25" s="30">
        <f>AA26+AA27+AA28</f>
        <v>0</v>
      </c>
      <c r="AB25" s="30">
        <f>AB27+AB28</f>
        <v>6.687</v>
      </c>
      <c r="AC25" s="30">
        <f>AC26+AC27+AC28</f>
        <v>0</v>
      </c>
      <c r="AD25" s="30">
        <f>AD27+AD28</f>
        <v>13.373999999999999</v>
      </c>
      <c r="AE25" s="30">
        <f>AE26+AE27+AE28</f>
        <v>0</v>
      </c>
      <c r="AF25" s="103"/>
    </row>
    <row r="26" spans="1:32" s="12" customFormat="1" ht="18.75">
      <c r="A26" s="2" t="s">
        <v>15</v>
      </c>
      <c r="B26" s="89">
        <f>H26+J26+L26+N26+P26+R26+T26+V26+X26+Z26+AB26+AD26</f>
        <v>19.7</v>
      </c>
      <c r="C26" s="89">
        <f>H26+J26+L26+N26+P26+R26+T26</f>
        <v>0</v>
      </c>
      <c r="D26" s="89">
        <f>C26</f>
        <v>0</v>
      </c>
      <c r="E26" s="89">
        <f>I26+K26+M26+O26+Q26+S26+U26+W26+Y26+AA26+AC26+AE26</f>
        <v>0</v>
      </c>
      <c r="F26" s="55">
        <v>0</v>
      </c>
      <c r="G26" s="55" t="e">
        <f>E26/C26*100</f>
        <v>#DIV/0!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29">
        <v>0</v>
      </c>
      <c r="T26" s="31">
        <v>0</v>
      </c>
      <c r="U26" s="31">
        <v>0</v>
      </c>
      <c r="V26" s="31">
        <v>19.7</v>
      </c>
      <c r="W26" s="31"/>
      <c r="X26" s="31">
        <v>0</v>
      </c>
      <c r="Y26" s="31"/>
      <c r="Z26" s="31">
        <v>0</v>
      </c>
      <c r="AA26" s="31"/>
      <c r="AB26" s="31">
        <v>0</v>
      </c>
      <c r="AC26" s="31"/>
      <c r="AD26" s="31">
        <v>0</v>
      </c>
      <c r="AE26" s="31"/>
      <c r="AF26" s="103"/>
    </row>
    <row r="27" spans="1:32" s="12" customFormat="1" ht="18.75">
      <c r="A27" s="2" t="s">
        <v>13</v>
      </c>
      <c r="B27" s="89">
        <f>H27+J27+L27+N27+P27+R27+T27+V27+X27+Z27+AB27+AD27</f>
        <v>244.125</v>
      </c>
      <c r="C27" s="89">
        <f>H27+J27+L27+N27+P27+R27+T27</f>
        <v>112.125</v>
      </c>
      <c r="D27" s="89">
        <f>E27</f>
        <v>112.125</v>
      </c>
      <c r="E27" s="89">
        <f>I27+K27+M27+O27+Q27+S27+U27+W27+Y27+AA27+AC27+AE27</f>
        <v>112.125</v>
      </c>
      <c r="F27" s="55">
        <v>0</v>
      </c>
      <c r="G27" s="55">
        <f>E27/C27*100</f>
        <v>100</v>
      </c>
      <c r="H27" s="31">
        <v>0</v>
      </c>
      <c r="I27" s="31">
        <v>0</v>
      </c>
      <c r="J27" s="31">
        <v>0</v>
      </c>
      <c r="K27" s="31">
        <v>0</v>
      </c>
      <c r="L27" s="31">
        <v>12</v>
      </c>
      <c r="M27" s="31">
        <v>12</v>
      </c>
      <c r="N27" s="31">
        <v>6</v>
      </c>
      <c r="O27" s="31">
        <v>6</v>
      </c>
      <c r="P27" s="31">
        <v>32.775</v>
      </c>
      <c r="Q27" s="31">
        <v>32.775</v>
      </c>
      <c r="R27" s="31">
        <v>55.35</v>
      </c>
      <c r="S27" s="29">
        <v>55.35</v>
      </c>
      <c r="T27" s="31">
        <v>6</v>
      </c>
      <c r="U27" s="31">
        <v>6</v>
      </c>
      <c r="V27" s="31">
        <v>106</v>
      </c>
      <c r="W27" s="31"/>
      <c r="X27" s="31">
        <v>6</v>
      </c>
      <c r="Y27" s="31"/>
      <c r="Z27" s="31">
        <v>6</v>
      </c>
      <c r="AA27" s="31"/>
      <c r="AB27" s="31">
        <v>6</v>
      </c>
      <c r="AC27" s="31"/>
      <c r="AD27" s="31">
        <v>8</v>
      </c>
      <c r="AE27" s="31"/>
      <c r="AF27" s="103"/>
    </row>
    <row r="28" spans="1:32" s="12" customFormat="1" ht="18.75">
      <c r="A28" s="2" t="s">
        <v>14</v>
      </c>
      <c r="B28" s="89">
        <f>H28+J28+L28+N28+P28+R28+T28+V28+X28+Z28+AB28+AD28</f>
        <v>665.1750000000001</v>
      </c>
      <c r="C28" s="89">
        <f>H28+J28+L28+N28+P28+R28+T28</f>
        <v>557.053</v>
      </c>
      <c r="D28" s="89">
        <f>C28</f>
        <v>557.053</v>
      </c>
      <c r="E28" s="89">
        <f>I28+K28+M28+O28+Q28+S28+U28+W28+Y28+AA28+AC28+AE28</f>
        <v>556.9383500000001</v>
      </c>
      <c r="F28" s="55">
        <v>0</v>
      </c>
      <c r="G28" s="55">
        <f>E28/C28*100</f>
        <v>99.97941847544132</v>
      </c>
      <c r="H28" s="31">
        <v>0</v>
      </c>
      <c r="I28" s="31">
        <v>0</v>
      </c>
      <c r="J28" s="31">
        <v>200.443</v>
      </c>
      <c r="K28" s="31">
        <v>100.443</v>
      </c>
      <c r="L28" s="31">
        <v>100.687</v>
      </c>
      <c r="M28" s="31">
        <v>200.687</v>
      </c>
      <c r="N28" s="31">
        <v>100.687</v>
      </c>
      <c r="O28" s="31">
        <v>100.687</v>
      </c>
      <c r="P28" s="31">
        <v>123.912</v>
      </c>
      <c r="Q28" s="31">
        <v>123.912</v>
      </c>
      <c r="R28" s="31">
        <v>30.637</v>
      </c>
      <c r="S28" s="29">
        <v>30.51935</v>
      </c>
      <c r="T28" s="31">
        <v>0.687</v>
      </c>
      <c r="U28" s="31">
        <v>0.69</v>
      </c>
      <c r="V28" s="31">
        <v>0.687</v>
      </c>
      <c r="W28" s="31"/>
      <c r="X28" s="31">
        <v>100.687</v>
      </c>
      <c r="Y28" s="31"/>
      <c r="Z28" s="31">
        <v>0.687</v>
      </c>
      <c r="AA28" s="31"/>
      <c r="AB28" s="31">
        <v>0.687</v>
      </c>
      <c r="AC28" s="31"/>
      <c r="AD28" s="31">
        <v>5.374</v>
      </c>
      <c r="AE28" s="31"/>
      <c r="AF28" s="104"/>
    </row>
    <row r="29" spans="1:32" s="12" customFormat="1" ht="55.5" customHeight="1">
      <c r="A29" s="67" t="s">
        <v>66</v>
      </c>
      <c r="B29" s="90">
        <f>H29+J29+L29+N29+P29+R29+T29+V29+X29+Z29+AB29+AD29</f>
        <v>46.67499999999999</v>
      </c>
      <c r="C29" s="90">
        <f>H29+J29+L29+N29+P29+R29+T29</f>
        <v>38.553</v>
      </c>
      <c r="D29" s="90">
        <f>E29</f>
        <v>38.434</v>
      </c>
      <c r="E29" s="90">
        <f>I29+K29+M29+O29+Q29+S29+U29+W29+Y29+AA29+AC29+AE29</f>
        <v>38.434</v>
      </c>
      <c r="F29" s="68">
        <f>E29/B29*100</f>
        <v>82.34386716657741</v>
      </c>
      <c r="G29" s="68">
        <f>E29/C29*100</f>
        <v>99.69133400772961</v>
      </c>
      <c r="H29" s="42">
        <v>0</v>
      </c>
      <c r="I29" s="42">
        <v>0</v>
      </c>
      <c r="J29" s="42">
        <v>0.443</v>
      </c>
      <c r="K29" s="42">
        <v>0.44</v>
      </c>
      <c r="L29" s="42">
        <v>0.687</v>
      </c>
      <c r="M29" s="42">
        <v>0.687</v>
      </c>
      <c r="N29" s="42">
        <v>0.687</v>
      </c>
      <c r="O29" s="42">
        <v>0.687</v>
      </c>
      <c r="P29" s="42">
        <v>5.412</v>
      </c>
      <c r="Q29" s="42">
        <v>5.41</v>
      </c>
      <c r="R29" s="42">
        <v>30.637</v>
      </c>
      <c r="S29" s="42">
        <v>30.52</v>
      </c>
      <c r="T29" s="42">
        <v>0.687</v>
      </c>
      <c r="U29" s="42">
        <v>0.69</v>
      </c>
      <c r="V29" s="42">
        <v>0.687</v>
      </c>
      <c r="W29" s="42"/>
      <c r="X29" s="42">
        <v>0.687</v>
      </c>
      <c r="Y29" s="42"/>
      <c r="Z29" s="42">
        <v>0.687</v>
      </c>
      <c r="AA29" s="42"/>
      <c r="AB29" s="42">
        <v>0.687</v>
      </c>
      <c r="AC29" s="42"/>
      <c r="AD29" s="42">
        <v>5.374</v>
      </c>
      <c r="AE29" s="42"/>
      <c r="AF29" s="42"/>
    </row>
    <row r="30" spans="1:32" s="12" customFormat="1" ht="41.25" customHeight="1">
      <c r="A30" s="57" t="s">
        <v>24</v>
      </c>
      <c r="B30" s="88"/>
      <c r="C30" s="88"/>
      <c r="D30" s="88"/>
      <c r="E30" s="88"/>
      <c r="F30" s="58"/>
      <c r="G30" s="58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02" t="s">
        <v>81</v>
      </c>
    </row>
    <row r="31" spans="1:32" s="12" customFormat="1" ht="18.75">
      <c r="A31" s="3" t="s">
        <v>16</v>
      </c>
      <c r="B31" s="88">
        <f>B33+B34+B32</f>
        <v>600</v>
      </c>
      <c r="C31" s="88">
        <f>C33+C34</f>
        <v>600</v>
      </c>
      <c r="D31" s="88">
        <f>C31</f>
        <v>600</v>
      </c>
      <c r="E31" s="88">
        <f>E33+E34</f>
        <v>600</v>
      </c>
      <c r="F31" s="58">
        <v>0</v>
      </c>
      <c r="G31" s="58">
        <f>E31/C31*100</f>
        <v>100</v>
      </c>
      <c r="H31" s="30">
        <f>H33+H34+H32</f>
        <v>0</v>
      </c>
      <c r="I31" s="30">
        <f>I32+I33+I34</f>
        <v>0</v>
      </c>
      <c r="J31" s="30">
        <f>J33+J34+J32</f>
        <v>0</v>
      </c>
      <c r="K31" s="30">
        <f>K32+K33+K34</f>
        <v>0</v>
      </c>
      <c r="L31" s="30">
        <f>L33+L34+L32</f>
        <v>0</v>
      </c>
      <c r="M31" s="30">
        <f>M32+M33+M34</f>
        <v>0</v>
      </c>
      <c r="N31" s="30">
        <f>N33+N34+N32</f>
        <v>0</v>
      </c>
      <c r="O31" s="30">
        <f>O32+O33+O34</f>
        <v>0</v>
      </c>
      <c r="P31" s="30">
        <f>P33+P34+P32</f>
        <v>600</v>
      </c>
      <c r="Q31" s="30">
        <f>Q32+Q33+Q34</f>
        <v>600</v>
      </c>
      <c r="R31" s="30">
        <f>R33+R34+R32</f>
        <v>0</v>
      </c>
      <c r="S31" s="30">
        <f>S32+S33+S34</f>
        <v>0</v>
      </c>
      <c r="T31" s="30">
        <f>T33+T34+T32</f>
        <v>0</v>
      </c>
      <c r="U31" s="30">
        <f>U32+U33+U34</f>
        <v>0</v>
      </c>
      <c r="V31" s="30">
        <f>V34+V33+V32</f>
        <v>0</v>
      </c>
      <c r="W31" s="30">
        <f>W32+W33+W34</f>
        <v>0</v>
      </c>
      <c r="X31" s="30">
        <f>X33+X34+X32</f>
        <v>0</v>
      </c>
      <c r="Y31" s="30">
        <f>Y32+Y33+Y34</f>
        <v>0</v>
      </c>
      <c r="Z31" s="30">
        <f>Z33+Z34+Z32</f>
        <v>0</v>
      </c>
      <c r="AA31" s="30">
        <f>AA32+AA33+AA34</f>
        <v>0</v>
      </c>
      <c r="AB31" s="30">
        <f>AB33+AB34+AB32</f>
        <v>0</v>
      </c>
      <c r="AC31" s="30">
        <f>AC32+AC33+AC34</f>
        <v>0</v>
      </c>
      <c r="AD31" s="30">
        <f>AD33+AD34+AD32</f>
        <v>0</v>
      </c>
      <c r="AE31" s="30">
        <f>AE32+AE33+AE34</f>
        <v>0</v>
      </c>
      <c r="AF31" s="103"/>
    </row>
    <row r="32" spans="1:32" s="12" customFormat="1" ht="18.75">
      <c r="A32" s="2" t="s">
        <v>15</v>
      </c>
      <c r="B32" s="89">
        <f>H32+J32+L32+N32+P32+R32+T32+V32+X32+Z32+AB32+AD32</f>
        <v>0</v>
      </c>
      <c r="C32" s="89">
        <f>H32+J32+L32+N32+P32+R32+T32</f>
        <v>0</v>
      </c>
      <c r="D32" s="89">
        <v>0</v>
      </c>
      <c r="E32" s="89">
        <f>I32+K32+M32+O32+Q32+S32+U32+W32+Y32+AA32+AC32+AE32</f>
        <v>0</v>
      </c>
      <c r="F32" s="55" t="e">
        <f>E32/B32*100</f>
        <v>#DIV/0!</v>
      </c>
      <c r="G32" s="55" t="e">
        <f>E32/C32*100</f>
        <v>#DIV/0!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/>
      <c r="X32" s="31">
        <v>0</v>
      </c>
      <c r="Y32" s="31"/>
      <c r="Z32" s="31">
        <v>0</v>
      </c>
      <c r="AA32" s="31"/>
      <c r="AB32" s="31">
        <v>0</v>
      </c>
      <c r="AC32" s="31"/>
      <c r="AD32" s="31">
        <v>0</v>
      </c>
      <c r="AE32" s="31"/>
      <c r="AF32" s="103"/>
    </row>
    <row r="33" spans="1:32" s="12" customFormat="1" ht="18.75">
      <c r="A33" s="2" t="s">
        <v>13</v>
      </c>
      <c r="B33" s="89">
        <f>H33+J33+L33+N33+P33+R33+T33+V33+X33+Z33+AB33+AD33</f>
        <v>510</v>
      </c>
      <c r="C33" s="89">
        <f>H33+J33+L33+N33+P33+R33+T33</f>
        <v>510</v>
      </c>
      <c r="D33" s="89">
        <f>C33</f>
        <v>510</v>
      </c>
      <c r="E33" s="89">
        <f>I33+K33+M33+O33+Q33+S33+U33+W33+Y33+AA33+AC33+AE33</f>
        <v>510</v>
      </c>
      <c r="F33" s="55">
        <v>0</v>
      </c>
      <c r="G33" s="55">
        <f>E33/C33*100</f>
        <v>100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510</v>
      </c>
      <c r="Q33" s="31">
        <v>510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/>
      <c r="X33" s="31">
        <v>0</v>
      </c>
      <c r="Y33" s="31"/>
      <c r="Z33" s="31">
        <v>0</v>
      </c>
      <c r="AA33" s="31"/>
      <c r="AB33" s="31">
        <v>0</v>
      </c>
      <c r="AC33" s="31"/>
      <c r="AD33" s="31">
        <v>0</v>
      </c>
      <c r="AE33" s="31"/>
      <c r="AF33" s="103"/>
    </row>
    <row r="34" spans="1:32" s="12" customFormat="1" ht="18.75" customHeight="1">
      <c r="A34" s="2" t="s">
        <v>14</v>
      </c>
      <c r="B34" s="89">
        <f>H34+J34+L34+N34+P34+R34+T34+V34+X34+Z34+AB34+AD34</f>
        <v>90</v>
      </c>
      <c r="C34" s="89">
        <f>H34+J34+L34+N34+P34+R34+T34</f>
        <v>90</v>
      </c>
      <c r="D34" s="89">
        <f>C34</f>
        <v>90</v>
      </c>
      <c r="E34" s="89">
        <f>I34+K34+M34+O34+Q34+S34+U34+W34+Y34+AA34+AC34+AE34</f>
        <v>90</v>
      </c>
      <c r="F34" s="55">
        <v>0</v>
      </c>
      <c r="G34" s="55">
        <f>E34/C34*100</f>
        <v>100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90</v>
      </c>
      <c r="Q34" s="31">
        <v>90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/>
      <c r="X34" s="31">
        <v>0</v>
      </c>
      <c r="Y34" s="31"/>
      <c r="Z34" s="31">
        <v>0</v>
      </c>
      <c r="AA34" s="31"/>
      <c r="AB34" s="31">
        <v>0</v>
      </c>
      <c r="AC34" s="31"/>
      <c r="AD34" s="31">
        <v>0</v>
      </c>
      <c r="AE34" s="31"/>
      <c r="AF34" s="104"/>
    </row>
    <row r="35" spans="1:32" s="12" customFormat="1" ht="56.25" customHeight="1">
      <c r="A35" s="67" t="s">
        <v>66</v>
      </c>
      <c r="B35" s="90">
        <f>H35+J35+L35+N35+P35+R35+T35+V35+X35+Z35+AB35+AD35</f>
        <v>90</v>
      </c>
      <c r="C35" s="90">
        <f>H35+J35+L35+N35+P35+R35+T35</f>
        <v>90</v>
      </c>
      <c r="D35" s="90">
        <f>C35</f>
        <v>90</v>
      </c>
      <c r="E35" s="90">
        <f>I35+K35+M35+O35+Q35+S35+U35+W35+Y35+AA35+AC35+AE35</f>
        <v>90</v>
      </c>
      <c r="F35" s="68">
        <v>0</v>
      </c>
      <c r="G35" s="68">
        <f>E35/C35*100</f>
        <v>100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90</v>
      </c>
      <c r="Q35" s="42">
        <v>90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/>
      <c r="X35" s="42">
        <v>0</v>
      </c>
      <c r="Y35" s="42"/>
      <c r="Z35" s="42">
        <v>0</v>
      </c>
      <c r="AA35" s="42"/>
      <c r="AB35" s="42">
        <v>0</v>
      </c>
      <c r="AC35" s="42"/>
      <c r="AD35" s="42">
        <v>0</v>
      </c>
      <c r="AE35" s="42"/>
      <c r="AF35" s="70"/>
    </row>
    <row r="36" spans="1:32" s="12" customFormat="1" ht="75">
      <c r="A36" s="57" t="s">
        <v>25</v>
      </c>
      <c r="B36" s="88"/>
      <c r="C36" s="88"/>
      <c r="D36" s="88"/>
      <c r="E36" s="88"/>
      <c r="F36" s="58"/>
      <c r="G36" s="58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02" t="s">
        <v>67</v>
      </c>
    </row>
    <row r="37" spans="1:32" s="12" customFormat="1" ht="18.75">
      <c r="A37" s="3" t="s">
        <v>16</v>
      </c>
      <c r="B37" s="88">
        <f>B39+B40</f>
        <v>144.6</v>
      </c>
      <c r="C37" s="88">
        <f>C39+C40</f>
        <v>144.6</v>
      </c>
      <c r="D37" s="88">
        <f>C37</f>
        <v>144.6</v>
      </c>
      <c r="E37" s="88">
        <f>E39+E40</f>
        <v>144.6</v>
      </c>
      <c r="F37" s="58">
        <v>0</v>
      </c>
      <c r="G37" s="58">
        <f>E37/C37*100</f>
        <v>100</v>
      </c>
      <c r="H37" s="30">
        <f aca="true" t="shared" si="7" ref="H37:AD37">H39+H40+H38</f>
        <v>0</v>
      </c>
      <c r="I37" s="30">
        <f>I38+I39+I40</f>
        <v>0</v>
      </c>
      <c r="J37" s="30">
        <f t="shared" si="7"/>
        <v>42.8</v>
      </c>
      <c r="K37" s="30">
        <f>K38+K39+K40</f>
        <v>42.8</v>
      </c>
      <c r="L37" s="30">
        <f t="shared" si="7"/>
        <v>101.8</v>
      </c>
      <c r="M37" s="30">
        <f>M38+M39+M40</f>
        <v>101.8</v>
      </c>
      <c r="N37" s="30">
        <f t="shared" si="7"/>
        <v>0</v>
      </c>
      <c r="O37" s="30">
        <f>O38+O39+O40</f>
        <v>0</v>
      </c>
      <c r="P37" s="30">
        <f t="shared" si="7"/>
        <v>0</v>
      </c>
      <c r="Q37" s="30">
        <f>Q38+Q39+Q40</f>
        <v>0</v>
      </c>
      <c r="R37" s="30">
        <f t="shared" si="7"/>
        <v>0</v>
      </c>
      <c r="S37" s="30">
        <f>S38+S39+S40</f>
        <v>0</v>
      </c>
      <c r="T37" s="30">
        <f t="shared" si="7"/>
        <v>0</v>
      </c>
      <c r="U37" s="30">
        <f>U38+U39+U40</f>
        <v>0</v>
      </c>
      <c r="V37" s="30">
        <f t="shared" si="7"/>
        <v>0</v>
      </c>
      <c r="W37" s="30">
        <f>W38+W39+W40</f>
        <v>0</v>
      </c>
      <c r="X37" s="30">
        <f t="shared" si="7"/>
        <v>0</v>
      </c>
      <c r="Y37" s="30">
        <f>Y38+Y39+Y40</f>
        <v>0</v>
      </c>
      <c r="Z37" s="30">
        <f t="shared" si="7"/>
        <v>0</v>
      </c>
      <c r="AA37" s="30">
        <f>AA38+AA39+AA40</f>
        <v>0</v>
      </c>
      <c r="AB37" s="30">
        <f t="shared" si="7"/>
        <v>0</v>
      </c>
      <c r="AC37" s="30">
        <f>AC38+AC39+AC40</f>
        <v>0</v>
      </c>
      <c r="AD37" s="30">
        <f t="shared" si="7"/>
        <v>0</v>
      </c>
      <c r="AE37" s="30">
        <f>AE38+AE39+AE40</f>
        <v>0</v>
      </c>
      <c r="AF37" s="103"/>
    </row>
    <row r="38" spans="1:32" s="54" customFormat="1" ht="18.75">
      <c r="A38" s="2" t="s">
        <v>15</v>
      </c>
      <c r="B38" s="89">
        <f>H38+J38+L38+N38+P38+R38+T38+V38+X38+Z38+AB38+AD38</f>
        <v>0</v>
      </c>
      <c r="C38" s="89">
        <f>H38+J38+L38+N38+P38+R38+T38</f>
        <v>0</v>
      </c>
      <c r="D38" s="89">
        <v>0</v>
      </c>
      <c r="E38" s="89">
        <f>I38+K38+M38+O38+Q38+S38+U38+W38+Y38+AA38+AC38+AE38</f>
        <v>0</v>
      </c>
      <c r="F38" s="55" t="e">
        <f>E38/B38*100</f>
        <v>#DIV/0!</v>
      </c>
      <c r="G38" s="55" t="e">
        <f>E38/C38*100</f>
        <v>#DIV/0!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/>
      <c r="X38" s="31">
        <v>0</v>
      </c>
      <c r="Y38" s="31"/>
      <c r="Z38" s="31">
        <v>0</v>
      </c>
      <c r="AA38" s="31"/>
      <c r="AB38" s="31">
        <v>0</v>
      </c>
      <c r="AC38" s="31"/>
      <c r="AD38" s="31">
        <v>0</v>
      </c>
      <c r="AE38" s="31"/>
      <c r="AF38" s="103"/>
    </row>
    <row r="39" spans="1:32" s="12" customFormat="1" ht="18.75">
      <c r="A39" s="2" t="s">
        <v>13</v>
      </c>
      <c r="B39" s="89">
        <f>H39+J39+L39+N39+P39+R39+T39+V39+X39+Z39+AB39+AD39</f>
        <v>0</v>
      </c>
      <c r="C39" s="89">
        <f>H39+J39+L39+N39+P39+R39+T39</f>
        <v>0</v>
      </c>
      <c r="D39" s="89">
        <f>C39</f>
        <v>0</v>
      </c>
      <c r="E39" s="89">
        <f>I39+K39+M39+O39+Q39+S39+U39+W39+Y39+AA39+AC39+AE39</f>
        <v>0</v>
      </c>
      <c r="F39" s="55" t="e">
        <f>E39/B39*100</f>
        <v>#DIV/0!</v>
      </c>
      <c r="G39" s="55" t="e">
        <f>E39/C39*100</f>
        <v>#DIV/0!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03"/>
    </row>
    <row r="40" spans="1:32" s="12" customFormat="1" ht="18.75">
      <c r="A40" s="2" t="s">
        <v>14</v>
      </c>
      <c r="B40" s="89">
        <f>H40+J40+L40</f>
        <v>144.6</v>
      </c>
      <c r="C40" s="89">
        <f>H40+J40+L40+N40+P40+R40+T40</f>
        <v>144.6</v>
      </c>
      <c r="D40" s="89">
        <f>C40</f>
        <v>144.6</v>
      </c>
      <c r="E40" s="89">
        <f>I40+K40+M40+O40+Q40+S40+U40+W40+Y40+AA40+AC40+AE40</f>
        <v>144.6</v>
      </c>
      <c r="F40" s="55">
        <v>0</v>
      </c>
      <c r="G40" s="55">
        <f>E40/C40*100</f>
        <v>100</v>
      </c>
      <c r="H40" s="31">
        <v>0</v>
      </c>
      <c r="I40" s="31">
        <v>0</v>
      </c>
      <c r="J40" s="31">
        <v>42.8</v>
      </c>
      <c r="K40" s="31">
        <v>42.8</v>
      </c>
      <c r="L40" s="31">
        <v>101.8</v>
      </c>
      <c r="M40" s="31">
        <v>101.8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04"/>
    </row>
    <row r="41" spans="1:32" s="12" customFormat="1" ht="56.25" customHeight="1">
      <c r="A41" s="57" t="s">
        <v>37</v>
      </c>
      <c r="B41" s="88"/>
      <c r="C41" s="88"/>
      <c r="D41" s="88"/>
      <c r="E41" s="88"/>
      <c r="F41" s="58"/>
      <c r="G41" s="58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02" t="s">
        <v>71</v>
      </c>
    </row>
    <row r="42" spans="1:32" s="12" customFormat="1" ht="18.75">
      <c r="A42" s="3" t="s">
        <v>16</v>
      </c>
      <c r="B42" s="88">
        <f>B44+B45</f>
        <v>31425.300000000003</v>
      </c>
      <c r="C42" s="88">
        <f>C44+C45</f>
        <v>19865.43284</v>
      </c>
      <c r="D42" s="88">
        <f>C42</f>
        <v>19865.43284</v>
      </c>
      <c r="E42" s="88">
        <f>E44+E45</f>
        <v>19175.36762</v>
      </c>
      <c r="F42" s="58">
        <v>0</v>
      </c>
      <c r="G42" s="58">
        <f>E42/C42*100</f>
        <v>96.52630161367277</v>
      </c>
      <c r="H42" s="30">
        <f aca="true" t="shared" si="8" ref="H42:AD42">H44+H45+H43</f>
        <v>1390.35</v>
      </c>
      <c r="I42" s="30">
        <f>I43+I44+I45</f>
        <v>1040.753</v>
      </c>
      <c r="J42" s="30">
        <f t="shared" si="8"/>
        <v>3533.302</v>
      </c>
      <c r="K42" s="30">
        <f>K43+K44+K45</f>
        <v>3426.07</v>
      </c>
      <c r="L42" s="30">
        <f t="shared" si="8"/>
        <v>1671.8</v>
      </c>
      <c r="M42" s="30">
        <f>M43+M44+M45</f>
        <v>891.97583</v>
      </c>
      <c r="N42" s="30">
        <f t="shared" si="8"/>
        <v>2393.15</v>
      </c>
      <c r="O42" s="30">
        <f>O43+O44+O45</f>
        <v>3268.54979</v>
      </c>
      <c r="P42" s="30">
        <f t="shared" si="8"/>
        <v>3720.4</v>
      </c>
      <c r="Q42" s="30">
        <f>Q43+Q44+Q45</f>
        <v>3735.059</v>
      </c>
      <c r="R42" s="30">
        <f t="shared" si="8"/>
        <v>4464.10942</v>
      </c>
      <c r="S42" s="30">
        <f>S43+S44+S45</f>
        <v>3759.89</v>
      </c>
      <c r="T42" s="30">
        <f t="shared" si="8"/>
        <v>2692.32142</v>
      </c>
      <c r="U42" s="30">
        <f>U43+U44+U45</f>
        <v>3053.07</v>
      </c>
      <c r="V42" s="30">
        <f t="shared" si="8"/>
        <v>2324.47142</v>
      </c>
      <c r="W42" s="30">
        <f>W43+W44+W45</f>
        <v>0</v>
      </c>
      <c r="X42" s="30">
        <f t="shared" si="8"/>
        <v>2477.03342</v>
      </c>
      <c r="Y42" s="30">
        <f>Y43+Y44+Y45</f>
        <v>0</v>
      </c>
      <c r="Z42" s="30">
        <f t="shared" si="8"/>
        <v>1851.32142</v>
      </c>
      <c r="AA42" s="30">
        <f>AA43+AA44+AA45</f>
        <v>0</v>
      </c>
      <c r="AB42" s="30">
        <f t="shared" si="8"/>
        <v>1687.97142</v>
      </c>
      <c r="AC42" s="30">
        <f>AC43+AC44+AC45</f>
        <v>0</v>
      </c>
      <c r="AD42" s="30">
        <f t="shared" si="8"/>
        <v>3219.06948</v>
      </c>
      <c r="AE42" s="30">
        <f>AE43+AE44+AE45</f>
        <v>0</v>
      </c>
      <c r="AF42" s="103"/>
    </row>
    <row r="43" spans="1:32" s="54" customFormat="1" ht="18.75">
      <c r="A43" s="2" t="s">
        <v>15</v>
      </c>
      <c r="B43" s="89">
        <f>H43+J43+L43+N43+P43+R43+T43+V43+X43+Z43+AB43+AD43</f>
        <v>0</v>
      </c>
      <c r="C43" s="89">
        <f>H43+J43+L43+N43+P43+R43+T43</f>
        <v>0</v>
      </c>
      <c r="D43" s="89">
        <f>C43</f>
        <v>0</v>
      </c>
      <c r="E43" s="89">
        <f>I43+K43+M43+O43+Q43+S43+U43+W43+Y43+AA43+AC43+AE43</f>
        <v>0</v>
      </c>
      <c r="F43" s="55" t="e">
        <f>E43/B43*100</f>
        <v>#DIV/0!</v>
      </c>
      <c r="G43" s="55" t="e">
        <f>E43/C43*100</f>
        <v>#DIV/0!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/>
      <c r="X43" s="31">
        <v>0</v>
      </c>
      <c r="Y43" s="31"/>
      <c r="Z43" s="31">
        <v>0</v>
      </c>
      <c r="AA43" s="31"/>
      <c r="AB43" s="31">
        <v>0</v>
      </c>
      <c r="AC43" s="31"/>
      <c r="AD43" s="31">
        <v>0</v>
      </c>
      <c r="AE43" s="31"/>
      <c r="AF43" s="103"/>
    </row>
    <row r="44" spans="1:32" s="12" customFormat="1" ht="18.75">
      <c r="A44" s="2" t="s">
        <v>13</v>
      </c>
      <c r="B44" s="89">
        <f>H44+J44+L44+N44+P44+R44+T44+V44+X44+Z44+AB44+AD44</f>
        <v>0</v>
      </c>
      <c r="C44" s="89">
        <f>H44+J44+L44+N44+P44+R44+T44</f>
        <v>0</v>
      </c>
      <c r="D44" s="89">
        <f>C44</f>
        <v>0</v>
      </c>
      <c r="E44" s="89">
        <f>I44+K44+M44+O44+Q44+S44+U44+W44+Y44+AA44+AC44+AE44</f>
        <v>0</v>
      </c>
      <c r="F44" s="55" t="e">
        <f>E44/B44*100</f>
        <v>#DIV/0!</v>
      </c>
      <c r="G44" s="55" t="e">
        <f>E44/C44*100</f>
        <v>#DIV/0!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/>
      <c r="X44" s="31">
        <v>0</v>
      </c>
      <c r="Y44" s="31"/>
      <c r="Z44" s="31">
        <v>0</v>
      </c>
      <c r="AA44" s="31"/>
      <c r="AB44" s="31">
        <v>0</v>
      </c>
      <c r="AC44" s="31"/>
      <c r="AD44" s="31">
        <v>0</v>
      </c>
      <c r="AE44" s="31"/>
      <c r="AF44" s="103"/>
    </row>
    <row r="45" spans="1:32" s="12" customFormat="1" ht="18.75">
      <c r="A45" s="2" t="s">
        <v>14</v>
      </c>
      <c r="B45" s="89">
        <f>H45+J45+L45+N45+P45+R45+T45+V45+X45+Z45++AB45++AD45</f>
        <v>31425.300000000003</v>
      </c>
      <c r="C45" s="89">
        <f>H45+J45+L45+N45+P45+R45+T45</f>
        <v>19865.43284</v>
      </c>
      <c r="D45" s="89">
        <f>C45</f>
        <v>19865.43284</v>
      </c>
      <c r="E45" s="89">
        <f>I45+K45+M45+O45+Q45+S45+U45+W45+Y45+AA45+AC45+AE45</f>
        <v>19175.36762</v>
      </c>
      <c r="F45" s="55">
        <v>0</v>
      </c>
      <c r="G45" s="55">
        <f>E45/C45*100</f>
        <v>96.52630161367277</v>
      </c>
      <c r="H45" s="31">
        <v>1390.35</v>
      </c>
      <c r="I45" s="31">
        <v>1040.753</v>
      </c>
      <c r="J45" s="31">
        <v>3533.302</v>
      </c>
      <c r="K45" s="31">
        <v>3426.07</v>
      </c>
      <c r="L45" s="31">
        <v>1671.8</v>
      </c>
      <c r="M45" s="31">
        <v>891.97583</v>
      </c>
      <c r="N45" s="31">
        <v>2393.15</v>
      </c>
      <c r="O45" s="31">
        <v>3268.54979</v>
      </c>
      <c r="P45" s="31">
        <v>3720.4</v>
      </c>
      <c r="Q45" s="31">
        <v>3735.059</v>
      </c>
      <c r="R45" s="31">
        <v>4464.10942</v>
      </c>
      <c r="S45" s="31">
        <v>3759.89</v>
      </c>
      <c r="T45" s="31">
        <v>2692.32142</v>
      </c>
      <c r="U45" s="31">
        <v>3053.07</v>
      </c>
      <c r="V45" s="31">
        <v>2324.47142</v>
      </c>
      <c r="W45" s="31"/>
      <c r="X45" s="31">
        <v>2477.03342</v>
      </c>
      <c r="Y45" s="31"/>
      <c r="Z45" s="31">
        <v>1851.32142</v>
      </c>
      <c r="AA45" s="31"/>
      <c r="AB45" s="31">
        <v>1687.97142</v>
      </c>
      <c r="AC45" s="31"/>
      <c r="AD45" s="31">
        <v>3219.06948</v>
      </c>
      <c r="AE45" s="31"/>
      <c r="AF45" s="104"/>
    </row>
    <row r="46" spans="1:32" s="12" customFormat="1" ht="24" customHeight="1">
      <c r="A46" s="59" t="s">
        <v>33</v>
      </c>
      <c r="B46" s="85"/>
      <c r="C46" s="85"/>
      <c r="D46" s="85"/>
      <c r="E46" s="85"/>
      <c r="F46" s="80"/>
      <c r="G46" s="80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4" s="21" customFormat="1" ht="18.75">
      <c r="A47" s="32" t="s">
        <v>16</v>
      </c>
      <c r="B47" s="85">
        <f>B48+B49+B50</f>
        <v>24300.699999999993</v>
      </c>
      <c r="C47" s="85">
        <f>C48+C49+C50</f>
        <v>15424.75552</v>
      </c>
      <c r="D47" s="85">
        <f>D48+D49+D50</f>
        <v>15424.75552</v>
      </c>
      <c r="E47" s="85">
        <f>E48+E49+E50</f>
        <v>13920.505000000003</v>
      </c>
      <c r="F47" s="80">
        <f>E47/B47*100</f>
        <v>57.28437863929848</v>
      </c>
      <c r="G47" s="80">
        <f>E47/C47*100</f>
        <v>90.24781612875769</v>
      </c>
      <c r="H47" s="35">
        <f>H48+H49+H50</f>
        <v>1864.4</v>
      </c>
      <c r="I47" s="35">
        <f>I48+I49+I50</f>
        <v>1118.236</v>
      </c>
      <c r="J47" s="35">
        <f>J48+J49+J50</f>
        <v>1605</v>
      </c>
      <c r="K47" s="35">
        <f>K48+K49+K50</f>
        <v>2049.415</v>
      </c>
      <c r="L47" s="35">
        <f aca="true" t="shared" si="9" ref="L47:AD47">L49+L50</f>
        <v>1876.9</v>
      </c>
      <c r="M47" s="35">
        <f>M48+M49+M50</f>
        <v>1452.3210000000001</v>
      </c>
      <c r="N47" s="35">
        <f t="shared" si="9"/>
        <v>2501.8</v>
      </c>
      <c r="O47" s="35">
        <f>O48+O49+O50</f>
        <v>1141.816</v>
      </c>
      <c r="P47" s="35">
        <f t="shared" si="9"/>
        <v>2547.7</v>
      </c>
      <c r="Q47" s="35">
        <f>Q48+Q49+Q50</f>
        <v>3595.595</v>
      </c>
      <c r="R47" s="35">
        <f t="shared" si="9"/>
        <v>1954.95</v>
      </c>
      <c r="S47" s="35">
        <f>S48+S49+S50</f>
        <v>2695.0640000000003</v>
      </c>
      <c r="T47" s="35">
        <f t="shared" si="9"/>
        <v>3074.00552</v>
      </c>
      <c r="U47" s="35">
        <f>U48+U49+U50</f>
        <v>1868.058</v>
      </c>
      <c r="V47" s="35">
        <f t="shared" si="9"/>
        <v>1851.3</v>
      </c>
      <c r="W47" s="35">
        <f>W48+W49+W50</f>
        <v>0</v>
      </c>
      <c r="X47" s="35">
        <f t="shared" si="9"/>
        <v>1543.5</v>
      </c>
      <c r="Y47" s="35">
        <f>Y48+Y49+Y50</f>
        <v>0</v>
      </c>
      <c r="Z47" s="35">
        <f t="shared" si="9"/>
        <v>2247.1</v>
      </c>
      <c r="AA47" s="35">
        <f>AA48+AA49+AA50</f>
        <v>0</v>
      </c>
      <c r="AB47" s="35">
        <f t="shared" si="9"/>
        <v>1397.26</v>
      </c>
      <c r="AC47" s="35">
        <f>AC48+AC49+AC50</f>
        <v>0</v>
      </c>
      <c r="AD47" s="35">
        <f t="shared" si="9"/>
        <v>1836.78448</v>
      </c>
      <c r="AE47" s="35">
        <f>AE48+AE49+AE50</f>
        <v>0</v>
      </c>
      <c r="AF47" s="35"/>
      <c r="AG47" s="49">
        <f>AD47+AB47+Z47+X47+V47+T47+R47+P47+N47+L47+J47+H47</f>
        <v>24300.700000000004</v>
      </c>
      <c r="AH47" s="72">
        <f>H47+J47+L47+N47</f>
        <v>7848.1</v>
      </c>
    </row>
    <row r="48" spans="1:34" s="21" customFormat="1" ht="18.75">
      <c r="A48" s="36" t="s">
        <v>15</v>
      </c>
      <c r="B48" s="86">
        <f>B53+B58+B64+B69+B74</f>
        <v>0</v>
      </c>
      <c r="C48" s="86">
        <f>C53+C58+C64+C69+C74</f>
        <v>0</v>
      </c>
      <c r="D48" s="86">
        <f>D53+D58+D64+D69+D74</f>
        <v>0</v>
      </c>
      <c r="E48" s="86">
        <f>E53+E58+E64+E69+E74</f>
        <v>0</v>
      </c>
      <c r="F48" s="50" t="e">
        <f>E48/B48*100</f>
        <v>#DIV/0!</v>
      </c>
      <c r="G48" s="50" t="e">
        <f>E48/C48*100</f>
        <v>#DIV/0!</v>
      </c>
      <c r="H48" s="37">
        <f aca="true" t="shared" si="10" ref="H48:AE48">H53+H58+H64+H69+H74</f>
        <v>0</v>
      </c>
      <c r="I48" s="37">
        <f t="shared" si="10"/>
        <v>0</v>
      </c>
      <c r="J48" s="37">
        <f t="shared" si="10"/>
        <v>0</v>
      </c>
      <c r="K48" s="37">
        <f t="shared" si="10"/>
        <v>0</v>
      </c>
      <c r="L48" s="37">
        <f t="shared" si="10"/>
        <v>0</v>
      </c>
      <c r="M48" s="37">
        <f t="shared" si="10"/>
        <v>0</v>
      </c>
      <c r="N48" s="37">
        <f t="shared" si="10"/>
        <v>0</v>
      </c>
      <c r="O48" s="37">
        <f t="shared" si="10"/>
        <v>0</v>
      </c>
      <c r="P48" s="37">
        <f t="shared" si="10"/>
        <v>0</v>
      </c>
      <c r="Q48" s="37">
        <f t="shared" si="10"/>
        <v>0</v>
      </c>
      <c r="R48" s="37">
        <f t="shared" si="10"/>
        <v>0</v>
      </c>
      <c r="S48" s="37">
        <f t="shared" si="10"/>
        <v>0</v>
      </c>
      <c r="T48" s="37">
        <f t="shared" si="10"/>
        <v>0</v>
      </c>
      <c r="U48" s="37">
        <f t="shared" si="10"/>
        <v>0</v>
      </c>
      <c r="V48" s="37">
        <f t="shared" si="10"/>
        <v>0</v>
      </c>
      <c r="W48" s="37">
        <f t="shared" si="10"/>
        <v>0</v>
      </c>
      <c r="X48" s="37">
        <f t="shared" si="10"/>
        <v>0</v>
      </c>
      <c r="Y48" s="37">
        <f t="shared" si="10"/>
        <v>0</v>
      </c>
      <c r="Z48" s="37">
        <f t="shared" si="10"/>
        <v>0</v>
      </c>
      <c r="AA48" s="37">
        <f t="shared" si="10"/>
        <v>0</v>
      </c>
      <c r="AB48" s="37">
        <f t="shared" si="10"/>
        <v>0</v>
      </c>
      <c r="AC48" s="37">
        <f t="shared" si="10"/>
        <v>0</v>
      </c>
      <c r="AD48" s="37">
        <f t="shared" si="10"/>
        <v>0</v>
      </c>
      <c r="AE48" s="37">
        <f t="shared" si="10"/>
        <v>0</v>
      </c>
      <c r="AF48" s="37"/>
      <c r="AG48" s="49"/>
      <c r="AH48" s="72">
        <f>H48+J48+L48+N48</f>
        <v>0</v>
      </c>
    </row>
    <row r="49" spans="1:34" s="21" customFormat="1" ht="18.75">
      <c r="A49" s="36" t="s">
        <v>13</v>
      </c>
      <c r="B49" s="86">
        <f>B59+B71+B75</f>
        <v>393.1</v>
      </c>
      <c r="C49" s="86">
        <f>C54+C59+C65+C75</f>
        <v>393.1</v>
      </c>
      <c r="D49" s="86">
        <f>D54+D59+D65+D70+D75</f>
        <v>393.1</v>
      </c>
      <c r="E49" s="86">
        <f>E54+E59+E65+E75</f>
        <v>393.1</v>
      </c>
      <c r="F49" s="50">
        <f>E49/B49*100</f>
        <v>100</v>
      </c>
      <c r="G49" s="50">
        <f>E49/C49*100</f>
        <v>100</v>
      </c>
      <c r="H49" s="37">
        <f aca="true" t="shared" si="11" ref="H49:AD49">H54+H59+H65+H70+H75</f>
        <v>0</v>
      </c>
      <c r="I49" s="37">
        <f>I54+I59+I65+I75</f>
        <v>0</v>
      </c>
      <c r="J49" s="37">
        <f t="shared" si="11"/>
        <v>0</v>
      </c>
      <c r="K49" s="37">
        <f>K54+K59+K65+K75</f>
        <v>0</v>
      </c>
      <c r="L49" s="37">
        <f t="shared" si="11"/>
        <v>0</v>
      </c>
      <c r="M49" s="37">
        <f>M54+M59+M65+M75</f>
        <v>0</v>
      </c>
      <c r="N49" s="37">
        <f t="shared" si="11"/>
        <v>0</v>
      </c>
      <c r="O49" s="37">
        <f>O54+O59+O65+O75</f>
        <v>0</v>
      </c>
      <c r="P49" s="37">
        <f t="shared" si="11"/>
        <v>393.1</v>
      </c>
      <c r="Q49" s="37">
        <f>Q54+Q59+Q65+Q75</f>
        <v>307.1</v>
      </c>
      <c r="R49" s="37">
        <f t="shared" si="11"/>
        <v>0</v>
      </c>
      <c r="S49" s="37">
        <f>S54+S59+S65+S75</f>
        <v>0</v>
      </c>
      <c r="T49" s="37">
        <f t="shared" si="11"/>
        <v>0</v>
      </c>
      <c r="U49" s="37">
        <f>U54+U59+U65+U75</f>
        <v>86</v>
      </c>
      <c r="V49" s="37">
        <f t="shared" si="11"/>
        <v>0</v>
      </c>
      <c r="W49" s="37">
        <f>W54+W59+W65+W75</f>
        <v>0</v>
      </c>
      <c r="X49" s="37">
        <f t="shared" si="11"/>
        <v>0</v>
      </c>
      <c r="Y49" s="37">
        <f>Y54+Y59+Y65+Y75</f>
        <v>0</v>
      </c>
      <c r="Z49" s="37">
        <f t="shared" si="11"/>
        <v>0</v>
      </c>
      <c r="AA49" s="37">
        <f>AA54+AA59+AA65+AA75</f>
        <v>0</v>
      </c>
      <c r="AB49" s="37">
        <f t="shared" si="11"/>
        <v>0</v>
      </c>
      <c r="AC49" s="37">
        <f>AC54+AC59+AC65+AC75</f>
        <v>0</v>
      </c>
      <c r="AD49" s="37">
        <f t="shared" si="11"/>
        <v>0</v>
      </c>
      <c r="AE49" s="37">
        <f>AE54+AE59+AE65+AE75</f>
        <v>0</v>
      </c>
      <c r="AF49" s="37"/>
      <c r="AG49" s="49">
        <f>AD49+AB49+Z49+X49+V49+T49+R49+P49+N49+L49+J49+H49</f>
        <v>393.1</v>
      </c>
      <c r="AH49" s="72">
        <f>H49+J49+L49+N49</f>
        <v>0</v>
      </c>
    </row>
    <row r="50" spans="1:34" s="21" customFormat="1" ht="18.75">
      <c r="A50" s="36" t="s">
        <v>14</v>
      </c>
      <c r="B50" s="86">
        <f>B55+B60+B66++B76</f>
        <v>23907.599999999995</v>
      </c>
      <c r="C50" s="86">
        <f>C55+C60+C66+C71+C76</f>
        <v>15031.65552</v>
      </c>
      <c r="D50" s="86">
        <f>D55+D60+D66+D71+D76</f>
        <v>15031.65552</v>
      </c>
      <c r="E50" s="86">
        <f>E55+E60+E66+E71+E76</f>
        <v>13527.405000000002</v>
      </c>
      <c r="F50" s="50">
        <f>E50/B50*100</f>
        <v>56.58202830898963</v>
      </c>
      <c r="G50" s="50">
        <f>E50/C50*100</f>
        <v>89.99278211239904</v>
      </c>
      <c r="H50" s="37">
        <f>H55+H60+H66+H76</f>
        <v>1864.4</v>
      </c>
      <c r="I50" s="37">
        <f>I55+I60+I66+I71+I76</f>
        <v>1118.236</v>
      </c>
      <c r="J50" s="37">
        <f aca="true" t="shared" si="12" ref="J50:AD50">J55+J60+J66+J71+J76</f>
        <v>1605</v>
      </c>
      <c r="K50" s="37">
        <f>K55+K60+K66+K71+K76</f>
        <v>2049.415</v>
      </c>
      <c r="L50" s="37">
        <f t="shared" si="12"/>
        <v>1876.9</v>
      </c>
      <c r="M50" s="37">
        <f>M55+M60+M66+M71+M76</f>
        <v>1452.3210000000001</v>
      </c>
      <c r="N50" s="37">
        <f t="shared" si="12"/>
        <v>2501.8</v>
      </c>
      <c r="O50" s="37">
        <f>O55+O60+O66+O71+O76</f>
        <v>1141.816</v>
      </c>
      <c r="P50" s="37">
        <f t="shared" si="12"/>
        <v>2154.6</v>
      </c>
      <c r="Q50" s="37">
        <f>Q55+Q60+Q66+Q71+Q76</f>
        <v>3288.495</v>
      </c>
      <c r="R50" s="37">
        <f t="shared" si="12"/>
        <v>1954.95</v>
      </c>
      <c r="S50" s="37">
        <f>S55+S60+S66+S71+S76</f>
        <v>2695.0640000000003</v>
      </c>
      <c r="T50" s="37">
        <f t="shared" si="12"/>
        <v>3074.00552</v>
      </c>
      <c r="U50" s="37">
        <f>U55+U60+U66+U71+U76</f>
        <v>1782.058</v>
      </c>
      <c r="V50" s="37">
        <f t="shared" si="12"/>
        <v>1851.3</v>
      </c>
      <c r="W50" s="37">
        <f>W55+W60+W66+W71+W76</f>
        <v>0</v>
      </c>
      <c r="X50" s="37">
        <f t="shared" si="12"/>
        <v>1543.5</v>
      </c>
      <c r="Y50" s="37">
        <f>Y55+Y60+Y66+Y71+Y76</f>
        <v>0</v>
      </c>
      <c r="Z50" s="37">
        <f t="shared" si="12"/>
        <v>2247.1</v>
      </c>
      <c r="AA50" s="37">
        <f>AA55+AA60+AA66+AA71+AA76</f>
        <v>0</v>
      </c>
      <c r="AB50" s="37">
        <f t="shared" si="12"/>
        <v>1397.26</v>
      </c>
      <c r="AC50" s="37">
        <f>AC55+AC60+AC66+AC71+AC76</f>
        <v>0</v>
      </c>
      <c r="AD50" s="37">
        <f t="shared" si="12"/>
        <v>1836.78448</v>
      </c>
      <c r="AE50" s="37">
        <f>AE55+AE60+AE66+AE71+AE76</f>
        <v>0</v>
      </c>
      <c r="AF50" s="37"/>
      <c r="AG50" s="49">
        <f>AD50+AB50+Z50+X50+V50+T50+R50+P50+N50+L50+J50+H50</f>
        <v>23907.600000000006</v>
      </c>
      <c r="AH50" s="72">
        <f>H50+J50+L50+N50</f>
        <v>7848.1</v>
      </c>
    </row>
    <row r="51" spans="1:32" s="21" customFormat="1" ht="37.5">
      <c r="A51" s="61" t="s">
        <v>26</v>
      </c>
      <c r="B51" s="87"/>
      <c r="C51" s="87"/>
      <c r="D51" s="87"/>
      <c r="E51" s="87"/>
      <c r="F51" s="81"/>
      <c r="G51" s="81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28"/>
      <c r="Z51" s="28"/>
      <c r="AA51" s="28"/>
      <c r="AB51" s="28"/>
      <c r="AC51" s="28"/>
      <c r="AD51" s="28"/>
      <c r="AE51" s="28"/>
      <c r="AF51" s="116"/>
    </row>
    <row r="52" spans="1:32" s="21" customFormat="1" ht="18.75">
      <c r="A52" s="20" t="s">
        <v>16</v>
      </c>
      <c r="B52" s="91">
        <f>B55+B54+B53</f>
        <v>314.7</v>
      </c>
      <c r="C52" s="88">
        <f>C54+C55</f>
        <v>0</v>
      </c>
      <c r="D52" s="88">
        <f>C52</f>
        <v>0</v>
      </c>
      <c r="E52" s="88">
        <f>E54+E55</f>
        <v>0</v>
      </c>
      <c r="F52" s="58">
        <v>0</v>
      </c>
      <c r="G52" s="58" t="e">
        <f>E52/C52*100</f>
        <v>#DIV/0!</v>
      </c>
      <c r="H52" s="28">
        <f aca="true" t="shared" si="13" ref="H52:AD52">H53+H54+H55</f>
        <v>0</v>
      </c>
      <c r="I52" s="28">
        <f>I53+I54+I55</f>
        <v>0</v>
      </c>
      <c r="J52" s="28">
        <f t="shared" si="13"/>
        <v>0</v>
      </c>
      <c r="K52" s="28">
        <f>K53+K54+K55</f>
        <v>0</v>
      </c>
      <c r="L52" s="28">
        <f t="shared" si="13"/>
        <v>0</v>
      </c>
      <c r="M52" s="28">
        <f>M53+M54+M55</f>
        <v>0</v>
      </c>
      <c r="N52" s="28">
        <f t="shared" si="13"/>
        <v>0</v>
      </c>
      <c r="O52" s="28">
        <f>O53+O54+O55</f>
        <v>0</v>
      </c>
      <c r="P52" s="28">
        <f t="shared" si="13"/>
        <v>0</v>
      </c>
      <c r="Q52" s="28">
        <f>Q53+Q54+Q55</f>
        <v>0</v>
      </c>
      <c r="R52" s="28">
        <f t="shared" si="13"/>
        <v>0</v>
      </c>
      <c r="S52" s="28">
        <f>S53+S54+S55</f>
        <v>0</v>
      </c>
      <c r="T52" s="28">
        <f t="shared" si="13"/>
        <v>0</v>
      </c>
      <c r="U52" s="28">
        <f>U53+U54+U55</f>
        <v>0</v>
      </c>
      <c r="V52" s="28">
        <f t="shared" si="13"/>
        <v>314.7</v>
      </c>
      <c r="W52" s="28">
        <f>W53+W54+W55</f>
        <v>0</v>
      </c>
      <c r="X52" s="28">
        <f t="shared" si="13"/>
        <v>0</v>
      </c>
      <c r="Y52" s="28">
        <f>Y53+Y54+Y55</f>
        <v>0</v>
      </c>
      <c r="Z52" s="28">
        <f t="shared" si="13"/>
        <v>0</v>
      </c>
      <c r="AA52" s="28">
        <f>AA53+AA54+AA55</f>
        <v>0</v>
      </c>
      <c r="AB52" s="28">
        <f t="shared" si="13"/>
        <v>0</v>
      </c>
      <c r="AC52" s="28">
        <f>AC53+AC54+AC55</f>
        <v>0</v>
      </c>
      <c r="AD52" s="28">
        <f t="shared" si="13"/>
        <v>0</v>
      </c>
      <c r="AE52" s="28">
        <f>AE53+AE54+AE55</f>
        <v>0</v>
      </c>
      <c r="AF52" s="117"/>
    </row>
    <row r="53" spans="1:32" s="21" customFormat="1" ht="18.75">
      <c r="A53" s="22" t="s">
        <v>15</v>
      </c>
      <c r="B53" s="87">
        <f>H53+J53+L53+N53+P53+R53+T53+V53+X53+Z53+AB53+AD53</f>
        <v>0</v>
      </c>
      <c r="C53" s="89">
        <f>H53+J53+L53+N53+P53+R53+T53</f>
        <v>0</v>
      </c>
      <c r="D53" s="89">
        <f>C53</f>
        <v>0</v>
      </c>
      <c r="E53" s="89">
        <f>I53+K53+M53+O53+Q53+S53+U53+W53+Y53+AA53+AC53+AE53</f>
        <v>0</v>
      </c>
      <c r="F53" s="55" t="e">
        <f>E53/B53*100</f>
        <v>#DIV/0!</v>
      </c>
      <c r="G53" s="55" t="e">
        <f>E53/C53*100</f>
        <v>#DIV/0!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/>
      <c r="X53" s="29">
        <v>0</v>
      </c>
      <c r="Y53" s="29"/>
      <c r="Z53" s="29">
        <v>0</v>
      </c>
      <c r="AA53" s="29"/>
      <c r="AB53" s="29">
        <v>0</v>
      </c>
      <c r="AC53" s="29"/>
      <c r="AD53" s="29">
        <v>0</v>
      </c>
      <c r="AE53" s="29"/>
      <c r="AF53" s="117"/>
    </row>
    <row r="54" spans="1:32" s="21" customFormat="1" ht="18.75">
      <c r="A54" s="22" t="s">
        <v>13</v>
      </c>
      <c r="B54" s="87">
        <f>H54+J54+L54+N54+P54+R54+T54+V54+X54+Z54+AB54+AD54</f>
        <v>0</v>
      </c>
      <c r="C54" s="89">
        <f>H54+J54+L54+N54+P54+R54+T54</f>
        <v>0</v>
      </c>
      <c r="D54" s="89">
        <f>C54</f>
        <v>0</v>
      </c>
      <c r="E54" s="89">
        <f>I54+K54+M54+O54+Q54+S54+U54+W54+Y54+AA54+AC54+AE54</f>
        <v>0</v>
      </c>
      <c r="F54" s="55" t="e">
        <f>E54/B54*100</f>
        <v>#DIV/0!</v>
      </c>
      <c r="G54" s="55" t="e">
        <f>E54/C54*100</f>
        <v>#DIV/0!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/>
      <c r="X54" s="29">
        <v>0</v>
      </c>
      <c r="Y54" s="29"/>
      <c r="Z54" s="29">
        <v>0</v>
      </c>
      <c r="AA54" s="29"/>
      <c r="AB54" s="29">
        <v>0</v>
      </c>
      <c r="AC54" s="29"/>
      <c r="AD54" s="29">
        <v>0</v>
      </c>
      <c r="AE54" s="29"/>
      <c r="AF54" s="117"/>
    </row>
    <row r="55" spans="1:32" s="12" customFormat="1" ht="18.75">
      <c r="A55" s="2" t="s">
        <v>14</v>
      </c>
      <c r="B55" s="89">
        <f>H55+J55+L55+N55+P55+R55+T55+V55+X55+Z55+AB55+AD55</f>
        <v>314.7</v>
      </c>
      <c r="C55" s="89">
        <f>H55+J55+L55+N55+P55+R55+T55</f>
        <v>0</v>
      </c>
      <c r="D55" s="89">
        <f>C55</f>
        <v>0</v>
      </c>
      <c r="E55" s="89">
        <f>I55+K55+M55+O55+Q55+S55+U55+W55+Y55+AA55+AC55+AE55</f>
        <v>0</v>
      </c>
      <c r="F55" s="55">
        <v>0</v>
      </c>
      <c r="G55" s="55" t="e">
        <f>E55/C55*100</f>
        <v>#DIV/0!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314.7</v>
      </c>
      <c r="W55" s="31"/>
      <c r="X55" s="31">
        <v>0</v>
      </c>
      <c r="Y55" s="31"/>
      <c r="Z55" s="31">
        <v>0</v>
      </c>
      <c r="AA55" s="31"/>
      <c r="AB55" s="31">
        <v>0</v>
      </c>
      <c r="AC55" s="31"/>
      <c r="AD55" s="31">
        <v>0</v>
      </c>
      <c r="AE55" s="31"/>
      <c r="AF55" s="118"/>
    </row>
    <row r="56" spans="1:32" s="12" customFormat="1" ht="54.75" customHeight="1">
      <c r="A56" s="57" t="s">
        <v>27</v>
      </c>
      <c r="B56" s="88"/>
      <c r="C56" s="88"/>
      <c r="D56" s="88"/>
      <c r="E56" s="88"/>
      <c r="F56" s="58"/>
      <c r="G56" s="58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02" t="s">
        <v>90</v>
      </c>
    </row>
    <row r="57" spans="1:32" s="12" customFormat="1" ht="18.75">
      <c r="A57" s="3" t="s">
        <v>16</v>
      </c>
      <c r="B57" s="88">
        <f>B59+B60+B58</f>
        <v>602.9000000000001</v>
      </c>
      <c r="C57" s="88">
        <f>C59+C60</f>
        <v>602.9000000000001</v>
      </c>
      <c r="D57" s="88">
        <f>C57</f>
        <v>602.9000000000001</v>
      </c>
      <c r="E57" s="88">
        <f>E59+E60</f>
        <v>602.87</v>
      </c>
      <c r="F57" s="58">
        <v>0</v>
      </c>
      <c r="G57" s="58">
        <f>E57/C57*100</f>
        <v>99.99502405042294</v>
      </c>
      <c r="H57" s="30">
        <f aca="true" t="shared" si="14" ref="H57:AD57">H58+H59+H60</f>
        <v>0</v>
      </c>
      <c r="I57" s="30">
        <f>I58+I59+I60</f>
        <v>0</v>
      </c>
      <c r="J57" s="30">
        <f t="shared" si="14"/>
        <v>0</v>
      </c>
      <c r="K57" s="30">
        <f>K58+K59+K60</f>
        <v>0</v>
      </c>
      <c r="L57" s="30">
        <f t="shared" si="14"/>
        <v>0</v>
      </c>
      <c r="M57" s="30">
        <f>M58+M59+M60</f>
        <v>0</v>
      </c>
      <c r="N57" s="30">
        <f t="shared" si="14"/>
        <v>0</v>
      </c>
      <c r="O57" s="30">
        <f>O58+O59+O60</f>
        <v>0</v>
      </c>
      <c r="P57" s="30">
        <f t="shared" si="14"/>
        <v>602.9000000000001</v>
      </c>
      <c r="Q57" s="30">
        <f>Q58+Q59+Q60</f>
        <v>492.669</v>
      </c>
      <c r="R57" s="30">
        <f t="shared" si="14"/>
        <v>0</v>
      </c>
      <c r="S57" s="30">
        <f>S58+S59+S60</f>
        <v>0</v>
      </c>
      <c r="T57" s="30">
        <f t="shared" si="14"/>
        <v>0</v>
      </c>
      <c r="U57" s="30">
        <f>U58+U59+U60</f>
        <v>110.201</v>
      </c>
      <c r="V57" s="30">
        <f t="shared" si="14"/>
        <v>0</v>
      </c>
      <c r="W57" s="30">
        <f>W58+W59+W60</f>
        <v>0</v>
      </c>
      <c r="X57" s="30">
        <f t="shared" si="14"/>
        <v>0</v>
      </c>
      <c r="Y57" s="30">
        <f>Y58+Y59+Y60</f>
        <v>0</v>
      </c>
      <c r="Z57" s="30">
        <f t="shared" si="14"/>
        <v>0</v>
      </c>
      <c r="AA57" s="30">
        <f>AA58+AA59+AA60</f>
        <v>0</v>
      </c>
      <c r="AB57" s="30">
        <f t="shared" si="14"/>
        <v>0</v>
      </c>
      <c r="AC57" s="30">
        <f>AC58+AC59+AC60</f>
        <v>0</v>
      </c>
      <c r="AD57" s="30">
        <f t="shared" si="14"/>
        <v>0</v>
      </c>
      <c r="AE57" s="30">
        <f>AE58+AE59+AE60</f>
        <v>0</v>
      </c>
      <c r="AF57" s="103"/>
    </row>
    <row r="58" spans="1:32" s="12" customFormat="1" ht="18.75">
      <c r="A58" s="2" t="s">
        <v>15</v>
      </c>
      <c r="B58" s="89">
        <f>H58+J58+L58+N58+P58+R58+T58+V58+X58+Z58+AB58+AD58</f>
        <v>0</v>
      </c>
      <c r="C58" s="89">
        <f>H58+J58+L58+N58+P58+R58+T58</f>
        <v>0</v>
      </c>
      <c r="D58" s="89">
        <f>C58</f>
        <v>0</v>
      </c>
      <c r="E58" s="89">
        <f>I58+K58+M58+O58+Q58+S58+U58+W58+Y58+AA58+AC58+AE58</f>
        <v>0</v>
      </c>
      <c r="F58" s="55" t="e">
        <f>E58/B58*100</f>
        <v>#DIV/0!</v>
      </c>
      <c r="G58" s="55" t="e">
        <f>E58/C58*100</f>
        <v>#DIV/0!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03"/>
    </row>
    <row r="59" spans="1:32" s="12" customFormat="1" ht="18.75">
      <c r="A59" s="2" t="s">
        <v>13</v>
      </c>
      <c r="B59" s="89">
        <f>H59+J59+L59+N59+P59+R59+T59+V59+X59+Z59+AB59+AD59</f>
        <v>393.1</v>
      </c>
      <c r="C59" s="89">
        <f>H59+J59+L59+N59+P59+R59+T59</f>
        <v>393.1</v>
      </c>
      <c r="D59" s="89">
        <f>C59</f>
        <v>393.1</v>
      </c>
      <c r="E59" s="89">
        <f>I59+K59+M59+O59+Q59+S59+U59+W59+Y59+AA59+AC59+AE59</f>
        <v>393.1</v>
      </c>
      <c r="F59" s="55">
        <f>E59/B59*100</f>
        <v>100</v>
      </c>
      <c r="G59" s="55">
        <f>E59/C59*100</f>
        <v>100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393.1</v>
      </c>
      <c r="Q59" s="31">
        <v>307.1</v>
      </c>
      <c r="R59" s="31">
        <v>0</v>
      </c>
      <c r="S59" s="31">
        <v>0</v>
      </c>
      <c r="T59" s="31">
        <v>0</v>
      </c>
      <c r="U59" s="31">
        <v>86</v>
      </c>
      <c r="V59" s="31">
        <v>0</v>
      </c>
      <c r="W59" s="31"/>
      <c r="X59" s="31">
        <v>0</v>
      </c>
      <c r="Y59" s="31"/>
      <c r="Z59" s="31">
        <v>0</v>
      </c>
      <c r="AA59" s="31"/>
      <c r="AB59" s="31">
        <v>0</v>
      </c>
      <c r="AC59" s="31"/>
      <c r="AD59" s="31">
        <v>0</v>
      </c>
      <c r="AE59" s="31"/>
      <c r="AF59" s="103"/>
    </row>
    <row r="60" spans="1:32" s="12" customFormat="1" ht="18.75">
      <c r="A60" s="2" t="s">
        <v>14</v>
      </c>
      <c r="B60" s="89">
        <f>H60+J60+L60+N60+R60+P60+T60+V60+X60+Z60+AB60+AD60</f>
        <v>209.8</v>
      </c>
      <c r="C60" s="89">
        <f>H60+J60+L60+N60+P60+R60+T60</f>
        <v>209.8</v>
      </c>
      <c r="D60" s="89">
        <f>C60</f>
        <v>209.8</v>
      </c>
      <c r="E60" s="89">
        <f>I60+K60+M60+O60+Q60+S60+U60+W60+Y60+AA60+AC60+AE60</f>
        <v>209.76999999999998</v>
      </c>
      <c r="F60" s="55">
        <v>0</v>
      </c>
      <c r="G60" s="55">
        <f>E60/C60*100</f>
        <v>99.98570066730218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209.8</v>
      </c>
      <c r="Q60" s="31">
        <v>185.569</v>
      </c>
      <c r="R60" s="31">
        <v>0</v>
      </c>
      <c r="S60" s="31">
        <v>0</v>
      </c>
      <c r="T60" s="31">
        <v>0</v>
      </c>
      <c r="U60" s="31">
        <v>24.201</v>
      </c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04"/>
    </row>
    <row r="61" spans="1:32" s="12" customFormat="1" ht="75">
      <c r="A61" s="67" t="s">
        <v>66</v>
      </c>
      <c r="B61" s="90">
        <f>H61+J61+L61+N61+P61+R61+T61+V61+X61+Z61+AB61+AD61</f>
        <v>69.4</v>
      </c>
      <c r="C61" s="90">
        <f>H61+J61+L61+N61+P61+R61+T61</f>
        <v>69.4</v>
      </c>
      <c r="D61" s="90">
        <f>E61</f>
        <v>69.37</v>
      </c>
      <c r="E61" s="90">
        <f>I61+K61+M61+O61+Q61+S61+U61+W61+Y61+AA61+AC61+AE61</f>
        <v>69.37</v>
      </c>
      <c r="F61" s="68">
        <f>E61/B61*100</f>
        <v>99.95677233429394</v>
      </c>
      <c r="G61" s="68">
        <f>E61/C61*100</f>
        <v>99.95677233429394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69.4</v>
      </c>
      <c r="Q61" s="42">
        <v>54.07</v>
      </c>
      <c r="R61" s="42">
        <v>0</v>
      </c>
      <c r="S61" s="42">
        <v>0</v>
      </c>
      <c r="T61" s="42">
        <v>0</v>
      </c>
      <c r="U61" s="42">
        <v>15.3</v>
      </c>
      <c r="V61" s="42">
        <v>0</v>
      </c>
      <c r="W61" s="42"/>
      <c r="X61" s="42">
        <v>0</v>
      </c>
      <c r="Y61" s="42"/>
      <c r="Z61" s="42">
        <v>0</v>
      </c>
      <c r="AA61" s="42"/>
      <c r="AB61" s="42">
        <v>0</v>
      </c>
      <c r="AC61" s="42"/>
      <c r="AD61" s="42">
        <v>0</v>
      </c>
      <c r="AE61" s="42"/>
      <c r="AF61" s="42"/>
    </row>
    <row r="62" spans="1:32" s="12" customFormat="1" ht="37.5" customHeight="1">
      <c r="A62" s="57" t="s">
        <v>28</v>
      </c>
      <c r="B62" s="88"/>
      <c r="C62" s="88"/>
      <c r="D62" s="88"/>
      <c r="E62" s="88"/>
      <c r="F62" s="58"/>
      <c r="G62" s="5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02" t="s">
        <v>91</v>
      </c>
    </row>
    <row r="63" spans="1:32" s="12" customFormat="1" ht="18.75">
      <c r="A63" s="3" t="s">
        <v>16</v>
      </c>
      <c r="B63" s="88">
        <f>B66+B65+B64</f>
        <v>500</v>
      </c>
      <c r="C63" s="88">
        <f>C65+C66</f>
        <v>408.4</v>
      </c>
      <c r="D63" s="88">
        <f>C63</f>
        <v>408.4</v>
      </c>
      <c r="E63" s="88">
        <f>E65+E66</f>
        <v>408.34999999999997</v>
      </c>
      <c r="F63" s="58">
        <v>0</v>
      </c>
      <c r="G63" s="58">
        <f>E63/C63*100</f>
        <v>99.9877571008815</v>
      </c>
      <c r="H63" s="30">
        <f aca="true" t="shared" si="15" ref="H63:AD63">H64+H65+H66</f>
        <v>91</v>
      </c>
      <c r="I63" s="30">
        <f>I64+I65+I66</f>
        <v>90.93</v>
      </c>
      <c r="J63" s="30">
        <f t="shared" si="15"/>
        <v>10.8</v>
      </c>
      <c r="K63" s="30">
        <f>K64+K65+K66</f>
        <v>10.8</v>
      </c>
      <c r="L63" s="30">
        <f t="shared" si="15"/>
        <v>220.2</v>
      </c>
      <c r="M63" s="30">
        <f>M64+M65+M66</f>
        <v>220.22</v>
      </c>
      <c r="N63" s="30">
        <f t="shared" si="15"/>
        <v>22.5</v>
      </c>
      <c r="O63" s="30">
        <f>O64+O65+O66</f>
        <v>22.5</v>
      </c>
      <c r="P63" s="30">
        <f t="shared" si="15"/>
        <v>0</v>
      </c>
      <c r="Q63" s="30">
        <f>Q64+Q65+Q66</f>
        <v>0</v>
      </c>
      <c r="R63" s="30">
        <f t="shared" si="15"/>
        <v>63.9</v>
      </c>
      <c r="S63" s="30">
        <f>S64+S65+S66</f>
        <v>63.9</v>
      </c>
      <c r="T63" s="30">
        <f t="shared" si="15"/>
        <v>0</v>
      </c>
      <c r="U63" s="30">
        <f>U64+U65+U66</f>
        <v>0</v>
      </c>
      <c r="V63" s="30">
        <f t="shared" si="15"/>
        <v>0</v>
      </c>
      <c r="W63" s="30">
        <f>W64+W65+W66</f>
        <v>0</v>
      </c>
      <c r="X63" s="30">
        <f t="shared" si="15"/>
        <v>35.1</v>
      </c>
      <c r="Y63" s="30">
        <f>Y64+Y65+Y66</f>
        <v>0</v>
      </c>
      <c r="Z63" s="30">
        <f t="shared" si="15"/>
        <v>26.5</v>
      </c>
      <c r="AA63" s="30">
        <f>AA64+AA65+AA66</f>
        <v>0</v>
      </c>
      <c r="AB63" s="30">
        <f t="shared" si="15"/>
        <v>30</v>
      </c>
      <c r="AC63" s="30">
        <f>AC64+AC65+AC66</f>
        <v>0</v>
      </c>
      <c r="AD63" s="30">
        <f t="shared" si="15"/>
        <v>0</v>
      </c>
      <c r="AE63" s="30">
        <f>AE64+AE65+AE66</f>
        <v>0</v>
      </c>
      <c r="AF63" s="103"/>
    </row>
    <row r="64" spans="1:32" s="12" customFormat="1" ht="18.75">
      <c r="A64" s="2" t="s">
        <v>15</v>
      </c>
      <c r="B64" s="89">
        <f>H64+J64+L64+N64+P64+R64+T64+V64+X64+Z64+AB64+AD64</f>
        <v>0</v>
      </c>
      <c r="C64" s="89">
        <f>H64+J64+L64+N64+P64+R64+T64</f>
        <v>0</v>
      </c>
      <c r="D64" s="89">
        <f>C64</f>
        <v>0</v>
      </c>
      <c r="E64" s="89">
        <f>I64+K64+M64+O64+Q64+S64+U64+W64+Y64+AA64+AC64+AE64</f>
        <v>0</v>
      </c>
      <c r="F64" s="55" t="e">
        <f>E64/B64*100</f>
        <v>#DIV/0!</v>
      </c>
      <c r="G64" s="55" t="e">
        <f>E64/C64*100</f>
        <v>#DIV/0!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103"/>
    </row>
    <row r="65" spans="1:32" s="12" customFormat="1" ht="18.75">
      <c r="A65" s="2" t="s">
        <v>13</v>
      </c>
      <c r="B65" s="89">
        <f>H65+J65+L65+N65+P65+R65+T65+V65+X65+Z65+AB65+AD65</f>
        <v>0</v>
      </c>
      <c r="C65" s="89">
        <f>H65+J65+L65+N65+P65+R65+T65</f>
        <v>0</v>
      </c>
      <c r="D65" s="89">
        <f>C65</f>
        <v>0</v>
      </c>
      <c r="E65" s="89">
        <f>I65+K65+M65+O65+Q65+S65+U65+W65+Y65+AA65+AC65+AE65</f>
        <v>0</v>
      </c>
      <c r="F65" s="55" t="e">
        <f>E65/B65*100</f>
        <v>#DIV/0!</v>
      </c>
      <c r="G65" s="55" t="e">
        <f>E65/C65*100</f>
        <v>#DIV/0!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/>
      <c r="X65" s="31">
        <v>0</v>
      </c>
      <c r="Y65" s="31"/>
      <c r="Z65" s="31">
        <v>0</v>
      </c>
      <c r="AA65" s="31"/>
      <c r="AB65" s="31">
        <v>0</v>
      </c>
      <c r="AC65" s="31"/>
      <c r="AD65" s="31">
        <v>0</v>
      </c>
      <c r="AE65" s="31"/>
      <c r="AF65" s="103"/>
    </row>
    <row r="66" spans="1:32" s="12" customFormat="1" ht="18.75">
      <c r="A66" s="2" t="s">
        <v>14</v>
      </c>
      <c r="B66" s="89">
        <f>H66+J66+L66+N66+P66+R66+T66+V66+X66+Z66+AB66+AD66</f>
        <v>500</v>
      </c>
      <c r="C66" s="89">
        <f>H66+J66+L66+N66+P66+R66+T66</f>
        <v>408.4</v>
      </c>
      <c r="D66" s="89">
        <f>C66</f>
        <v>408.4</v>
      </c>
      <c r="E66" s="89">
        <f>I66+K66+M66+O66+Q66+S66+U66+W66+Y66+AA66+AC66+AE66</f>
        <v>408.34999999999997</v>
      </c>
      <c r="F66" s="55">
        <f>E66/B66*100</f>
        <v>81.67</v>
      </c>
      <c r="G66" s="55">
        <f>E66/C66*100</f>
        <v>99.9877571008815</v>
      </c>
      <c r="H66" s="31">
        <v>91</v>
      </c>
      <c r="I66" s="31">
        <v>90.93</v>
      </c>
      <c r="J66" s="31">
        <v>10.8</v>
      </c>
      <c r="K66" s="31">
        <v>10.8</v>
      </c>
      <c r="L66" s="31">
        <v>220.2</v>
      </c>
      <c r="M66" s="31">
        <v>220.22</v>
      </c>
      <c r="N66" s="31">
        <v>22.5</v>
      </c>
      <c r="O66" s="31">
        <v>22.5</v>
      </c>
      <c r="P66" s="31">
        <v>0</v>
      </c>
      <c r="Q66" s="31">
        <v>0</v>
      </c>
      <c r="R66" s="31">
        <v>63.9</v>
      </c>
      <c r="S66" s="31">
        <v>63.9</v>
      </c>
      <c r="T66" s="31">
        <v>0</v>
      </c>
      <c r="U66" s="31">
        <v>0</v>
      </c>
      <c r="V66" s="31">
        <v>0</v>
      </c>
      <c r="W66" s="31"/>
      <c r="X66" s="31">
        <v>35.1</v>
      </c>
      <c r="Y66" s="31"/>
      <c r="Z66" s="31">
        <v>26.5</v>
      </c>
      <c r="AA66" s="31"/>
      <c r="AB66" s="31">
        <v>30</v>
      </c>
      <c r="AC66" s="31"/>
      <c r="AD66" s="31">
        <v>0</v>
      </c>
      <c r="AE66" s="31"/>
      <c r="AF66" s="104"/>
    </row>
    <row r="67" spans="1:32" s="12" customFormat="1" ht="18.75" customHeight="1">
      <c r="A67" s="57" t="s">
        <v>38</v>
      </c>
      <c r="B67" s="89"/>
      <c r="C67" s="89"/>
      <c r="D67" s="89"/>
      <c r="E67" s="89"/>
      <c r="F67" s="55"/>
      <c r="G67" s="55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08"/>
    </row>
    <row r="68" spans="1:32" s="12" customFormat="1" ht="18.75" customHeight="1">
      <c r="A68" s="3" t="s">
        <v>16</v>
      </c>
      <c r="B68" s="88">
        <f>B71+B70+B69</f>
        <v>0</v>
      </c>
      <c r="C68" s="88">
        <f>C70+C71</f>
        <v>0</v>
      </c>
      <c r="D68" s="88">
        <f>C68</f>
        <v>0</v>
      </c>
      <c r="E68" s="88">
        <f>E70+E71</f>
        <v>0</v>
      </c>
      <c r="F68" s="58" t="e">
        <f>E68/B68*100</f>
        <v>#DIV/0!</v>
      </c>
      <c r="G68" s="58" t="e">
        <f>E68/C68*100</f>
        <v>#DIV/0!</v>
      </c>
      <c r="H68" s="30">
        <f>H71+H70+H69</f>
        <v>0</v>
      </c>
      <c r="I68" s="30">
        <f>I69+I70+I71</f>
        <v>0</v>
      </c>
      <c r="J68" s="30">
        <f aca="true" t="shared" si="16" ref="J68:AD68">J69+J70+J71</f>
        <v>0</v>
      </c>
      <c r="K68" s="30">
        <f>K69+K70+K71</f>
        <v>0</v>
      </c>
      <c r="L68" s="30">
        <f t="shared" si="16"/>
        <v>0</v>
      </c>
      <c r="M68" s="30">
        <f>M69+M70+M71</f>
        <v>0</v>
      </c>
      <c r="N68" s="30">
        <f t="shared" si="16"/>
        <v>0</v>
      </c>
      <c r="O68" s="30">
        <f>O69+O70+O71</f>
        <v>0</v>
      </c>
      <c r="P68" s="30">
        <f t="shared" si="16"/>
        <v>0</v>
      </c>
      <c r="Q68" s="30">
        <f>Q69+Q70+Q71</f>
        <v>0</v>
      </c>
      <c r="R68" s="30">
        <f t="shared" si="16"/>
        <v>0</v>
      </c>
      <c r="S68" s="30">
        <f>S69+S70+S71</f>
        <v>0</v>
      </c>
      <c r="T68" s="30">
        <f t="shared" si="16"/>
        <v>0</v>
      </c>
      <c r="U68" s="30">
        <f>U69+U70+U71</f>
        <v>0</v>
      </c>
      <c r="V68" s="30">
        <f t="shared" si="16"/>
        <v>0</v>
      </c>
      <c r="W68" s="30">
        <f>W69+W70+W71</f>
        <v>0</v>
      </c>
      <c r="X68" s="30">
        <f t="shared" si="16"/>
        <v>0</v>
      </c>
      <c r="Y68" s="30">
        <f>Y69+Y70+Y71</f>
        <v>0</v>
      </c>
      <c r="Z68" s="30">
        <f t="shared" si="16"/>
        <v>0</v>
      </c>
      <c r="AA68" s="30">
        <f>AA69+AA70+AA71</f>
        <v>0</v>
      </c>
      <c r="AB68" s="30">
        <f t="shared" si="16"/>
        <v>0</v>
      </c>
      <c r="AC68" s="30">
        <f>AC69+AC70+AC71</f>
        <v>0</v>
      </c>
      <c r="AD68" s="30">
        <f t="shared" si="16"/>
        <v>0</v>
      </c>
      <c r="AE68" s="30">
        <f>AE69+AE70+AE71</f>
        <v>0</v>
      </c>
      <c r="AF68" s="114"/>
    </row>
    <row r="69" spans="1:32" s="12" customFormat="1" ht="18.75" customHeight="1">
      <c r="A69" s="2" t="s">
        <v>15</v>
      </c>
      <c r="B69" s="89">
        <f>H69+J69+L69+N69+P69+R69+T69+V69+X69+Z69+AB69+AD69</f>
        <v>0</v>
      </c>
      <c r="C69" s="89">
        <f>H69+J69+L69+N69+P69+R69+T69</f>
        <v>0</v>
      </c>
      <c r="D69" s="89">
        <f>C69</f>
        <v>0</v>
      </c>
      <c r="E69" s="89">
        <f>I69+K69+M69+O69+Q69+S69+U69+W69+Y69+AA69+AC69+AE69</f>
        <v>0</v>
      </c>
      <c r="F69" s="55" t="e">
        <f>E69/B69*100</f>
        <v>#DIV/0!</v>
      </c>
      <c r="G69" s="55" t="e">
        <f>E69/C69*100</f>
        <v>#DIV/0!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14"/>
    </row>
    <row r="70" spans="1:32" s="12" customFormat="1" ht="18.75" customHeight="1">
      <c r="A70" s="2" t="s">
        <v>13</v>
      </c>
      <c r="B70" s="89">
        <f>H70+J70+L70+N70+P70+R70+T70+V70+X70+Z70+AB70+AD70</f>
        <v>0</v>
      </c>
      <c r="C70" s="89">
        <f>H70+J70+L70+N70+P70+R70+T70</f>
        <v>0</v>
      </c>
      <c r="D70" s="89">
        <f>C70</f>
        <v>0</v>
      </c>
      <c r="E70" s="89">
        <f>I70+K70+M70+O70+Q70+S70+U70+W70+Y70+AA70+AC70+AE70</f>
        <v>0</v>
      </c>
      <c r="F70" s="55" t="e">
        <f>E70/B70*100</f>
        <v>#DIV/0!</v>
      </c>
      <c r="G70" s="55" t="e">
        <f>E70/C70*100</f>
        <v>#DIV/0!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14"/>
    </row>
    <row r="71" spans="1:32" s="12" customFormat="1" ht="18.75">
      <c r="A71" s="2" t="s">
        <v>14</v>
      </c>
      <c r="B71" s="89">
        <f>H71+J71+L71+N71+P71+R71+T71+V71+X71+Z71+AB71+AD71</f>
        <v>0</v>
      </c>
      <c r="C71" s="89">
        <f>H71+J71+L71+N71+P71+R71+T71</f>
        <v>0</v>
      </c>
      <c r="D71" s="89">
        <f>C71</f>
        <v>0</v>
      </c>
      <c r="E71" s="89">
        <f>I71+K71+M71+O71+Q71+S71+U71+W71+Y71+AA71+AC71+AE71</f>
        <v>0</v>
      </c>
      <c r="F71" s="55" t="e">
        <f>E71/B71*100</f>
        <v>#DIV/0!</v>
      </c>
      <c r="G71" s="55" t="e">
        <f>E71/C71*100</f>
        <v>#DIV/0!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/>
      <c r="X71" s="31">
        <v>0</v>
      </c>
      <c r="Y71" s="31"/>
      <c r="Z71" s="31">
        <v>0</v>
      </c>
      <c r="AA71" s="31"/>
      <c r="AB71" s="31">
        <v>0</v>
      </c>
      <c r="AC71" s="31"/>
      <c r="AD71" s="31">
        <v>0</v>
      </c>
      <c r="AE71" s="31"/>
      <c r="AF71" s="115"/>
    </row>
    <row r="72" spans="1:32" s="12" customFormat="1" ht="38.25" customHeight="1">
      <c r="A72" s="57" t="s">
        <v>39</v>
      </c>
      <c r="B72" s="88"/>
      <c r="C72" s="88"/>
      <c r="D72" s="88"/>
      <c r="E72" s="88"/>
      <c r="F72" s="58"/>
      <c r="G72" s="58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02" t="s">
        <v>74</v>
      </c>
    </row>
    <row r="73" spans="1:32" s="12" customFormat="1" ht="18.75" customHeight="1">
      <c r="A73" s="3" t="s">
        <v>16</v>
      </c>
      <c r="B73" s="88">
        <f>B74+B75+B76</f>
        <v>22883.099999999995</v>
      </c>
      <c r="C73" s="88">
        <f>C75+C76</f>
        <v>14413.45552</v>
      </c>
      <c r="D73" s="88">
        <f>C73</f>
        <v>14413.45552</v>
      </c>
      <c r="E73" s="88">
        <f>E75+E76</f>
        <v>12909.285000000002</v>
      </c>
      <c r="F73" s="58">
        <f>E73/B73*100</f>
        <v>56.414056661903345</v>
      </c>
      <c r="G73" s="58">
        <f>E73/C73*100</f>
        <v>89.56412278850951</v>
      </c>
      <c r="H73" s="30">
        <f aca="true" t="shared" si="17" ref="H73:AD73">H74+H75+H76</f>
        <v>1773.4</v>
      </c>
      <c r="I73" s="30">
        <f>I74+I75+I76</f>
        <v>1027.306</v>
      </c>
      <c r="J73" s="30">
        <f t="shared" si="17"/>
        <v>1594.2</v>
      </c>
      <c r="K73" s="30">
        <f>K74+K75+K76</f>
        <v>2038.615</v>
      </c>
      <c r="L73" s="30">
        <f t="shared" si="17"/>
        <v>1656.7</v>
      </c>
      <c r="M73" s="30">
        <f>M74+M75+M76</f>
        <v>1232.101</v>
      </c>
      <c r="N73" s="30">
        <f t="shared" si="17"/>
        <v>2479.3</v>
      </c>
      <c r="O73" s="30">
        <f>O74+O75+O76</f>
        <v>1119.316</v>
      </c>
      <c r="P73" s="30">
        <f t="shared" si="17"/>
        <v>1944.8</v>
      </c>
      <c r="Q73" s="30">
        <f>Q74+Q75+Q76</f>
        <v>3102.926</v>
      </c>
      <c r="R73" s="30">
        <f t="shared" si="17"/>
        <v>1891.05</v>
      </c>
      <c r="S73" s="30">
        <f>S74+S75+S76</f>
        <v>2631.164</v>
      </c>
      <c r="T73" s="30">
        <f t="shared" si="17"/>
        <v>3074.00552</v>
      </c>
      <c r="U73" s="30">
        <f>U74+U75+U76</f>
        <v>1757.857</v>
      </c>
      <c r="V73" s="30">
        <f t="shared" si="17"/>
        <v>1536.6</v>
      </c>
      <c r="W73" s="30">
        <f>W74+W75+W76</f>
        <v>0</v>
      </c>
      <c r="X73" s="30">
        <f t="shared" si="17"/>
        <v>1508.4</v>
      </c>
      <c r="Y73" s="30">
        <f>Y74+Y75+Y76</f>
        <v>0</v>
      </c>
      <c r="Z73" s="30">
        <f t="shared" si="17"/>
        <v>2220.6</v>
      </c>
      <c r="AA73" s="30">
        <f>AA74+AA75+AA76</f>
        <v>0</v>
      </c>
      <c r="AB73" s="30">
        <f t="shared" si="17"/>
        <v>1367.26</v>
      </c>
      <c r="AC73" s="30">
        <f>AC74+AC75+AC76</f>
        <v>0</v>
      </c>
      <c r="AD73" s="30">
        <f t="shared" si="17"/>
        <v>1836.78448</v>
      </c>
      <c r="AE73" s="30">
        <f>AE74+AE75+AE76</f>
        <v>0</v>
      </c>
      <c r="AF73" s="103"/>
    </row>
    <row r="74" spans="1:32" s="12" customFormat="1" ht="18.75" customHeight="1">
      <c r="A74" s="2" t="s">
        <v>15</v>
      </c>
      <c r="B74" s="89">
        <f>H74+J74+L74+N74+P74+R74+T74+V74+X74+Z74+AB74+AD74</f>
        <v>0</v>
      </c>
      <c r="C74" s="89">
        <f>H74+J74+L74+N74+P74+R74+T74</f>
        <v>0</v>
      </c>
      <c r="D74" s="89">
        <f>C74</f>
        <v>0</v>
      </c>
      <c r="E74" s="89">
        <f>I74+K74+M74+O74+Q74+S74+U74+W74+Y74+AA74+AC74+AE74</f>
        <v>0</v>
      </c>
      <c r="F74" s="55" t="e">
        <f>E74/B74*100</f>
        <v>#DIV/0!</v>
      </c>
      <c r="G74" s="55" t="e">
        <f>E74/C74*100</f>
        <v>#DIV/0!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1">
        <v>0</v>
      </c>
      <c r="U74" s="31">
        <v>0</v>
      </c>
      <c r="V74" s="31">
        <v>0</v>
      </c>
      <c r="W74" s="31"/>
      <c r="X74" s="31">
        <v>0</v>
      </c>
      <c r="Y74" s="31"/>
      <c r="Z74" s="31">
        <v>0</v>
      </c>
      <c r="AA74" s="31"/>
      <c r="AB74" s="31">
        <v>0</v>
      </c>
      <c r="AC74" s="31"/>
      <c r="AD74" s="31">
        <v>0</v>
      </c>
      <c r="AE74" s="31"/>
      <c r="AF74" s="103"/>
    </row>
    <row r="75" spans="1:32" s="12" customFormat="1" ht="18.75" customHeight="1">
      <c r="A75" s="2" t="s">
        <v>13</v>
      </c>
      <c r="B75" s="89">
        <f>H75+J75+L75+N75+P75+R75+T75+V75+X75+Z75+AB75+AD75</f>
        <v>0</v>
      </c>
      <c r="C75" s="89">
        <f>H75+J75+L75+N75+P75+R75+T75</f>
        <v>0</v>
      </c>
      <c r="D75" s="89">
        <f>C75</f>
        <v>0</v>
      </c>
      <c r="E75" s="89">
        <f>I75+K75+M75+O75+Q75+S75+U75+W75+Y75+AA75+AC75+AE75</f>
        <v>0</v>
      </c>
      <c r="F75" s="55" t="e">
        <f>E75/B75*100</f>
        <v>#DIV/0!</v>
      </c>
      <c r="G75" s="55" t="e">
        <f>E75/C75*100</f>
        <v>#DIV/0!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1">
        <v>0</v>
      </c>
      <c r="U75" s="31">
        <v>0</v>
      </c>
      <c r="V75" s="31">
        <v>0</v>
      </c>
      <c r="W75" s="31"/>
      <c r="X75" s="31">
        <v>0</v>
      </c>
      <c r="Y75" s="31"/>
      <c r="Z75" s="31">
        <v>0</v>
      </c>
      <c r="AA75" s="31"/>
      <c r="AB75" s="31">
        <v>0</v>
      </c>
      <c r="AC75" s="31"/>
      <c r="AD75" s="31">
        <v>0</v>
      </c>
      <c r="AE75" s="31"/>
      <c r="AF75" s="103"/>
    </row>
    <row r="76" spans="1:32" s="12" customFormat="1" ht="18.75" customHeight="1">
      <c r="A76" s="2" t="s">
        <v>14</v>
      </c>
      <c r="B76" s="89">
        <f>H76+J76+L76+N76+P76+R76+T76+V76+X76+Z76+AB76+AD76</f>
        <v>22883.099999999995</v>
      </c>
      <c r="C76" s="89">
        <f>H76+J76+L76+N76+P76+R76+T76</f>
        <v>14413.45552</v>
      </c>
      <c r="D76" s="89">
        <f>C76</f>
        <v>14413.45552</v>
      </c>
      <c r="E76" s="89">
        <f>I76+K76+M76+O76+Q76+S76+U76+W76+Y76+AA76+AC76+AE76</f>
        <v>12909.285000000002</v>
      </c>
      <c r="F76" s="55">
        <f>E76/B76*100</f>
        <v>56.414056661903345</v>
      </c>
      <c r="G76" s="55">
        <f>E76/C76*100</f>
        <v>89.56412278850951</v>
      </c>
      <c r="H76" s="31">
        <v>1773.4</v>
      </c>
      <c r="I76" s="31">
        <v>1027.306</v>
      </c>
      <c r="J76" s="31">
        <v>1594.2</v>
      </c>
      <c r="K76" s="31">
        <v>2038.615</v>
      </c>
      <c r="L76" s="31">
        <v>1656.7</v>
      </c>
      <c r="M76" s="31">
        <v>1232.101</v>
      </c>
      <c r="N76" s="31">
        <v>2479.3</v>
      </c>
      <c r="O76" s="31">
        <v>1119.316</v>
      </c>
      <c r="P76" s="31">
        <v>1944.8</v>
      </c>
      <c r="Q76" s="31">
        <v>3102.926</v>
      </c>
      <c r="R76" s="31">
        <v>1891.05</v>
      </c>
      <c r="S76" s="31">
        <v>2631.164</v>
      </c>
      <c r="T76" s="31">
        <v>3074.00552</v>
      </c>
      <c r="U76" s="31">
        <v>1757.857</v>
      </c>
      <c r="V76" s="31">
        <v>1536.6</v>
      </c>
      <c r="W76" s="31"/>
      <c r="X76" s="31">
        <v>1508.4</v>
      </c>
      <c r="Y76" s="31"/>
      <c r="Z76" s="31">
        <v>2220.6</v>
      </c>
      <c r="AA76" s="31"/>
      <c r="AB76" s="31">
        <v>1367.26</v>
      </c>
      <c r="AC76" s="31"/>
      <c r="AD76" s="31">
        <v>1836.78448</v>
      </c>
      <c r="AE76" s="31"/>
      <c r="AF76" s="104"/>
    </row>
    <row r="77" spans="1:32" s="12" customFormat="1" ht="19.5" customHeight="1">
      <c r="A77" s="59" t="s">
        <v>34</v>
      </c>
      <c r="B77" s="85"/>
      <c r="C77" s="85"/>
      <c r="D77" s="85"/>
      <c r="E77" s="85"/>
      <c r="F77" s="80"/>
      <c r="G77" s="80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4" s="21" customFormat="1" ht="18.75" customHeight="1">
      <c r="A78" s="32" t="s">
        <v>16</v>
      </c>
      <c r="B78" s="85">
        <f>B80+B81</f>
        <v>57.8</v>
      </c>
      <c r="C78" s="85">
        <f>C79+C80+C81</f>
        <v>57.8</v>
      </c>
      <c r="D78" s="85">
        <f>D79+D80+D81</f>
        <v>57.8</v>
      </c>
      <c r="E78" s="85">
        <f>E79+E80+E81</f>
        <v>57.53374</v>
      </c>
      <c r="F78" s="80">
        <f>E78/B78*100</f>
        <v>99.53934256055365</v>
      </c>
      <c r="G78" s="80">
        <f>E78/C78*100</f>
        <v>99.53934256055365</v>
      </c>
      <c r="H78" s="35">
        <f aca="true" t="shared" si="18" ref="H78:AD78">H79+H80+H81</f>
        <v>0</v>
      </c>
      <c r="I78" s="35">
        <f>I79+I80+I81</f>
        <v>0</v>
      </c>
      <c r="J78" s="35">
        <f t="shared" si="18"/>
        <v>0</v>
      </c>
      <c r="K78" s="35">
        <f>K79+K80+K81</f>
        <v>0</v>
      </c>
      <c r="L78" s="35">
        <f t="shared" si="18"/>
        <v>0</v>
      </c>
      <c r="M78" s="35">
        <f>M79+M80+M81</f>
        <v>0</v>
      </c>
      <c r="N78" s="35">
        <f t="shared" si="18"/>
        <v>57.8</v>
      </c>
      <c r="O78" s="35">
        <f>O79+O80+O81</f>
        <v>18.9</v>
      </c>
      <c r="P78" s="35">
        <f t="shared" si="18"/>
        <v>0</v>
      </c>
      <c r="Q78" s="35">
        <f>Q79+Q80+Q81</f>
        <v>38.63374</v>
      </c>
      <c r="R78" s="35">
        <f t="shared" si="18"/>
        <v>0</v>
      </c>
      <c r="S78" s="35">
        <f>S79+S80+S81</f>
        <v>0</v>
      </c>
      <c r="T78" s="35">
        <f t="shared" si="18"/>
        <v>0</v>
      </c>
      <c r="U78" s="35">
        <f>U79+U80+U81</f>
        <v>0</v>
      </c>
      <c r="V78" s="35">
        <f t="shared" si="18"/>
        <v>0</v>
      </c>
      <c r="W78" s="35">
        <f>W79+W80+W81</f>
        <v>0</v>
      </c>
      <c r="X78" s="35">
        <f t="shared" si="18"/>
        <v>0</v>
      </c>
      <c r="Y78" s="35">
        <f>Y79+Y80+Y81</f>
        <v>0</v>
      </c>
      <c r="Z78" s="35">
        <f t="shared" si="18"/>
        <v>0</v>
      </c>
      <c r="AA78" s="35">
        <f>AA79+AA80+AA81</f>
        <v>0</v>
      </c>
      <c r="AB78" s="35">
        <f t="shared" si="18"/>
        <v>0</v>
      </c>
      <c r="AC78" s="35">
        <f>AC79+AC80+AC81</f>
        <v>0</v>
      </c>
      <c r="AD78" s="35">
        <f t="shared" si="18"/>
        <v>0</v>
      </c>
      <c r="AE78" s="35">
        <f>AE79+AE80+AE81</f>
        <v>0</v>
      </c>
      <c r="AF78" s="35"/>
      <c r="AG78" s="49">
        <f>AD78+AB78+Z78+X78+V78+T78+R78+P78+N78+L78+J78+H78</f>
        <v>57.8</v>
      </c>
      <c r="AH78" s="72">
        <f>H78+J78+L78+N78</f>
        <v>57.8</v>
      </c>
    </row>
    <row r="79" spans="1:34" s="21" customFormat="1" ht="18.75" customHeight="1">
      <c r="A79" s="36" t="s">
        <v>15</v>
      </c>
      <c r="B79" s="86">
        <f aca="true" t="shared" si="19" ref="B79:D81">B84</f>
        <v>0</v>
      </c>
      <c r="C79" s="86">
        <f t="shared" si="19"/>
        <v>0</v>
      </c>
      <c r="D79" s="86">
        <f t="shared" si="19"/>
        <v>0</v>
      </c>
      <c r="E79" s="86">
        <f>E84</f>
        <v>0</v>
      </c>
      <c r="F79" s="50" t="e">
        <f>E79/B79*100</f>
        <v>#DIV/0!</v>
      </c>
      <c r="G79" s="50" t="e">
        <f>E79/C79*100</f>
        <v>#DIV/0!</v>
      </c>
      <c r="H79" s="37">
        <f aca="true" t="shared" si="20" ref="H79:AE79">H84</f>
        <v>0</v>
      </c>
      <c r="I79" s="37">
        <f t="shared" si="20"/>
        <v>0</v>
      </c>
      <c r="J79" s="37">
        <f t="shared" si="20"/>
        <v>0</v>
      </c>
      <c r="K79" s="37">
        <f t="shared" si="20"/>
        <v>0</v>
      </c>
      <c r="L79" s="37">
        <f t="shared" si="20"/>
        <v>0</v>
      </c>
      <c r="M79" s="37">
        <f t="shared" si="20"/>
        <v>0</v>
      </c>
      <c r="N79" s="37">
        <f t="shared" si="20"/>
        <v>0</v>
      </c>
      <c r="O79" s="37">
        <f t="shared" si="20"/>
        <v>0</v>
      </c>
      <c r="P79" s="37">
        <f t="shared" si="20"/>
        <v>0</v>
      </c>
      <c r="Q79" s="37">
        <f t="shared" si="20"/>
        <v>0</v>
      </c>
      <c r="R79" s="37">
        <f t="shared" si="20"/>
        <v>0</v>
      </c>
      <c r="S79" s="37">
        <f t="shared" si="20"/>
        <v>0</v>
      </c>
      <c r="T79" s="37">
        <f t="shared" si="20"/>
        <v>0</v>
      </c>
      <c r="U79" s="37">
        <f t="shared" si="20"/>
        <v>0</v>
      </c>
      <c r="V79" s="37">
        <f t="shared" si="20"/>
        <v>0</v>
      </c>
      <c r="W79" s="37">
        <f t="shared" si="20"/>
        <v>0</v>
      </c>
      <c r="X79" s="37">
        <f t="shared" si="20"/>
        <v>0</v>
      </c>
      <c r="Y79" s="37">
        <f t="shared" si="20"/>
        <v>0</v>
      </c>
      <c r="Z79" s="37">
        <f t="shared" si="20"/>
        <v>0</v>
      </c>
      <c r="AA79" s="37">
        <f t="shared" si="20"/>
        <v>0</v>
      </c>
      <c r="AB79" s="37">
        <f t="shared" si="20"/>
        <v>0</v>
      </c>
      <c r="AC79" s="37">
        <f t="shared" si="20"/>
        <v>0</v>
      </c>
      <c r="AD79" s="37">
        <f t="shared" si="20"/>
        <v>0</v>
      </c>
      <c r="AE79" s="37">
        <f t="shared" si="20"/>
        <v>0</v>
      </c>
      <c r="AF79" s="37"/>
      <c r="AG79" s="49"/>
      <c r="AH79" s="72">
        <f>H79+J79+L79+N79</f>
        <v>0</v>
      </c>
    </row>
    <row r="80" spans="1:34" s="21" customFormat="1" ht="18.75" customHeight="1">
      <c r="A80" s="36" t="s">
        <v>13</v>
      </c>
      <c r="B80" s="86">
        <f t="shared" si="19"/>
        <v>57.8</v>
      </c>
      <c r="C80" s="86">
        <f t="shared" si="19"/>
        <v>57.8</v>
      </c>
      <c r="D80" s="86">
        <f t="shared" si="19"/>
        <v>57.8</v>
      </c>
      <c r="E80" s="86">
        <f>E85</f>
        <v>57.53374</v>
      </c>
      <c r="F80" s="50">
        <f>E80/B80*100</f>
        <v>99.53934256055365</v>
      </c>
      <c r="G80" s="50">
        <f>E80/C80*100</f>
        <v>99.53934256055365</v>
      </c>
      <c r="H80" s="37">
        <f aca="true" t="shared" si="21" ref="H80:AE80">H85</f>
        <v>0</v>
      </c>
      <c r="I80" s="37">
        <f t="shared" si="21"/>
        <v>0</v>
      </c>
      <c r="J80" s="37">
        <f t="shared" si="21"/>
        <v>0</v>
      </c>
      <c r="K80" s="37">
        <f t="shared" si="21"/>
        <v>0</v>
      </c>
      <c r="L80" s="37">
        <f t="shared" si="21"/>
        <v>0</v>
      </c>
      <c r="M80" s="37">
        <f t="shared" si="21"/>
        <v>0</v>
      </c>
      <c r="N80" s="37">
        <f t="shared" si="21"/>
        <v>57.8</v>
      </c>
      <c r="O80" s="37">
        <f t="shared" si="21"/>
        <v>18.9</v>
      </c>
      <c r="P80" s="37">
        <f t="shared" si="21"/>
        <v>0</v>
      </c>
      <c r="Q80" s="37">
        <f t="shared" si="21"/>
        <v>38.63374</v>
      </c>
      <c r="R80" s="37">
        <f t="shared" si="21"/>
        <v>0</v>
      </c>
      <c r="S80" s="37">
        <f t="shared" si="21"/>
        <v>0</v>
      </c>
      <c r="T80" s="37">
        <f t="shared" si="21"/>
        <v>0</v>
      </c>
      <c r="U80" s="37">
        <f t="shared" si="21"/>
        <v>0</v>
      </c>
      <c r="V80" s="37">
        <f t="shared" si="21"/>
        <v>0</v>
      </c>
      <c r="W80" s="37">
        <f t="shared" si="21"/>
        <v>0</v>
      </c>
      <c r="X80" s="37">
        <f t="shared" si="21"/>
        <v>0</v>
      </c>
      <c r="Y80" s="37">
        <f t="shared" si="21"/>
        <v>0</v>
      </c>
      <c r="Z80" s="37">
        <f t="shared" si="21"/>
        <v>0</v>
      </c>
      <c r="AA80" s="37">
        <f t="shared" si="21"/>
        <v>0</v>
      </c>
      <c r="AB80" s="37">
        <f t="shared" si="21"/>
        <v>0</v>
      </c>
      <c r="AC80" s="37">
        <f t="shared" si="21"/>
        <v>0</v>
      </c>
      <c r="AD80" s="37">
        <f t="shared" si="21"/>
        <v>0</v>
      </c>
      <c r="AE80" s="37">
        <f t="shared" si="21"/>
        <v>0</v>
      </c>
      <c r="AF80" s="37"/>
      <c r="AG80" s="49">
        <f>AD80+AB80+Z80+X80+V80+T80+R80+P80+N80+L80+J80+H80</f>
        <v>57.8</v>
      </c>
      <c r="AH80" s="72">
        <f>H80+J80+L80+N80</f>
        <v>57.8</v>
      </c>
    </row>
    <row r="81" spans="1:34" s="21" customFormat="1" ht="18.75" customHeight="1">
      <c r="A81" s="36" t="s">
        <v>14</v>
      </c>
      <c r="B81" s="86">
        <f t="shared" si="19"/>
        <v>0</v>
      </c>
      <c r="C81" s="86">
        <f t="shared" si="19"/>
        <v>0</v>
      </c>
      <c r="D81" s="86">
        <f t="shared" si="19"/>
        <v>0</v>
      </c>
      <c r="E81" s="86">
        <f>E86</f>
        <v>0</v>
      </c>
      <c r="F81" s="50" t="e">
        <f>E81/B81*100</f>
        <v>#DIV/0!</v>
      </c>
      <c r="G81" s="50" t="e">
        <f>E81/C81*100</f>
        <v>#DIV/0!</v>
      </c>
      <c r="H81" s="37">
        <f aca="true" t="shared" si="22" ref="H81:AE81">H86</f>
        <v>0</v>
      </c>
      <c r="I81" s="37">
        <f t="shared" si="22"/>
        <v>0</v>
      </c>
      <c r="J81" s="37">
        <f t="shared" si="22"/>
        <v>0</v>
      </c>
      <c r="K81" s="37">
        <f t="shared" si="22"/>
        <v>0</v>
      </c>
      <c r="L81" s="37">
        <f t="shared" si="22"/>
        <v>0</v>
      </c>
      <c r="M81" s="37">
        <f t="shared" si="22"/>
        <v>0</v>
      </c>
      <c r="N81" s="37">
        <f t="shared" si="22"/>
        <v>0</v>
      </c>
      <c r="O81" s="37">
        <f t="shared" si="22"/>
        <v>0</v>
      </c>
      <c r="P81" s="37">
        <f t="shared" si="22"/>
        <v>0</v>
      </c>
      <c r="Q81" s="37">
        <f t="shared" si="22"/>
        <v>0</v>
      </c>
      <c r="R81" s="37">
        <f t="shared" si="22"/>
        <v>0</v>
      </c>
      <c r="S81" s="37">
        <f t="shared" si="22"/>
        <v>0</v>
      </c>
      <c r="T81" s="37">
        <f t="shared" si="22"/>
        <v>0</v>
      </c>
      <c r="U81" s="37">
        <f t="shared" si="22"/>
        <v>0</v>
      </c>
      <c r="V81" s="37">
        <f t="shared" si="22"/>
        <v>0</v>
      </c>
      <c r="W81" s="37">
        <f t="shared" si="22"/>
        <v>0</v>
      </c>
      <c r="X81" s="37">
        <f t="shared" si="22"/>
        <v>0</v>
      </c>
      <c r="Y81" s="37">
        <f t="shared" si="22"/>
        <v>0</v>
      </c>
      <c r="Z81" s="37">
        <f t="shared" si="22"/>
        <v>0</v>
      </c>
      <c r="AA81" s="37">
        <f t="shared" si="22"/>
        <v>0</v>
      </c>
      <c r="AB81" s="37">
        <f t="shared" si="22"/>
        <v>0</v>
      </c>
      <c r="AC81" s="37">
        <f t="shared" si="22"/>
        <v>0</v>
      </c>
      <c r="AD81" s="37">
        <f t="shared" si="22"/>
        <v>0</v>
      </c>
      <c r="AE81" s="37">
        <f t="shared" si="22"/>
        <v>0</v>
      </c>
      <c r="AF81" s="37"/>
      <c r="AG81" s="49"/>
      <c r="AH81" s="72">
        <f>H81+J81+L81+N81</f>
        <v>0</v>
      </c>
    </row>
    <row r="82" spans="1:32" s="21" customFormat="1" ht="116.25" customHeight="1">
      <c r="A82" s="61" t="s">
        <v>40</v>
      </c>
      <c r="B82" s="91"/>
      <c r="C82" s="91"/>
      <c r="D82" s="91"/>
      <c r="E82" s="91"/>
      <c r="F82" s="82"/>
      <c r="G82" s="8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111" t="s">
        <v>77</v>
      </c>
    </row>
    <row r="83" spans="1:32" s="12" customFormat="1" ht="18.75" customHeight="1">
      <c r="A83" s="3" t="s">
        <v>16</v>
      </c>
      <c r="B83" s="88">
        <f>B84+B85+B86</f>
        <v>57.8</v>
      </c>
      <c r="C83" s="88">
        <f>C85+C86</f>
        <v>57.8</v>
      </c>
      <c r="D83" s="88">
        <f>C83</f>
        <v>57.8</v>
      </c>
      <c r="E83" s="88">
        <f>E85+E86</f>
        <v>57.53374</v>
      </c>
      <c r="F83" s="58">
        <f>E83/B83*100</f>
        <v>99.53934256055365</v>
      </c>
      <c r="G83" s="58">
        <f>E83/C83*100</f>
        <v>99.53934256055365</v>
      </c>
      <c r="H83" s="30">
        <f aca="true" t="shared" si="23" ref="H83:AE83">H84+H85+H86</f>
        <v>0</v>
      </c>
      <c r="I83" s="30">
        <f t="shared" si="23"/>
        <v>0</v>
      </c>
      <c r="J83" s="30">
        <f t="shared" si="23"/>
        <v>0</v>
      </c>
      <c r="K83" s="30">
        <f t="shared" si="23"/>
        <v>0</v>
      </c>
      <c r="L83" s="30">
        <f t="shared" si="23"/>
        <v>0</v>
      </c>
      <c r="M83" s="30">
        <f t="shared" si="23"/>
        <v>0</v>
      </c>
      <c r="N83" s="30">
        <f t="shared" si="23"/>
        <v>57.8</v>
      </c>
      <c r="O83" s="30">
        <f t="shared" si="23"/>
        <v>18.9</v>
      </c>
      <c r="P83" s="30">
        <f t="shared" si="23"/>
        <v>0</v>
      </c>
      <c r="Q83" s="30">
        <f t="shared" si="23"/>
        <v>38.63374</v>
      </c>
      <c r="R83" s="30">
        <f t="shared" si="23"/>
        <v>0</v>
      </c>
      <c r="S83" s="30">
        <f t="shared" si="23"/>
        <v>0</v>
      </c>
      <c r="T83" s="30">
        <f t="shared" si="23"/>
        <v>0</v>
      </c>
      <c r="U83" s="30">
        <f t="shared" si="23"/>
        <v>0</v>
      </c>
      <c r="V83" s="30">
        <f t="shared" si="23"/>
        <v>0</v>
      </c>
      <c r="W83" s="30">
        <f t="shared" si="23"/>
        <v>0</v>
      </c>
      <c r="X83" s="30">
        <f t="shared" si="23"/>
        <v>0</v>
      </c>
      <c r="Y83" s="30">
        <f t="shared" si="23"/>
        <v>0</v>
      </c>
      <c r="Z83" s="30">
        <f t="shared" si="23"/>
        <v>0</v>
      </c>
      <c r="AA83" s="30">
        <f t="shared" si="23"/>
        <v>0</v>
      </c>
      <c r="AB83" s="30">
        <f t="shared" si="23"/>
        <v>0</v>
      </c>
      <c r="AC83" s="30">
        <f t="shared" si="23"/>
        <v>0</v>
      </c>
      <c r="AD83" s="30">
        <f t="shared" si="23"/>
        <v>0</v>
      </c>
      <c r="AE83" s="30">
        <f t="shared" si="23"/>
        <v>0</v>
      </c>
      <c r="AF83" s="112"/>
    </row>
    <row r="84" spans="1:32" s="12" customFormat="1" ht="18.75" customHeight="1">
      <c r="A84" s="2" t="s">
        <v>15</v>
      </c>
      <c r="B84" s="89">
        <f>H84+J84+L84+N84+P84+R84+T84+V84+X84+Z84+AB84+AD84</f>
        <v>0</v>
      </c>
      <c r="C84" s="89">
        <f>H84+J84+L84+N84+P84+R84+T84</f>
        <v>0</v>
      </c>
      <c r="D84" s="89">
        <f>C84</f>
        <v>0</v>
      </c>
      <c r="E84" s="89">
        <f>I84+K84+M84+O84+Q84+S84+U84+W84+Y84+AA84+AC84+AE84</f>
        <v>0</v>
      </c>
      <c r="F84" s="55" t="e">
        <f>E84/B84*100</f>
        <v>#DIV/0!</v>
      </c>
      <c r="G84" s="55" t="e">
        <f>E84/C84*100</f>
        <v>#DIV/0!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/>
      <c r="X84" s="31">
        <v>0</v>
      </c>
      <c r="Y84" s="31"/>
      <c r="Z84" s="31">
        <v>0</v>
      </c>
      <c r="AA84" s="31"/>
      <c r="AB84" s="31">
        <v>0</v>
      </c>
      <c r="AC84" s="31"/>
      <c r="AD84" s="31">
        <v>0</v>
      </c>
      <c r="AE84" s="31"/>
      <c r="AF84" s="112"/>
    </row>
    <row r="85" spans="1:32" s="12" customFormat="1" ht="18.75" customHeight="1">
      <c r="A85" s="2" t="s">
        <v>13</v>
      </c>
      <c r="B85" s="89">
        <f>H85+J85+L85+N85+P85+R85+V85+X85+Z85+AB85+AD85+T85</f>
        <v>57.8</v>
      </c>
      <c r="C85" s="89">
        <f>H85+J85+L85+N85+P85+R85+T85</f>
        <v>57.8</v>
      </c>
      <c r="D85" s="89">
        <f>C85</f>
        <v>57.8</v>
      </c>
      <c r="E85" s="89">
        <f>I85+K85+M85+O85+Q85+S85+U85+W85+Y85+AA85+AC85+AE85</f>
        <v>57.53374</v>
      </c>
      <c r="F85" s="55">
        <f>E85/B85*100</f>
        <v>99.53934256055365</v>
      </c>
      <c r="G85" s="55">
        <f>E85/C85*100</f>
        <v>99.53934256055365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57.8</v>
      </c>
      <c r="O85" s="31">
        <v>18.9</v>
      </c>
      <c r="P85" s="31">
        <v>0</v>
      </c>
      <c r="Q85" s="31">
        <v>38.63374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/>
      <c r="X85" s="31">
        <v>0</v>
      </c>
      <c r="Y85" s="31"/>
      <c r="Z85" s="31">
        <v>0</v>
      </c>
      <c r="AA85" s="31"/>
      <c r="AB85" s="31">
        <v>0</v>
      </c>
      <c r="AC85" s="31"/>
      <c r="AD85" s="31">
        <v>0</v>
      </c>
      <c r="AE85" s="31"/>
      <c r="AF85" s="112"/>
    </row>
    <row r="86" spans="1:32" s="12" customFormat="1" ht="18.75" customHeight="1">
      <c r="A86" s="2" t="s">
        <v>14</v>
      </c>
      <c r="B86" s="89">
        <f>H86+J86+L86+N86+P86+R86+T86+V86+X86+Z86+AB86+AD86</f>
        <v>0</v>
      </c>
      <c r="C86" s="89">
        <f>H86+J86+L86+N86+P86+R86+T86</f>
        <v>0</v>
      </c>
      <c r="D86" s="89">
        <f>C86</f>
        <v>0</v>
      </c>
      <c r="E86" s="89">
        <f>I86+K86+M86+O86+Q86+S86+U86+W86+Y86+AA86+AC86+AE86</f>
        <v>0</v>
      </c>
      <c r="F86" s="55" t="e">
        <f>E86/B86*100</f>
        <v>#DIV/0!</v>
      </c>
      <c r="G86" s="55" t="e">
        <f>E86/C86*100</f>
        <v>#DIV/0!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/>
      <c r="X86" s="31">
        <v>0</v>
      </c>
      <c r="Y86" s="31"/>
      <c r="Z86" s="31">
        <v>0</v>
      </c>
      <c r="AA86" s="31"/>
      <c r="AB86" s="31">
        <v>0</v>
      </c>
      <c r="AC86" s="31"/>
      <c r="AD86" s="31">
        <v>0</v>
      </c>
      <c r="AE86" s="31"/>
      <c r="AF86" s="113"/>
    </row>
    <row r="87" spans="1:32" s="12" customFormat="1" ht="45" customHeight="1">
      <c r="A87" s="59" t="s">
        <v>41</v>
      </c>
      <c r="B87" s="86"/>
      <c r="C87" s="86"/>
      <c r="D87" s="86"/>
      <c r="E87" s="86"/>
      <c r="F87" s="50"/>
      <c r="G87" s="50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4" s="12" customFormat="1" ht="18.75" customHeight="1">
      <c r="A88" s="32" t="s">
        <v>16</v>
      </c>
      <c r="B88" s="85">
        <f>B89+B90+B91+B92</f>
        <v>722082.36449</v>
      </c>
      <c r="C88" s="85">
        <f>C89+C90+C91+C92</f>
        <v>359043.131</v>
      </c>
      <c r="D88" s="85">
        <f>D89+D90+D91+D92</f>
        <v>318731.80364</v>
      </c>
      <c r="E88" s="85">
        <f>E89+E90+E91+E92</f>
        <v>259989.69900000002</v>
      </c>
      <c r="F88" s="80">
        <f>E88/B88*100</f>
        <v>36.00554615173691</v>
      </c>
      <c r="G88" s="80">
        <f>E88/C88*100</f>
        <v>72.41182926293054</v>
      </c>
      <c r="H88" s="35">
        <f aca="true" t="shared" si="24" ref="H88:Q88">H89+H90+H91+H92</f>
        <v>0</v>
      </c>
      <c r="I88" s="35">
        <f t="shared" si="24"/>
        <v>0</v>
      </c>
      <c r="J88" s="35">
        <f t="shared" si="24"/>
        <v>32085.659</v>
      </c>
      <c r="K88" s="35">
        <f t="shared" si="24"/>
        <v>32085.659</v>
      </c>
      <c r="L88" s="35">
        <f t="shared" si="24"/>
        <v>183957.472</v>
      </c>
      <c r="M88" s="35">
        <f t="shared" si="24"/>
        <v>173078.7</v>
      </c>
      <c r="N88" s="35">
        <f t="shared" si="24"/>
        <v>15000</v>
      </c>
      <c r="O88" s="35">
        <f t="shared" si="24"/>
        <v>11894.12</v>
      </c>
      <c r="P88" s="35">
        <f t="shared" si="24"/>
        <v>25899.34</v>
      </c>
      <c r="Q88" s="35">
        <f t="shared" si="24"/>
        <v>39884</v>
      </c>
      <c r="R88" s="35">
        <f>R90+R89+R91+R92</f>
        <v>45100.66</v>
      </c>
      <c r="S88" s="35">
        <f>S89+S90+S91+S92</f>
        <v>2047.22</v>
      </c>
      <c r="T88" s="35">
        <f aca="true" t="shared" si="25" ref="T88:AD88">T89+T90+T91+T92</f>
        <v>57000</v>
      </c>
      <c r="U88" s="35">
        <f>U89+U90+U91+U92</f>
        <v>1000</v>
      </c>
      <c r="V88" s="35">
        <f t="shared" si="25"/>
        <v>57000</v>
      </c>
      <c r="W88" s="35">
        <f>W89+W90+W91+W92</f>
        <v>0</v>
      </c>
      <c r="X88" s="35">
        <f t="shared" si="25"/>
        <v>56416.773</v>
      </c>
      <c r="Y88" s="35">
        <f>Y89+Y90+Y91+Y92</f>
        <v>0</v>
      </c>
      <c r="Z88" s="35">
        <f t="shared" si="25"/>
        <v>67444.40064</v>
      </c>
      <c r="AA88" s="35">
        <f>AA89+AA90+AA91+AA92</f>
        <v>0</v>
      </c>
      <c r="AB88" s="35">
        <f t="shared" si="25"/>
        <v>0</v>
      </c>
      <c r="AC88" s="35">
        <f>AC89+AC90+AC91+AC92</f>
        <v>0</v>
      </c>
      <c r="AD88" s="35">
        <f t="shared" si="25"/>
        <v>182178.05985</v>
      </c>
      <c r="AE88" s="35">
        <f>AE89+AE90+AE91+AE92</f>
        <v>0</v>
      </c>
      <c r="AF88" s="35"/>
      <c r="AG88" s="40">
        <f>AD88+AB88+Z88+X88+V88+T88+R88+P88+N88+L88+J88+H88</f>
        <v>722082.3644900001</v>
      </c>
      <c r="AH88" s="72">
        <f>H88+J88+L88+N88</f>
        <v>231043.131</v>
      </c>
    </row>
    <row r="89" spans="1:34" s="12" customFormat="1" ht="18.75" customHeight="1">
      <c r="A89" s="36" t="s">
        <v>15</v>
      </c>
      <c r="B89" s="86">
        <f aca="true" t="shared" si="26" ref="B89:D92">B95+B101</f>
        <v>0</v>
      </c>
      <c r="C89" s="86">
        <f t="shared" si="26"/>
        <v>0</v>
      </c>
      <c r="D89" s="86">
        <f t="shared" si="26"/>
        <v>0</v>
      </c>
      <c r="E89" s="86">
        <f>E95+E101</f>
        <v>0</v>
      </c>
      <c r="F89" s="50" t="e">
        <f>E89/B89*100</f>
        <v>#DIV/0!</v>
      </c>
      <c r="G89" s="50" t="e">
        <f>E89/C89*100</f>
        <v>#DIV/0!</v>
      </c>
      <c r="H89" s="37">
        <f aca="true" t="shared" si="27" ref="H89:AE89">H95+H101</f>
        <v>0</v>
      </c>
      <c r="I89" s="37">
        <f t="shared" si="27"/>
        <v>0</v>
      </c>
      <c r="J89" s="37">
        <f t="shared" si="27"/>
        <v>0</v>
      </c>
      <c r="K89" s="37">
        <f t="shared" si="27"/>
        <v>0</v>
      </c>
      <c r="L89" s="37">
        <f t="shared" si="27"/>
        <v>0</v>
      </c>
      <c r="M89" s="37">
        <f t="shared" si="27"/>
        <v>0</v>
      </c>
      <c r="N89" s="37">
        <f t="shared" si="27"/>
        <v>0</v>
      </c>
      <c r="O89" s="37">
        <f t="shared" si="27"/>
        <v>0</v>
      </c>
      <c r="P89" s="37">
        <f t="shared" si="27"/>
        <v>0</v>
      </c>
      <c r="Q89" s="37">
        <f t="shared" si="27"/>
        <v>0</v>
      </c>
      <c r="R89" s="37">
        <f t="shared" si="27"/>
        <v>0</v>
      </c>
      <c r="S89" s="37">
        <f t="shared" si="27"/>
        <v>0</v>
      </c>
      <c r="T89" s="37">
        <f t="shared" si="27"/>
        <v>0</v>
      </c>
      <c r="U89" s="37">
        <f t="shared" si="27"/>
        <v>0</v>
      </c>
      <c r="V89" s="37">
        <f t="shared" si="27"/>
        <v>0</v>
      </c>
      <c r="W89" s="37">
        <f t="shared" si="27"/>
        <v>0</v>
      </c>
      <c r="X89" s="37">
        <f t="shared" si="27"/>
        <v>0</v>
      </c>
      <c r="Y89" s="37">
        <f t="shared" si="27"/>
        <v>0</v>
      </c>
      <c r="Z89" s="37">
        <f t="shared" si="27"/>
        <v>0</v>
      </c>
      <c r="AA89" s="37">
        <f t="shared" si="27"/>
        <v>0</v>
      </c>
      <c r="AB89" s="37">
        <f t="shared" si="27"/>
        <v>0</v>
      </c>
      <c r="AC89" s="37">
        <f t="shared" si="27"/>
        <v>0</v>
      </c>
      <c r="AD89" s="37">
        <f t="shared" si="27"/>
        <v>0</v>
      </c>
      <c r="AE89" s="37">
        <f t="shared" si="27"/>
        <v>0</v>
      </c>
      <c r="AF89" s="37"/>
      <c r="AG89" s="40"/>
      <c r="AH89" s="72">
        <f>H89+J89+L89+N89</f>
        <v>0</v>
      </c>
    </row>
    <row r="90" spans="1:34" s="12" customFormat="1" ht="18.75" customHeight="1">
      <c r="A90" s="36" t="s">
        <v>13</v>
      </c>
      <c r="B90" s="86">
        <f t="shared" si="26"/>
        <v>0</v>
      </c>
      <c r="C90" s="86">
        <f t="shared" si="26"/>
        <v>0</v>
      </c>
      <c r="D90" s="86">
        <f t="shared" si="26"/>
        <v>0</v>
      </c>
      <c r="E90" s="86">
        <f>E96+E102</f>
        <v>0</v>
      </c>
      <c r="F90" s="50" t="e">
        <f>E90/B90*100</f>
        <v>#DIV/0!</v>
      </c>
      <c r="G90" s="50" t="e">
        <f>E90/C90*100</f>
        <v>#DIV/0!</v>
      </c>
      <c r="H90" s="37">
        <f aca="true" t="shared" si="28" ref="H90:AE90">H96+H102</f>
        <v>0</v>
      </c>
      <c r="I90" s="37">
        <f t="shared" si="28"/>
        <v>0</v>
      </c>
      <c r="J90" s="37">
        <f t="shared" si="28"/>
        <v>0</v>
      </c>
      <c r="K90" s="37">
        <f t="shared" si="28"/>
        <v>0</v>
      </c>
      <c r="L90" s="37">
        <f t="shared" si="28"/>
        <v>0</v>
      </c>
      <c r="M90" s="37">
        <f t="shared" si="28"/>
        <v>0</v>
      </c>
      <c r="N90" s="37">
        <f t="shared" si="28"/>
        <v>0</v>
      </c>
      <c r="O90" s="37">
        <f t="shared" si="28"/>
        <v>0</v>
      </c>
      <c r="P90" s="37">
        <f t="shared" si="28"/>
        <v>0</v>
      </c>
      <c r="Q90" s="37">
        <f t="shared" si="28"/>
        <v>0</v>
      </c>
      <c r="R90" s="37">
        <f t="shared" si="28"/>
        <v>0</v>
      </c>
      <c r="S90" s="37">
        <f t="shared" si="28"/>
        <v>0</v>
      </c>
      <c r="T90" s="37">
        <f t="shared" si="28"/>
        <v>0</v>
      </c>
      <c r="U90" s="37">
        <f t="shared" si="28"/>
        <v>0</v>
      </c>
      <c r="V90" s="37">
        <f t="shared" si="28"/>
        <v>0</v>
      </c>
      <c r="W90" s="37">
        <f t="shared" si="28"/>
        <v>0</v>
      </c>
      <c r="X90" s="37">
        <f t="shared" si="28"/>
        <v>0</v>
      </c>
      <c r="Y90" s="37">
        <f t="shared" si="28"/>
        <v>0</v>
      </c>
      <c r="Z90" s="37">
        <f t="shared" si="28"/>
        <v>0</v>
      </c>
      <c r="AA90" s="37">
        <f t="shared" si="28"/>
        <v>0</v>
      </c>
      <c r="AB90" s="37">
        <f t="shared" si="28"/>
        <v>0</v>
      </c>
      <c r="AC90" s="37">
        <f t="shared" si="28"/>
        <v>0</v>
      </c>
      <c r="AD90" s="37">
        <f t="shared" si="28"/>
        <v>0</v>
      </c>
      <c r="AE90" s="37">
        <f t="shared" si="28"/>
        <v>0</v>
      </c>
      <c r="AF90" s="37"/>
      <c r="AG90" s="40"/>
      <c r="AH90" s="72">
        <f>H90+J90+L90+N90</f>
        <v>0</v>
      </c>
    </row>
    <row r="91" spans="1:34" s="12" customFormat="1" ht="18.75" customHeight="1">
      <c r="A91" s="36" t="s">
        <v>14</v>
      </c>
      <c r="B91" s="86">
        <f t="shared" si="26"/>
        <v>1073.40349</v>
      </c>
      <c r="C91" s="86">
        <f t="shared" si="26"/>
        <v>8.17</v>
      </c>
      <c r="D91" s="86">
        <f t="shared" si="26"/>
        <v>1073.37364</v>
      </c>
      <c r="E91" s="86">
        <f>E97+E103</f>
        <v>8.17</v>
      </c>
      <c r="F91" s="50">
        <f>E91/B91*100</f>
        <v>0.7611303741894859</v>
      </c>
      <c r="G91" s="50">
        <f>E91/C91*100</f>
        <v>100</v>
      </c>
      <c r="H91" s="37">
        <f aca="true" t="shared" si="29" ref="H91:AE91">H97+H103</f>
        <v>0</v>
      </c>
      <c r="I91" s="37">
        <f t="shared" si="29"/>
        <v>0</v>
      </c>
      <c r="J91" s="37">
        <f t="shared" si="29"/>
        <v>8.17</v>
      </c>
      <c r="K91" s="37">
        <f t="shared" si="29"/>
        <v>8.17</v>
      </c>
      <c r="L91" s="37">
        <f t="shared" si="29"/>
        <v>0</v>
      </c>
      <c r="M91" s="37">
        <f t="shared" si="29"/>
        <v>0</v>
      </c>
      <c r="N91" s="37">
        <f t="shared" si="29"/>
        <v>0</v>
      </c>
      <c r="O91" s="37">
        <f t="shared" si="29"/>
        <v>0</v>
      </c>
      <c r="P91" s="37">
        <f t="shared" si="29"/>
        <v>0</v>
      </c>
      <c r="Q91" s="37">
        <f t="shared" si="29"/>
        <v>0</v>
      </c>
      <c r="R91" s="37">
        <f t="shared" si="29"/>
        <v>0</v>
      </c>
      <c r="S91" s="37">
        <f t="shared" si="29"/>
        <v>0</v>
      </c>
      <c r="T91" s="37">
        <f t="shared" si="29"/>
        <v>0</v>
      </c>
      <c r="U91" s="37">
        <f t="shared" si="29"/>
        <v>0</v>
      </c>
      <c r="V91" s="37">
        <f t="shared" si="29"/>
        <v>0</v>
      </c>
      <c r="W91" s="37">
        <f t="shared" si="29"/>
        <v>0</v>
      </c>
      <c r="X91" s="37">
        <f t="shared" si="29"/>
        <v>0</v>
      </c>
      <c r="Y91" s="37">
        <f t="shared" si="29"/>
        <v>0</v>
      </c>
      <c r="Z91" s="37">
        <f t="shared" si="29"/>
        <v>88.10364</v>
      </c>
      <c r="AA91" s="37">
        <f t="shared" si="29"/>
        <v>0</v>
      </c>
      <c r="AB91" s="37">
        <f t="shared" si="29"/>
        <v>0</v>
      </c>
      <c r="AC91" s="37">
        <f t="shared" si="29"/>
        <v>0</v>
      </c>
      <c r="AD91" s="37">
        <f t="shared" si="29"/>
        <v>977.12985</v>
      </c>
      <c r="AE91" s="37">
        <f t="shared" si="29"/>
        <v>0</v>
      </c>
      <c r="AF91" s="37"/>
      <c r="AG91" s="40">
        <f>AD91+AB91+Z91+X91+V91+T91+R91+P91+N91+L91+J91+H91</f>
        <v>1073.4034900000001</v>
      </c>
      <c r="AH91" s="72">
        <f>H91+J91+L91+N91</f>
        <v>8.17</v>
      </c>
    </row>
    <row r="92" spans="1:34" s="12" customFormat="1" ht="18.75" customHeight="1">
      <c r="A92" s="36" t="s">
        <v>51</v>
      </c>
      <c r="B92" s="86">
        <f t="shared" si="26"/>
        <v>721008.9609999999</v>
      </c>
      <c r="C92" s="86">
        <f t="shared" si="26"/>
        <v>359034.961</v>
      </c>
      <c r="D92" s="86">
        <f t="shared" si="26"/>
        <v>317658.43</v>
      </c>
      <c r="E92" s="86">
        <f>E98+E104</f>
        <v>259981.529</v>
      </c>
      <c r="F92" s="50">
        <f>E92/B92*100</f>
        <v>36.05801634412697</v>
      </c>
      <c r="G92" s="50">
        <f>E92/C92*100</f>
        <v>72.41120148185234</v>
      </c>
      <c r="H92" s="37">
        <f aca="true" t="shared" si="30" ref="H92:AE92">H98+H104</f>
        <v>0</v>
      </c>
      <c r="I92" s="37">
        <f t="shared" si="30"/>
        <v>0</v>
      </c>
      <c r="J92" s="37">
        <f t="shared" si="30"/>
        <v>32077.489</v>
      </c>
      <c r="K92" s="37">
        <f t="shared" si="30"/>
        <v>32077.489</v>
      </c>
      <c r="L92" s="37">
        <f t="shared" si="30"/>
        <v>183957.472</v>
      </c>
      <c r="M92" s="37">
        <f t="shared" si="30"/>
        <v>173078.7</v>
      </c>
      <c r="N92" s="37">
        <f t="shared" si="30"/>
        <v>15000</v>
      </c>
      <c r="O92" s="37">
        <f t="shared" si="30"/>
        <v>11894.12</v>
      </c>
      <c r="P92" s="37">
        <f t="shared" si="30"/>
        <v>25899.34</v>
      </c>
      <c r="Q92" s="37">
        <f t="shared" si="30"/>
        <v>39884</v>
      </c>
      <c r="R92" s="37">
        <f t="shared" si="30"/>
        <v>45100.66</v>
      </c>
      <c r="S92" s="37">
        <f t="shared" si="30"/>
        <v>2047.22</v>
      </c>
      <c r="T92" s="37">
        <f t="shared" si="30"/>
        <v>57000</v>
      </c>
      <c r="U92" s="37">
        <f t="shared" si="30"/>
        <v>1000</v>
      </c>
      <c r="V92" s="37">
        <f t="shared" si="30"/>
        <v>57000</v>
      </c>
      <c r="W92" s="37">
        <f t="shared" si="30"/>
        <v>0</v>
      </c>
      <c r="X92" s="37">
        <f t="shared" si="30"/>
        <v>56416.773</v>
      </c>
      <c r="Y92" s="37">
        <f t="shared" si="30"/>
        <v>0</v>
      </c>
      <c r="Z92" s="37">
        <f t="shared" si="30"/>
        <v>67356.297</v>
      </c>
      <c r="AA92" s="37">
        <f t="shared" si="30"/>
        <v>0</v>
      </c>
      <c r="AB92" s="37">
        <f t="shared" si="30"/>
        <v>0</v>
      </c>
      <c r="AC92" s="37">
        <f t="shared" si="30"/>
        <v>0</v>
      </c>
      <c r="AD92" s="37">
        <f t="shared" si="30"/>
        <v>181200.93</v>
      </c>
      <c r="AE92" s="37">
        <f t="shared" si="30"/>
        <v>0</v>
      </c>
      <c r="AF92" s="37"/>
      <c r="AG92" s="40">
        <f>AD92+AB92+Z92+X92+V92+T92+R92+P92+N92+L92+J92+H92</f>
        <v>721008.9610000001</v>
      </c>
      <c r="AH92" s="72">
        <f>H92+J92+L92+N92</f>
        <v>231034.961</v>
      </c>
    </row>
    <row r="93" spans="1:32" s="12" customFormat="1" ht="78" customHeight="1">
      <c r="A93" s="57" t="s">
        <v>42</v>
      </c>
      <c r="B93" s="89"/>
      <c r="C93" s="89"/>
      <c r="D93" s="89"/>
      <c r="E93" s="89"/>
      <c r="F93" s="55"/>
      <c r="G93" s="55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02" t="s">
        <v>68</v>
      </c>
    </row>
    <row r="94" spans="1:32" s="12" customFormat="1" ht="18.75" customHeight="1">
      <c r="A94" s="3" t="s">
        <v>16</v>
      </c>
      <c r="B94" s="88">
        <f>B95+B96+B97+B98</f>
        <v>8.19985</v>
      </c>
      <c r="C94" s="88">
        <f>C95+C96+C97+C98</f>
        <v>8.17</v>
      </c>
      <c r="D94" s="88">
        <f>C94</f>
        <v>8.17</v>
      </c>
      <c r="E94" s="88">
        <f>E95+E96+E97+E98</f>
        <v>8.17</v>
      </c>
      <c r="F94" s="58">
        <f>E94/B94*100</f>
        <v>99.63596895065155</v>
      </c>
      <c r="G94" s="58">
        <f>E94/C94*100</f>
        <v>100</v>
      </c>
      <c r="H94" s="30">
        <f aca="true" t="shared" si="31" ref="H94:AD94">H97+H98</f>
        <v>0</v>
      </c>
      <c r="I94" s="30">
        <f>I95+I96+I97+I98</f>
        <v>0</v>
      </c>
      <c r="J94" s="30">
        <f t="shared" si="31"/>
        <v>8.17</v>
      </c>
      <c r="K94" s="30">
        <f>K95+K96+K97+K98</f>
        <v>8.17</v>
      </c>
      <c r="L94" s="30">
        <f t="shared" si="31"/>
        <v>0</v>
      </c>
      <c r="M94" s="30">
        <f>M95+M96+M97+M98</f>
        <v>0</v>
      </c>
      <c r="N94" s="30">
        <f t="shared" si="31"/>
        <v>0</v>
      </c>
      <c r="O94" s="30">
        <f>O95+O96+O97+O98</f>
        <v>0</v>
      </c>
      <c r="P94" s="30">
        <f t="shared" si="31"/>
        <v>0</v>
      </c>
      <c r="Q94" s="30">
        <f>Q95+Q96+Q97+Q98</f>
        <v>0</v>
      </c>
      <c r="R94" s="30">
        <f t="shared" si="31"/>
        <v>0</v>
      </c>
      <c r="S94" s="30">
        <f>S95+S96+S97+S98</f>
        <v>0</v>
      </c>
      <c r="T94" s="30">
        <f t="shared" si="31"/>
        <v>0</v>
      </c>
      <c r="U94" s="30">
        <f>U95+U96+U97+U98</f>
        <v>0</v>
      </c>
      <c r="V94" s="30">
        <f t="shared" si="31"/>
        <v>0</v>
      </c>
      <c r="W94" s="30">
        <f>W95+W96+W97+W98</f>
        <v>0</v>
      </c>
      <c r="X94" s="30">
        <f t="shared" si="31"/>
        <v>0</v>
      </c>
      <c r="Y94" s="30">
        <f>Y95+Y96+Y97+Y98</f>
        <v>0</v>
      </c>
      <c r="Z94" s="30">
        <f t="shared" si="31"/>
        <v>0</v>
      </c>
      <c r="AA94" s="30">
        <f>AA95+AA96+AA97+AA98</f>
        <v>0</v>
      </c>
      <c r="AB94" s="30">
        <f t="shared" si="31"/>
        <v>0</v>
      </c>
      <c r="AC94" s="30">
        <f>AC95+AC96+AC97+AC98</f>
        <v>0</v>
      </c>
      <c r="AD94" s="30">
        <f t="shared" si="31"/>
        <v>0.02985</v>
      </c>
      <c r="AE94" s="30">
        <f>AE95+AE96+AE97+AE98</f>
        <v>0</v>
      </c>
      <c r="AF94" s="103"/>
    </row>
    <row r="95" spans="1:32" s="12" customFormat="1" ht="18.75" customHeight="1">
      <c r="A95" s="2" t="s">
        <v>15</v>
      </c>
      <c r="B95" s="89">
        <f>H95+J95+L95+N95+P95+R95+T95+V95+X95+Z95+AB95+AD95</f>
        <v>0</v>
      </c>
      <c r="C95" s="89">
        <f>H95+J95+L95+N95+P95+R95+T95</f>
        <v>0</v>
      </c>
      <c r="D95" s="89">
        <f>C95</f>
        <v>0</v>
      </c>
      <c r="E95" s="89">
        <f>I95+K95+M95+O95+Q95+S95+U95+W95+Y95+AA95+AC95+AE95</f>
        <v>0</v>
      </c>
      <c r="F95" s="55" t="e">
        <f>E95/B95*100</f>
        <v>#DIV/0!</v>
      </c>
      <c r="G95" s="55" t="e">
        <f>E95/C95*100</f>
        <v>#DIV/0!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/>
      <c r="X95" s="31">
        <v>0</v>
      </c>
      <c r="Y95" s="31"/>
      <c r="Z95" s="31">
        <v>0</v>
      </c>
      <c r="AA95" s="31"/>
      <c r="AB95" s="31">
        <v>0</v>
      </c>
      <c r="AC95" s="31"/>
      <c r="AD95" s="31">
        <v>0</v>
      </c>
      <c r="AE95" s="31"/>
      <c r="AF95" s="103"/>
    </row>
    <row r="96" spans="1:32" s="12" customFormat="1" ht="18.75" customHeight="1">
      <c r="A96" s="2" t="s">
        <v>13</v>
      </c>
      <c r="B96" s="89">
        <f>H96+J96+L96+N96+P96+R96+T96+V96+X96+Z96+AB96+AD96</f>
        <v>0</v>
      </c>
      <c r="C96" s="89">
        <f>H96+J96+L96+N96+P96+R96+T96</f>
        <v>0</v>
      </c>
      <c r="D96" s="89">
        <f>C96</f>
        <v>0</v>
      </c>
      <c r="E96" s="89">
        <f>I96+K96+M96+O96+Q96+S96+U96+W96+Y96+AA96+AC96+AE96</f>
        <v>0</v>
      </c>
      <c r="F96" s="55" t="e">
        <f>E96/B96*100</f>
        <v>#DIV/0!</v>
      </c>
      <c r="G96" s="55" t="e">
        <f>E96/C96*100</f>
        <v>#DIV/0!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/>
      <c r="X96" s="31">
        <v>0</v>
      </c>
      <c r="Y96" s="31"/>
      <c r="Z96" s="31">
        <v>0</v>
      </c>
      <c r="AA96" s="31"/>
      <c r="AB96" s="31">
        <v>0</v>
      </c>
      <c r="AC96" s="31"/>
      <c r="AD96" s="31">
        <v>0</v>
      </c>
      <c r="AE96" s="31"/>
      <c r="AF96" s="103"/>
    </row>
    <row r="97" spans="1:32" s="12" customFormat="1" ht="18.75" customHeight="1">
      <c r="A97" s="2" t="s">
        <v>14</v>
      </c>
      <c r="B97" s="89">
        <f>H97+J97+L97+P97+R97+T97+V97+X97+Z97+AB97+AD97</f>
        <v>8.19985</v>
      </c>
      <c r="C97" s="89">
        <f>H97+J97+L97+N97+P97+R97+T97</f>
        <v>8.17</v>
      </c>
      <c r="D97" s="89">
        <f>C97</f>
        <v>8.17</v>
      </c>
      <c r="E97" s="89">
        <f>I97+K97+M97+O97+Q97+S97+U97+W97+Y97+AA97+AC97+AE97</f>
        <v>8.17</v>
      </c>
      <c r="F97" s="55">
        <f>E97/B97*100</f>
        <v>99.63596895065155</v>
      </c>
      <c r="G97" s="55">
        <f>E97/C97*100</f>
        <v>100</v>
      </c>
      <c r="H97" s="31">
        <v>0</v>
      </c>
      <c r="I97" s="31">
        <v>0</v>
      </c>
      <c r="J97" s="31">
        <v>8.17</v>
      </c>
      <c r="K97" s="31">
        <v>8.17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/>
      <c r="X97" s="31">
        <v>0</v>
      </c>
      <c r="Y97" s="31"/>
      <c r="Z97" s="31">
        <v>0</v>
      </c>
      <c r="AA97" s="31"/>
      <c r="AB97" s="31">
        <v>0</v>
      </c>
      <c r="AC97" s="31"/>
      <c r="AD97" s="31">
        <v>0.02985</v>
      </c>
      <c r="AE97" s="31"/>
      <c r="AF97" s="103"/>
    </row>
    <row r="98" spans="1:32" s="12" customFormat="1" ht="18.75" customHeight="1">
      <c r="A98" s="2" t="s">
        <v>51</v>
      </c>
      <c r="B98" s="89">
        <f>H98+J98+L98+N98+P98+R98+T98+V98+X98+Z98+AB98+AD98</f>
        <v>0</v>
      </c>
      <c r="C98" s="89">
        <f>H98+J98+L98+N98+P98+R98+T98</f>
        <v>0</v>
      </c>
      <c r="D98" s="89">
        <f>C98</f>
        <v>0</v>
      </c>
      <c r="E98" s="89">
        <f>I98+K98+M98+O98+Q98+S98+U98+W98+Y98+AA98+AC98+AE98</f>
        <v>0</v>
      </c>
      <c r="F98" s="55" t="e">
        <f>E98/B98*100</f>
        <v>#DIV/0!</v>
      </c>
      <c r="G98" s="55" t="e">
        <f>E98/C98*100</f>
        <v>#DIV/0!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/>
      <c r="X98" s="31">
        <v>0</v>
      </c>
      <c r="Y98" s="31"/>
      <c r="Z98" s="31">
        <v>0</v>
      </c>
      <c r="AA98" s="31"/>
      <c r="AB98" s="31">
        <v>0</v>
      </c>
      <c r="AC98" s="31"/>
      <c r="AD98" s="31">
        <v>0</v>
      </c>
      <c r="AE98" s="31"/>
      <c r="AF98" s="104"/>
    </row>
    <row r="99" spans="1:32" s="12" customFormat="1" ht="409.5" customHeight="1">
      <c r="A99" s="57" t="s">
        <v>43</v>
      </c>
      <c r="B99" s="89"/>
      <c r="C99" s="89"/>
      <c r="D99" s="89"/>
      <c r="E99" s="89"/>
      <c r="F99" s="55"/>
      <c r="G99" s="55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02" t="s">
        <v>92</v>
      </c>
    </row>
    <row r="100" spans="1:32" s="12" customFormat="1" ht="18.75" customHeight="1">
      <c r="A100" s="3" t="s">
        <v>16</v>
      </c>
      <c r="B100" s="88">
        <f>B101+B102+B103+B104</f>
        <v>722074.1646399999</v>
      </c>
      <c r="C100" s="88">
        <f>C101+C102+C103+C104</f>
        <v>359034.961</v>
      </c>
      <c r="D100" s="88">
        <f>D101+D102+D103+D104</f>
        <v>318723.63364</v>
      </c>
      <c r="E100" s="88">
        <f>E101+E102+E103+E104</f>
        <v>259981.529</v>
      </c>
      <c r="F100" s="58">
        <f>E100/B100*100</f>
        <v>36.00482356678935</v>
      </c>
      <c r="G100" s="58">
        <f>E100/C100*100</f>
        <v>72.41120148185234</v>
      </c>
      <c r="H100" s="30">
        <f aca="true" t="shared" si="32" ref="H100:AD100">H103+H104</f>
        <v>0</v>
      </c>
      <c r="I100" s="30">
        <f>I101+I102+I103+I104</f>
        <v>0</v>
      </c>
      <c r="J100" s="30">
        <f t="shared" si="32"/>
        <v>32077.489</v>
      </c>
      <c r="K100" s="30">
        <f>K101+K102+K103+K104</f>
        <v>32077.489</v>
      </c>
      <c r="L100" s="30">
        <f t="shared" si="32"/>
        <v>183957.472</v>
      </c>
      <c r="M100" s="30">
        <f>M101+M102+M103+M104</f>
        <v>173078.7</v>
      </c>
      <c r="N100" s="30">
        <f t="shared" si="32"/>
        <v>15000</v>
      </c>
      <c r="O100" s="30">
        <f>O101+O102+O103+O104</f>
        <v>11894.12</v>
      </c>
      <c r="P100" s="30">
        <f t="shared" si="32"/>
        <v>25899.34</v>
      </c>
      <c r="Q100" s="30">
        <f>Q101+Q102+Q103+Q104</f>
        <v>39884</v>
      </c>
      <c r="R100" s="30">
        <f t="shared" si="32"/>
        <v>45100.66</v>
      </c>
      <c r="S100" s="30">
        <f>S101+S102+S103+S104</f>
        <v>2047.22</v>
      </c>
      <c r="T100" s="30">
        <f t="shared" si="32"/>
        <v>57000</v>
      </c>
      <c r="U100" s="30">
        <f>U101+U102+U103+U104</f>
        <v>1000</v>
      </c>
      <c r="V100" s="30">
        <f t="shared" si="32"/>
        <v>57000</v>
      </c>
      <c r="W100" s="30">
        <f>W101+W102+W103+W104</f>
        <v>0</v>
      </c>
      <c r="X100" s="30">
        <f t="shared" si="32"/>
        <v>56416.773</v>
      </c>
      <c r="Y100" s="30">
        <f>Y101+Y102+Y103+Y104</f>
        <v>0</v>
      </c>
      <c r="Z100" s="30">
        <f t="shared" si="32"/>
        <v>67444.40064</v>
      </c>
      <c r="AA100" s="30">
        <f>AA101+AA102+AA103+AA104</f>
        <v>0</v>
      </c>
      <c r="AB100" s="30">
        <f t="shared" si="32"/>
        <v>0</v>
      </c>
      <c r="AC100" s="30">
        <f>AC101+AC102+AC103+AC104</f>
        <v>0</v>
      </c>
      <c r="AD100" s="30">
        <f t="shared" si="32"/>
        <v>182178.03</v>
      </c>
      <c r="AE100" s="30">
        <f>AE101+AE102+AE103+AE104</f>
        <v>0</v>
      </c>
      <c r="AF100" s="103"/>
    </row>
    <row r="101" spans="1:32" s="12" customFormat="1" ht="18.75" customHeight="1">
      <c r="A101" s="2" t="s">
        <v>15</v>
      </c>
      <c r="B101" s="89">
        <f>H101+J101+L101+N101+P101+R101+T101+V101+X101+Z101+AB101+AD101</f>
        <v>0</v>
      </c>
      <c r="C101" s="89">
        <f>H101+J101+L101+N101+P101+R101+T101</f>
        <v>0</v>
      </c>
      <c r="D101" s="89">
        <f>B101</f>
        <v>0</v>
      </c>
      <c r="E101" s="89">
        <f>I101+K101+M101+O101+Q101+S101+U101+W101+Y101+AA101+AC101+AE101</f>
        <v>0</v>
      </c>
      <c r="F101" s="55" t="e">
        <f>E101/B101*100</f>
        <v>#DIV/0!</v>
      </c>
      <c r="G101" s="55" t="e">
        <f>E101/C101*100</f>
        <v>#DIV/0!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/>
      <c r="X101" s="31">
        <v>0</v>
      </c>
      <c r="Y101" s="31"/>
      <c r="Z101" s="31">
        <v>0</v>
      </c>
      <c r="AA101" s="31"/>
      <c r="AB101" s="31">
        <v>0</v>
      </c>
      <c r="AC101" s="31"/>
      <c r="AD101" s="31">
        <v>0</v>
      </c>
      <c r="AE101" s="31"/>
      <c r="AF101" s="103"/>
    </row>
    <row r="102" spans="1:32" s="12" customFormat="1" ht="18.75" customHeight="1">
      <c r="A102" s="2" t="s">
        <v>13</v>
      </c>
      <c r="B102" s="89">
        <f>H102+J102+L102+N102+P102+R102+T102+V102+X102+Z102+AB102+AD102</f>
        <v>0</v>
      </c>
      <c r="C102" s="89">
        <f>H102+J102+L102+N102+P102+R102+T102</f>
        <v>0</v>
      </c>
      <c r="D102" s="89">
        <f>B102</f>
        <v>0</v>
      </c>
      <c r="E102" s="89">
        <f>I102+K102+M102+O102+Q102+S102+U102+W102+Y102+AA102+AC102+AE102</f>
        <v>0</v>
      </c>
      <c r="F102" s="55" t="e">
        <f>E102/B102*100</f>
        <v>#DIV/0!</v>
      </c>
      <c r="G102" s="55" t="e">
        <f>E102/C102*100</f>
        <v>#DIV/0!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/>
      <c r="X102" s="31">
        <v>0</v>
      </c>
      <c r="Y102" s="31"/>
      <c r="Z102" s="31">
        <v>0</v>
      </c>
      <c r="AA102" s="31"/>
      <c r="AB102" s="31">
        <v>0</v>
      </c>
      <c r="AC102" s="31"/>
      <c r="AD102" s="31">
        <v>0</v>
      </c>
      <c r="AE102" s="31"/>
      <c r="AF102" s="103"/>
    </row>
    <row r="103" spans="1:32" s="12" customFormat="1" ht="18.75" customHeight="1">
      <c r="A103" s="2" t="s">
        <v>14</v>
      </c>
      <c r="B103" s="89">
        <f>H103+J103+L103+N103+P103+R103+T103+V103+X103+Z103+AB103+AD103</f>
        <v>1065.20364</v>
      </c>
      <c r="C103" s="89">
        <f>H103+J103+L103+N103+P103+R103+T103</f>
        <v>0</v>
      </c>
      <c r="D103" s="89">
        <f>B103</f>
        <v>1065.20364</v>
      </c>
      <c r="E103" s="89">
        <f>I103+K103+M103+O103+Q103+S103+U103+W103+Y103+AA103+AC103+AE103</f>
        <v>0</v>
      </c>
      <c r="F103" s="55">
        <f>E103/B103*100</f>
        <v>0</v>
      </c>
      <c r="G103" s="55" t="e">
        <f>E103/C103*100</f>
        <v>#DIV/0!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/>
      <c r="X103" s="31">
        <v>0</v>
      </c>
      <c r="Y103" s="31"/>
      <c r="Z103" s="31">
        <v>88.10364</v>
      </c>
      <c r="AA103" s="31"/>
      <c r="AB103" s="31">
        <v>0</v>
      </c>
      <c r="AC103" s="31"/>
      <c r="AD103" s="31">
        <v>977.1</v>
      </c>
      <c r="AE103" s="31"/>
      <c r="AF103" s="103"/>
    </row>
    <row r="104" spans="1:32" s="12" customFormat="1" ht="2.25" customHeight="1">
      <c r="A104" s="2" t="s">
        <v>51</v>
      </c>
      <c r="B104" s="89">
        <f>H104+J104+L104+N104+P104+R104+T104+V104+X104+Z104+AB104+AD104</f>
        <v>721008.9609999999</v>
      </c>
      <c r="C104" s="89">
        <f>H104+J104+L104+N104+P104+R104+T104</f>
        <v>359034.961</v>
      </c>
      <c r="D104" s="89">
        <v>317658.43</v>
      </c>
      <c r="E104" s="89">
        <f>I104+K104+M104+O104+Q104+S104+U104+W104+Y104+AA104+AC104+AE104</f>
        <v>259981.529</v>
      </c>
      <c r="F104" s="55">
        <f>E104/B104*100</f>
        <v>36.05801634412697</v>
      </c>
      <c r="G104" s="55">
        <f>E104/C104*100</f>
        <v>72.41120148185234</v>
      </c>
      <c r="H104" s="31">
        <v>0</v>
      </c>
      <c r="I104" s="31">
        <v>0</v>
      </c>
      <c r="J104" s="31">
        <v>32077.489</v>
      </c>
      <c r="K104" s="31">
        <v>32077.489</v>
      </c>
      <c r="L104" s="31">
        <v>183957.472</v>
      </c>
      <c r="M104" s="31">
        <v>173078.7</v>
      </c>
      <c r="N104" s="31">
        <v>15000</v>
      </c>
      <c r="O104" s="31">
        <v>11894.12</v>
      </c>
      <c r="P104" s="31">
        <v>25899.34</v>
      </c>
      <c r="Q104" s="29">
        <v>39884</v>
      </c>
      <c r="R104" s="31">
        <v>45100.66</v>
      </c>
      <c r="S104" s="31">
        <v>2047.22</v>
      </c>
      <c r="T104" s="31">
        <v>57000</v>
      </c>
      <c r="U104" s="31">
        <v>1000</v>
      </c>
      <c r="V104" s="31">
        <v>57000</v>
      </c>
      <c r="W104" s="31"/>
      <c r="X104" s="31">
        <v>56416.773</v>
      </c>
      <c r="Y104" s="31"/>
      <c r="Z104" s="31">
        <v>67356.297</v>
      </c>
      <c r="AA104" s="31"/>
      <c r="AB104" s="31">
        <v>0</v>
      </c>
      <c r="AC104" s="31"/>
      <c r="AD104" s="31">
        <v>181200.93</v>
      </c>
      <c r="AE104" s="31"/>
      <c r="AF104" s="104"/>
    </row>
    <row r="105" spans="1:32" s="12" customFormat="1" ht="56.25" customHeight="1">
      <c r="A105" s="59" t="s">
        <v>50</v>
      </c>
      <c r="B105" s="86"/>
      <c r="C105" s="86"/>
      <c r="D105" s="86"/>
      <c r="E105" s="86"/>
      <c r="F105" s="50"/>
      <c r="G105" s="50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4" s="12" customFormat="1" ht="18.75" customHeight="1">
      <c r="A106" s="32" t="s">
        <v>16</v>
      </c>
      <c r="B106" s="85">
        <f>B108+B109+B110+B107+B111</f>
        <v>11068.5</v>
      </c>
      <c r="C106" s="85">
        <f>C107+C108+C109+C110+C111</f>
        <v>1068.5</v>
      </c>
      <c r="D106" s="85">
        <f>D107+D108+D109+D110+D111</f>
        <v>1068.5</v>
      </c>
      <c r="E106" s="85">
        <f>E107+E108+E109+E110+E111</f>
        <v>1068.5</v>
      </c>
      <c r="F106" s="80">
        <f aca="true" t="shared" si="33" ref="F106:F111">E106/B106*100</f>
        <v>9.653521254009124</v>
      </c>
      <c r="G106" s="80">
        <f aca="true" t="shared" si="34" ref="G106:G111">E106/C106*100</f>
        <v>100</v>
      </c>
      <c r="H106" s="35">
        <f>H108+H109+H110+H107</f>
        <v>0</v>
      </c>
      <c r="I106" s="35">
        <f>I107+I108+I109+I110+I111</f>
        <v>0</v>
      </c>
      <c r="J106" s="35">
        <f>J108+J109+J110+J107</f>
        <v>192</v>
      </c>
      <c r="K106" s="35">
        <f>K107+K108+K109+K110+K111</f>
        <v>100</v>
      </c>
      <c r="L106" s="35">
        <f>L108+L109+L110+L107</f>
        <v>250</v>
      </c>
      <c r="M106" s="35">
        <f>M107+M108+M109+M110+M111</f>
        <v>92</v>
      </c>
      <c r="N106" s="35">
        <f>N108+N109+N110+N107</f>
        <v>144.5</v>
      </c>
      <c r="O106" s="35">
        <f>O107+O108+O109+O110+O111</f>
        <v>144.5</v>
      </c>
      <c r="P106" s="35">
        <f>P108+P109+P110+P107</f>
        <v>200</v>
      </c>
      <c r="Q106" s="35">
        <f>Q107+Q108+Q109+Q110+Q111</f>
        <v>450</v>
      </c>
      <c r="R106" s="35">
        <f>R108+R109+R110+R107</f>
        <v>282</v>
      </c>
      <c r="S106" s="35">
        <f>S107+S108+S109+S110+S111</f>
        <v>282</v>
      </c>
      <c r="T106" s="35">
        <f>T108+T109+T110+T107</f>
        <v>0</v>
      </c>
      <c r="U106" s="35">
        <f>U107+U108+U109+U110+U111</f>
        <v>0</v>
      </c>
      <c r="V106" s="35">
        <f>V108+V109+V110+V107</f>
        <v>0</v>
      </c>
      <c r="W106" s="35">
        <f>W107+W108+W109+W110+W111</f>
        <v>0</v>
      </c>
      <c r="X106" s="35">
        <f>X108+X109+X110+X107</f>
        <v>0</v>
      </c>
      <c r="Y106" s="35">
        <f>Y107+Y108+Y109+Y110+Y111</f>
        <v>0</v>
      </c>
      <c r="Z106" s="35">
        <f>Z108+Z109+Z110+Z107</f>
        <v>0</v>
      </c>
      <c r="AA106" s="35">
        <f>AA107+AA108+AA109+AA110+AA111</f>
        <v>0</v>
      </c>
      <c r="AB106" s="35">
        <f>AB108+AB109+AB110+AB107</f>
        <v>0</v>
      </c>
      <c r="AC106" s="35">
        <f>AC107+AC108+AC109+AC110+AC111</f>
        <v>0</v>
      </c>
      <c r="AD106" s="35">
        <f>AD108+AD109+AD110+AD107+AD111</f>
        <v>10000</v>
      </c>
      <c r="AE106" s="35">
        <f>AE107+AE108+AE109+AE110+AE111</f>
        <v>0</v>
      </c>
      <c r="AF106" s="35"/>
      <c r="AG106" s="40">
        <f>AD106+AB106+Z106+X106+V106+T106+R106+P106+N106+L106+J106+H106</f>
        <v>11068.5</v>
      </c>
      <c r="AH106" s="72">
        <f aca="true" t="shared" si="35" ref="AH106:AH111">H106+J106+L106+N106</f>
        <v>586.5</v>
      </c>
    </row>
    <row r="107" spans="1:34" s="12" customFormat="1" ht="18.75" customHeight="1">
      <c r="A107" s="36" t="s">
        <v>15</v>
      </c>
      <c r="B107" s="86">
        <f aca="true" t="shared" si="36" ref="B107:D111">B114+B121+B128</f>
        <v>0</v>
      </c>
      <c r="C107" s="86">
        <f t="shared" si="36"/>
        <v>0</v>
      </c>
      <c r="D107" s="86">
        <f t="shared" si="36"/>
        <v>0</v>
      </c>
      <c r="E107" s="86">
        <f>E114+E121+E128</f>
        <v>0</v>
      </c>
      <c r="F107" s="50" t="e">
        <f t="shared" si="33"/>
        <v>#DIV/0!</v>
      </c>
      <c r="G107" s="50" t="e">
        <f t="shared" si="34"/>
        <v>#DIV/0!</v>
      </c>
      <c r="H107" s="37">
        <f aca="true" t="shared" si="37" ref="H107:AE107">H114+H121+H128</f>
        <v>0</v>
      </c>
      <c r="I107" s="37">
        <f t="shared" si="37"/>
        <v>0</v>
      </c>
      <c r="J107" s="37">
        <f t="shared" si="37"/>
        <v>0</v>
      </c>
      <c r="K107" s="37">
        <f t="shared" si="37"/>
        <v>0</v>
      </c>
      <c r="L107" s="37">
        <f t="shared" si="37"/>
        <v>0</v>
      </c>
      <c r="M107" s="37">
        <f t="shared" si="37"/>
        <v>0</v>
      </c>
      <c r="N107" s="37">
        <f t="shared" si="37"/>
        <v>0</v>
      </c>
      <c r="O107" s="37">
        <f t="shared" si="37"/>
        <v>0</v>
      </c>
      <c r="P107" s="37">
        <f t="shared" si="37"/>
        <v>0</v>
      </c>
      <c r="Q107" s="37">
        <f t="shared" si="37"/>
        <v>0</v>
      </c>
      <c r="R107" s="37">
        <f t="shared" si="37"/>
        <v>0</v>
      </c>
      <c r="S107" s="37">
        <f t="shared" si="37"/>
        <v>0</v>
      </c>
      <c r="T107" s="37">
        <f t="shared" si="37"/>
        <v>0</v>
      </c>
      <c r="U107" s="37">
        <f t="shared" si="37"/>
        <v>0</v>
      </c>
      <c r="V107" s="37">
        <f t="shared" si="37"/>
        <v>0</v>
      </c>
      <c r="W107" s="37">
        <f t="shared" si="37"/>
        <v>0</v>
      </c>
      <c r="X107" s="37">
        <f t="shared" si="37"/>
        <v>0</v>
      </c>
      <c r="Y107" s="37">
        <f t="shared" si="37"/>
        <v>0</v>
      </c>
      <c r="Z107" s="37">
        <f t="shared" si="37"/>
        <v>0</v>
      </c>
      <c r="AA107" s="37">
        <f t="shared" si="37"/>
        <v>0</v>
      </c>
      <c r="AB107" s="37">
        <f t="shared" si="37"/>
        <v>0</v>
      </c>
      <c r="AC107" s="37">
        <f t="shared" si="37"/>
        <v>0</v>
      </c>
      <c r="AD107" s="37">
        <f t="shared" si="37"/>
        <v>0</v>
      </c>
      <c r="AE107" s="37">
        <f t="shared" si="37"/>
        <v>0</v>
      </c>
      <c r="AF107" s="37"/>
      <c r="AG107" s="40"/>
      <c r="AH107" s="72">
        <f t="shared" si="35"/>
        <v>0</v>
      </c>
    </row>
    <row r="108" spans="1:34" s="12" customFormat="1" ht="18.75" customHeight="1">
      <c r="A108" s="36" t="s">
        <v>13</v>
      </c>
      <c r="B108" s="86">
        <f t="shared" si="36"/>
        <v>0</v>
      </c>
      <c r="C108" s="86">
        <f t="shared" si="36"/>
        <v>0</v>
      </c>
      <c r="D108" s="86">
        <f t="shared" si="36"/>
        <v>0</v>
      </c>
      <c r="E108" s="86">
        <f>E115+E122+E129</f>
        <v>0</v>
      </c>
      <c r="F108" s="50" t="e">
        <f t="shared" si="33"/>
        <v>#DIV/0!</v>
      </c>
      <c r="G108" s="50" t="e">
        <f t="shared" si="34"/>
        <v>#DIV/0!</v>
      </c>
      <c r="H108" s="37">
        <f aca="true" t="shared" si="38" ref="H108:AE108">H115+H122+H129</f>
        <v>0</v>
      </c>
      <c r="I108" s="37">
        <f t="shared" si="38"/>
        <v>0</v>
      </c>
      <c r="J108" s="37">
        <f t="shared" si="38"/>
        <v>0</v>
      </c>
      <c r="K108" s="37">
        <f t="shared" si="38"/>
        <v>0</v>
      </c>
      <c r="L108" s="37">
        <f t="shared" si="38"/>
        <v>0</v>
      </c>
      <c r="M108" s="37">
        <f t="shared" si="38"/>
        <v>0</v>
      </c>
      <c r="N108" s="37">
        <f t="shared" si="38"/>
        <v>0</v>
      </c>
      <c r="O108" s="37">
        <f t="shared" si="38"/>
        <v>0</v>
      </c>
      <c r="P108" s="37">
        <f t="shared" si="38"/>
        <v>0</v>
      </c>
      <c r="Q108" s="37">
        <f t="shared" si="38"/>
        <v>0</v>
      </c>
      <c r="R108" s="37">
        <f t="shared" si="38"/>
        <v>0</v>
      </c>
      <c r="S108" s="37">
        <f t="shared" si="38"/>
        <v>0</v>
      </c>
      <c r="T108" s="37">
        <f t="shared" si="38"/>
        <v>0</v>
      </c>
      <c r="U108" s="37">
        <f t="shared" si="38"/>
        <v>0</v>
      </c>
      <c r="V108" s="37">
        <f t="shared" si="38"/>
        <v>0</v>
      </c>
      <c r="W108" s="37">
        <f t="shared" si="38"/>
        <v>0</v>
      </c>
      <c r="X108" s="37">
        <f t="shared" si="38"/>
        <v>0</v>
      </c>
      <c r="Y108" s="37">
        <f t="shared" si="38"/>
        <v>0</v>
      </c>
      <c r="Z108" s="37">
        <f t="shared" si="38"/>
        <v>0</v>
      </c>
      <c r="AA108" s="37">
        <f t="shared" si="38"/>
        <v>0</v>
      </c>
      <c r="AB108" s="37">
        <f t="shared" si="38"/>
        <v>0</v>
      </c>
      <c r="AC108" s="37">
        <f t="shared" si="38"/>
        <v>0</v>
      </c>
      <c r="AD108" s="37">
        <f t="shared" si="38"/>
        <v>0</v>
      </c>
      <c r="AE108" s="37">
        <f t="shared" si="38"/>
        <v>0</v>
      </c>
      <c r="AF108" s="37"/>
      <c r="AG108" s="40">
        <f>AD108+AB108+Z108+X108+V108+T108+R108+P108+N108+L108+J108+H108</f>
        <v>0</v>
      </c>
      <c r="AH108" s="72">
        <f t="shared" si="35"/>
        <v>0</v>
      </c>
    </row>
    <row r="109" spans="1:34" s="12" customFormat="1" ht="18.75" customHeight="1">
      <c r="A109" s="36" t="s">
        <v>14</v>
      </c>
      <c r="B109" s="86">
        <f t="shared" si="36"/>
        <v>818.5</v>
      </c>
      <c r="C109" s="86">
        <f t="shared" si="36"/>
        <v>818.5</v>
      </c>
      <c r="D109" s="86">
        <f>D116+D123+D130</f>
        <v>818.5</v>
      </c>
      <c r="E109" s="86">
        <f>E116+E123+E130</f>
        <v>818.5</v>
      </c>
      <c r="F109" s="50">
        <f t="shared" si="33"/>
        <v>100</v>
      </c>
      <c r="G109" s="50">
        <f t="shared" si="34"/>
        <v>100</v>
      </c>
      <c r="H109" s="37">
        <f aca="true" t="shared" si="39" ref="H109:I111">H116+H123+H130</f>
        <v>0</v>
      </c>
      <c r="I109" s="37">
        <f t="shared" si="39"/>
        <v>0</v>
      </c>
      <c r="J109" s="37">
        <f>J123+J116+J130</f>
        <v>192</v>
      </c>
      <c r="K109" s="37">
        <f>K116+K123+K130</f>
        <v>100</v>
      </c>
      <c r="L109" s="37">
        <f aca="true" t="shared" si="40" ref="L109:AD109">L116+L123+L130</f>
        <v>0</v>
      </c>
      <c r="M109" s="37">
        <f>M116+M123+M130</f>
        <v>92</v>
      </c>
      <c r="N109" s="37">
        <f t="shared" si="40"/>
        <v>144.5</v>
      </c>
      <c r="O109" s="37">
        <f>O116+O123+O130</f>
        <v>144.5</v>
      </c>
      <c r="P109" s="37">
        <f t="shared" si="40"/>
        <v>200</v>
      </c>
      <c r="Q109" s="37">
        <f>Q116+Q123+Q130</f>
        <v>200</v>
      </c>
      <c r="R109" s="37">
        <f t="shared" si="40"/>
        <v>282</v>
      </c>
      <c r="S109" s="37">
        <f>S116+S123+S130</f>
        <v>282</v>
      </c>
      <c r="T109" s="37">
        <f t="shared" si="40"/>
        <v>0</v>
      </c>
      <c r="U109" s="37">
        <f>U116+U123+U130</f>
        <v>0</v>
      </c>
      <c r="V109" s="37">
        <f t="shared" si="40"/>
        <v>0</v>
      </c>
      <c r="W109" s="37">
        <f>W116+W123+W130</f>
        <v>0</v>
      </c>
      <c r="X109" s="37">
        <f t="shared" si="40"/>
        <v>0</v>
      </c>
      <c r="Y109" s="37">
        <f>Y116+Y123+Y130</f>
        <v>0</v>
      </c>
      <c r="Z109" s="37">
        <f t="shared" si="40"/>
        <v>0</v>
      </c>
      <c r="AA109" s="37">
        <f>AA116+AA123+AA130</f>
        <v>0</v>
      </c>
      <c r="AB109" s="37">
        <f t="shared" si="40"/>
        <v>0</v>
      </c>
      <c r="AC109" s="37">
        <f>AC116+AC123+AC130</f>
        <v>0</v>
      </c>
      <c r="AD109" s="37">
        <f t="shared" si="40"/>
        <v>0</v>
      </c>
      <c r="AE109" s="37">
        <f>AE116+AE123+AE130</f>
        <v>0</v>
      </c>
      <c r="AF109" s="37"/>
      <c r="AG109" s="40">
        <f>AD109+AB109+Z109+X109+V109+T109+R109+P109+N109+L109+J109+H109</f>
        <v>818.5</v>
      </c>
      <c r="AH109" s="72">
        <f t="shared" si="35"/>
        <v>336.5</v>
      </c>
    </row>
    <row r="110" spans="1:34" s="12" customFormat="1" ht="37.5" customHeight="1">
      <c r="A110" s="38" t="s">
        <v>52</v>
      </c>
      <c r="B110" s="86">
        <f t="shared" si="36"/>
        <v>250</v>
      </c>
      <c r="C110" s="86">
        <f t="shared" si="36"/>
        <v>250</v>
      </c>
      <c r="D110" s="86">
        <f t="shared" si="36"/>
        <v>250</v>
      </c>
      <c r="E110" s="86">
        <f>E117+E124+E131</f>
        <v>250</v>
      </c>
      <c r="F110" s="50">
        <f t="shared" si="33"/>
        <v>100</v>
      </c>
      <c r="G110" s="50">
        <f t="shared" si="34"/>
        <v>100</v>
      </c>
      <c r="H110" s="37">
        <f t="shared" si="39"/>
        <v>0</v>
      </c>
      <c r="I110" s="37">
        <f t="shared" si="39"/>
        <v>0</v>
      </c>
      <c r="J110" s="37">
        <f>J117+J124+J131</f>
        <v>0</v>
      </c>
      <c r="K110" s="37">
        <f>K117+K124+K131</f>
        <v>0</v>
      </c>
      <c r="L110" s="37">
        <f aca="true" t="shared" si="41" ref="L110:AD110">L117+L124+L131</f>
        <v>250</v>
      </c>
      <c r="M110" s="37">
        <f>M117+M124+M131</f>
        <v>0</v>
      </c>
      <c r="N110" s="37">
        <f t="shared" si="41"/>
        <v>0</v>
      </c>
      <c r="O110" s="37">
        <f>O117+O124+O131</f>
        <v>0</v>
      </c>
      <c r="P110" s="37">
        <f t="shared" si="41"/>
        <v>0</v>
      </c>
      <c r="Q110" s="37">
        <f>Q117+Q124+Q131</f>
        <v>250</v>
      </c>
      <c r="R110" s="37">
        <f t="shared" si="41"/>
        <v>0</v>
      </c>
      <c r="S110" s="37">
        <f>S117+S124+S131</f>
        <v>0</v>
      </c>
      <c r="T110" s="37">
        <f t="shared" si="41"/>
        <v>0</v>
      </c>
      <c r="U110" s="37">
        <f>U117+U124+U131</f>
        <v>0</v>
      </c>
      <c r="V110" s="37">
        <f t="shared" si="41"/>
        <v>0</v>
      </c>
      <c r="W110" s="37">
        <f>W117+W124+W131</f>
        <v>0</v>
      </c>
      <c r="X110" s="37">
        <f t="shared" si="41"/>
        <v>0</v>
      </c>
      <c r="Y110" s="37">
        <f>Y117+Y124+Y131</f>
        <v>0</v>
      </c>
      <c r="Z110" s="37">
        <f t="shared" si="41"/>
        <v>0</v>
      </c>
      <c r="AA110" s="37">
        <f>AA117+AA124+AA131</f>
        <v>0</v>
      </c>
      <c r="AB110" s="37">
        <f t="shared" si="41"/>
        <v>0</v>
      </c>
      <c r="AC110" s="37">
        <f>AC117+AC124+AC131</f>
        <v>0</v>
      </c>
      <c r="AD110" s="37">
        <f t="shared" si="41"/>
        <v>0</v>
      </c>
      <c r="AE110" s="37">
        <f>AE117+AE124+AE131</f>
        <v>0</v>
      </c>
      <c r="AF110" s="37"/>
      <c r="AG110" s="40">
        <f>AD110+AB110+Z110+X110+V110+T110+R110+P110+N110+L110+J110+H110</f>
        <v>250</v>
      </c>
      <c r="AH110" s="72">
        <f t="shared" si="35"/>
        <v>250</v>
      </c>
    </row>
    <row r="111" spans="1:34" s="12" customFormat="1" ht="18.75" customHeight="1">
      <c r="A111" s="69" t="s">
        <v>51</v>
      </c>
      <c r="B111" s="86">
        <f>B118+B125+B132+B139</f>
        <v>10000</v>
      </c>
      <c r="C111" s="86">
        <f t="shared" si="36"/>
        <v>0</v>
      </c>
      <c r="D111" s="86">
        <f t="shared" si="36"/>
        <v>0</v>
      </c>
      <c r="E111" s="86">
        <f>E118+E125+E132</f>
        <v>0</v>
      </c>
      <c r="F111" s="50">
        <f t="shared" si="33"/>
        <v>0</v>
      </c>
      <c r="G111" s="50" t="e">
        <f t="shared" si="34"/>
        <v>#DIV/0!</v>
      </c>
      <c r="H111" s="37">
        <f t="shared" si="39"/>
        <v>0</v>
      </c>
      <c r="I111" s="37">
        <f t="shared" si="39"/>
        <v>0</v>
      </c>
      <c r="J111" s="37">
        <f>J118+J125+J132</f>
        <v>0</v>
      </c>
      <c r="K111" s="37">
        <f>K118+K125+K132</f>
        <v>0</v>
      </c>
      <c r="L111" s="37">
        <f>L118+L125+L132</f>
        <v>0</v>
      </c>
      <c r="M111" s="37">
        <f>M118+M125+M132</f>
        <v>0</v>
      </c>
      <c r="N111" s="37">
        <f>N118+N125+N132</f>
        <v>0</v>
      </c>
      <c r="O111" s="37">
        <f>O118+O125+O132</f>
        <v>0</v>
      </c>
      <c r="P111" s="37">
        <f>P118+P125+P132</f>
        <v>0</v>
      </c>
      <c r="Q111" s="37">
        <f>Q118+Q125+Q132</f>
        <v>0</v>
      </c>
      <c r="R111" s="37">
        <f>R118+R125+R132</f>
        <v>0</v>
      </c>
      <c r="S111" s="37">
        <f>S118+S125+S132</f>
        <v>0</v>
      </c>
      <c r="T111" s="37">
        <f>T118+T125+T132</f>
        <v>0</v>
      </c>
      <c r="U111" s="37">
        <f>U118+U125+U132</f>
        <v>0</v>
      </c>
      <c r="V111" s="37">
        <f>V118+V125+V132</f>
        <v>0</v>
      </c>
      <c r="W111" s="37">
        <f>W118+W125+W132</f>
        <v>0</v>
      </c>
      <c r="X111" s="37">
        <f>X118+X125+X132</f>
        <v>0</v>
      </c>
      <c r="Y111" s="37">
        <f>Y118+Y125+Y132</f>
        <v>0</v>
      </c>
      <c r="Z111" s="37">
        <f>Z118+Z125+Z132</f>
        <v>0</v>
      </c>
      <c r="AA111" s="37">
        <f>AA118+AA125+AA132</f>
        <v>0</v>
      </c>
      <c r="AB111" s="37">
        <f>AB118+AB125+AB132</f>
        <v>0</v>
      </c>
      <c r="AC111" s="37">
        <f>AC118+AC125+AC132</f>
        <v>0</v>
      </c>
      <c r="AD111" s="37">
        <f>AD118+AD125+AD132+AD139</f>
        <v>10000</v>
      </c>
      <c r="AE111" s="37">
        <f>AE118+AE125+AE132</f>
        <v>0</v>
      </c>
      <c r="AF111" s="37"/>
      <c r="AG111" s="40"/>
      <c r="AH111" s="72">
        <f t="shared" si="35"/>
        <v>0</v>
      </c>
    </row>
    <row r="112" spans="1:34" s="12" customFormat="1" ht="18.75" customHeight="1">
      <c r="A112" s="57" t="s">
        <v>58</v>
      </c>
      <c r="B112" s="89"/>
      <c r="C112" s="89"/>
      <c r="D112" s="89"/>
      <c r="E112" s="89"/>
      <c r="F112" s="55"/>
      <c r="G112" s="55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102" t="s">
        <v>89</v>
      </c>
      <c r="AG112" s="40"/>
      <c r="AH112" s="52"/>
    </row>
    <row r="113" spans="1:34" s="12" customFormat="1" ht="18.75" customHeight="1">
      <c r="A113" s="56" t="s">
        <v>16</v>
      </c>
      <c r="B113" s="88">
        <f>B114+B115+B116+B117</f>
        <v>282</v>
      </c>
      <c r="C113" s="88">
        <f>C114+C115+C116+C117+C118</f>
        <v>282</v>
      </c>
      <c r="D113" s="88">
        <f aca="true" t="shared" si="42" ref="D113:D118">C113</f>
        <v>282</v>
      </c>
      <c r="E113" s="88">
        <f>E115+E116</f>
        <v>282</v>
      </c>
      <c r="F113" s="58">
        <f aca="true" t="shared" si="43" ref="F113:F118">E113/B113*100</f>
        <v>100</v>
      </c>
      <c r="G113" s="58">
        <f aca="true" t="shared" si="44" ref="G113:G118">E113/C113*100</f>
        <v>100</v>
      </c>
      <c r="H113" s="30">
        <f>H114+H115+H116+H117</f>
        <v>0</v>
      </c>
      <c r="I113" s="30">
        <f>I114+I115+I116+I117+I118</f>
        <v>0</v>
      </c>
      <c r="J113" s="30">
        <f>J114+J115+J116+J117</f>
        <v>0</v>
      </c>
      <c r="K113" s="30">
        <f>K114+K115+K116+K117+K118</f>
        <v>0</v>
      </c>
      <c r="L113" s="30">
        <f>L114+L115+L116+L117</f>
        <v>0</v>
      </c>
      <c r="M113" s="30">
        <f>M114+M115+M116+M117+M118</f>
        <v>0</v>
      </c>
      <c r="N113" s="30">
        <f>N114+N115+N116+N117</f>
        <v>0</v>
      </c>
      <c r="O113" s="30">
        <f>O114+O115+O116+O117+O118</f>
        <v>0</v>
      </c>
      <c r="P113" s="30">
        <f>P114+P115+P116+P117</f>
        <v>0</v>
      </c>
      <c r="Q113" s="30">
        <f>Q114+Q115+Q116+Q117+Q118</f>
        <v>0</v>
      </c>
      <c r="R113" s="30">
        <f>R114+R115+R116+R117</f>
        <v>282</v>
      </c>
      <c r="S113" s="30">
        <f>S114+S115+S116+S117+S118</f>
        <v>282</v>
      </c>
      <c r="T113" s="30">
        <f>T114+T115+T116+T117</f>
        <v>0</v>
      </c>
      <c r="U113" s="30">
        <f>U114+U115+U116+U117+U118</f>
        <v>0</v>
      </c>
      <c r="V113" s="30">
        <f>V114+V115+V116+V117</f>
        <v>0</v>
      </c>
      <c r="W113" s="30">
        <f>W114+W115+W116+W117+W118</f>
        <v>0</v>
      </c>
      <c r="X113" s="30">
        <f>X114+X115+X116+X117</f>
        <v>0</v>
      </c>
      <c r="Y113" s="30">
        <f>Y114+Y115+Y116+Y117+Y118</f>
        <v>0</v>
      </c>
      <c r="Z113" s="30">
        <f>Z114+Z115+Z116+Z117</f>
        <v>0</v>
      </c>
      <c r="AA113" s="30">
        <f>AA114+AA115+AA116+AA117+AA118</f>
        <v>0</v>
      </c>
      <c r="AB113" s="30">
        <f>AB114+AB115+AB116+AB117</f>
        <v>0</v>
      </c>
      <c r="AC113" s="30">
        <f>AC114+AC115+AC116+AC117+AC118</f>
        <v>0</v>
      </c>
      <c r="AD113" s="30">
        <f>AD114+AD115+AD116+AD117</f>
        <v>0</v>
      </c>
      <c r="AE113" s="30">
        <f>AE114+AE115+AE116+AE117+AE118</f>
        <v>0</v>
      </c>
      <c r="AF113" s="103"/>
      <c r="AG113" s="40"/>
      <c r="AH113" s="52"/>
    </row>
    <row r="114" spans="1:34" s="12" customFormat="1" ht="18.75" customHeight="1">
      <c r="A114" s="2" t="s">
        <v>15</v>
      </c>
      <c r="B114" s="89">
        <f>H114+J114+L114+N114+P114+R114+T114+V114+X114+Z114+AB114+AD114</f>
        <v>0</v>
      </c>
      <c r="C114" s="89">
        <f>H114+J114+L114+N114+P114+R114+T114</f>
        <v>0</v>
      </c>
      <c r="D114" s="89">
        <f t="shared" si="42"/>
        <v>0</v>
      </c>
      <c r="E114" s="89">
        <f>I114+K114+M114+O114+Q114+S114+U114+W114+Y114+AA114+AC114+AE114</f>
        <v>0</v>
      </c>
      <c r="F114" s="55" t="e">
        <f t="shared" si="43"/>
        <v>#DIV/0!</v>
      </c>
      <c r="G114" s="55" t="e">
        <f t="shared" si="44"/>
        <v>#DIV/0!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/>
      <c r="X114" s="31">
        <v>0</v>
      </c>
      <c r="Y114" s="31"/>
      <c r="Z114" s="31">
        <v>0</v>
      </c>
      <c r="AA114" s="31"/>
      <c r="AB114" s="31">
        <v>0</v>
      </c>
      <c r="AC114" s="31"/>
      <c r="AD114" s="31">
        <v>0</v>
      </c>
      <c r="AE114" s="31"/>
      <c r="AF114" s="103"/>
      <c r="AG114" s="40"/>
      <c r="AH114" s="52"/>
    </row>
    <row r="115" spans="1:34" s="12" customFormat="1" ht="18.75" customHeight="1">
      <c r="A115" s="2" t="s">
        <v>13</v>
      </c>
      <c r="B115" s="89">
        <f>H115+J115+L115+N115+P115+R115+T115+V115+X115+Z115+AB115+AD115</f>
        <v>0</v>
      </c>
      <c r="C115" s="89">
        <f>H115+J115+L115+N115+P115+R115+T115</f>
        <v>0</v>
      </c>
      <c r="D115" s="89">
        <f t="shared" si="42"/>
        <v>0</v>
      </c>
      <c r="E115" s="89">
        <f>I115+K115+M115+O115+Q115+S115+U115+W115+Y115+AA115+AC115+AE115</f>
        <v>0</v>
      </c>
      <c r="F115" s="55" t="e">
        <f t="shared" si="43"/>
        <v>#DIV/0!</v>
      </c>
      <c r="G115" s="55" t="e">
        <f t="shared" si="44"/>
        <v>#DIV/0!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/>
      <c r="X115" s="31">
        <v>0</v>
      </c>
      <c r="Y115" s="31"/>
      <c r="Z115" s="31">
        <v>0</v>
      </c>
      <c r="AA115" s="31"/>
      <c r="AB115" s="31">
        <v>0</v>
      </c>
      <c r="AC115" s="31"/>
      <c r="AD115" s="31">
        <v>0</v>
      </c>
      <c r="AE115" s="31"/>
      <c r="AF115" s="103"/>
      <c r="AG115" s="40"/>
      <c r="AH115" s="52"/>
    </row>
    <row r="116" spans="1:34" s="12" customFormat="1" ht="18.75" customHeight="1">
      <c r="A116" s="2" t="s">
        <v>14</v>
      </c>
      <c r="B116" s="89">
        <f>H116+J116+L116+N116+P116+R116+T116+V116+X116+Z116+AB116+AD116</f>
        <v>282</v>
      </c>
      <c r="C116" s="89">
        <f>H116+J116+L116+N116+P116+R116+T116</f>
        <v>282</v>
      </c>
      <c r="D116" s="89">
        <f>C116</f>
        <v>282</v>
      </c>
      <c r="E116" s="89">
        <f>I116+K116+M116+O116+Q116+S116+U116+W116+Y116+AA116+AC116+AE116</f>
        <v>282</v>
      </c>
      <c r="F116" s="55">
        <f t="shared" si="43"/>
        <v>100</v>
      </c>
      <c r="G116" s="55">
        <f t="shared" si="44"/>
        <v>100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282</v>
      </c>
      <c r="S116" s="31">
        <v>282</v>
      </c>
      <c r="T116" s="31">
        <v>0</v>
      </c>
      <c r="U116" s="31">
        <v>0</v>
      </c>
      <c r="V116" s="31">
        <v>0</v>
      </c>
      <c r="W116" s="31"/>
      <c r="X116" s="31">
        <v>0</v>
      </c>
      <c r="Y116" s="31"/>
      <c r="Z116" s="31">
        <v>0</v>
      </c>
      <c r="AA116" s="31"/>
      <c r="AB116" s="31">
        <v>0</v>
      </c>
      <c r="AC116" s="31"/>
      <c r="AD116" s="31">
        <v>0</v>
      </c>
      <c r="AE116" s="31"/>
      <c r="AF116" s="103"/>
      <c r="AG116" s="40"/>
      <c r="AH116" s="52"/>
    </row>
    <row r="117" spans="1:34" s="12" customFormat="1" ht="37.5" customHeight="1">
      <c r="A117" s="27" t="s">
        <v>52</v>
      </c>
      <c r="B117" s="89">
        <f>H117+J117+L117+N117+P117+R117+T117+V117+X117+Z117+AB117+AD117</f>
        <v>0</v>
      </c>
      <c r="C117" s="89">
        <f>H117+J117+L117+N117+P117+R117+T117</f>
        <v>0</v>
      </c>
      <c r="D117" s="89">
        <f t="shared" si="42"/>
        <v>0</v>
      </c>
      <c r="E117" s="89">
        <f>I117+K117+M117+O117+Q117+S117+U117+W117+Y117+AA117+AC117+AE117</f>
        <v>0</v>
      </c>
      <c r="F117" s="55" t="e">
        <f t="shared" si="43"/>
        <v>#DIV/0!</v>
      </c>
      <c r="G117" s="55" t="e">
        <f t="shared" si="44"/>
        <v>#DIV/0!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/>
      <c r="X117" s="31">
        <v>0</v>
      </c>
      <c r="Y117" s="31"/>
      <c r="Z117" s="31">
        <v>0</v>
      </c>
      <c r="AA117" s="31"/>
      <c r="AB117" s="31">
        <v>0</v>
      </c>
      <c r="AC117" s="31"/>
      <c r="AD117" s="31">
        <v>0</v>
      </c>
      <c r="AE117" s="31"/>
      <c r="AF117" s="103"/>
      <c r="AG117" s="40"/>
      <c r="AH117" s="52"/>
    </row>
    <row r="118" spans="1:34" s="12" customFormat="1" ht="17.25" customHeight="1">
      <c r="A118" s="57" t="s">
        <v>51</v>
      </c>
      <c r="B118" s="89">
        <f>H118+J118+L118+N118+P118+R118+T118+V118+X118+Z118+AB118+AD118</f>
        <v>0</v>
      </c>
      <c r="C118" s="89">
        <f>H118+J118+L118+N118+P118+R118+T118</f>
        <v>0</v>
      </c>
      <c r="D118" s="89">
        <f t="shared" si="42"/>
        <v>0</v>
      </c>
      <c r="E118" s="89">
        <f>I118+K118+M118+O118+Q118+S118+U118+W118+Y118+AA118+AC118+AE118</f>
        <v>0</v>
      </c>
      <c r="F118" s="55" t="e">
        <f t="shared" si="43"/>
        <v>#DIV/0!</v>
      </c>
      <c r="G118" s="55" t="e">
        <f t="shared" si="44"/>
        <v>#DIV/0!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/>
      <c r="X118" s="31">
        <v>0</v>
      </c>
      <c r="Y118" s="31"/>
      <c r="Z118" s="31">
        <v>0</v>
      </c>
      <c r="AA118" s="31"/>
      <c r="AB118" s="31">
        <v>0</v>
      </c>
      <c r="AC118" s="31"/>
      <c r="AD118" s="31">
        <v>0</v>
      </c>
      <c r="AE118" s="31"/>
      <c r="AF118" s="104"/>
      <c r="AG118" s="40"/>
      <c r="AH118" s="52"/>
    </row>
    <row r="119" spans="1:34" s="12" customFormat="1" ht="18.75" customHeight="1">
      <c r="A119" s="57" t="s">
        <v>59</v>
      </c>
      <c r="B119" s="89"/>
      <c r="C119" s="89"/>
      <c r="D119" s="89"/>
      <c r="E119" s="89"/>
      <c r="F119" s="55"/>
      <c r="G119" s="55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102" t="s">
        <v>78</v>
      </c>
      <c r="AG119" s="40"/>
      <c r="AH119" s="52"/>
    </row>
    <row r="120" spans="1:34" s="12" customFormat="1" ht="18.75" customHeight="1">
      <c r="A120" s="56" t="s">
        <v>16</v>
      </c>
      <c r="B120" s="88">
        <f>B121+B122+B123+B124</f>
        <v>250</v>
      </c>
      <c r="C120" s="88">
        <f>C121+C122+C123+C124+C125</f>
        <v>250</v>
      </c>
      <c r="D120" s="88">
        <f>D121+D122+D123+D124+D125</f>
        <v>250</v>
      </c>
      <c r="E120" s="88">
        <f>E122+E123+E121+E124+E125</f>
        <v>250</v>
      </c>
      <c r="F120" s="58">
        <f aca="true" t="shared" si="45" ref="F120:F125">E120/B120*100</f>
        <v>100</v>
      </c>
      <c r="G120" s="58">
        <f aca="true" t="shared" si="46" ref="G120:G125">E120/C120*100</f>
        <v>100</v>
      </c>
      <c r="H120" s="30">
        <f>H121+H122+H123+H124</f>
        <v>0</v>
      </c>
      <c r="I120" s="30">
        <f>I121+I122+I123+I124+I125</f>
        <v>0</v>
      </c>
      <c r="J120" s="30">
        <f>J121+J122+J123+J124</f>
        <v>0</v>
      </c>
      <c r="K120" s="30">
        <f>K121+K122+K123+K124+K125</f>
        <v>0</v>
      </c>
      <c r="L120" s="30">
        <f>L121+L122+L123+L124</f>
        <v>250</v>
      </c>
      <c r="M120" s="30">
        <f>M121+M122+M123+M124+M125</f>
        <v>0</v>
      </c>
      <c r="N120" s="30">
        <f>N121+N122+N123+N124</f>
        <v>0</v>
      </c>
      <c r="O120" s="30">
        <f>O121+O122+O123+O124+O125</f>
        <v>0</v>
      </c>
      <c r="P120" s="30">
        <f>P121+P122+P123+P124</f>
        <v>0</v>
      </c>
      <c r="Q120" s="30">
        <f>Q121+Q122+Q123+Q124+Q125</f>
        <v>250</v>
      </c>
      <c r="R120" s="30">
        <f>R121+R122+R123+R124</f>
        <v>0</v>
      </c>
      <c r="S120" s="30">
        <f>S121+S122+S123+S124+S125</f>
        <v>0</v>
      </c>
      <c r="T120" s="30">
        <f>T121+T122+T123+T124</f>
        <v>0</v>
      </c>
      <c r="U120" s="30">
        <f>U121+U122+U123+U124+U125</f>
        <v>0</v>
      </c>
      <c r="V120" s="30">
        <f>V121+V122+V123+V124</f>
        <v>0</v>
      </c>
      <c r="W120" s="30">
        <f>W121+W122+W123+W124+W125</f>
        <v>0</v>
      </c>
      <c r="X120" s="30">
        <f>X121+X122+X123+X124</f>
        <v>0</v>
      </c>
      <c r="Y120" s="30">
        <f>Y121+Y122+Y123+Y124+Y125</f>
        <v>0</v>
      </c>
      <c r="Z120" s="30">
        <f>Z121+Z122+Z123+Z124</f>
        <v>0</v>
      </c>
      <c r="AA120" s="30">
        <f>AA121+AA122+AA123+AA124+AA125</f>
        <v>0</v>
      </c>
      <c r="AB120" s="30">
        <f>AB121+AB122+AB123+AB124</f>
        <v>0</v>
      </c>
      <c r="AC120" s="30">
        <f>AC121+AC122+AC123+AC124+AC125</f>
        <v>0</v>
      </c>
      <c r="AD120" s="30">
        <f>AD121+AD122+AD123+AD124</f>
        <v>0</v>
      </c>
      <c r="AE120" s="30">
        <f>AE121+AE122+AE123+AE124+AE125</f>
        <v>0</v>
      </c>
      <c r="AF120" s="103"/>
      <c r="AG120" s="40"/>
      <c r="AH120" s="52"/>
    </row>
    <row r="121" spans="1:34" s="12" customFormat="1" ht="18.75" customHeight="1">
      <c r="A121" s="2" t="s">
        <v>15</v>
      </c>
      <c r="B121" s="89">
        <f>H121+J121+L121+N121+P121+R121+T121+V121+X121+Z121+AB121+AD121</f>
        <v>0</v>
      </c>
      <c r="C121" s="89">
        <f>H121+J121+L121+N121+P121+R121+T121</f>
        <v>0</v>
      </c>
      <c r="D121" s="89">
        <f>C121</f>
        <v>0</v>
      </c>
      <c r="E121" s="89">
        <f>I121+K121+M121+O121+Q121+S121+U121+W121+Y121+AA121+AC121+AE121</f>
        <v>0</v>
      </c>
      <c r="F121" s="55" t="e">
        <f t="shared" si="45"/>
        <v>#DIV/0!</v>
      </c>
      <c r="G121" s="55" t="e">
        <f t="shared" si="46"/>
        <v>#DIV/0!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/>
      <c r="X121" s="31">
        <v>0</v>
      </c>
      <c r="Y121" s="31"/>
      <c r="Z121" s="31">
        <v>0</v>
      </c>
      <c r="AA121" s="31"/>
      <c r="AB121" s="31">
        <v>0</v>
      </c>
      <c r="AC121" s="31"/>
      <c r="AD121" s="31">
        <v>0</v>
      </c>
      <c r="AE121" s="31"/>
      <c r="AF121" s="103"/>
      <c r="AG121" s="40"/>
      <c r="AH121" s="52"/>
    </row>
    <row r="122" spans="1:34" s="12" customFormat="1" ht="18.75" customHeight="1">
      <c r="A122" s="2" t="s">
        <v>13</v>
      </c>
      <c r="B122" s="89">
        <f>H122+J122+L122+N122+P122+R122+T122+V122+X122+Z122+AB122+AD122</f>
        <v>0</v>
      </c>
      <c r="C122" s="89">
        <f>H122+J122+L122+N122+P122+R122+T122</f>
        <v>0</v>
      </c>
      <c r="D122" s="89">
        <f>C122</f>
        <v>0</v>
      </c>
      <c r="E122" s="89">
        <f>I122+K122+M122+O122+Q122+S122+U122+W122+Y122+AA122+AC122+AE122</f>
        <v>0</v>
      </c>
      <c r="F122" s="55" t="e">
        <f t="shared" si="45"/>
        <v>#DIV/0!</v>
      </c>
      <c r="G122" s="55" t="e">
        <f t="shared" si="46"/>
        <v>#DIV/0!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/>
      <c r="X122" s="31">
        <v>0</v>
      </c>
      <c r="Y122" s="31"/>
      <c r="Z122" s="31">
        <v>0</v>
      </c>
      <c r="AA122" s="31"/>
      <c r="AB122" s="31">
        <v>0</v>
      </c>
      <c r="AC122" s="31"/>
      <c r="AD122" s="31">
        <v>0</v>
      </c>
      <c r="AE122" s="31"/>
      <c r="AF122" s="103"/>
      <c r="AG122" s="40"/>
      <c r="AH122" s="52"/>
    </row>
    <row r="123" spans="1:34" s="12" customFormat="1" ht="18.75" customHeight="1">
      <c r="A123" s="2" t="s">
        <v>14</v>
      </c>
      <c r="B123" s="89">
        <f>H123+J123+L123+N123+P123+R123+T123+V123+X123+Z123+AB123+AD123</f>
        <v>0</v>
      </c>
      <c r="C123" s="89">
        <f>H123+J123+L123+N123+P123+R123+T123</f>
        <v>0</v>
      </c>
      <c r="D123" s="89">
        <f>C123</f>
        <v>0</v>
      </c>
      <c r="E123" s="89">
        <f>I123+K123+M123+O123+Q123+S123+U123+W123+Y123+AA123+AC123+AE123</f>
        <v>0</v>
      </c>
      <c r="F123" s="55" t="e">
        <f t="shared" si="45"/>
        <v>#DIV/0!</v>
      </c>
      <c r="G123" s="55" t="e">
        <f t="shared" si="46"/>
        <v>#DIV/0!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/>
      <c r="X123" s="31">
        <v>0</v>
      </c>
      <c r="Y123" s="31"/>
      <c r="Z123" s="31">
        <v>0</v>
      </c>
      <c r="AA123" s="31"/>
      <c r="AB123" s="31">
        <v>0</v>
      </c>
      <c r="AC123" s="31"/>
      <c r="AD123" s="31">
        <v>0</v>
      </c>
      <c r="AE123" s="31"/>
      <c r="AF123" s="103"/>
      <c r="AG123" s="40"/>
      <c r="AH123" s="52"/>
    </row>
    <row r="124" spans="1:34" s="12" customFormat="1" ht="37.5" customHeight="1">
      <c r="A124" s="57" t="s">
        <v>52</v>
      </c>
      <c r="B124" s="89">
        <f>H124+J124+L124+N124+P124+R124+T124+V124+X124+Z124+AB124+AD124</f>
        <v>250</v>
      </c>
      <c r="C124" s="89">
        <f>H124+J124+L124+N124+P124+R124+T124</f>
        <v>250</v>
      </c>
      <c r="D124" s="89">
        <v>250</v>
      </c>
      <c r="E124" s="89">
        <f>I124+K124+M124+O124+Q124+S124+U124+W124+Y124+AA124+AC124+AE124</f>
        <v>250</v>
      </c>
      <c r="F124" s="55">
        <f t="shared" si="45"/>
        <v>100</v>
      </c>
      <c r="G124" s="55">
        <f t="shared" si="46"/>
        <v>100</v>
      </c>
      <c r="H124" s="31">
        <v>0</v>
      </c>
      <c r="I124" s="31">
        <v>0</v>
      </c>
      <c r="J124" s="31">
        <v>0</v>
      </c>
      <c r="K124" s="31">
        <v>0</v>
      </c>
      <c r="L124" s="31">
        <v>250</v>
      </c>
      <c r="M124" s="31">
        <v>0</v>
      </c>
      <c r="N124" s="31">
        <v>0</v>
      </c>
      <c r="O124" s="31">
        <v>0</v>
      </c>
      <c r="P124" s="31">
        <v>0</v>
      </c>
      <c r="Q124" s="31">
        <v>250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/>
      <c r="X124" s="31">
        <v>0</v>
      </c>
      <c r="Y124" s="31"/>
      <c r="Z124" s="31">
        <v>0</v>
      </c>
      <c r="AA124" s="31"/>
      <c r="AB124" s="31">
        <v>0</v>
      </c>
      <c r="AC124" s="31"/>
      <c r="AD124" s="31">
        <v>0</v>
      </c>
      <c r="AE124" s="31"/>
      <c r="AF124" s="103"/>
      <c r="AG124" s="40"/>
      <c r="AH124" s="52"/>
    </row>
    <row r="125" spans="1:34" s="12" customFormat="1" ht="18.75" customHeight="1">
      <c r="A125" s="57" t="s">
        <v>51</v>
      </c>
      <c r="B125" s="89">
        <f>H125+J125+L125+N125+P125+R125+T125+V125+X125+Z125+AB125+AD125</f>
        <v>0</v>
      </c>
      <c r="C125" s="89">
        <f>H125+J125+L125+N125+P125+R125+T125</f>
        <v>0</v>
      </c>
      <c r="D125" s="89">
        <f>C125</f>
        <v>0</v>
      </c>
      <c r="E125" s="89">
        <f>I125+K125+M125+O125+Q125+S125+U125+W125+Y125+AA125+AC125+AE125</f>
        <v>0</v>
      </c>
      <c r="F125" s="55" t="e">
        <f t="shared" si="45"/>
        <v>#DIV/0!</v>
      </c>
      <c r="G125" s="55" t="e">
        <f t="shared" si="46"/>
        <v>#DIV/0!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/>
      <c r="X125" s="31">
        <v>0</v>
      </c>
      <c r="Y125" s="31"/>
      <c r="Z125" s="31">
        <v>0</v>
      </c>
      <c r="AA125" s="31"/>
      <c r="AB125" s="31">
        <v>0</v>
      </c>
      <c r="AC125" s="31"/>
      <c r="AD125" s="31">
        <v>0</v>
      </c>
      <c r="AE125" s="31"/>
      <c r="AF125" s="104"/>
      <c r="AG125" s="40"/>
      <c r="AH125" s="52"/>
    </row>
    <row r="126" spans="1:34" s="12" customFormat="1" ht="18.75" customHeight="1">
      <c r="A126" s="57" t="s">
        <v>60</v>
      </c>
      <c r="B126" s="89"/>
      <c r="C126" s="89"/>
      <c r="D126" s="89"/>
      <c r="E126" s="89"/>
      <c r="F126" s="55"/>
      <c r="G126" s="55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102" t="s">
        <v>83</v>
      </c>
      <c r="AG126" s="40"/>
      <c r="AH126" s="52"/>
    </row>
    <row r="127" spans="1:34" s="12" customFormat="1" ht="18.75" customHeight="1">
      <c r="A127" s="56" t="s">
        <v>16</v>
      </c>
      <c r="B127" s="88">
        <f>B128+B129+B130+B131</f>
        <v>536.5</v>
      </c>
      <c r="C127" s="88">
        <f>C128+C129+C130+C131+C132</f>
        <v>536.5</v>
      </c>
      <c r="D127" s="88">
        <f aca="true" t="shared" si="47" ref="D127:D132">C127</f>
        <v>536.5</v>
      </c>
      <c r="E127" s="88">
        <f>E129+E130</f>
        <v>536.5</v>
      </c>
      <c r="F127" s="58">
        <f aca="true" t="shared" si="48" ref="F127:F132">E127/B127*100</f>
        <v>100</v>
      </c>
      <c r="G127" s="58">
        <f aca="true" t="shared" si="49" ref="G127:G132">E127/C127*100</f>
        <v>100</v>
      </c>
      <c r="H127" s="30">
        <f>H128+H129+H130+H131</f>
        <v>0</v>
      </c>
      <c r="I127" s="30">
        <f>I128+I129+I130+I131+I132</f>
        <v>0</v>
      </c>
      <c r="J127" s="30">
        <f>J128+J129+J130+J131</f>
        <v>192</v>
      </c>
      <c r="K127" s="30">
        <f>K128+K129+K130+K131+K132</f>
        <v>100</v>
      </c>
      <c r="L127" s="30">
        <f>L128+L129+L130+L131</f>
        <v>0</v>
      </c>
      <c r="M127" s="30">
        <f>M128+M129+M130+M131+M132</f>
        <v>92</v>
      </c>
      <c r="N127" s="30">
        <f>N128+N129+N130+N131</f>
        <v>144.5</v>
      </c>
      <c r="O127" s="30">
        <f>O128+O129+O130+O131+O132</f>
        <v>144.5</v>
      </c>
      <c r="P127" s="30">
        <f>P128+P129+P130+P131</f>
        <v>200</v>
      </c>
      <c r="Q127" s="30">
        <f>Q128+Q129+Q130+Q131+Q132</f>
        <v>200</v>
      </c>
      <c r="R127" s="30">
        <f>R128+R129+R130+R131</f>
        <v>0</v>
      </c>
      <c r="S127" s="30">
        <f>S128+S129+S130+S131+S132</f>
        <v>0</v>
      </c>
      <c r="T127" s="30">
        <f>T128+T129+T130+T131</f>
        <v>0</v>
      </c>
      <c r="U127" s="30">
        <f>U128+U129+U130+U131+U132</f>
        <v>0</v>
      </c>
      <c r="V127" s="30">
        <f>V128+V129+V130+V131</f>
        <v>0</v>
      </c>
      <c r="W127" s="30">
        <f>W128+W129+W130+W131+W132</f>
        <v>0</v>
      </c>
      <c r="X127" s="30">
        <f>X128+X129+X130+X131</f>
        <v>0</v>
      </c>
      <c r="Y127" s="30">
        <f>Y128+Y129+Y130+Y131+Y132</f>
        <v>0</v>
      </c>
      <c r="Z127" s="30">
        <f>Z128+Z129+Z130+Z131</f>
        <v>0</v>
      </c>
      <c r="AA127" s="30">
        <f>AA128+AA129+AA130+AA131+AA132</f>
        <v>0</v>
      </c>
      <c r="AB127" s="30">
        <f>AB128+AB129+AB130+AB131</f>
        <v>0</v>
      </c>
      <c r="AC127" s="30">
        <f>AC128+AC129+AC130+AC131+AC132</f>
        <v>0</v>
      </c>
      <c r="AD127" s="30">
        <f>AD128+AD129+AD130+AD131</f>
        <v>0</v>
      </c>
      <c r="AE127" s="30">
        <f>AE128+AE129+AE130+AE131+AE132</f>
        <v>0</v>
      </c>
      <c r="AF127" s="103"/>
      <c r="AG127" s="40"/>
      <c r="AH127" s="52"/>
    </row>
    <row r="128" spans="1:34" s="12" customFormat="1" ht="18.75" customHeight="1">
      <c r="A128" s="2" t="s">
        <v>15</v>
      </c>
      <c r="B128" s="89">
        <f>H128+J128+L128+N128+P128+R128+T128+V128+X128+Z128+AB128+AD128</f>
        <v>0</v>
      </c>
      <c r="C128" s="89">
        <f>H128+J128+L128+N128+P128+R128+T128</f>
        <v>0</v>
      </c>
      <c r="D128" s="89">
        <f t="shared" si="47"/>
        <v>0</v>
      </c>
      <c r="E128" s="89">
        <f>I128+K128+M128+O128+Q128+S128+U128+W128+Y128+AA128+AC128+AE128</f>
        <v>0</v>
      </c>
      <c r="F128" s="55" t="e">
        <f t="shared" si="48"/>
        <v>#DIV/0!</v>
      </c>
      <c r="G128" s="55" t="e">
        <f t="shared" si="49"/>
        <v>#DIV/0!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/>
      <c r="X128" s="31">
        <v>0</v>
      </c>
      <c r="Y128" s="31"/>
      <c r="Z128" s="31">
        <v>0</v>
      </c>
      <c r="AA128" s="31"/>
      <c r="AB128" s="31">
        <v>0</v>
      </c>
      <c r="AC128" s="31"/>
      <c r="AD128" s="31">
        <v>0</v>
      </c>
      <c r="AE128" s="31"/>
      <c r="AF128" s="103"/>
      <c r="AG128" s="40"/>
      <c r="AH128" s="52"/>
    </row>
    <row r="129" spans="1:34" s="12" customFormat="1" ht="18.75" customHeight="1">
      <c r="A129" s="2" t="s">
        <v>13</v>
      </c>
      <c r="B129" s="89">
        <f>H129+J129+L129+N129+P129+R129+T129+V129+X129+Z129+AB129+AD129</f>
        <v>0</v>
      </c>
      <c r="C129" s="89">
        <f>H129+J129+L129+N129+P129+R129+T129</f>
        <v>0</v>
      </c>
      <c r="D129" s="89">
        <f t="shared" si="47"/>
        <v>0</v>
      </c>
      <c r="E129" s="89">
        <f>I129+K129+M129+O129+Q129+S129+U129+W129+Y129+AA129+AC129+AE129</f>
        <v>0</v>
      </c>
      <c r="F129" s="55" t="e">
        <f t="shared" si="48"/>
        <v>#DIV/0!</v>
      </c>
      <c r="G129" s="55" t="e">
        <f t="shared" si="49"/>
        <v>#DIV/0!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/>
      <c r="X129" s="31">
        <v>0</v>
      </c>
      <c r="Y129" s="31"/>
      <c r="Z129" s="31">
        <v>0</v>
      </c>
      <c r="AA129" s="31"/>
      <c r="AB129" s="31">
        <v>0</v>
      </c>
      <c r="AC129" s="31"/>
      <c r="AD129" s="31">
        <v>0</v>
      </c>
      <c r="AE129" s="31"/>
      <c r="AF129" s="103"/>
      <c r="AG129" s="40"/>
      <c r="AH129" s="52"/>
    </row>
    <row r="130" spans="1:34" s="12" customFormat="1" ht="18.75" customHeight="1">
      <c r="A130" s="2" t="s">
        <v>14</v>
      </c>
      <c r="B130" s="89">
        <f>H130+J130+L130+N130+P130+R130+T130+V130+X130+Z130+AB130+AD130</f>
        <v>536.5</v>
      </c>
      <c r="C130" s="89">
        <f>H130+J130+L130+N130+P130+R130+T130</f>
        <v>536.5</v>
      </c>
      <c r="D130" s="89">
        <f t="shared" si="47"/>
        <v>536.5</v>
      </c>
      <c r="E130" s="89">
        <f>I130+K130+M130+O130+Q130+S130+U130+W130+Y130+AA130+AC130+AE130</f>
        <v>536.5</v>
      </c>
      <c r="F130" s="55">
        <f t="shared" si="48"/>
        <v>100</v>
      </c>
      <c r="G130" s="55">
        <f t="shared" si="49"/>
        <v>100</v>
      </c>
      <c r="H130" s="31">
        <v>0</v>
      </c>
      <c r="I130" s="31">
        <v>0</v>
      </c>
      <c r="J130" s="31">
        <v>192</v>
      </c>
      <c r="K130" s="31">
        <v>100</v>
      </c>
      <c r="L130" s="31">
        <v>0</v>
      </c>
      <c r="M130" s="31">
        <v>92</v>
      </c>
      <c r="N130" s="31">
        <v>144.5</v>
      </c>
      <c r="O130" s="31">
        <v>144.5</v>
      </c>
      <c r="P130" s="31">
        <v>200</v>
      </c>
      <c r="Q130" s="31">
        <v>200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/>
      <c r="X130" s="31">
        <v>0</v>
      </c>
      <c r="Y130" s="31"/>
      <c r="Z130" s="31">
        <v>0</v>
      </c>
      <c r="AA130" s="31"/>
      <c r="AB130" s="31">
        <v>0</v>
      </c>
      <c r="AC130" s="31"/>
      <c r="AD130" s="31">
        <v>0</v>
      </c>
      <c r="AE130" s="31"/>
      <c r="AF130" s="103"/>
      <c r="AG130" s="40"/>
      <c r="AH130" s="52"/>
    </row>
    <row r="131" spans="1:34" s="12" customFormat="1" ht="37.5" customHeight="1">
      <c r="A131" s="57" t="s">
        <v>52</v>
      </c>
      <c r="B131" s="89">
        <f>H131+J131+L131+N131+P131+R131+T131+V131+X131+Z131+AB131+AD131</f>
        <v>0</v>
      </c>
      <c r="C131" s="89">
        <f>H131+J131+L131+N131+P131+R131+T131</f>
        <v>0</v>
      </c>
      <c r="D131" s="89">
        <f t="shared" si="47"/>
        <v>0</v>
      </c>
      <c r="E131" s="89">
        <f>I131+K131+M131+O131+Q131+S131+U131+W131+Y131+AA131+AC131+AE131</f>
        <v>0</v>
      </c>
      <c r="F131" s="55" t="e">
        <f t="shared" si="48"/>
        <v>#DIV/0!</v>
      </c>
      <c r="G131" s="55" t="e">
        <f t="shared" si="49"/>
        <v>#DIV/0!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/>
      <c r="X131" s="31">
        <v>0</v>
      </c>
      <c r="Y131" s="31"/>
      <c r="Z131" s="31">
        <v>0</v>
      </c>
      <c r="AA131" s="31"/>
      <c r="AB131" s="31">
        <v>0</v>
      </c>
      <c r="AC131" s="31"/>
      <c r="AD131" s="31">
        <v>0</v>
      </c>
      <c r="AE131" s="31"/>
      <c r="AF131" s="103"/>
      <c r="AG131" s="40"/>
      <c r="AH131" s="52"/>
    </row>
    <row r="132" spans="1:34" s="12" customFormat="1" ht="18.75" customHeight="1">
      <c r="A132" s="57" t="s">
        <v>51</v>
      </c>
      <c r="B132" s="89">
        <f>H132+J132+L132+N132+P132+R132+T132+V132+X132+Z132+AB132+AD132</f>
        <v>0</v>
      </c>
      <c r="C132" s="89">
        <f>H132+J132+L132+N132+P132+R132+T132</f>
        <v>0</v>
      </c>
      <c r="D132" s="89">
        <f t="shared" si="47"/>
        <v>0</v>
      </c>
      <c r="E132" s="89">
        <f>I132+K132+M132+O132+Q132+S132+U132+W132+Y132+AA132+AC132+AE132</f>
        <v>0</v>
      </c>
      <c r="F132" s="55" t="e">
        <f t="shared" si="48"/>
        <v>#DIV/0!</v>
      </c>
      <c r="G132" s="55" t="e">
        <f t="shared" si="49"/>
        <v>#DIV/0!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/>
      <c r="X132" s="31">
        <v>0</v>
      </c>
      <c r="Y132" s="31"/>
      <c r="Z132" s="31">
        <v>0</v>
      </c>
      <c r="AA132" s="31"/>
      <c r="AB132" s="31">
        <v>0</v>
      </c>
      <c r="AC132" s="31"/>
      <c r="AD132" s="31">
        <v>0</v>
      </c>
      <c r="AE132" s="31"/>
      <c r="AF132" s="104"/>
      <c r="AG132" s="40"/>
      <c r="AH132" s="52"/>
    </row>
    <row r="133" spans="1:34" s="12" customFormat="1" ht="58.5" customHeight="1">
      <c r="A133" s="57" t="s">
        <v>82</v>
      </c>
      <c r="B133" s="89"/>
      <c r="C133" s="89"/>
      <c r="D133" s="89"/>
      <c r="E133" s="89"/>
      <c r="F133" s="55"/>
      <c r="G133" s="55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125"/>
      <c r="AG133" s="40"/>
      <c r="AH133" s="52"/>
    </row>
    <row r="134" spans="1:34" s="12" customFormat="1" ht="21" customHeight="1">
      <c r="A134" s="97" t="s">
        <v>16</v>
      </c>
      <c r="B134" s="88">
        <f>B135+B136+B137+B138+B139</f>
        <v>10000</v>
      </c>
      <c r="C134" s="88">
        <f>C135+C136+C137+C138+C139</f>
        <v>0</v>
      </c>
      <c r="D134" s="88">
        <f aca="true" t="shared" si="50" ref="D134:D139">C134</f>
        <v>0</v>
      </c>
      <c r="E134" s="88">
        <f>E136+E137</f>
        <v>0</v>
      </c>
      <c r="F134" s="58">
        <f aca="true" t="shared" si="51" ref="F134:F139">E134/B134*100</f>
        <v>0</v>
      </c>
      <c r="G134" s="58" t="e">
        <f aca="true" t="shared" si="52" ref="G134:G139">E134/C134*100</f>
        <v>#DIV/0!</v>
      </c>
      <c r="H134" s="30">
        <f>H135+H136+H137+H138</f>
        <v>0</v>
      </c>
      <c r="I134" s="30">
        <f>I135+I136+I137+I138+I139</f>
        <v>0</v>
      </c>
      <c r="J134" s="30">
        <f>J135+J136+J137+J138</f>
        <v>0</v>
      </c>
      <c r="K134" s="30">
        <f>K135+K136+K137+K138+K139</f>
        <v>0</v>
      </c>
      <c r="L134" s="30">
        <f>L135+L136+L137+L138</f>
        <v>0</v>
      </c>
      <c r="M134" s="30">
        <f>M135+M136+M137+M138+M139</f>
        <v>0</v>
      </c>
      <c r="N134" s="30">
        <f>N135+N136+N137+N138</f>
        <v>0</v>
      </c>
      <c r="O134" s="30">
        <f>O135+O136+O137+O138+O139</f>
        <v>0</v>
      </c>
      <c r="P134" s="30">
        <f>P135+P136+P137+P138</f>
        <v>0</v>
      </c>
      <c r="Q134" s="30">
        <f>Q135+Q136+Q137+Q138+Q139</f>
        <v>0</v>
      </c>
      <c r="R134" s="30">
        <f>R135+R136+R137+R138</f>
        <v>0</v>
      </c>
      <c r="S134" s="30">
        <f>S135+S136+S137+S138+S139</f>
        <v>0</v>
      </c>
      <c r="T134" s="30">
        <f>T135+T136+T137+T138</f>
        <v>0</v>
      </c>
      <c r="U134" s="30">
        <f>U135+U136+U137+U138+U139</f>
        <v>0</v>
      </c>
      <c r="V134" s="30">
        <f>V135+V136+V137+V138</f>
        <v>0</v>
      </c>
      <c r="W134" s="30">
        <f>W135+W136+W137+W138+W139</f>
        <v>0</v>
      </c>
      <c r="X134" s="30">
        <f>X135+X136+X137+X138</f>
        <v>0</v>
      </c>
      <c r="Y134" s="30">
        <f>Y135+Y136+Y137+Y138+Y139</f>
        <v>0</v>
      </c>
      <c r="Z134" s="30">
        <f>Z135+Z136+Z137+Z138</f>
        <v>0</v>
      </c>
      <c r="AA134" s="30">
        <f>AA135+AA136+AA137+AA138+AA139</f>
        <v>0</v>
      </c>
      <c r="AB134" s="30">
        <f>AB135+AB136+AB137+AB138</f>
        <v>0</v>
      </c>
      <c r="AC134" s="30">
        <f>AC135+AC136+AC137+AC138+AC139</f>
        <v>0</v>
      </c>
      <c r="AD134" s="30">
        <f>AD135+AD136+AD137+AD138+AD139</f>
        <v>10000</v>
      </c>
      <c r="AE134" s="30">
        <f>AE135+AE136+AE137+AE138+AE139</f>
        <v>0</v>
      </c>
      <c r="AF134" s="126"/>
      <c r="AG134" s="40"/>
      <c r="AH134" s="52"/>
    </row>
    <row r="135" spans="1:34" s="12" customFormat="1" ht="18.75" customHeight="1">
      <c r="A135" s="57" t="s">
        <v>15</v>
      </c>
      <c r="B135" s="89">
        <f>H135+J135+L135+N135+P135+R135+T135+V135+X135+Z135+AB135+AD135</f>
        <v>0</v>
      </c>
      <c r="C135" s="89">
        <f>H135+J135+L135+N135+P135+R135+T135</f>
        <v>0</v>
      </c>
      <c r="D135" s="89">
        <f t="shared" si="50"/>
        <v>0</v>
      </c>
      <c r="E135" s="89">
        <f>I135+K135+M135+O135+Q135+S135+U135+W135+Y135+AA135+AC135+AE135</f>
        <v>0</v>
      </c>
      <c r="F135" s="55" t="e">
        <f t="shared" si="51"/>
        <v>#DIV/0!</v>
      </c>
      <c r="G135" s="55" t="e">
        <f t="shared" si="52"/>
        <v>#DIV/0!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/>
      <c r="X135" s="31">
        <v>0</v>
      </c>
      <c r="Y135" s="31"/>
      <c r="Z135" s="31">
        <v>0</v>
      </c>
      <c r="AA135" s="31"/>
      <c r="AB135" s="31">
        <v>0</v>
      </c>
      <c r="AC135" s="31"/>
      <c r="AD135" s="31">
        <v>0</v>
      </c>
      <c r="AE135" s="31"/>
      <c r="AF135" s="126"/>
      <c r="AG135" s="40"/>
      <c r="AH135" s="52"/>
    </row>
    <row r="136" spans="1:34" s="12" customFormat="1" ht="18.75" customHeight="1">
      <c r="A136" s="57" t="s">
        <v>13</v>
      </c>
      <c r="B136" s="89">
        <f>H136+J136+L136+N136+P136+R136+T136+V136+X136+Z136+AB136+AD136</f>
        <v>0</v>
      </c>
      <c r="C136" s="89">
        <f>H136+J136+L136+N136+P136+R136+T136</f>
        <v>0</v>
      </c>
      <c r="D136" s="89">
        <f t="shared" si="50"/>
        <v>0</v>
      </c>
      <c r="E136" s="89">
        <f>I136+K136+M136+O136+Q136+S136+U136+W136+Y136+AA136+AC136+AE136</f>
        <v>0</v>
      </c>
      <c r="F136" s="55" t="e">
        <f t="shared" si="51"/>
        <v>#DIV/0!</v>
      </c>
      <c r="G136" s="55" t="e">
        <f t="shared" si="52"/>
        <v>#DIV/0!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/>
      <c r="X136" s="31">
        <v>0</v>
      </c>
      <c r="Y136" s="31"/>
      <c r="Z136" s="31">
        <v>0</v>
      </c>
      <c r="AA136" s="31"/>
      <c r="AB136" s="31">
        <v>0</v>
      </c>
      <c r="AC136" s="31"/>
      <c r="AD136" s="31">
        <v>0</v>
      </c>
      <c r="AE136" s="31"/>
      <c r="AF136" s="126"/>
      <c r="AG136" s="40"/>
      <c r="AH136" s="52"/>
    </row>
    <row r="137" spans="1:34" s="12" customFormat="1" ht="18.75" customHeight="1">
      <c r="A137" s="57" t="s">
        <v>14</v>
      </c>
      <c r="B137" s="89">
        <f>H137+J137+L137+N137+P137+R137+T137+V137+X137+Z137+AB137+AD137</f>
        <v>0</v>
      </c>
      <c r="C137" s="89">
        <f>H137+J137+L137+N137+P137+R137+T137</f>
        <v>0</v>
      </c>
      <c r="D137" s="89">
        <f t="shared" si="50"/>
        <v>0</v>
      </c>
      <c r="E137" s="89">
        <f>I137+K137+M137+O137+Q137+S137+U137+W137+Y137+AA137+AC137+AE137</f>
        <v>0</v>
      </c>
      <c r="F137" s="55" t="e">
        <f t="shared" si="51"/>
        <v>#DIV/0!</v>
      </c>
      <c r="G137" s="55" t="e">
        <f t="shared" si="52"/>
        <v>#DIV/0!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/>
      <c r="X137" s="31">
        <v>0</v>
      </c>
      <c r="Y137" s="31"/>
      <c r="Z137" s="31">
        <v>0</v>
      </c>
      <c r="AA137" s="31"/>
      <c r="AB137" s="31">
        <v>0</v>
      </c>
      <c r="AC137" s="31"/>
      <c r="AD137" s="31">
        <v>0</v>
      </c>
      <c r="AE137" s="31"/>
      <c r="AF137" s="126"/>
      <c r="AG137" s="40"/>
      <c r="AH137" s="52"/>
    </row>
    <row r="138" spans="1:34" s="12" customFormat="1" ht="37.5" customHeight="1">
      <c r="A138" s="57" t="s">
        <v>52</v>
      </c>
      <c r="B138" s="89">
        <f>H138+J138+L138+N138+P138+R138+T138+V138+X138+Z138+AB138+AD138</f>
        <v>0</v>
      </c>
      <c r="C138" s="89">
        <f>H138+J138+L138+N138+P138+R138+T138</f>
        <v>0</v>
      </c>
      <c r="D138" s="89">
        <f t="shared" si="50"/>
        <v>0</v>
      </c>
      <c r="E138" s="89">
        <f>I138+K138+M138+O138+Q138+S138+U138+W138+Y138+AA138+AC138+AE138</f>
        <v>0</v>
      </c>
      <c r="F138" s="55" t="e">
        <f t="shared" si="51"/>
        <v>#DIV/0!</v>
      </c>
      <c r="G138" s="55" t="e">
        <f t="shared" si="52"/>
        <v>#DIV/0!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/>
      <c r="X138" s="31">
        <v>0</v>
      </c>
      <c r="Y138" s="31"/>
      <c r="Z138" s="31">
        <v>0</v>
      </c>
      <c r="AA138" s="31"/>
      <c r="AB138" s="31">
        <v>0</v>
      </c>
      <c r="AC138" s="31"/>
      <c r="AD138" s="31">
        <v>0</v>
      </c>
      <c r="AE138" s="31"/>
      <c r="AF138" s="126"/>
      <c r="AG138" s="40"/>
      <c r="AH138" s="52"/>
    </row>
    <row r="139" spans="1:34" s="12" customFormat="1" ht="18.75" customHeight="1">
      <c r="A139" s="57" t="s">
        <v>51</v>
      </c>
      <c r="B139" s="89">
        <f>H139+J139+L139+N139+P139+R139+T139+V139+X139+Z139+AB139+AD139</f>
        <v>10000</v>
      </c>
      <c r="C139" s="89">
        <f>H139+J139+L139+N139+P139+R139+T139</f>
        <v>0</v>
      </c>
      <c r="D139" s="89">
        <f t="shared" si="50"/>
        <v>0</v>
      </c>
      <c r="E139" s="89">
        <f>I139+K139+M139+O139+Q139+S139+U139+W139+Y139+AA139+AC139+AE139</f>
        <v>0</v>
      </c>
      <c r="F139" s="55">
        <f t="shared" si="51"/>
        <v>0</v>
      </c>
      <c r="G139" s="55" t="e">
        <f t="shared" si="52"/>
        <v>#DIV/0!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/>
      <c r="X139" s="31">
        <v>0</v>
      </c>
      <c r="Y139" s="31"/>
      <c r="Z139" s="31">
        <v>0</v>
      </c>
      <c r="AA139" s="31"/>
      <c r="AB139" s="31">
        <v>0</v>
      </c>
      <c r="AC139" s="31"/>
      <c r="AD139" s="31">
        <v>10000</v>
      </c>
      <c r="AE139" s="31"/>
      <c r="AF139" s="127"/>
      <c r="AG139" s="40"/>
      <c r="AH139" s="52"/>
    </row>
    <row r="140" spans="1:32" s="12" customFormat="1" ht="60" customHeight="1">
      <c r="A140" s="60" t="s">
        <v>44</v>
      </c>
      <c r="B140" s="92"/>
      <c r="C140" s="92"/>
      <c r="D140" s="92"/>
      <c r="E140" s="92"/>
      <c r="F140" s="83"/>
      <c r="G140" s="83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s="12" customFormat="1" ht="41.25" customHeight="1">
      <c r="A141" s="59" t="s">
        <v>35</v>
      </c>
      <c r="B141" s="86"/>
      <c r="C141" s="86"/>
      <c r="D141" s="86"/>
      <c r="E141" s="86"/>
      <c r="F141" s="50"/>
      <c r="G141" s="50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4" s="21" customFormat="1" ht="18.75">
      <c r="A142" s="32" t="s">
        <v>16</v>
      </c>
      <c r="B142" s="85">
        <f>B144+B145+B143+B146</f>
        <v>98592</v>
      </c>
      <c r="C142" s="85">
        <f>C144+C145+C143+C146</f>
        <v>62846.088240000005</v>
      </c>
      <c r="D142" s="85">
        <f>D144+D145+D143+D146</f>
        <v>62846.088240000005</v>
      </c>
      <c r="E142" s="85">
        <f>E144+E145+E143+E146</f>
        <v>52731.007000000005</v>
      </c>
      <c r="F142" s="80">
        <f>E142/B142*100</f>
        <v>53.484062601428114</v>
      </c>
      <c r="G142" s="80">
        <f>E142/C142*100</f>
        <v>83.90499468897414</v>
      </c>
      <c r="H142" s="85">
        <f aca="true" t="shared" si="53" ref="H142:AE142">H144+H145+H143+H146</f>
        <v>6330.478999999999</v>
      </c>
      <c r="I142" s="85">
        <f t="shared" si="53"/>
        <v>2404.891</v>
      </c>
      <c r="J142" s="85">
        <f t="shared" si="53"/>
        <v>8952.185</v>
      </c>
      <c r="K142" s="85">
        <f t="shared" si="53"/>
        <v>10428.009</v>
      </c>
      <c r="L142" s="85">
        <f t="shared" si="53"/>
        <v>9778.678</v>
      </c>
      <c r="M142" s="85">
        <f t="shared" si="53"/>
        <v>6109.788</v>
      </c>
      <c r="N142" s="85">
        <f t="shared" si="53"/>
        <v>10141.73856</v>
      </c>
      <c r="O142" s="85">
        <f t="shared" si="53"/>
        <v>8895.621</v>
      </c>
      <c r="P142" s="85">
        <f t="shared" si="53"/>
        <v>6929.44056</v>
      </c>
      <c r="Q142" s="85">
        <f t="shared" si="53"/>
        <v>8448.02</v>
      </c>
      <c r="R142" s="85">
        <f t="shared" si="53"/>
        <v>10200.35256</v>
      </c>
      <c r="S142" s="85">
        <f t="shared" si="53"/>
        <v>11268.319</v>
      </c>
      <c r="T142" s="85">
        <f t="shared" si="53"/>
        <v>10513.21456</v>
      </c>
      <c r="U142" s="85">
        <f t="shared" si="53"/>
        <v>5176.359</v>
      </c>
      <c r="V142" s="85">
        <f t="shared" si="53"/>
        <v>4479.43956</v>
      </c>
      <c r="W142" s="85">
        <f t="shared" si="53"/>
        <v>0</v>
      </c>
      <c r="X142" s="85">
        <f t="shared" si="53"/>
        <v>4132.18056</v>
      </c>
      <c r="Y142" s="85">
        <f t="shared" si="53"/>
        <v>0</v>
      </c>
      <c r="Z142" s="85">
        <f t="shared" si="53"/>
        <v>11552.904559999999</v>
      </c>
      <c r="AA142" s="85">
        <f t="shared" si="53"/>
        <v>0</v>
      </c>
      <c r="AB142" s="85">
        <f t="shared" si="53"/>
        <v>6329.24956</v>
      </c>
      <c r="AC142" s="85">
        <f t="shared" si="53"/>
        <v>0</v>
      </c>
      <c r="AD142" s="85">
        <f t="shared" si="53"/>
        <v>9252.13752</v>
      </c>
      <c r="AE142" s="85">
        <f t="shared" si="53"/>
        <v>0</v>
      </c>
      <c r="AF142" s="35"/>
      <c r="AG142" s="49">
        <f>AD142+AB142+Z142+X142+V142+T142+R142+P142+N142+L142+J142+H142</f>
        <v>98592</v>
      </c>
      <c r="AH142" s="72">
        <f>H142+J142+L142+N142</f>
        <v>35203.080559999995</v>
      </c>
    </row>
    <row r="143" spans="1:34" s="21" customFormat="1" ht="18.75">
      <c r="A143" s="36" t="s">
        <v>15</v>
      </c>
      <c r="B143" s="86">
        <f aca="true" t="shared" si="54" ref="B143:E145">B149+B155+B160</f>
        <v>0</v>
      </c>
      <c r="C143" s="86">
        <f t="shared" si="54"/>
        <v>0</v>
      </c>
      <c r="D143" s="86">
        <f t="shared" si="54"/>
        <v>0</v>
      </c>
      <c r="E143" s="86">
        <f t="shared" si="54"/>
        <v>0</v>
      </c>
      <c r="F143" s="50" t="e">
        <f>E143/B143*100</f>
        <v>#DIV/0!</v>
      </c>
      <c r="G143" s="50" t="e">
        <f>E143/C143*100</f>
        <v>#DIV/0!</v>
      </c>
      <c r="H143" s="37">
        <f aca="true" t="shared" si="55" ref="H143:AE143">H149+H155+H160</f>
        <v>0</v>
      </c>
      <c r="I143" s="37">
        <f t="shared" si="55"/>
        <v>0</v>
      </c>
      <c r="J143" s="37">
        <f t="shared" si="55"/>
        <v>0</v>
      </c>
      <c r="K143" s="37">
        <f t="shared" si="55"/>
        <v>0</v>
      </c>
      <c r="L143" s="37">
        <f t="shared" si="55"/>
        <v>0</v>
      </c>
      <c r="M143" s="37">
        <f t="shared" si="55"/>
        <v>0</v>
      </c>
      <c r="N143" s="37">
        <f t="shared" si="55"/>
        <v>0</v>
      </c>
      <c r="O143" s="37">
        <f t="shared" si="55"/>
        <v>0</v>
      </c>
      <c r="P143" s="37">
        <f t="shared" si="55"/>
        <v>0</v>
      </c>
      <c r="Q143" s="37">
        <f t="shared" si="55"/>
        <v>0</v>
      </c>
      <c r="R143" s="37">
        <f t="shared" si="55"/>
        <v>0</v>
      </c>
      <c r="S143" s="37">
        <f t="shared" si="55"/>
        <v>0</v>
      </c>
      <c r="T143" s="37">
        <f t="shared" si="55"/>
        <v>0</v>
      </c>
      <c r="U143" s="37">
        <f t="shared" si="55"/>
        <v>0</v>
      </c>
      <c r="V143" s="37">
        <f t="shared" si="55"/>
        <v>0</v>
      </c>
      <c r="W143" s="37">
        <f t="shared" si="55"/>
        <v>0</v>
      </c>
      <c r="X143" s="37">
        <f t="shared" si="55"/>
        <v>0</v>
      </c>
      <c r="Y143" s="37">
        <f t="shared" si="55"/>
        <v>0</v>
      </c>
      <c r="Z143" s="37">
        <f t="shared" si="55"/>
        <v>0</v>
      </c>
      <c r="AA143" s="37">
        <f t="shared" si="55"/>
        <v>0</v>
      </c>
      <c r="AB143" s="37">
        <f t="shared" si="55"/>
        <v>0</v>
      </c>
      <c r="AC143" s="37">
        <f t="shared" si="55"/>
        <v>0</v>
      </c>
      <c r="AD143" s="37">
        <f t="shared" si="55"/>
        <v>0</v>
      </c>
      <c r="AE143" s="37">
        <f t="shared" si="55"/>
        <v>0</v>
      </c>
      <c r="AF143" s="37"/>
      <c r="AG143" s="49"/>
      <c r="AH143" s="72">
        <f>H143+J143+L143+N143</f>
        <v>0</v>
      </c>
    </row>
    <row r="144" spans="1:34" s="21" customFormat="1" ht="18.75">
      <c r="A144" s="36" t="s">
        <v>13</v>
      </c>
      <c r="B144" s="86">
        <f t="shared" si="54"/>
        <v>0</v>
      </c>
      <c r="C144" s="86">
        <f t="shared" si="54"/>
        <v>0</v>
      </c>
      <c r="D144" s="86">
        <f t="shared" si="54"/>
        <v>0</v>
      </c>
      <c r="E144" s="86">
        <f t="shared" si="54"/>
        <v>0</v>
      </c>
      <c r="F144" s="50" t="e">
        <f>E144/B144*100</f>
        <v>#DIV/0!</v>
      </c>
      <c r="G144" s="50" t="e">
        <f>E144/C144*100</f>
        <v>#DIV/0!</v>
      </c>
      <c r="H144" s="37">
        <f aca="true" t="shared" si="56" ref="H144:AE144">H150+H156+H161</f>
        <v>0</v>
      </c>
      <c r="I144" s="37">
        <f t="shared" si="56"/>
        <v>0</v>
      </c>
      <c r="J144" s="37">
        <f t="shared" si="56"/>
        <v>0</v>
      </c>
      <c r="K144" s="37">
        <f t="shared" si="56"/>
        <v>0</v>
      </c>
      <c r="L144" s="37">
        <f t="shared" si="56"/>
        <v>0</v>
      </c>
      <c r="M144" s="37">
        <f t="shared" si="56"/>
        <v>0</v>
      </c>
      <c r="N144" s="37">
        <f t="shared" si="56"/>
        <v>0</v>
      </c>
      <c r="O144" s="37">
        <f t="shared" si="56"/>
        <v>0</v>
      </c>
      <c r="P144" s="37">
        <f t="shared" si="56"/>
        <v>0</v>
      </c>
      <c r="Q144" s="37">
        <f t="shared" si="56"/>
        <v>0</v>
      </c>
      <c r="R144" s="37">
        <f t="shared" si="56"/>
        <v>0</v>
      </c>
      <c r="S144" s="37">
        <f t="shared" si="56"/>
        <v>0</v>
      </c>
      <c r="T144" s="37">
        <f t="shared" si="56"/>
        <v>0</v>
      </c>
      <c r="U144" s="37">
        <f t="shared" si="56"/>
        <v>0</v>
      </c>
      <c r="V144" s="37">
        <f t="shared" si="56"/>
        <v>0</v>
      </c>
      <c r="W144" s="37">
        <f t="shared" si="56"/>
        <v>0</v>
      </c>
      <c r="X144" s="37">
        <f t="shared" si="56"/>
        <v>0</v>
      </c>
      <c r="Y144" s="37">
        <f t="shared" si="56"/>
        <v>0</v>
      </c>
      <c r="Z144" s="37">
        <f t="shared" si="56"/>
        <v>0</v>
      </c>
      <c r="AA144" s="37">
        <f t="shared" si="56"/>
        <v>0</v>
      </c>
      <c r="AB144" s="37">
        <f t="shared" si="56"/>
        <v>0</v>
      </c>
      <c r="AC144" s="37">
        <f t="shared" si="56"/>
        <v>0</v>
      </c>
      <c r="AD144" s="37">
        <f t="shared" si="56"/>
        <v>0</v>
      </c>
      <c r="AE144" s="37">
        <f t="shared" si="56"/>
        <v>0</v>
      </c>
      <c r="AF144" s="37"/>
      <c r="AG144" s="49">
        <f>AD144+AB144+Z144+X144+V144+T144+R144+P144+N144+L144+J144+H144</f>
        <v>0</v>
      </c>
      <c r="AH144" s="72">
        <f>H144+J144+L144+N144</f>
        <v>0</v>
      </c>
    </row>
    <row r="145" spans="1:34" s="21" customFormat="1" ht="18.75">
      <c r="A145" s="36" t="s">
        <v>14</v>
      </c>
      <c r="B145" s="86">
        <f t="shared" si="54"/>
        <v>98350.9</v>
      </c>
      <c r="C145" s="86">
        <f>C151+C157+C162</f>
        <v>62604.988240000006</v>
      </c>
      <c r="D145" s="86">
        <f t="shared" si="54"/>
        <v>62604.988240000006</v>
      </c>
      <c r="E145" s="86">
        <f t="shared" si="54"/>
        <v>52489.90700000001</v>
      </c>
      <c r="F145" s="50">
        <f>E145/B145*100</f>
        <v>53.37003220102715</v>
      </c>
      <c r="G145" s="50">
        <f>E145/C145*100</f>
        <v>83.84301071789484</v>
      </c>
      <c r="H145" s="37">
        <f aca="true" t="shared" si="57" ref="H145:AE145">H151+H157+H162</f>
        <v>6330.478999999999</v>
      </c>
      <c r="I145" s="37">
        <f t="shared" si="57"/>
        <v>2404.891</v>
      </c>
      <c r="J145" s="37">
        <f t="shared" si="57"/>
        <v>8952.185</v>
      </c>
      <c r="K145" s="37">
        <f t="shared" si="57"/>
        <v>10428.009</v>
      </c>
      <c r="L145" s="37">
        <f t="shared" si="57"/>
        <v>9778.678</v>
      </c>
      <c r="M145" s="37">
        <f t="shared" si="57"/>
        <v>6109.788</v>
      </c>
      <c r="N145" s="37">
        <f t="shared" si="57"/>
        <v>10141.73856</v>
      </c>
      <c r="O145" s="37">
        <f t="shared" si="57"/>
        <v>8895.621</v>
      </c>
      <c r="P145" s="37">
        <f t="shared" si="57"/>
        <v>6819.44056</v>
      </c>
      <c r="Q145" s="37">
        <f t="shared" si="57"/>
        <v>8338.02</v>
      </c>
      <c r="R145" s="37">
        <f t="shared" si="57"/>
        <v>10200.35256</v>
      </c>
      <c r="S145" s="37">
        <f t="shared" si="57"/>
        <v>11268.319</v>
      </c>
      <c r="T145" s="37">
        <f t="shared" si="57"/>
        <v>10382.11456</v>
      </c>
      <c r="U145" s="37">
        <f t="shared" si="57"/>
        <v>5045.259</v>
      </c>
      <c r="V145" s="37">
        <f t="shared" si="57"/>
        <v>4479.43956</v>
      </c>
      <c r="W145" s="37">
        <f t="shared" si="57"/>
        <v>0</v>
      </c>
      <c r="X145" s="37">
        <f t="shared" si="57"/>
        <v>4132.18056</v>
      </c>
      <c r="Y145" s="37">
        <f t="shared" si="57"/>
        <v>0</v>
      </c>
      <c r="Z145" s="37">
        <f t="shared" si="57"/>
        <v>11552.904559999999</v>
      </c>
      <c r="AA145" s="37">
        <f t="shared" si="57"/>
        <v>0</v>
      </c>
      <c r="AB145" s="37">
        <f t="shared" si="57"/>
        <v>6329.24956</v>
      </c>
      <c r="AC145" s="37">
        <f t="shared" si="57"/>
        <v>0</v>
      </c>
      <c r="AD145" s="37">
        <f t="shared" si="57"/>
        <v>9252.13752</v>
      </c>
      <c r="AE145" s="37">
        <f t="shared" si="57"/>
        <v>0</v>
      </c>
      <c r="AF145" s="37"/>
      <c r="AG145" s="49">
        <f>AD145+AB145+Z145+X145+V145+T145+R145+P145+N145+L145+J145+H145</f>
        <v>98350.9</v>
      </c>
      <c r="AH145" s="72">
        <f>H145+J145+L145+N145</f>
        <v>35203.080559999995</v>
      </c>
    </row>
    <row r="146" spans="1:34" s="21" customFormat="1" ht="37.5">
      <c r="A146" s="36" t="s">
        <v>73</v>
      </c>
      <c r="B146" s="86">
        <f>B152</f>
        <v>241.1</v>
      </c>
      <c r="C146" s="86">
        <f>C152</f>
        <v>241.1</v>
      </c>
      <c r="D146" s="86">
        <f>D152</f>
        <v>241.1</v>
      </c>
      <c r="E146" s="86">
        <f>E152</f>
        <v>241.1</v>
      </c>
      <c r="F146" s="50">
        <f>E146/B146*100</f>
        <v>100</v>
      </c>
      <c r="G146" s="50">
        <f>E146/C146*100</f>
        <v>100</v>
      </c>
      <c r="H146" s="86">
        <f aca="true" t="shared" si="58" ref="H146:AE146">H152</f>
        <v>0</v>
      </c>
      <c r="I146" s="86">
        <f t="shared" si="58"/>
        <v>0</v>
      </c>
      <c r="J146" s="86">
        <f t="shared" si="58"/>
        <v>0</v>
      </c>
      <c r="K146" s="86">
        <f t="shared" si="58"/>
        <v>0</v>
      </c>
      <c r="L146" s="86">
        <f t="shared" si="58"/>
        <v>0</v>
      </c>
      <c r="M146" s="86">
        <f t="shared" si="58"/>
        <v>0</v>
      </c>
      <c r="N146" s="86">
        <f t="shared" si="58"/>
        <v>0</v>
      </c>
      <c r="O146" s="86">
        <f t="shared" si="58"/>
        <v>0</v>
      </c>
      <c r="P146" s="86">
        <f t="shared" si="58"/>
        <v>110</v>
      </c>
      <c r="Q146" s="86">
        <f t="shared" si="58"/>
        <v>110</v>
      </c>
      <c r="R146" s="86">
        <f t="shared" si="58"/>
        <v>0</v>
      </c>
      <c r="S146" s="86">
        <f t="shared" si="58"/>
        <v>0</v>
      </c>
      <c r="T146" s="86">
        <f t="shared" si="58"/>
        <v>131.1</v>
      </c>
      <c r="U146" s="86">
        <f t="shared" si="58"/>
        <v>131.1</v>
      </c>
      <c r="V146" s="86">
        <f t="shared" si="58"/>
        <v>0</v>
      </c>
      <c r="W146" s="86">
        <f t="shared" si="58"/>
        <v>0</v>
      </c>
      <c r="X146" s="86">
        <f t="shared" si="58"/>
        <v>0</v>
      </c>
      <c r="Y146" s="86">
        <f t="shared" si="58"/>
        <v>0</v>
      </c>
      <c r="Z146" s="86">
        <f t="shared" si="58"/>
        <v>0</v>
      </c>
      <c r="AA146" s="86">
        <f t="shared" si="58"/>
        <v>0</v>
      </c>
      <c r="AB146" s="86">
        <f t="shared" si="58"/>
        <v>0</v>
      </c>
      <c r="AC146" s="86">
        <f t="shared" si="58"/>
        <v>0</v>
      </c>
      <c r="AD146" s="86">
        <f t="shared" si="58"/>
        <v>0</v>
      </c>
      <c r="AE146" s="86">
        <f t="shared" si="58"/>
        <v>0</v>
      </c>
      <c r="AF146" s="73"/>
      <c r="AG146" s="49"/>
      <c r="AH146" s="72"/>
    </row>
    <row r="147" spans="1:32" s="21" customFormat="1" ht="37.5" customHeight="1">
      <c r="A147" s="61" t="s">
        <v>29</v>
      </c>
      <c r="B147" s="29"/>
      <c r="C147" s="29"/>
      <c r="D147" s="29"/>
      <c r="E147" s="29"/>
      <c r="F147" s="84"/>
      <c r="G147" s="84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111" t="s">
        <v>75</v>
      </c>
    </row>
    <row r="148" spans="1:32" s="12" customFormat="1" ht="18.75">
      <c r="A148" s="3" t="s">
        <v>16</v>
      </c>
      <c r="B148" s="88">
        <f>B151+B150+B149+B152</f>
        <v>13186.1</v>
      </c>
      <c r="C148" s="88">
        <f>C151+C150+C149+C152</f>
        <v>5995.008000000001</v>
      </c>
      <c r="D148" s="88">
        <f>D151+D150+D149+D152</f>
        <v>5995.008000000001</v>
      </c>
      <c r="E148" s="88">
        <f>E151+E150+E149+E152</f>
        <v>5829.345</v>
      </c>
      <c r="F148" s="58">
        <f>E148/B148*100</f>
        <v>44.20825717990915</v>
      </c>
      <c r="G148" s="58">
        <f>E148/C148*100</f>
        <v>97.23665089354341</v>
      </c>
      <c r="H148" s="88">
        <f aca="true" t="shared" si="59" ref="H148:AE148">H151+H150+H149+H152</f>
        <v>1021.788</v>
      </c>
      <c r="I148" s="88">
        <f t="shared" si="59"/>
        <v>325.438</v>
      </c>
      <c r="J148" s="88">
        <f t="shared" si="59"/>
        <v>994.99</v>
      </c>
      <c r="K148" s="88">
        <f t="shared" si="59"/>
        <v>1386.856</v>
      </c>
      <c r="L148" s="88">
        <f t="shared" si="59"/>
        <v>1817.151</v>
      </c>
      <c r="M148" s="88">
        <f t="shared" si="59"/>
        <v>1769.321</v>
      </c>
      <c r="N148" s="88">
        <f t="shared" si="59"/>
        <v>963.742</v>
      </c>
      <c r="O148" s="88">
        <f t="shared" si="59"/>
        <v>1053.768</v>
      </c>
      <c r="P148" s="88">
        <f t="shared" si="59"/>
        <v>951.152</v>
      </c>
      <c r="Q148" s="88">
        <f t="shared" si="59"/>
        <v>931.152</v>
      </c>
      <c r="R148" s="88">
        <f t="shared" si="59"/>
        <v>110.085</v>
      </c>
      <c r="S148" s="88">
        <f t="shared" si="59"/>
        <v>220.71</v>
      </c>
      <c r="T148" s="88">
        <f t="shared" si="59"/>
        <v>136.1</v>
      </c>
      <c r="U148" s="88">
        <f t="shared" si="59"/>
        <v>142.1</v>
      </c>
      <c r="V148" s="88">
        <f t="shared" si="59"/>
        <v>607.655</v>
      </c>
      <c r="W148" s="88">
        <f t="shared" si="59"/>
        <v>0</v>
      </c>
      <c r="X148" s="88">
        <f t="shared" si="59"/>
        <v>2817.43</v>
      </c>
      <c r="Y148" s="88">
        <f t="shared" si="59"/>
        <v>0</v>
      </c>
      <c r="Z148" s="88">
        <f t="shared" si="59"/>
        <v>2660.202</v>
      </c>
      <c r="AA148" s="88">
        <f t="shared" si="59"/>
        <v>0</v>
      </c>
      <c r="AB148" s="88">
        <f t="shared" si="59"/>
        <v>582.7</v>
      </c>
      <c r="AC148" s="88">
        <f t="shared" si="59"/>
        <v>0</v>
      </c>
      <c r="AD148" s="88">
        <f t="shared" si="59"/>
        <v>523.105</v>
      </c>
      <c r="AE148" s="88">
        <f t="shared" si="59"/>
        <v>0</v>
      </c>
      <c r="AF148" s="112"/>
    </row>
    <row r="149" spans="1:32" s="12" customFormat="1" ht="18.75">
      <c r="A149" s="2" t="s">
        <v>15</v>
      </c>
      <c r="B149" s="89">
        <f>H149+J149+L149+N149+P149+R149+T149+V149+X149+Z149+AB149+AD149</f>
        <v>0</v>
      </c>
      <c r="C149" s="89">
        <f>H149+J149+L149+N149+P149+R149+T149</f>
        <v>0</v>
      </c>
      <c r="D149" s="89">
        <f>C149</f>
        <v>0</v>
      </c>
      <c r="E149" s="89">
        <f>I149+K149+M149+O149+Q149+S149+U149+W149+Y149+AA149+AC149+AE149</f>
        <v>0</v>
      </c>
      <c r="F149" s="55" t="e">
        <f>E149/B149*100</f>
        <v>#DIV/0!</v>
      </c>
      <c r="G149" s="55" t="e">
        <f>E149/C149*100</f>
        <v>#DIV/0!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/>
      <c r="X149" s="31">
        <v>0</v>
      </c>
      <c r="Y149" s="31"/>
      <c r="Z149" s="31">
        <v>0</v>
      </c>
      <c r="AA149" s="31"/>
      <c r="AB149" s="31">
        <v>0</v>
      </c>
      <c r="AC149" s="31"/>
      <c r="AD149" s="31">
        <v>0</v>
      </c>
      <c r="AE149" s="31"/>
      <c r="AF149" s="112"/>
    </row>
    <row r="150" spans="1:32" s="12" customFormat="1" ht="18.75">
      <c r="A150" s="2" t="s">
        <v>13</v>
      </c>
      <c r="B150" s="89">
        <f>H150+J150+L150+N150+P150+R150+T150+V150+X150+Z150+AB150+AD150</f>
        <v>0</v>
      </c>
      <c r="C150" s="89">
        <f>H150+J150+L150+N150+P150+R150+T150</f>
        <v>0</v>
      </c>
      <c r="D150" s="89">
        <f>C150</f>
        <v>0</v>
      </c>
      <c r="E150" s="89">
        <f>I150+K150+M150+O150+Q150+S150+U150+W150+Y150+AA150+AC150+AE150</f>
        <v>0</v>
      </c>
      <c r="F150" s="55" t="e">
        <f>E150/B150*100</f>
        <v>#DIV/0!</v>
      </c>
      <c r="G150" s="55" t="e">
        <f>E150/C150*100</f>
        <v>#DIV/0!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/>
      <c r="X150" s="31">
        <v>0</v>
      </c>
      <c r="Y150" s="31"/>
      <c r="Z150" s="31">
        <v>0</v>
      </c>
      <c r="AA150" s="31"/>
      <c r="AB150" s="31">
        <v>0</v>
      </c>
      <c r="AC150" s="31"/>
      <c r="AD150" s="31">
        <v>0</v>
      </c>
      <c r="AE150" s="31"/>
      <c r="AF150" s="112"/>
    </row>
    <row r="151" spans="1:32" s="12" customFormat="1" ht="18.75">
      <c r="A151" s="2" t="s">
        <v>14</v>
      </c>
      <c r="B151" s="89">
        <f>H151+J151+L151+N151+P151+R151+T151+V151+X151+Z151+AB151+AD151</f>
        <v>12945</v>
      </c>
      <c r="C151" s="89">
        <f>H151+J151+L151+N151+P151+R151+T151</f>
        <v>5753.908</v>
      </c>
      <c r="D151" s="89">
        <f>C151</f>
        <v>5753.908</v>
      </c>
      <c r="E151" s="89">
        <f>I151+K151+M151+O151+Q151+S151+U151+W151+Y151+AA151+AC151+AE151</f>
        <v>5588.245</v>
      </c>
      <c r="F151" s="55">
        <f>E151/B151*100</f>
        <v>43.16913866357667</v>
      </c>
      <c r="G151" s="55">
        <f>E151/C151*100</f>
        <v>97.12086116079715</v>
      </c>
      <c r="H151" s="31">
        <v>1021.788</v>
      </c>
      <c r="I151" s="31">
        <v>325.438</v>
      </c>
      <c r="J151" s="31">
        <v>994.99</v>
      </c>
      <c r="K151" s="31">
        <v>1386.856</v>
      </c>
      <c r="L151" s="31">
        <v>1817.151</v>
      </c>
      <c r="M151" s="31">
        <v>1769.321</v>
      </c>
      <c r="N151" s="31">
        <v>963.742</v>
      </c>
      <c r="O151" s="31">
        <v>1053.768</v>
      </c>
      <c r="P151" s="31">
        <v>841.152</v>
      </c>
      <c r="Q151" s="31">
        <v>821.152</v>
      </c>
      <c r="R151" s="31">
        <v>110.085</v>
      </c>
      <c r="S151" s="31">
        <v>220.71</v>
      </c>
      <c r="T151" s="31">
        <v>5</v>
      </c>
      <c r="U151" s="31">
        <v>11</v>
      </c>
      <c r="V151" s="31">
        <v>607.655</v>
      </c>
      <c r="W151" s="31"/>
      <c r="X151" s="31">
        <v>2817.43</v>
      </c>
      <c r="Y151" s="31"/>
      <c r="Z151" s="31">
        <v>2660.202</v>
      </c>
      <c r="AA151" s="31"/>
      <c r="AB151" s="31">
        <v>582.7</v>
      </c>
      <c r="AC151" s="31"/>
      <c r="AD151" s="31">
        <v>523.105</v>
      </c>
      <c r="AE151" s="31"/>
      <c r="AF151" s="112"/>
    </row>
    <row r="152" spans="1:32" s="12" customFormat="1" ht="37.5">
      <c r="A152" s="2" t="s">
        <v>73</v>
      </c>
      <c r="B152" s="89">
        <f>H152+J152+L152+N152+P152+R152+T152+V152+X152+Z152+AB152+AD152</f>
        <v>241.1</v>
      </c>
      <c r="C152" s="89">
        <f>H152+J152+L152+N152+P152+R152+T152</f>
        <v>241.1</v>
      </c>
      <c r="D152" s="89">
        <f>C152</f>
        <v>241.1</v>
      </c>
      <c r="E152" s="89">
        <f>I152+K152+M152+O152+Q152+S152+U152+W152+Y152+AA152+AC152+AE152</f>
        <v>241.1</v>
      </c>
      <c r="F152" s="55">
        <f>E152/B152*100</f>
        <v>100</v>
      </c>
      <c r="G152" s="55">
        <f>E152/C152*100</f>
        <v>100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110</v>
      </c>
      <c r="Q152" s="31">
        <v>110</v>
      </c>
      <c r="R152" s="31">
        <v>0</v>
      </c>
      <c r="S152" s="31">
        <v>0</v>
      </c>
      <c r="T152" s="31">
        <v>131.1</v>
      </c>
      <c r="U152" s="31">
        <v>131.1</v>
      </c>
      <c r="V152" s="31">
        <v>0</v>
      </c>
      <c r="W152" s="31"/>
      <c r="X152" s="31">
        <v>0</v>
      </c>
      <c r="Y152" s="31"/>
      <c r="Z152" s="31">
        <v>0</v>
      </c>
      <c r="AA152" s="31"/>
      <c r="AB152" s="31">
        <v>0</v>
      </c>
      <c r="AC152" s="31"/>
      <c r="AD152" s="31">
        <v>0</v>
      </c>
      <c r="AE152" s="31"/>
      <c r="AF152" s="113"/>
    </row>
    <row r="153" spans="1:32" s="12" customFormat="1" ht="37.5">
      <c r="A153" s="57" t="s">
        <v>30</v>
      </c>
      <c r="B153" s="88"/>
      <c r="C153" s="88"/>
      <c r="D153" s="88"/>
      <c r="E153" s="88"/>
      <c r="F153" s="58"/>
      <c r="G153" s="58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105"/>
    </row>
    <row r="154" spans="1:32" s="12" customFormat="1" ht="18.75">
      <c r="A154" s="3" t="s">
        <v>16</v>
      </c>
      <c r="B154" s="88">
        <f>B155+B156+B157</f>
        <v>172.5</v>
      </c>
      <c r="C154" s="88">
        <f>C156+C157</f>
        <v>0</v>
      </c>
      <c r="D154" s="88">
        <f>C154</f>
        <v>0</v>
      </c>
      <c r="E154" s="88">
        <f>E156+E157</f>
        <v>0</v>
      </c>
      <c r="F154" s="58">
        <f>E154/B154*100</f>
        <v>0</v>
      </c>
      <c r="G154" s="58" t="e">
        <f>E154/C154*100</f>
        <v>#DIV/0!</v>
      </c>
      <c r="H154" s="30">
        <f aca="true" t="shared" si="60" ref="H154:AE154">H155+H156+H157</f>
        <v>0</v>
      </c>
      <c r="I154" s="30">
        <f t="shared" si="60"/>
        <v>0</v>
      </c>
      <c r="J154" s="30">
        <f t="shared" si="60"/>
        <v>0</v>
      </c>
      <c r="K154" s="30">
        <f t="shared" si="60"/>
        <v>0</v>
      </c>
      <c r="L154" s="30">
        <f t="shared" si="60"/>
        <v>0</v>
      </c>
      <c r="M154" s="30">
        <f t="shared" si="60"/>
        <v>0</v>
      </c>
      <c r="N154" s="30">
        <f t="shared" si="60"/>
        <v>0</v>
      </c>
      <c r="O154" s="30">
        <f t="shared" si="60"/>
        <v>0</v>
      </c>
      <c r="P154" s="30">
        <f t="shared" si="60"/>
        <v>0</v>
      </c>
      <c r="Q154" s="30">
        <f t="shared" si="60"/>
        <v>0</v>
      </c>
      <c r="R154" s="30">
        <f t="shared" si="60"/>
        <v>0</v>
      </c>
      <c r="S154" s="30">
        <f t="shared" si="60"/>
        <v>0</v>
      </c>
      <c r="T154" s="30">
        <f t="shared" si="60"/>
        <v>0</v>
      </c>
      <c r="U154" s="30">
        <f t="shared" si="60"/>
        <v>0</v>
      </c>
      <c r="V154" s="30">
        <f t="shared" si="60"/>
        <v>0</v>
      </c>
      <c r="W154" s="30">
        <f t="shared" si="60"/>
        <v>0</v>
      </c>
      <c r="X154" s="30">
        <f t="shared" si="60"/>
        <v>0</v>
      </c>
      <c r="Y154" s="30">
        <f t="shared" si="60"/>
        <v>0</v>
      </c>
      <c r="Z154" s="30">
        <f t="shared" si="60"/>
        <v>0</v>
      </c>
      <c r="AA154" s="30">
        <f t="shared" si="60"/>
        <v>0</v>
      </c>
      <c r="AB154" s="30">
        <f t="shared" si="60"/>
        <v>172.5</v>
      </c>
      <c r="AC154" s="30">
        <f t="shared" si="60"/>
        <v>0</v>
      </c>
      <c r="AD154" s="30">
        <f t="shared" si="60"/>
        <v>0</v>
      </c>
      <c r="AE154" s="30">
        <f t="shared" si="60"/>
        <v>0</v>
      </c>
      <c r="AF154" s="106"/>
    </row>
    <row r="155" spans="1:32" s="12" customFormat="1" ht="18.75">
      <c r="A155" s="2" t="s">
        <v>15</v>
      </c>
      <c r="B155" s="89">
        <f>H155+J155+L155+N155+P155+R155+T155+V155+X155+Z155+AB155+AD155</f>
        <v>0</v>
      </c>
      <c r="C155" s="89">
        <f>H155+J155+L155+N155+P155+R155+T155</f>
        <v>0</v>
      </c>
      <c r="D155" s="89">
        <f>C155</f>
        <v>0</v>
      </c>
      <c r="E155" s="89">
        <f>I155+K155+M155+O155+Q155+S155+U155+W155+Y155+AA155+AC155+AE155</f>
        <v>0</v>
      </c>
      <c r="F155" s="55" t="e">
        <f>E155/B155*100</f>
        <v>#DIV/0!</v>
      </c>
      <c r="G155" s="55" t="e">
        <f>E155/C155*100</f>
        <v>#DIV/0!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/>
      <c r="X155" s="31">
        <v>0</v>
      </c>
      <c r="Y155" s="31"/>
      <c r="Z155" s="31">
        <v>0</v>
      </c>
      <c r="AA155" s="31"/>
      <c r="AB155" s="31">
        <v>0</v>
      </c>
      <c r="AC155" s="31"/>
      <c r="AD155" s="31">
        <v>0</v>
      </c>
      <c r="AE155" s="31"/>
      <c r="AF155" s="106"/>
    </row>
    <row r="156" spans="1:32" s="12" customFormat="1" ht="18.75">
      <c r="A156" s="2" t="s">
        <v>13</v>
      </c>
      <c r="B156" s="89">
        <f>H156+J156+L156+N156+P156+R156+T156+V156+X156+Z156+AB156+AD156</f>
        <v>0</v>
      </c>
      <c r="C156" s="89">
        <f>H156+J156+L156+N156+P156+R156+T156</f>
        <v>0</v>
      </c>
      <c r="D156" s="89">
        <f>C156</f>
        <v>0</v>
      </c>
      <c r="E156" s="89">
        <f>I156+K156+M156+O156+Q156+S156+U156+W156+Y156+AA156+AC156+AE156</f>
        <v>0</v>
      </c>
      <c r="F156" s="55" t="e">
        <f>E156/B156*100</f>
        <v>#DIV/0!</v>
      </c>
      <c r="G156" s="55" t="e">
        <f>E156/C156*100</f>
        <v>#DIV/0!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/>
      <c r="X156" s="31">
        <v>0</v>
      </c>
      <c r="Y156" s="31"/>
      <c r="Z156" s="31">
        <v>0</v>
      </c>
      <c r="AA156" s="31"/>
      <c r="AB156" s="31">
        <v>0</v>
      </c>
      <c r="AC156" s="31"/>
      <c r="AD156" s="31">
        <v>0</v>
      </c>
      <c r="AE156" s="31"/>
      <c r="AF156" s="106"/>
    </row>
    <row r="157" spans="1:32" s="12" customFormat="1" ht="18.75">
      <c r="A157" s="2" t="s">
        <v>14</v>
      </c>
      <c r="B157" s="89">
        <f>H157+J157+L157+N157+P157+R157+T157+V157+X157+Z157+AB157+AD157</f>
        <v>172.5</v>
      </c>
      <c r="C157" s="89">
        <f>H157+J157+L157+N157+P157+R157+T157</f>
        <v>0</v>
      </c>
      <c r="D157" s="89">
        <f>C157</f>
        <v>0</v>
      </c>
      <c r="E157" s="89">
        <f>I157+K157+M157+O157+Q157+S157+U157+W157+Y157+AA157+AC157+AE157</f>
        <v>0</v>
      </c>
      <c r="F157" s="55">
        <f>E157/B157*100</f>
        <v>0</v>
      </c>
      <c r="G157" s="55" t="e">
        <f>E157/C157*100</f>
        <v>#DIV/0!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/>
      <c r="X157" s="31">
        <v>0</v>
      </c>
      <c r="Y157" s="31"/>
      <c r="Z157" s="31">
        <v>0</v>
      </c>
      <c r="AA157" s="31"/>
      <c r="AB157" s="31">
        <v>172.5</v>
      </c>
      <c r="AC157" s="31"/>
      <c r="AD157" s="31">
        <v>0</v>
      </c>
      <c r="AE157" s="31"/>
      <c r="AF157" s="107"/>
    </row>
    <row r="158" spans="1:32" s="12" customFormat="1" ht="74.25" customHeight="1">
      <c r="A158" s="57" t="s">
        <v>45</v>
      </c>
      <c r="B158" s="88"/>
      <c r="C158" s="88"/>
      <c r="D158" s="88"/>
      <c r="E158" s="88"/>
      <c r="F158" s="58"/>
      <c r="G158" s="58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102" t="s">
        <v>69</v>
      </c>
    </row>
    <row r="159" spans="1:32" s="21" customFormat="1" ht="18.75">
      <c r="A159" s="20" t="s">
        <v>16</v>
      </c>
      <c r="B159" s="91">
        <f>B161+B162</f>
        <v>85233.4</v>
      </c>
      <c r="C159" s="88">
        <f>C161+C162</f>
        <v>56851.08024</v>
      </c>
      <c r="D159" s="88">
        <f>C159</f>
        <v>56851.08024</v>
      </c>
      <c r="E159" s="88">
        <f>E161+E162</f>
        <v>46901.662000000004</v>
      </c>
      <c r="F159" s="58">
        <f>E159/B159*100</f>
        <v>55.02732731534822</v>
      </c>
      <c r="G159" s="58">
        <f>E159/C159*100</f>
        <v>82.49915709956966</v>
      </c>
      <c r="H159" s="28">
        <f aca="true" t="shared" si="61" ref="H159:AD159">H160+H161+H162</f>
        <v>5308.691</v>
      </c>
      <c r="I159" s="28">
        <f>I160+I161+I162</f>
        <v>2079.453</v>
      </c>
      <c r="J159" s="28">
        <f t="shared" si="61"/>
        <v>7957.195</v>
      </c>
      <c r="K159" s="28">
        <f>K160+K161+K162</f>
        <v>9041.153</v>
      </c>
      <c r="L159" s="28">
        <f t="shared" si="61"/>
        <v>7961.527</v>
      </c>
      <c r="M159" s="28">
        <f>M160+M161+M162</f>
        <v>4340.467</v>
      </c>
      <c r="N159" s="28">
        <f t="shared" si="61"/>
        <v>9177.99656</v>
      </c>
      <c r="O159" s="28">
        <f>O160+O161+O162</f>
        <v>7841.853</v>
      </c>
      <c r="P159" s="28">
        <f t="shared" si="61"/>
        <v>5978.28856</v>
      </c>
      <c r="Q159" s="28">
        <f>Q160+Q161+Q162</f>
        <v>7516.868</v>
      </c>
      <c r="R159" s="28">
        <f t="shared" si="61"/>
        <v>10090.26756</v>
      </c>
      <c r="S159" s="28">
        <f>S160+S161+S162</f>
        <v>11047.609</v>
      </c>
      <c r="T159" s="28">
        <f t="shared" si="61"/>
        <v>10377.11456</v>
      </c>
      <c r="U159" s="28">
        <f>U160+U161+U162</f>
        <v>5034.259</v>
      </c>
      <c r="V159" s="28">
        <f t="shared" si="61"/>
        <v>3871.78456</v>
      </c>
      <c r="W159" s="28">
        <f>W160+W161+W162</f>
        <v>0</v>
      </c>
      <c r="X159" s="28">
        <f t="shared" si="61"/>
        <v>1314.75056</v>
      </c>
      <c r="Y159" s="28">
        <f>Y160+Y161+Y162</f>
        <v>0</v>
      </c>
      <c r="Z159" s="28">
        <f t="shared" si="61"/>
        <v>8892.70256</v>
      </c>
      <c r="AA159" s="28">
        <f>AA160+AA161+AA162</f>
        <v>0</v>
      </c>
      <c r="AB159" s="28">
        <f t="shared" si="61"/>
        <v>5574.04956</v>
      </c>
      <c r="AC159" s="28">
        <f>AC160+AC161+AC162</f>
        <v>0</v>
      </c>
      <c r="AD159" s="28">
        <f t="shared" si="61"/>
        <v>8729.03252</v>
      </c>
      <c r="AE159" s="28">
        <f>AE160+AE161+AE162</f>
        <v>0</v>
      </c>
      <c r="AF159" s="103"/>
    </row>
    <row r="160" spans="1:32" s="21" customFormat="1" ht="18.75">
      <c r="A160" s="2" t="s">
        <v>15</v>
      </c>
      <c r="B160" s="87">
        <f>H160+J160+L160+N160+P160+R160+T160+V160+X160+Z160+AB160+AD160</f>
        <v>0</v>
      </c>
      <c r="C160" s="89">
        <f>H160+J160+L160+N160+P160+R160+T160</f>
        <v>0</v>
      </c>
      <c r="D160" s="89">
        <f>C160</f>
        <v>0</v>
      </c>
      <c r="E160" s="89">
        <f>I160+K160+M160+O160+Q160+S160+U160+W160+Y160+AA160+AC160+AE160</f>
        <v>0</v>
      </c>
      <c r="F160" s="55" t="e">
        <f>E160/B160*100</f>
        <v>#DIV/0!</v>
      </c>
      <c r="G160" s="55" t="e">
        <f>E160/C160*100</f>
        <v>#DIV/0!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/>
      <c r="X160" s="29">
        <v>0</v>
      </c>
      <c r="Y160" s="29"/>
      <c r="Z160" s="29">
        <v>0</v>
      </c>
      <c r="AA160" s="29"/>
      <c r="AB160" s="29">
        <v>0</v>
      </c>
      <c r="AC160" s="29"/>
      <c r="AD160" s="29">
        <v>0</v>
      </c>
      <c r="AE160" s="29"/>
      <c r="AF160" s="103"/>
    </row>
    <row r="161" spans="1:32" s="21" customFormat="1" ht="18.75">
      <c r="A161" s="22" t="s">
        <v>13</v>
      </c>
      <c r="B161" s="87">
        <f>H161+J161+L161+N161+P161+R161+T161+V161+X161+Z161+AB161+AD161</f>
        <v>0</v>
      </c>
      <c r="C161" s="89">
        <f>H161+J161+L161+N161+P161+R161+T161</f>
        <v>0</v>
      </c>
      <c r="D161" s="89">
        <f>C161</f>
        <v>0</v>
      </c>
      <c r="E161" s="89">
        <f>I161+K161+M161+O161+Q161+S161+U161+W161+Y161+AA161+AC161+AE161</f>
        <v>0</v>
      </c>
      <c r="F161" s="55" t="e">
        <f>E161/B161*100</f>
        <v>#DIV/0!</v>
      </c>
      <c r="G161" s="55" t="e">
        <f>E161/C161*100</f>
        <v>#DIV/0!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/>
      <c r="X161" s="29">
        <v>0</v>
      </c>
      <c r="Y161" s="29"/>
      <c r="Z161" s="29">
        <v>0</v>
      </c>
      <c r="AA161" s="29"/>
      <c r="AB161" s="29">
        <v>0</v>
      </c>
      <c r="AC161" s="29"/>
      <c r="AD161" s="29">
        <v>0</v>
      </c>
      <c r="AE161" s="29"/>
      <c r="AF161" s="103"/>
    </row>
    <row r="162" spans="1:32" s="21" customFormat="1" ht="18.75">
      <c r="A162" s="22" t="s">
        <v>14</v>
      </c>
      <c r="B162" s="87">
        <f>H162+J162+L162+N162+P162+R162+T162+V162+X162+Z162+AB162+AD162</f>
        <v>85233.4</v>
      </c>
      <c r="C162" s="89">
        <f>H162+J162+L162+N162+P162+R162+T162</f>
        <v>56851.08024</v>
      </c>
      <c r="D162" s="89">
        <f>C162</f>
        <v>56851.08024</v>
      </c>
      <c r="E162" s="89">
        <f>I162+K162+M162+O162+Q162+S162+U162+W162+Y162+AA162+AC162+AE162</f>
        <v>46901.662000000004</v>
      </c>
      <c r="F162" s="55">
        <f>E162/B162*100</f>
        <v>55.02732731534822</v>
      </c>
      <c r="G162" s="55">
        <f>E162/C162*100</f>
        <v>82.49915709956966</v>
      </c>
      <c r="H162" s="29">
        <v>5308.691</v>
      </c>
      <c r="I162" s="29">
        <v>2079.453</v>
      </c>
      <c r="J162" s="29">
        <v>7957.195</v>
      </c>
      <c r="K162" s="29">
        <v>9041.153</v>
      </c>
      <c r="L162" s="29">
        <v>7961.527</v>
      </c>
      <c r="M162" s="29">
        <v>4340.467</v>
      </c>
      <c r="N162" s="29">
        <v>9177.99656</v>
      </c>
      <c r="O162" s="29">
        <v>7841.853</v>
      </c>
      <c r="P162" s="29">
        <v>5978.28856</v>
      </c>
      <c r="Q162" s="29">
        <v>7516.868</v>
      </c>
      <c r="R162" s="29">
        <v>10090.26756</v>
      </c>
      <c r="S162" s="29">
        <v>11047.609</v>
      </c>
      <c r="T162" s="29">
        <v>10377.11456</v>
      </c>
      <c r="U162" s="29">
        <v>5034.259</v>
      </c>
      <c r="V162" s="29">
        <v>3871.78456</v>
      </c>
      <c r="W162" s="29"/>
      <c r="X162" s="29">
        <v>1314.75056</v>
      </c>
      <c r="Y162" s="29"/>
      <c r="Z162" s="29">
        <v>8892.70256</v>
      </c>
      <c r="AA162" s="29"/>
      <c r="AB162" s="29">
        <v>5574.04956</v>
      </c>
      <c r="AC162" s="29"/>
      <c r="AD162" s="29">
        <v>8729.03252</v>
      </c>
      <c r="AE162" s="29"/>
      <c r="AF162" s="104"/>
    </row>
    <row r="163" spans="1:32" s="12" customFormat="1" ht="75">
      <c r="A163" s="60" t="s">
        <v>46</v>
      </c>
      <c r="B163" s="92"/>
      <c r="C163" s="92"/>
      <c r="D163" s="92"/>
      <c r="E163" s="92"/>
      <c r="F163" s="83"/>
      <c r="G163" s="83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s="12" customFormat="1" ht="56.25">
      <c r="A164" s="59" t="s">
        <v>36</v>
      </c>
      <c r="B164" s="85"/>
      <c r="C164" s="85"/>
      <c r="D164" s="85"/>
      <c r="E164" s="85"/>
      <c r="F164" s="80"/>
      <c r="G164" s="80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4" s="21" customFormat="1" ht="18.75">
      <c r="A165" s="32" t="s">
        <v>16</v>
      </c>
      <c r="B165" s="85">
        <f>B166+B167+B168</f>
        <v>20444</v>
      </c>
      <c r="C165" s="85">
        <f>C166+C167+C168</f>
        <v>14329.882999999998</v>
      </c>
      <c r="D165" s="85">
        <f>D166+D167+D168</f>
        <v>14329.882999999998</v>
      </c>
      <c r="E165" s="85">
        <f>E166+E167+E168</f>
        <v>12963.224939999998</v>
      </c>
      <c r="F165" s="80">
        <f>E165/B165*100</f>
        <v>63.408456955585976</v>
      </c>
      <c r="G165" s="80">
        <f>E165/C165*100</f>
        <v>90.46288054131357</v>
      </c>
      <c r="H165" s="35">
        <f>H166+H167+H168</f>
        <v>4176.496</v>
      </c>
      <c r="I165" s="35">
        <f>I166+I167+I168</f>
        <v>3274.844</v>
      </c>
      <c r="J165" s="35">
        <f aca="true" t="shared" si="62" ref="J165:AD165">J166+J167+J168</f>
        <v>1821.119</v>
      </c>
      <c r="K165" s="35">
        <f>K166+K167+K168</f>
        <v>1829.5067099999999</v>
      </c>
      <c r="L165" s="35">
        <f t="shared" si="62"/>
        <v>1330.293</v>
      </c>
      <c r="M165" s="35">
        <f>M166+M167+M168</f>
        <v>1084.44258</v>
      </c>
      <c r="N165" s="35">
        <f t="shared" si="62"/>
        <v>2211.054</v>
      </c>
      <c r="O165" s="35">
        <f>O166+O167+O168</f>
        <v>1903.53505</v>
      </c>
      <c r="P165" s="35">
        <f t="shared" si="62"/>
        <v>1574.583</v>
      </c>
      <c r="Q165" s="35">
        <f>Q166+Q167+Q168</f>
        <v>2019.09278</v>
      </c>
      <c r="R165" s="35">
        <f t="shared" si="62"/>
        <v>1126.15</v>
      </c>
      <c r="S165" s="35">
        <f>S166+S167+S168</f>
        <v>1328.65028</v>
      </c>
      <c r="T165" s="35">
        <f t="shared" si="62"/>
        <v>2090.188</v>
      </c>
      <c r="U165" s="35">
        <f>U166+U167+U168</f>
        <v>1523.15354</v>
      </c>
      <c r="V165" s="35">
        <f t="shared" si="62"/>
        <v>1370.467</v>
      </c>
      <c r="W165" s="35">
        <f>W166+W167+W168</f>
        <v>0</v>
      </c>
      <c r="X165" s="35">
        <f t="shared" si="62"/>
        <v>714.5459999999999</v>
      </c>
      <c r="Y165" s="35">
        <f>Y166+Y167+Y168</f>
        <v>0</v>
      </c>
      <c r="Z165" s="35">
        <f t="shared" si="62"/>
        <v>1638.268</v>
      </c>
      <c r="AA165" s="35">
        <f>AA166+AA167+AA168</f>
        <v>0</v>
      </c>
      <c r="AB165" s="35">
        <f t="shared" si="62"/>
        <v>713.063</v>
      </c>
      <c r="AC165" s="35">
        <f>AC166+AC167+AC168</f>
        <v>0</v>
      </c>
      <c r="AD165" s="35">
        <f t="shared" si="62"/>
        <v>1677.773</v>
      </c>
      <c r="AE165" s="35">
        <f>AE166+AE167+AE168</f>
        <v>0</v>
      </c>
      <c r="AF165" s="35"/>
      <c r="AG165" s="49">
        <f>AD165+AB165+Z165+X165+V165+T165+R165+P165+N165+L165+J165+H165</f>
        <v>20444</v>
      </c>
      <c r="AH165" s="72">
        <f>H165+J165+L165+N165</f>
        <v>9538.962</v>
      </c>
    </row>
    <row r="166" spans="1:34" s="21" customFormat="1" ht="18.75">
      <c r="A166" s="36" t="s">
        <v>15</v>
      </c>
      <c r="B166" s="86">
        <f aca="true" t="shared" si="63" ref="B166:E168">B171+B176+B181</f>
        <v>0</v>
      </c>
      <c r="C166" s="86">
        <f t="shared" si="63"/>
        <v>0</v>
      </c>
      <c r="D166" s="86">
        <f t="shared" si="63"/>
        <v>0</v>
      </c>
      <c r="E166" s="86">
        <f t="shared" si="63"/>
        <v>0</v>
      </c>
      <c r="F166" s="50" t="e">
        <f>E166/B166*100</f>
        <v>#DIV/0!</v>
      </c>
      <c r="G166" s="50" t="e">
        <f>E166/C166*100</f>
        <v>#DIV/0!</v>
      </c>
      <c r="H166" s="37">
        <f aca="true" t="shared" si="64" ref="H166:AE168">H171+H176+H181</f>
        <v>0</v>
      </c>
      <c r="I166" s="37">
        <f t="shared" si="64"/>
        <v>0</v>
      </c>
      <c r="J166" s="37">
        <f t="shared" si="64"/>
        <v>0</v>
      </c>
      <c r="K166" s="37">
        <f t="shared" si="64"/>
        <v>0</v>
      </c>
      <c r="L166" s="37">
        <f>L171+L176+L181</f>
        <v>0</v>
      </c>
      <c r="M166" s="37">
        <f t="shared" si="64"/>
        <v>0</v>
      </c>
      <c r="N166" s="37">
        <f>N171+N176+N181</f>
        <v>0</v>
      </c>
      <c r="O166" s="37">
        <f t="shared" si="64"/>
        <v>0</v>
      </c>
      <c r="P166" s="37">
        <f>P171+P176+P181</f>
        <v>0</v>
      </c>
      <c r="Q166" s="37">
        <f t="shared" si="64"/>
        <v>0</v>
      </c>
      <c r="R166" s="37">
        <f>R171+R176+R181</f>
        <v>0</v>
      </c>
      <c r="S166" s="37">
        <f t="shared" si="64"/>
        <v>0</v>
      </c>
      <c r="T166" s="37">
        <f>T171+T176+T181</f>
        <v>0</v>
      </c>
      <c r="U166" s="37">
        <f t="shared" si="64"/>
        <v>0</v>
      </c>
      <c r="V166" s="37">
        <f>V171+V176+V181</f>
        <v>0</v>
      </c>
      <c r="W166" s="37">
        <f t="shared" si="64"/>
        <v>0</v>
      </c>
      <c r="X166" s="37">
        <f>X171+X176+X181</f>
        <v>0</v>
      </c>
      <c r="Y166" s="37">
        <f t="shared" si="64"/>
        <v>0</v>
      </c>
      <c r="Z166" s="37">
        <f>Z171+Z176+Z181</f>
        <v>0</v>
      </c>
      <c r="AA166" s="37">
        <f t="shared" si="64"/>
        <v>0</v>
      </c>
      <c r="AB166" s="37">
        <f>AB171+AB176+AB181</f>
        <v>0</v>
      </c>
      <c r="AC166" s="37">
        <f t="shared" si="64"/>
        <v>0</v>
      </c>
      <c r="AD166" s="37">
        <f>AD171+AD176+AD181</f>
        <v>0</v>
      </c>
      <c r="AE166" s="37">
        <f t="shared" si="64"/>
        <v>0</v>
      </c>
      <c r="AF166" s="37"/>
      <c r="AG166" s="49"/>
      <c r="AH166" s="72">
        <f>H166+J166+L166+N166</f>
        <v>0</v>
      </c>
    </row>
    <row r="167" spans="1:34" s="21" customFormat="1" ht="18.75">
      <c r="A167" s="36" t="s">
        <v>13</v>
      </c>
      <c r="B167" s="86">
        <f t="shared" si="63"/>
        <v>0</v>
      </c>
      <c r="C167" s="86">
        <f t="shared" si="63"/>
        <v>0</v>
      </c>
      <c r="D167" s="86">
        <f t="shared" si="63"/>
        <v>0</v>
      </c>
      <c r="E167" s="86">
        <f t="shared" si="63"/>
        <v>0</v>
      </c>
      <c r="F167" s="50" t="e">
        <f>E167/B167*100</f>
        <v>#DIV/0!</v>
      </c>
      <c r="G167" s="50" t="e">
        <f>E167/C167*100</f>
        <v>#DIV/0!</v>
      </c>
      <c r="H167" s="37">
        <f t="shared" si="64"/>
        <v>0</v>
      </c>
      <c r="I167" s="37">
        <f t="shared" si="64"/>
        <v>0</v>
      </c>
      <c r="J167" s="37">
        <f t="shared" si="64"/>
        <v>0</v>
      </c>
      <c r="K167" s="37">
        <f t="shared" si="64"/>
        <v>0</v>
      </c>
      <c r="L167" s="37">
        <f>L172+L177+L182</f>
        <v>0</v>
      </c>
      <c r="M167" s="37">
        <f t="shared" si="64"/>
        <v>0</v>
      </c>
      <c r="N167" s="37">
        <f>N172+N177+N182</f>
        <v>0</v>
      </c>
      <c r="O167" s="37">
        <f t="shared" si="64"/>
        <v>0</v>
      </c>
      <c r="P167" s="37">
        <f>P172+P177+P182</f>
        <v>0</v>
      </c>
      <c r="Q167" s="37">
        <f t="shared" si="64"/>
        <v>0</v>
      </c>
      <c r="R167" s="37">
        <f>R172+R177+R182</f>
        <v>0</v>
      </c>
      <c r="S167" s="37">
        <f t="shared" si="64"/>
        <v>0</v>
      </c>
      <c r="T167" s="37">
        <f>T172+T177+T182</f>
        <v>0</v>
      </c>
      <c r="U167" s="37">
        <f t="shared" si="64"/>
        <v>0</v>
      </c>
      <c r="V167" s="37">
        <f>V172+V177+V182</f>
        <v>0</v>
      </c>
      <c r="W167" s="37">
        <f t="shared" si="64"/>
        <v>0</v>
      </c>
      <c r="X167" s="37">
        <f>X172+X177+X182</f>
        <v>0</v>
      </c>
      <c r="Y167" s="37">
        <f t="shared" si="64"/>
        <v>0</v>
      </c>
      <c r="Z167" s="37">
        <f>Z172+Z177+Z182</f>
        <v>0</v>
      </c>
      <c r="AA167" s="37">
        <f t="shared" si="64"/>
        <v>0</v>
      </c>
      <c r="AB167" s="37">
        <f>AB172+AB177+AB182</f>
        <v>0</v>
      </c>
      <c r="AC167" s="37">
        <f t="shared" si="64"/>
        <v>0</v>
      </c>
      <c r="AD167" s="37">
        <f>AD172+AD177+AD182</f>
        <v>0</v>
      </c>
      <c r="AE167" s="37">
        <f t="shared" si="64"/>
        <v>0</v>
      </c>
      <c r="AF167" s="37"/>
      <c r="AG167" s="49"/>
      <c r="AH167" s="72">
        <f>H167+J167+L167+N167</f>
        <v>0</v>
      </c>
    </row>
    <row r="168" spans="1:34" s="21" customFormat="1" ht="18.75">
      <c r="A168" s="36" t="s">
        <v>14</v>
      </c>
      <c r="B168" s="86">
        <f t="shared" si="63"/>
        <v>20444</v>
      </c>
      <c r="C168" s="86">
        <f t="shared" si="63"/>
        <v>14329.882999999998</v>
      </c>
      <c r="D168" s="86">
        <f t="shared" si="63"/>
        <v>14329.882999999998</v>
      </c>
      <c r="E168" s="86">
        <f t="shared" si="63"/>
        <v>12963.224939999998</v>
      </c>
      <c r="F168" s="50">
        <f>E168/B168*100</f>
        <v>63.408456955585976</v>
      </c>
      <c r="G168" s="50">
        <f>E168/C168*100</f>
        <v>90.46288054131357</v>
      </c>
      <c r="H168" s="37">
        <f t="shared" si="64"/>
        <v>4176.496</v>
      </c>
      <c r="I168" s="37">
        <f t="shared" si="64"/>
        <v>3274.844</v>
      </c>
      <c r="J168" s="37">
        <f t="shared" si="64"/>
        <v>1821.119</v>
      </c>
      <c r="K168" s="37">
        <f t="shared" si="64"/>
        <v>1829.5067099999999</v>
      </c>
      <c r="L168" s="37">
        <f>L173+L178+L183</f>
        <v>1330.293</v>
      </c>
      <c r="M168" s="37">
        <f t="shared" si="64"/>
        <v>1084.44258</v>
      </c>
      <c r="N168" s="37">
        <f>N173+N178+N183</f>
        <v>2211.054</v>
      </c>
      <c r="O168" s="37">
        <f t="shared" si="64"/>
        <v>1903.53505</v>
      </c>
      <c r="P168" s="37">
        <f>P173+P178+P183</f>
        <v>1574.583</v>
      </c>
      <c r="Q168" s="37">
        <f t="shared" si="64"/>
        <v>2019.09278</v>
      </c>
      <c r="R168" s="37">
        <f>R173+R178+R183</f>
        <v>1126.15</v>
      </c>
      <c r="S168" s="37">
        <f t="shared" si="64"/>
        <v>1328.65028</v>
      </c>
      <c r="T168" s="37">
        <f>T173+T178+T183</f>
        <v>2090.188</v>
      </c>
      <c r="U168" s="37">
        <f t="shared" si="64"/>
        <v>1523.15354</v>
      </c>
      <c r="V168" s="37">
        <f>V173+V178+V183</f>
        <v>1370.467</v>
      </c>
      <c r="W168" s="37">
        <f t="shared" si="64"/>
        <v>0</v>
      </c>
      <c r="X168" s="37">
        <f>X173+X178+X183</f>
        <v>714.5459999999999</v>
      </c>
      <c r="Y168" s="37">
        <f t="shared" si="64"/>
        <v>0</v>
      </c>
      <c r="Z168" s="37">
        <f>Z173+Z178+Z183</f>
        <v>1638.268</v>
      </c>
      <c r="AA168" s="37">
        <f t="shared" si="64"/>
        <v>0</v>
      </c>
      <c r="AB168" s="37">
        <f>AB173+AB178+AB183</f>
        <v>713.063</v>
      </c>
      <c r="AC168" s="37">
        <f t="shared" si="64"/>
        <v>0</v>
      </c>
      <c r="AD168" s="37">
        <f>AD173+AD178+AD183</f>
        <v>1677.773</v>
      </c>
      <c r="AE168" s="37">
        <f t="shared" si="64"/>
        <v>0</v>
      </c>
      <c r="AF168" s="37"/>
      <c r="AG168" s="49">
        <f>AD168+AB168+Z168+X168+V168+T168+R168+P168+N168+L168+J168+H168</f>
        <v>20444</v>
      </c>
      <c r="AH168" s="72">
        <f>H168+J168+L168+N168</f>
        <v>9538.962</v>
      </c>
    </row>
    <row r="169" spans="1:32" s="21" customFormat="1" ht="39" customHeight="1">
      <c r="A169" s="57" t="s">
        <v>47</v>
      </c>
      <c r="B169" s="88"/>
      <c r="C169" s="88"/>
      <c r="D169" s="88"/>
      <c r="E169" s="88"/>
      <c r="F169" s="58"/>
      <c r="G169" s="58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105"/>
    </row>
    <row r="170" spans="1:32" s="12" customFormat="1" ht="18.75">
      <c r="A170" s="3" t="s">
        <v>16</v>
      </c>
      <c r="B170" s="88">
        <f>B171+B172+B173</f>
        <v>15263.3</v>
      </c>
      <c r="C170" s="88">
        <f>C172+C173</f>
        <v>10735.319999999998</v>
      </c>
      <c r="D170" s="88">
        <f>C170</f>
        <v>10735.319999999998</v>
      </c>
      <c r="E170" s="88">
        <f>E172+E173</f>
        <v>9468.403299999998</v>
      </c>
      <c r="F170" s="58">
        <f>E170/B170*100</f>
        <v>62.033788892310305</v>
      </c>
      <c r="G170" s="58">
        <f>E170/C170*100</f>
        <v>88.19861261704355</v>
      </c>
      <c r="H170" s="30">
        <f aca="true" t="shared" si="65" ref="H170:M170">H171+H172+H173</f>
        <v>3132.154</v>
      </c>
      <c r="I170" s="30">
        <f t="shared" si="65"/>
        <v>2369.007</v>
      </c>
      <c r="J170" s="30">
        <f t="shared" si="65"/>
        <v>1272.59</v>
      </c>
      <c r="K170" s="30">
        <f t="shared" si="65"/>
        <v>1358.23174</v>
      </c>
      <c r="L170" s="30">
        <f t="shared" si="65"/>
        <v>1134.934</v>
      </c>
      <c r="M170" s="30">
        <f t="shared" si="65"/>
        <v>881.36587</v>
      </c>
      <c r="N170" s="30">
        <f>N173</f>
        <v>1547.174</v>
      </c>
      <c r="O170" s="30">
        <f>O171+O172+O173</f>
        <v>1222.43887</v>
      </c>
      <c r="P170" s="30">
        <f aca="true" t="shared" si="66" ref="P170:Z170">P171+P172+P173</f>
        <v>1214.528</v>
      </c>
      <c r="Q170" s="30">
        <f>Q171+Q172+Q173</f>
        <v>1581.71735</v>
      </c>
      <c r="R170" s="30">
        <f t="shared" si="66"/>
        <v>879.916</v>
      </c>
      <c r="S170" s="30">
        <f>S171+S172+S173</f>
        <v>1036.37129</v>
      </c>
      <c r="T170" s="30">
        <f t="shared" si="66"/>
        <v>1554.024</v>
      </c>
      <c r="U170" s="30">
        <f>U171+U172+U173</f>
        <v>1019.27118</v>
      </c>
      <c r="V170" s="30">
        <f t="shared" si="66"/>
        <v>988.326</v>
      </c>
      <c r="W170" s="30">
        <f>W171+W172+W173</f>
        <v>0</v>
      </c>
      <c r="X170" s="30">
        <f t="shared" si="66"/>
        <v>537.958</v>
      </c>
      <c r="Y170" s="30">
        <f>Y171+Y172+Y173</f>
        <v>0</v>
      </c>
      <c r="Z170" s="30">
        <f t="shared" si="66"/>
        <v>1223.013</v>
      </c>
      <c r="AA170" s="30">
        <f>AA171+AA172+AA173</f>
        <v>0</v>
      </c>
      <c r="AB170" s="30">
        <f>AB173</f>
        <v>496.467</v>
      </c>
      <c r="AC170" s="30">
        <f>AC171+AC172+AC173</f>
        <v>0</v>
      </c>
      <c r="AD170" s="30">
        <f>AD171+AD172+AD173</f>
        <v>1282.216</v>
      </c>
      <c r="AE170" s="30">
        <f>AE171+AE172+AE173</f>
        <v>0</v>
      </c>
      <c r="AF170" s="106"/>
    </row>
    <row r="171" spans="1:32" s="12" customFormat="1" ht="18.75">
      <c r="A171" s="2" t="s">
        <v>15</v>
      </c>
      <c r="B171" s="89">
        <f>H171+J171+L171+N171+P171+R171+T171+V171+X171+Z171+AB171+AD171</f>
        <v>0</v>
      </c>
      <c r="C171" s="89">
        <f>H171+J171+L171+N171+P171+R171+T171</f>
        <v>0</v>
      </c>
      <c r="D171" s="89">
        <f>C171</f>
        <v>0</v>
      </c>
      <c r="E171" s="89">
        <f>I171+K171+M171+O171+Q171+S171+U171+W171+Y171+AA171+AC171+AE171</f>
        <v>0</v>
      </c>
      <c r="F171" s="55" t="e">
        <f>E171/B171*100</f>
        <v>#DIV/0!</v>
      </c>
      <c r="G171" s="55" t="e">
        <f>E171/C171*100</f>
        <v>#DIV/0!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/>
      <c r="X171" s="31">
        <v>0</v>
      </c>
      <c r="Y171" s="31"/>
      <c r="Z171" s="31">
        <v>0</v>
      </c>
      <c r="AA171" s="31"/>
      <c r="AB171" s="31">
        <v>0</v>
      </c>
      <c r="AC171" s="31"/>
      <c r="AD171" s="31">
        <v>0</v>
      </c>
      <c r="AE171" s="31"/>
      <c r="AF171" s="106"/>
    </row>
    <row r="172" spans="1:32" s="12" customFormat="1" ht="18.75">
      <c r="A172" s="22" t="s">
        <v>13</v>
      </c>
      <c r="B172" s="89">
        <f>H172+J172+L172+N172+P172+R172+T172+V172+X172+Z172+AB172+AD172</f>
        <v>0</v>
      </c>
      <c r="C172" s="89">
        <f>H172+J172+L172+N172+P172+R172+T172</f>
        <v>0</v>
      </c>
      <c r="D172" s="89">
        <f>C172</f>
        <v>0</v>
      </c>
      <c r="E172" s="89">
        <f>I172+K172+M172+O172+Q172+S172+U172+W172+Y172+AA172+AC172+AE172</f>
        <v>0</v>
      </c>
      <c r="F172" s="55" t="e">
        <f>E172/B172*100</f>
        <v>#DIV/0!</v>
      </c>
      <c r="G172" s="55" t="e">
        <f>E172/C172*100</f>
        <v>#DIV/0!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/>
      <c r="X172" s="31">
        <v>0</v>
      </c>
      <c r="Y172" s="31"/>
      <c r="Z172" s="31">
        <v>0</v>
      </c>
      <c r="AA172" s="31"/>
      <c r="AB172" s="31">
        <v>0</v>
      </c>
      <c r="AC172" s="31"/>
      <c r="AD172" s="31">
        <v>0</v>
      </c>
      <c r="AE172" s="31"/>
      <c r="AF172" s="106"/>
    </row>
    <row r="173" spans="1:32" s="12" customFormat="1" ht="18.75">
      <c r="A173" s="2" t="s">
        <v>14</v>
      </c>
      <c r="B173" s="89">
        <f>H173+J173+L173+N173+P173+R173+T173+V173+X173+Z173+AB173+AD173</f>
        <v>15263.3</v>
      </c>
      <c r="C173" s="89">
        <f>H173+J173+L173+N173+P173+R173+T173</f>
        <v>10735.319999999998</v>
      </c>
      <c r="D173" s="89">
        <f>C173</f>
        <v>10735.319999999998</v>
      </c>
      <c r="E173" s="89">
        <f>I173+K173+M173+O173+Q173+S173+U173+W173+Y173+AA173+AC173+AE173</f>
        <v>9468.403299999998</v>
      </c>
      <c r="F173" s="55">
        <f>E173/B173*100</f>
        <v>62.033788892310305</v>
      </c>
      <c r="G173" s="55">
        <f>E173/C173*100</f>
        <v>88.19861261704355</v>
      </c>
      <c r="H173" s="31">
        <v>3132.154</v>
      </c>
      <c r="I173" s="31">
        <v>2369.007</v>
      </c>
      <c r="J173" s="31">
        <v>1272.59</v>
      </c>
      <c r="K173" s="31">
        <v>1358.23174</v>
      </c>
      <c r="L173" s="31">
        <v>1134.934</v>
      </c>
      <c r="M173" s="31">
        <v>881.36587</v>
      </c>
      <c r="N173" s="31">
        <v>1547.174</v>
      </c>
      <c r="O173" s="31">
        <v>1222.43887</v>
      </c>
      <c r="P173" s="31">
        <v>1214.528</v>
      </c>
      <c r="Q173" s="31">
        <v>1581.71735</v>
      </c>
      <c r="R173" s="31">
        <v>879.916</v>
      </c>
      <c r="S173" s="31">
        <v>1036.37129</v>
      </c>
      <c r="T173" s="31">
        <v>1554.024</v>
      </c>
      <c r="U173" s="31">
        <v>1019.27118</v>
      </c>
      <c r="V173" s="31">
        <v>988.326</v>
      </c>
      <c r="W173" s="31"/>
      <c r="X173" s="31">
        <v>537.958</v>
      </c>
      <c r="Y173" s="31"/>
      <c r="Z173" s="31">
        <v>1223.013</v>
      </c>
      <c r="AA173" s="31"/>
      <c r="AB173" s="31">
        <v>496.467</v>
      </c>
      <c r="AC173" s="31"/>
      <c r="AD173" s="31">
        <v>1282.216</v>
      </c>
      <c r="AE173" s="31"/>
      <c r="AF173" s="107"/>
    </row>
    <row r="174" spans="1:32" s="12" customFormat="1" ht="57.75" customHeight="1">
      <c r="A174" s="57" t="s">
        <v>48</v>
      </c>
      <c r="B174" s="88"/>
      <c r="C174" s="88"/>
      <c r="D174" s="88"/>
      <c r="E174" s="88"/>
      <c r="F174" s="58"/>
      <c r="G174" s="58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105"/>
    </row>
    <row r="175" spans="1:32" s="12" customFormat="1" ht="18.75">
      <c r="A175" s="3" t="s">
        <v>16</v>
      </c>
      <c r="B175" s="88">
        <f>B176+B177+B178</f>
        <v>5180.7</v>
      </c>
      <c r="C175" s="88">
        <f>C177+C178</f>
        <v>3594.563</v>
      </c>
      <c r="D175" s="88">
        <f>C175</f>
        <v>3594.563</v>
      </c>
      <c r="E175" s="88">
        <f>E177+E178</f>
        <v>3494.8216399999997</v>
      </c>
      <c r="F175" s="58">
        <f>E175/B175*100</f>
        <v>67.45848321655374</v>
      </c>
      <c r="G175" s="58">
        <f>E175/C175*100</f>
        <v>97.22521597201104</v>
      </c>
      <c r="H175" s="30">
        <f aca="true" t="shared" si="67" ref="H175:M175">H176+H177+H178</f>
        <v>1044.342</v>
      </c>
      <c r="I175" s="30">
        <f t="shared" si="67"/>
        <v>905.837</v>
      </c>
      <c r="J175" s="30">
        <f t="shared" si="67"/>
        <v>548.529</v>
      </c>
      <c r="K175" s="30">
        <f t="shared" si="67"/>
        <v>471.27497</v>
      </c>
      <c r="L175" s="30">
        <f t="shared" si="67"/>
        <v>195.359</v>
      </c>
      <c r="M175" s="30">
        <f t="shared" si="67"/>
        <v>203.07671</v>
      </c>
      <c r="N175" s="30">
        <f>N178</f>
        <v>663.88</v>
      </c>
      <c r="O175" s="30">
        <f>O176+O177+O178</f>
        <v>681.09618</v>
      </c>
      <c r="P175" s="30">
        <f aca="true" t="shared" si="68" ref="P175:Z175">P176+P177+P178</f>
        <v>360.055</v>
      </c>
      <c r="Q175" s="30">
        <f>Q176+Q177+Q178</f>
        <v>437.37543</v>
      </c>
      <c r="R175" s="30">
        <f t="shared" si="68"/>
        <v>246.234</v>
      </c>
      <c r="S175" s="30">
        <f>S176+S177+S178</f>
        <v>292.27899</v>
      </c>
      <c r="T175" s="30">
        <f t="shared" si="68"/>
        <v>536.164</v>
      </c>
      <c r="U175" s="30">
        <f>U176+U177+U178</f>
        <v>503.88236</v>
      </c>
      <c r="V175" s="30">
        <f t="shared" si="68"/>
        <v>382.141</v>
      </c>
      <c r="W175" s="30">
        <f>W176+W177+W178</f>
        <v>0</v>
      </c>
      <c r="X175" s="30">
        <f t="shared" si="68"/>
        <v>176.588</v>
      </c>
      <c r="Y175" s="30">
        <f>Y176+Y177+Y178</f>
        <v>0</v>
      </c>
      <c r="Z175" s="30">
        <f t="shared" si="68"/>
        <v>415.255</v>
      </c>
      <c r="AA175" s="30">
        <f>AA176+AA177+AA178</f>
        <v>0</v>
      </c>
      <c r="AB175" s="30">
        <f>AB178</f>
        <v>216.596</v>
      </c>
      <c r="AC175" s="30">
        <f>AC176+AC177+AC178</f>
        <v>0</v>
      </c>
      <c r="AD175" s="30">
        <f>AD176+AD177+AD178</f>
        <v>395.557</v>
      </c>
      <c r="AE175" s="30">
        <f>AE176+AE177+AE178</f>
        <v>0</v>
      </c>
      <c r="AF175" s="106"/>
    </row>
    <row r="176" spans="1:32" s="12" customFormat="1" ht="18.75">
      <c r="A176" s="2" t="s">
        <v>15</v>
      </c>
      <c r="B176" s="89">
        <f>H176+J176+L176+N176+P176+R176+T176+V176+X176+Z176+AB176+AD176</f>
        <v>0</v>
      </c>
      <c r="C176" s="89">
        <f>H176+J176+L176+N176+P176+R176+T176</f>
        <v>0</v>
      </c>
      <c r="D176" s="89">
        <f>C176</f>
        <v>0</v>
      </c>
      <c r="E176" s="89">
        <f>I176+K176+M176+O176+Q176+S176+U176+W176+Y176+AA176+AC176+AE176</f>
        <v>0</v>
      </c>
      <c r="F176" s="55" t="e">
        <f>E176/B176*100</f>
        <v>#DIV/0!</v>
      </c>
      <c r="G176" s="55" t="e">
        <f>E176/C176*100</f>
        <v>#DIV/0!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/>
      <c r="X176" s="31">
        <v>0</v>
      </c>
      <c r="Y176" s="31"/>
      <c r="Z176" s="31">
        <v>0</v>
      </c>
      <c r="AA176" s="31"/>
      <c r="AB176" s="31">
        <v>0</v>
      </c>
      <c r="AC176" s="31"/>
      <c r="AD176" s="31">
        <v>0</v>
      </c>
      <c r="AE176" s="31"/>
      <c r="AF176" s="106"/>
    </row>
    <row r="177" spans="1:32" s="12" customFormat="1" ht="18.75">
      <c r="A177" s="22" t="s">
        <v>13</v>
      </c>
      <c r="B177" s="89">
        <f>H177+J177+L177+N177+P177+R177+T177+V177+X177+Z177+AB177+AD177</f>
        <v>0</v>
      </c>
      <c r="C177" s="89">
        <f>H177+J177+L177+N177+P177+R177+T177</f>
        <v>0</v>
      </c>
      <c r="D177" s="89">
        <f>C177</f>
        <v>0</v>
      </c>
      <c r="E177" s="89">
        <f>I177+K177+M177+O177+Q177+S177+U177+W177+Y177+AA177+AC177+AE177</f>
        <v>0</v>
      </c>
      <c r="F177" s="55" t="e">
        <f>E177/B177*100</f>
        <v>#DIV/0!</v>
      </c>
      <c r="G177" s="55" t="e">
        <f>E177/C177*100</f>
        <v>#DIV/0!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/>
      <c r="X177" s="31">
        <v>0</v>
      </c>
      <c r="Y177" s="31"/>
      <c r="Z177" s="31">
        <v>0</v>
      </c>
      <c r="AA177" s="31"/>
      <c r="AB177" s="31">
        <v>0</v>
      </c>
      <c r="AC177" s="31"/>
      <c r="AD177" s="31">
        <v>0</v>
      </c>
      <c r="AE177" s="31"/>
      <c r="AF177" s="106"/>
    </row>
    <row r="178" spans="1:32" s="12" customFormat="1" ht="18.75">
      <c r="A178" s="2" t="s">
        <v>14</v>
      </c>
      <c r="B178" s="89">
        <f>H178+J178+L178+N178+P178+R178+T178+V178+X178+Z178+AB178+AD178</f>
        <v>5180.7</v>
      </c>
      <c r="C178" s="89">
        <f>H178+J178+L178+N178+P178+R178+T178</f>
        <v>3594.563</v>
      </c>
      <c r="D178" s="89">
        <f>C178</f>
        <v>3594.563</v>
      </c>
      <c r="E178" s="89">
        <f>I178+K178+M178+O178+Q178+S178+U178+W178+Y178+AA178+AC178+AE178</f>
        <v>3494.8216399999997</v>
      </c>
      <c r="F178" s="55">
        <f>E178/B178*100</f>
        <v>67.45848321655374</v>
      </c>
      <c r="G178" s="55">
        <f>E178/C178*100</f>
        <v>97.22521597201104</v>
      </c>
      <c r="H178" s="31">
        <v>1044.342</v>
      </c>
      <c r="I178" s="31">
        <v>905.837</v>
      </c>
      <c r="J178" s="31">
        <v>548.529</v>
      </c>
      <c r="K178" s="31">
        <v>471.27497</v>
      </c>
      <c r="L178" s="31">
        <v>195.359</v>
      </c>
      <c r="M178" s="31">
        <v>203.07671</v>
      </c>
      <c r="N178" s="31">
        <v>663.88</v>
      </c>
      <c r="O178" s="31">
        <v>681.09618</v>
      </c>
      <c r="P178" s="31">
        <v>360.055</v>
      </c>
      <c r="Q178" s="31">
        <v>437.37543</v>
      </c>
      <c r="R178" s="31">
        <v>246.234</v>
      </c>
      <c r="S178" s="31">
        <v>292.27899</v>
      </c>
      <c r="T178" s="31">
        <v>536.164</v>
      </c>
      <c r="U178" s="31">
        <v>503.88236</v>
      </c>
      <c r="V178" s="31">
        <v>382.141</v>
      </c>
      <c r="W178" s="31"/>
      <c r="X178" s="31">
        <v>176.588</v>
      </c>
      <c r="Y178" s="31"/>
      <c r="Z178" s="31">
        <v>415.255</v>
      </c>
      <c r="AA178" s="31"/>
      <c r="AB178" s="31">
        <v>216.596</v>
      </c>
      <c r="AC178" s="31"/>
      <c r="AD178" s="31">
        <v>395.557</v>
      </c>
      <c r="AE178" s="31"/>
      <c r="AF178" s="107"/>
    </row>
    <row r="179" spans="1:32" s="12" customFormat="1" ht="75">
      <c r="A179" s="57" t="s">
        <v>54</v>
      </c>
      <c r="B179" s="89"/>
      <c r="C179" s="89"/>
      <c r="D179" s="89"/>
      <c r="E179" s="89"/>
      <c r="F179" s="55"/>
      <c r="G179" s="55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108"/>
    </row>
    <row r="180" spans="1:32" s="12" customFormat="1" ht="18.75">
      <c r="A180" s="3" t="s">
        <v>16</v>
      </c>
      <c r="B180" s="88">
        <f>B181+B182+B183</f>
        <v>0</v>
      </c>
      <c r="C180" s="88">
        <f>C182+C183</f>
        <v>0</v>
      </c>
      <c r="D180" s="88">
        <f>C180</f>
        <v>0</v>
      </c>
      <c r="E180" s="88">
        <f>E182+E183</f>
        <v>0</v>
      </c>
      <c r="F180" s="58" t="e">
        <f>E180/B180*100</f>
        <v>#DIV/0!</v>
      </c>
      <c r="G180" s="58" t="e">
        <f>E180/C180*100</f>
        <v>#DIV/0!</v>
      </c>
      <c r="H180" s="30">
        <f aca="true" t="shared" si="69" ref="H180:M180">H181+H182+H183</f>
        <v>0</v>
      </c>
      <c r="I180" s="30">
        <f t="shared" si="69"/>
        <v>0</v>
      </c>
      <c r="J180" s="30">
        <f t="shared" si="69"/>
        <v>0</v>
      </c>
      <c r="K180" s="30">
        <f t="shared" si="69"/>
        <v>0</v>
      </c>
      <c r="L180" s="30">
        <f t="shared" si="69"/>
        <v>0</v>
      </c>
      <c r="M180" s="30">
        <f t="shared" si="69"/>
        <v>0</v>
      </c>
      <c r="N180" s="30">
        <f>N183</f>
        <v>0</v>
      </c>
      <c r="O180" s="30">
        <f>O181+O182+O183</f>
        <v>0</v>
      </c>
      <c r="P180" s="30">
        <f aca="true" t="shared" si="70" ref="P180:Z180">P181+P182+P183</f>
        <v>0</v>
      </c>
      <c r="Q180" s="30">
        <f>Q181+Q182+Q183</f>
        <v>0</v>
      </c>
      <c r="R180" s="30">
        <f t="shared" si="70"/>
        <v>0</v>
      </c>
      <c r="S180" s="30">
        <f>S181+S182+S183</f>
        <v>0</v>
      </c>
      <c r="T180" s="30">
        <f t="shared" si="70"/>
        <v>0</v>
      </c>
      <c r="U180" s="30">
        <f>U181+U182+U183</f>
        <v>0</v>
      </c>
      <c r="V180" s="30">
        <f t="shared" si="70"/>
        <v>0</v>
      </c>
      <c r="W180" s="30">
        <f>W181+W182+W183</f>
        <v>0</v>
      </c>
      <c r="X180" s="30">
        <f t="shared" si="70"/>
        <v>0</v>
      </c>
      <c r="Y180" s="30">
        <f>Y181+Y182+Y183</f>
        <v>0</v>
      </c>
      <c r="Z180" s="30">
        <f t="shared" si="70"/>
        <v>0</v>
      </c>
      <c r="AA180" s="30">
        <f>AA181+AA182+AA183</f>
        <v>0</v>
      </c>
      <c r="AB180" s="30">
        <f>AB183</f>
        <v>0</v>
      </c>
      <c r="AC180" s="30">
        <f>AC181+AC182+AC183</f>
        <v>0</v>
      </c>
      <c r="AD180" s="30">
        <f>AD181+AD182+AD183</f>
        <v>0</v>
      </c>
      <c r="AE180" s="30">
        <f>AE181+AE182+AE183</f>
        <v>0</v>
      </c>
      <c r="AF180" s="109"/>
    </row>
    <row r="181" spans="1:32" s="12" customFormat="1" ht="18.75">
      <c r="A181" s="2" t="s">
        <v>15</v>
      </c>
      <c r="B181" s="89">
        <f>H181+J181+L181+N181+P181+R181+T181+V181+X181+Z181+AB181+AD181</f>
        <v>0</v>
      </c>
      <c r="C181" s="89">
        <f>H181+J181+L181+N181+P181+R181+T181</f>
        <v>0</v>
      </c>
      <c r="D181" s="89">
        <f>C181</f>
        <v>0</v>
      </c>
      <c r="E181" s="89">
        <f>I181+K181+M181+O181+Q181+S181+U181+W181+Y181+AA181+AC181+AE181</f>
        <v>0</v>
      </c>
      <c r="F181" s="55" t="e">
        <f>E181/B181*100</f>
        <v>#DIV/0!</v>
      </c>
      <c r="G181" s="55" t="e">
        <f>E181/C181*100</f>
        <v>#DIV/0!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/>
      <c r="X181" s="31">
        <v>0</v>
      </c>
      <c r="Y181" s="31"/>
      <c r="Z181" s="31">
        <v>0</v>
      </c>
      <c r="AA181" s="31"/>
      <c r="AB181" s="31">
        <v>0</v>
      </c>
      <c r="AC181" s="31"/>
      <c r="AD181" s="31">
        <v>0</v>
      </c>
      <c r="AE181" s="31"/>
      <c r="AF181" s="109"/>
    </row>
    <row r="182" spans="1:32" s="12" customFormat="1" ht="18.75">
      <c r="A182" s="22" t="s">
        <v>13</v>
      </c>
      <c r="B182" s="89">
        <f>H182+J182+L182+N182+P182+R182+T182+V182+X182+Z182+AB182+AD182</f>
        <v>0</v>
      </c>
      <c r="C182" s="89">
        <f>H182+J182+L182+N182+P182+R182+T182</f>
        <v>0</v>
      </c>
      <c r="D182" s="89">
        <f>C182</f>
        <v>0</v>
      </c>
      <c r="E182" s="89">
        <f>I182+K182+M182+O182+Q182+S182+U182+W182+Y182+AA182+AC182+AE182</f>
        <v>0</v>
      </c>
      <c r="F182" s="55" t="e">
        <f>E182/B182*100</f>
        <v>#DIV/0!</v>
      </c>
      <c r="G182" s="55" t="e">
        <f>E182/C182*100</f>
        <v>#DIV/0!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/>
      <c r="X182" s="31">
        <v>0</v>
      </c>
      <c r="Y182" s="31"/>
      <c r="Z182" s="31">
        <v>0</v>
      </c>
      <c r="AA182" s="31"/>
      <c r="AB182" s="31">
        <v>0</v>
      </c>
      <c r="AC182" s="31"/>
      <c r="AD182" s="31">
        <v>0</v>
      </c>
      <c r="AE182" s="31"/>
      <c r="AF182" s="109"/>
    </row>
    <row r="183" spans="1:32" s="12" customFormat="1" ht="18.75">
      <c r="A183" s="2" t="s">
        <v>14</v>
      </c>
      <c r="B183" s="89">
        <f>H183+J183+L183+N183+P183+R183+T183+V183+X183+Z183+AB183+AD183</f>
        <v>0</v>
      </c>
      <c r="C183" s="89">
        <f>H183+J183+L183+N183+P183+R183+T183</f>
        <v>0</v>
      </c>
      <c r="D183" s="89">
        <f>C183</f>
        <v>0</v>
      </c>
      <c r="E183" s="89">
        <f>I183+K183+M183+O183+Q183+S183+U183+W183+Y183+AA183+AC183+AE183</f>
        <v>0</v>
      </c>
      <c r="F183" s="55" t="e">
        <f>E183/B183*100</f>
        <v>#DIV/0!</v>
      </c>
      <c r="G183" s="55" t="e">
        <f>E183/C183*100</f>
        <v>#DIV/0!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/>
      <c r="X183" s="31">
        <v>0</v>
      </c>
      <c r="Y183" s="31"/>
      <c r="Z183" s="31">
        <v>0</v>
      </c>
      <c r="AA183" s="31"/>
      <c r="AB183" s="31">
        <v>0</v>
      </c>
      <c r="AC183" s="31"/>
      <c r="AD183" s="31">
        <v>0</v>
      </c>
      <c r="AE183" s="31"/>
      <c r="AF183" s="110"/>
    </row>
    <row r="184" spans="1:32" s="12" customFormat="1" ht="75">
      <c r="A184" s="59" t="s">
        <v>49</v>
      </c>
      <c r="B184" s="85"/>
      <c r="C184" s="85"/>
      <c r="D184" s="85"/>
      <c r="E184" s="85"/>
      <c r="F184" s="80"/>
      <c r="G184" s="80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99" t="s">
        <v>76</v>
      </c>
    </row>
    <row r="185" spans="1:34" s="21" customFormat="1" ht="18.75">
      <c r="A185" s="32" t="s">
        <v>16</v>
      </c>
      <c r="B185" s="85">
        <f>B186+B187+B188</f>
        <v>36277.8</v>
      </c>
      <c r="C185" s="85">
        <f>C186+C187+C188</f>
        <v>21226.322</v>
      </c>
      <c r="D185" s="85">
        <f>D186+D187+D188</f>
        <v>22120.721999999998</v>
      </c>
      <c r="E185" s="85">
        <f>E186+E187+E188</f>
        <v>17924.472999999998</v>
      </c>
      <c r="F185" s="80">
        <f>E185/B185*100</f>
        <v>49.408930530517274</v>
      </c>
      <c r="G185" s="80">
        <f>E185/C185*100</f>
        <v>84.44455426616065</v>
      </c>
      <c r="H185" s="35">
        <f aca="true" t="shared" si="71" ref="H185:AE185">H186+H187+H188</f>
        <v>1555.167</v>
      </c>
      <c r="I185" s="35">
        <f t="shared" si="71"/>
        <v>1207.639</v>
      </c>
      <c r="J185" s="35">
        <f t="shared" si="71"/>
        <v>2770.812</v>
      </c>
      <c r="K185" s="35">
        <f t="shared" si="71"/>
        <v>2153.652</v>
      </c>
      <c r="L185" s="35">
        <f t="shared" si="71"/>
        <v>2962.012</v>
      </c>
      <c r="M185" s="35">
        <f t="shared" si="71"/>
        <v>2224.558</v>
      </c>
      <c r="N185" s="35">
        <f t="shared" si="71"/>
        <v>2747.212</v>
      </c>
      <c r="O185" s="35">
        <f t="shared" si="71"/>
        <v>2068.374</v>
      </c>
      <c r="P185" s="35">
        <f t="shared" si="71"/>
        <v>3539.061</v>
      </c>
      <c r="Q185" s="35">
        <f t="shared" si="71"/>
        <v>2762.613</v>
      </c>
      <c r="R185" s="35">
        <f t="shared" si="71"/>
        <v>4493.511</v>
      </c>
      <c r="S185" s="35">
        <f t="shared" si="71"/>
        <v>3884.173</v>
      </c>
      <c r="T185" s="35">
        <f t="shared" si="71"/>
        <v>3158.547</v>
      </c>
      <c r="U185" s="35">
        <f t="shared" si="71"/>
        <v>3623.464</v>
      </c>
      <c r="V185" s="35">
        <f t="shared" si="71"/>
        <v>2679.317</v>
      </c>
      <c r="W185" s="35">
        <f t="shared" si="71"/>
        <v>0</v>
      </c>
      <c r="X185" s="35">
        <f t="shared" si="71"/>
        <v>2520.717</v>
      </c>
      <c r="Y185" s="35">
        <f t="shared" si="71"/>
        <v>0</v>
      </c>
      <c r="Z185" s="35">
        <f t="shared" si="71"/>
        <v>2768.76</v>
      </c>
      <c r="AA185" s="35">
        <f t="shared" si="71"/>
        <v>0</v>
      </c>
      <c r="AB185" s="35">
        <f t="shared" si="71"/>
        <v>2996.1099999999997</v>
      </c>
      <c r="AC185" s="35">
        <f t="shared" si="71"/>
        <v>0</v>
      </c>
      <c r="AD185" s="35">
        <f t="shared" si="71"/>
        <v>4086.574</v>
      </c>
      <c r="AE185" s="35">
        <f t="shared" si="71"/>
        <v>0</v>
      </c>
      <c r="AF185" s="100"/>
      <c r="AG185" s="49">
        <f>AD185+AB185+Z185+X185+V185+T185+R185+P185+N185+L185+J185+H185</f>
        <v>36277.8</v>
      </c>
      <c r="AH185" s="72">
        <f>H185+J185+L185+N185</f>
        <v>10035.203</v>
      </c>
    </row>
    <row r="186" spans="1:34" s="21" customFormat="1" ht="18.75">
      <c r="A186" s="36" t="s">
        <v>15</v>
      </c>
      <c r="B186" s="86">
        <f>H186+J186+L186+N186+P186+R186+T186+V186+X186+Z186+AB186+AD186</f>
        <v>0</v>
      </c>
      <c r="C186" s="86">
        <f>H186+J186+L186+N186+P186+R186+T186</f>
        <v>0</v>
      </c>
      <c r="D186" s="86">
        <f>I186+K186</f>
        <v>0</v>
      </c>
      <c r="E186" s="86">
        <f>I186+K186+M186+O186+Q186+S186+U186+W186+Y186+AA186+AC186+AE186</f>
        <v>0</v>
      </c>
      <c r="F186" s="50" t="e">
        <f>E186/B186*100</f>
        <v>#DIV/0!</v>
      </c>
      <c r="G186" s="50" t="e">
        <f>E186/C186*100</f>
        <v>#DIV/0!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/>
      <c r="X186" s="37">
        <v>0</v>
      </c>
      <c r="Y186" s="37"/>
      <c r="Z186" s="37">
        <v>0</v>
      </c>
      <c r="AA186" s="37"/>
      <c r="AB186" s="37">
        <v>0</v>
      </c>
      <c r="AC186" s="37"/>
      <c r="AD186" s="37">
        <v>0</v>
      </c>
      <c r="AE186" s="37"/>
      <c r="AF186" s="100"/>
      <c r="AG186" s="49"/>
      <c r="AH186" s="72">
        <f>H186+J186+L186+N186</f>
        <v>0</v>
      </c>
    </row>
    <row r="187" spans="1:34" s="21" customFormat="1" ht="18.75">
      <c r="A187" s="36" t="s">
        <v>13</v>
      </c>
      <c r="B187" s="86">
        <f>H187+J187+L187+N187+P187+R187+T187+V187+X187+Z187+AB187+AD187</f>
        <v>5123.1</v>
      </c>
      <c r="C187" s="86">
        <f>H187+J187+L187+N187+P187+R187+T187</f>
        <v>2093.4</v>
      </c>
      <c r="D187" s="86">
        <v>2987.8</v>
      </c>
      <c r="E187" s="86">
        <f>I187+K187+M187+O187+Q187+S187+U187+W187+Y187+AA187+AC187+AE187</f>
        <v>2030.31</v>
      </c>
      <c r="F187" s="50">
        <f>E187/B187*100</f>
        <v>39.6304971599227</v>
      </c>
      <c r="G187" s="50">
        <f>E187/C187*100</f>
        <v>96.98624247635425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426.25</v>
      </c>
      <c r="Q187" s="37">
        <v>0</v>
      </c>
      <c r="R187" s="37">
        <v>1240.9</v>
      </c>
      <c r="S187" s="37">
        <v>1580.468</v>
      </c>
      <c r="T187" s="37">
        <v>426.25</v>
      </c>
      <c r="U187" s="37">
        <v>449.842</v>
      </c>
      <c r="V187" s="37">
        <v>426.25</v>
      </c>
      <c r="W187" s="37"/>
      <c r="X187" s="37">
        <v>426.25</v>
      </c>
      <c r="Y187" s="37"/>
      <c r="Z187" s="37">
        <v>426.25</v>
      </c>
      <c r="AA187" s="37"/>
      <c r="AB187" s="37">
        <v>875.343</v>
      </c>
      <c r="AC187" s="37"/>
      <c r="AD187" s="37">
        <v>875.607</v>
      </c>
      <c r="AE187" s="37"/>
      <c r="AF187" s="100"/>
      <c r="AG187" s="49"/>
      <c r="AH187" s="72">
        <f>H187+J187+L187+N187</f>
        <v>0</v>
      </c>
    </row>
    <row r="188" spans="1:34" s="21" customFormat="1" ht="18.75">
      <c r="A188" s="36" t="s">
        <v>14</v>
      </c>
      <c r="B188" s="86">
        <f>H188+J188+L188+N188+P188+R188+T188+V188+X188+Z188+AB188+AD188</f>
        <v>31154.7</v>
      </c>
      <c r="C188" s="86">
        <f>H188+J188+L188+N188+P188+R188+T188</f>
        <v>19132.922</v>
      </c>
      <c r="D188" s="86">
        <f>C188</f>
        <v>19132.922</v>
      </c>
      <c r="E188" s="86">
        <f>I188+K188+M188+O188+Q188+S188+U188+W188+Y188+AA188+AC188+AE188</f>
        <v>15894.162999999999</v>
      </c>
      <c r="F188" s="50">
        <f>E188/B188*100</f>
        <v>51.016902746616076</v>
      </c>
      <c r="G188" s="50">
        <f>E188/C188*100</f>
        <v>83.07232423777194</v>
      </c>
      <c r="H188" s="37">
        <v>1555.167</v>
      </c>
      <c r="I188" s="37">
        <v>1207.639</v>
      </c>
      <c r="J188" s="37">
        <v>2770.812</v>
      </c>
      <c r="K188" s="37">
        <v>2153.652</v>
      </c>
      <c r="L188" s="37">
        <v>2962.012</v>
      </c>
      <c r="M188" s="37">
        <v>2224.558</v>
      </c>
      <c r="N188" s="37">
        <v>2747.212</v>
      </c>
      <c r="O188" s="37">
        <v>2068.374</v>
      </c>
      <c r="P188" s="37">
        <v>3112.811</v>
      </c>
      <c r="Q188" s="37">
        <v>2762.613</v>
      </c>
      <c r="R188" s="37">
        <v>3252.611</v>
      </c>
      <c r="S188" s="37">
        <v>2303.705</v>
      </c>
      <c r="T188" s="37">
        <v>2732.297</v>
      </c>
      <c r="U188" s="37">
        <v>3173.622</v>
      </c>
      <c r="V188" s="37">
        <v>2253.067</v>
      </c>
      <c r="W188" s="37"/>
      <c r="X188" s="37">
        <v>2094.467</v>
      </c>
      <c r="Y188" s="37"/>
      <c r="Z188" s="37">
        <v>2342.51</v>
      </c>
      <c r="AA188" s="37"/>
      <c r="AB188" s="37">
        <v>2120.767</v>
      </c>
      <c r="AC188" s="37"/>
      <c r="AD188" s="37">
        <v>3210.967</v>
      </c>
      <c r="AE188" s="37"/>
      <c r="AF188" s="101"/>
      <c r="AG188" s="49">
        <f>AD188+AB188+Z188+X188+V188+T188+R188+P188+N188+L188+J188+H188</f>
        <v>31154.700000000004</v>
      </c>
      <c r="AH188" s="72">
        <f>H188+J188+L188+N188</f>
        <v>10035.203</v>
      </c>
    </row>
    <row r="189" spans="1:34" s="21" customFormat="1" ht="60.75" customHeight="1">
      <c r="A189" s="59" t="s">
        <v>57</v>
      </c>
      <c r="B189" s="86"/>
      <c r="C189" s="86"/>
      <c r="D189" s="86"/>
      <c r="E189" s="86"/>
      <c r="F189" s="50"/>
      <c r="G189" s="50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49"/>
      <c r="AH189" s="51"/>
    </row>
    <row r="190" spans="1:34" s="21" customFormat="1" ht="18.75">
      <c r="A190" s="32" t="s">
        <v>16</v>
      </c>
      <c r="B190" s="85">
        <f>B191+B192+B193</f>
        <v>67224.20000000001</v>
      </c>
      <c r="C190" s="85">
        <f>C191+C192+C193</f>
        <v>36737.10624</v>
      </c>
      <c r="D190" s="85">
        <f>D191+D192+D193</f>
        <v>35725.93441</v>
      </c>
      <c r="E190" s="85">
        <f>E191+E192+E193</f>
        <v>35437.39441000001</v>
      </c>
      <c r="F190" s="80">
        <f>E190/B190*100</f>
        <v>52.715234112120335</v>
      </c>
      <c r="G190" s="80">
        <f>E190/C190*100</f>
        <v>96.46212790547763</v>
      </c>
      <c r="H190" s="35">
        <f aca="true" t="shared" si="72" ref="H190:AE190">H191+H192+H193</f>
        <v>510.4</v>
      </c>
      <c r="I190" s="35">
        <f t="shared" si="72"/>
        <v>510.4</v>
      </c>
      <c r="J190" s="35">
        <f t="shared" si="72"/>
        <v>7623.4</v>
      </c>
      <c r="K190" s="35">
        <f t="shared" si="72"/>
        <v>2710.6</v>
      </c>
      <c r="L190" s="35">
        <f t="shared" si="72"/>
        <v>6823.6</v>
      </c>
      <c r="M190" s="35">
        <f t="shared" si="72"/>
        <v>9803.8</v>
      </c>
      <c r="N190" s="35">
        <f t="shared" si="72"/>
        <v>5486.4515599999995</v>
      </c>
      <c r="O190" s="35">
        <f t="shared" si="72"/>
        <v>5254.448</v>
      </c>
      <c r="P190" s="35">
        <f t="shared" si="72"/>
        <v>5486.4515599999995</v>
      </c>
      <c r="Q190" s="35">
        <f t="shared" si="72"/>
        <v>6843.142</v>
      </c>
      <c r="R190" s="35">
        <f t="shared" si="72"/>
        <v>5403.40156</v>
      </c>
      <c r="S190" s="35">
        <f t="shared" si="72"/>
        <v>4998.22941</v>
      </c>
      <c r="T190" s="35">
        <f>T191+T192+T193</f>
        <v>5403.40156</v>
      </c>
      <c r="U190" s="35">
        <f t="shared" si="72"/>
        <v>5316.775</v>
      </c>
      <c r="V190" s="35">
        <f t="shared" si="72"/>
        <v>5486.4515599999995</v>
      </c>
      <c r="W190" s="35">
        <f t="shared" si="72"/>
        <v>0</v>
      </c>
      <c r="X190" s="35">
        <f t="shared" si="72"/>
        <v>5486.4515599999995</v>
      </c>
      <c r="Y190" s="35">
        <f t="shared" si="72"/>
        <v>0</v>
      </c>
      <c r="Z190" s="35">
        <f t="shared" si="72"/>
        <v>5486.4515599999995</v>
      </c>
      <c r="AA190" s="35">
        <f t="shared" si="72"/>
        <v>0</v>
      </c>
      <c r="AB190" s="35">
        <f t="shared" si="72"/>
        <v>5486.4515599999995</v>
      </c>
      <c r="AC190" s="35">
        <f t="shared" si="72"/>
        <v>0</v>
      </c>
      <c r="AD190" s="35">
        <f t="shared" si="72"/>
        <v>8541.287520000002</v>
      </c>
      <c r="AE190" s="35">
        <f t="shared" si="72"/>
        <v>0</v>
      </c>
      <c r="AF190" s="35"/>
      <c r="AG190" s="49">
        <f>AD190+AB190+Z190+X190+V190+T190+R190+P190+N190+L190+J190+H190</f>
        <v>67224.2</v>
      </c>
      <c r="AH190" s="72">
        <f>H190+J190+L190+N190</f>
        <v>20443.85156</v>
      </c>
    </row>
    <row r="191" spans="1:34" s="21" customFormat="1" ht="18.75">
      <c r="A191" s="36" t="s">
        <v>15</v>
      </c>
      <c r="B191" s="86">
        <f aca="true" t="shared" si="73" ref="B191:E193">B196+B202+B208</f>
        <v>0</v>
      </c>
      <c r="C191" s="86">
        <f t="shared" si="73"/>
        <v>0</v>
      </c>
      <c r="D191" s="86">
        <f t="shared" si="73"/>
        <v>0</v>
      </c>
      <c r="E191" s="86">
        <f t="shared" si="73"/>
        <v>0</v>
      </c>
      <c r="F191" s="50" t="e">
        <f>E191/B191*100</f>
        <v>#DIV/0!</v>
      </c>
      <c r="G191" s="50" t="e">
        <f>E191/C191*100</f>
        <v>#DIV/0!</v>
      </c>
      <c r="H191" s="37">
        <f aca="true" t="shared" si="74" ref="H191:AE191">H196+H202+H208</f>
        <v>0</v>
      </c>
      <c r="I191" s="37">
        <f t="shared" si="74"/>
        <v>0</v>
      </c>
      <c r="J191" s="37">
        <f t="shared" si="74"/>
        <v>0</v>
      </c>
      <c r="K191" s="37">
        <f t="shared" si="74"/>
        <v>0</v>
      </c>
      <c r="L191" s="37">
        <f t="shared" si="74"/>
        <v>0</v>
      </c>
      <c r="M191" s="37">
        <f t="shared" si="74"/>
        <v>0</v>
      </c>
      <c r="N191" s="37">
        <f t="shared" si="74"/>
        <v>0</v>
      </c>
      <c r="O191" s="37">
        <f t="shared" si="74"/>
        <v>0</v>
      </c>
      <c r="P191" s="37">
        <f t="shared" si="74"/>
        <v>0</v>
      </c>
      <c r="Q191" s="37">
        <f t="shared" si="74"/>
        <v>0</v>
      </c>
      <c r="R191" s="37">
        <f t="shared" si="74"/>
        <v>0</v>
      </c>
      <c r="S191" s="37">
        <f t="shared" si="74"/>
        <v>0</v>
      </c>
      <c r="T191" s="37">
        <f t="shared" si="74"/>
        <v>0</v>
      </c>
      <c r="U191" s="37">
        <f t="shared" si="74"/>
        <v>0</v>
      </c>
      <c r="V191" s="37">
        <f t="shared" si="74"/>
        <v>0</v>
      </c>
      <c r="W191" s="37">
        <f t="shared" si="74"/>
        <v>0</v>
      </c>
      <c r="X191" s="37">
        <f t="shared" si="74"/>
        <v>0</v>
      </c>
      <c r="Y191" s="37">
        <f t="shared" si="74"/>
        <v>0</v>
      </c>
      <c r="Z191" s="37">
        <f t="shared" si="74"/>
        <v>0</v>
      </c>
      <c r="AA191" s="37">
        <f t="shared" si="74"/>
        <v>0</v>
      </c>
      <c r="AB191" s="37">
        <f t="shared" si="74"/>
        <v>0</v>
      </c>
      <c r="AC191" s="37">
        <f t="shared" si="74"/>
        <v>0</v>
      </c>
      <c r="AD191" s="37">
        <f t="shared" si="74"/>
        <v>0</v>
      </c>
      <c r="AE191" s="37">
        <f t="shared" si="74"/>
        <v>0</v>
      </c>
      <c r="AF191" s="37"/>
      <c r="AG191" s="49">
        <f>AD191+AB191+Z191+X191+V191+T191+R191+P191+N191+L191+J191+H191</f>
        <v>0</v>
      </c>
      <c r="AH191" s="72">
        <f>H191+J191+L191+N191</f>
        <v>0</v>
      </c>
    </row>
    <row r="192" spans="1:34" s="21" customFormat="1" ht="18.75">
      <c r="A192" s="36" t="s">
        <v>13</v>
      </c>
      <c r="B192" s="86">
        <f>B197+B203+B209</f>
        <v>40334.5</v>
      </c>
      <c r="C192" s="86">
        <f t="shared" si="73"/>
        <v>22221.724000000002</v>
      </c>
      <c r="D192" s="86">
        <f>D197+D203+D209</f>
        <v>21340.73441</v>
      </c>
      <c r="E192" s="86">
        <f t="shared" si="73"/>
        <v>21052.194410000004</v>
      </c>
      <c r="F192" s="50">
        <f>E192/B192*100</f>
        <v>52.19401358638387</v>
      </c>
      <c r="G192" s="50">
        <f>E192/C192*100</f>
        <v>94.73699884851419</v>
      </c>
      <c r="H192" s="37">
        <f aca="true" t="shared" si="75" ref="H192:AE192">H197+H203+H209</f>
        <v>0</v>
      </c>
      <c r="I192" s="37">
        <f t="shared" si="75"/>
        <v>0</v>
      </c>
      <c r="J192" s="37">
        <f t="shared" si="75"/>
        <v>4912.8</v>
      </c>
      <c r="K192" s="37">
        <f t="shared" si="75"/>
        <v>0</v>
      </c>
      <c r="L192" s="37">
        <f t="shared" si="75"/>
        <v>4113</v>
      </c>
      <c r="M192" s="37">
        <f t="shared" si="75"/>
        <v>7093.2</v>
      </c>
      <c r="N192" s="37">
        <f t="shared" si="75"/>
        <v>3298.9809999999998</v>
      </c>
      <c r="O192" s="37">
        <f t="shared" si="75"/>
        <v>3336.443</v>
      </c>
      <c r="P192" s="37">
        <f t="shared" si="75"/>
        <v>3298.9809999999998</v>
      </c>
      <c r="Q192" s="37">
        <f t="shared" si="75"/>
        <v>4476.807</v>
      </c>
      <c r="R192" s="37">
        <f t="shared" si="75"/>
        <v>3298.9809999999998</v>
      </c>
      <c r="S192" s="37">
        <f t="shared" si="75"/>
        <v>3025.85441</v>
      </c>
      <c r="T192" s="37">
        <f t="shared" si="75"/>
        <v>3298.9809999999998</v>
      </c>
      <c r="U192" s="37">
        <f t="shared" si="75"/>
        <v>3119.89</v>
      </c>
      <c r="V192" s="37">
        <f t="shared" si="75"/>
        <v>3298.9809999999998</v>
      </c>
      <c r="W192" s="37">
        <f t="shared" si="75"/>
        <v>0</v>
      </c>
      <c r="X192" s="37">
        <f t="shared" si="75"/>
        <v>3298.9809999999998</v>
      </c>
      <c r="Y192" s="37">
        <f t="shared" si="75"/>
        <v>0</v>
      </c>
      <c r="Z192" s="37">
        <f t="shared" si="75"/>
        <v>3298.9809999999998</v>
      </c>
      <c r="AA192" s="37">
        <f t="shared" si="75"/>
        <v>0</v>
      </c>
      <c r="AB192" s="37">
        <f t="shared" si="75"/>
        <v>3298.9809999999998</v>
      </c>
      <c r="AC192" s="37">
        <f t="shared" si="75"/>
        <v>0</v>
      </c>
      <c r="AD192" s="37">
        <f t="shared" si="75"/>
        <v>4916.852000000001</v>
      </c>
      <c r="AE192" s="37">
        <f t="shared" si="75"/>
        <v>0</v>
      </c>
      <c r="AF192" s="37"/>
      <c r="AG192" s="49">
        <f>AD192+AB192+Z192+X192+V192+T192+R192+P192+N192+L192+J192+H192</f>
        <v>40334.5</v>
      </c>
      <c r="AH192" s="72">
        <f>H192+J192+L192+N192</f>
        <v>12324.780999999999</v>
      </c>
    </row>
    <row r="193" spans="1:34" s="21" customFormat="1" ht="18.75">
      <c r="A193" s="36" t="s">
        <v>14</v>
      </c>
      <c r="B193" s="86">
        <f>B198+B204+B210</f>
        <v>26889.700000000004</v>
      </c>
      <c r="C193" s="86">
        <f t="shared" si="73"/>
        <v>14515.38224</v>
      </c>
      <c r="D193" s="86">
        <f t="shared" si="73"/>
        <v>14385.2</v>
      </c>
      <c r="E193" s="86">
        <f t="shared" si="73"/>
        <v>14385.2</v>
      </c>
      <c r="F193" s="50">
        <f>E193/B193*100</f>
        <v>53.497063931542556</v>
      </c>
      <c r="G193" s="50">
        <f>E193/C193*100</f>
        <v>99.10314287390064</v>
      </c>
      <c r="H193" s="37">
        <f aca="true" t="shared" si="76" ref="H193:AE193">H198+H204+H210</f>
        <v>510.4</v>
      </c>
      <c r="I193" s="37">
        <f t="shared" si="76"/>
        <v>510.4</v>
      </c>
      <c r="J193" s="37">
        <f t="shared" si="76"/>
        <v>2710.6</v>
      </c>
      <c r="K193" s="37">
        <f t="shared" si="76"/>
        <v>2710.6</v>
      </c>
      <c r="L193" s="37">
        <f t="shared" si="76"/>
        <v>2710.6</v>
      </c>
      <c r="M193" s="37">
        <f t="shared" si="76"/>
        <v>2710.6</v>
      </c>
      <c r="N193" s="37">
        <f t="shared" si="76"/>
        <v>2187.4705599999998</v>
      </c>
      <c r="O193" s="37">
        <f t="shared" si="76"/>
        <v>1918.0049999999999</v>
      </c>
      <c r="P193" s="37">
        <f t="shared" si="76"/>
        <v>2187.4705599999998</v>
      </c>
      <c r="Q193" s="37">
        <f t="shared" si="76"/>
        <v>2366.335</v>
      </c>
      <c r="R193" s="37">
        <f t="shared" si="76"/>
        <v>2104.42056</v>
      </c>
      <c r="S193" s="37">
        <f t="shared" si="76"/>
        <v>1972.375</v>
      </c>
      <c r="T193" s="37">
        <f t="shared" si="76"/>
        <v>2104.42056</v>
      </c>
      <c r="U193" s="37">
        <f t="shared" si="76"/>
        <v>2196.8849999999998</v>
      </c>
      <c r="V193" s="37">
        <f t="shared" si="76"/>
        <v>2187.4705599999998</v>
      </c>
      <c r="W193" s="37">
        <f t="shared" si="76"/>
        <v>0</v>
      </c>
      <c r="X193" s="37">
        <f t="shared" si="76"/>
        <v>2187.4705599999998</v>
      </c>
      <c r="Y193" s="37">
        <f t="shared" si="76"/>
        <v>0</v>
      </c>
      <c r="Z193" s="37">
        <f t="shared" si="76"/>
        <v>2187.4705599999998</v>
      </c>
      <c r="AA193" s="37">
        <f t="shared" si="76"/>
        <v>0</v>
      </c>
      <c r="AB193" s="37">
        <f t="shared" si="76"/>
        <v>2187.4705599999998</v>
      </c>
      <c r="AC193" s="37">
        <f t="shared" si="76"/>
        <v>0</v>
      </c>
      <c r="AD193" s="37">
        <f t="shared" si="76"/>
        <v>3624.43552</v>
      </c>
      <c r="AE193" s="37">
        <f t="shared" si="76"/>
        <v>0</v>
      </c>
      <c r="AF193" s="37"/>
      <c r="AG193" s="49">
        <f>AD193+AB193+Z193+X193+V193+T193+R193+P193+N193+L193+J193+H193</f>
        <v>26889.699999999997</v>
      </c>
      <c r="AH193" s="72">
        <f>H193+J193+L193+N193</f>
        <v>8119.07056</v>
      </c>
    </row>
    <row r="194" spans="1:34" s="21" customFormat="1" ht="18.75">
      <c r="A194" s="61" t="s">
        <v>58</v>
      </c>
      <c r="B194" s="89"/>
      <c r="C194" s="89"/>
      <c r="D194" s="89"/>
      <c r="E194" s="89"/>
      <c r="F194" s="55"/>
      <c r="G194" s="55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102" t="s">
        <v>84</v>
      </c>
      <c r="AG194" s="49"/>
      <c r="AH194" s="51"/>
    </row>
    <row r="195" spans="1:34" s="21" customFormat="1" ht="18.75">
      <c r="A195" s="56" t="s">
        <v>16</v>
      </c>
      <c r="B195" s="88">
        <f>B196+B197+B198</f>
        <v>18477.8</v>
      </c>
      <c r="C195" s="88">
        <f>C197+C198</f>
        <v>9872.62224</v>
      </c>
      <c r="D195" s="88">
        <f>C195</f>
        <v>9872.62224</v>
      </c>
      <c r="E195" s="88">
        <f>E197+E198</f>
        <v>8663.51</v>
      </c>
      <c r="F195" s="58">
        <f>E195/B195*100</f>
        <v>46.886047040232064</v>
      </c>
      <c r="G195" s="58">
        <f>E195/C195*100</f>
        <v>87.75287648400897</v>
      </c>
      <c r="H195" s="30">
        <f aca="true" t="shared" si="77" ref="H195:AE195">H196+H197+H198</f>
        <v>0</v>
      </c>
      <c r="I195" s="30">
        <f t="shared" si="77"/>
        <v>0</v>
      </c>
      <c r="J195" s="30">
        <f t="shared" si="77"/>
        <v>1892</v>
      </c>
      <c r="K195" s="30">
        <f t="shared" si="77"/>
        <v>720</v>
      </c>
      <c r="L195" s="30">
        <f t="shared" si="77"/>
        <v>1892</v>
      </c>
      <c r="M195" s="30">
        <f t="shared" si="77"/>
        <v>3064</v>
      </c>
      <c r="N195" s="30">
        <f t="shared" si="77"/>
        <v>1522.1555600000002</v>
      </c>
      <c r="O195" s="30">
        <f t="shared" si="77"/>
        <v>993.19</v>
      </c>
      <c r="P195" s="30">
        <f t="shared" si="77"/>
        <v>1522.1555600000002</v>
      </c>
      <c r="Q195" s="30">
        <f t="shared" si="77"/>
        <v>1615.08</v>
      </c>
      <c r="R195" s="30">
        <f t="shared" si="77"/>
        <v>1522.1555600000002</v>
      </c>
      <c r="S195" s="30">
        <f t="shared" si="77"/>
        <v>873.14</v>
      </c>
      <c r="T195" s="30">
        <f t="shared" si="77"/>
        <v>1522.1555600000002</v>
      </c>
      <c r="U195" s="30">
        <f t="shared" si="77"/>
        <v>1398.1</v>
      </c>
      <c r="V195" s="30">
        <f t="shared" si="77"/>
        <v>1522.1555600000002</v>
      </c>
      <c r="W195" s="30">
        <f t="shared" si="77"/>
        <v>0</v>
      </c>
      <c r="X195" s="30">
        <f t="shared" si="77"/>
        <v>1522.1555600000002</v>
      </c>
      <c r="Y195" s="30">
        <f t="shared" si="77"/>
        <v>0</v>
      </c>
      <c r="Z195" s="30">
        <f t="shared" si="77"/>
        <v>1522.1555600000002</v>
      </c>
      <c r="AA195" s="30">
        <f t="shared" si="77"/>
        <v>0</v>
      </c>
      <c r="AB195" s="30">
        <f t="shared" si="77"/>
        <v>1522.1555600000002</v>
      </c>
      <c r="AC195" s="30">
        <f t="shared" si="77"/>
        <v>0</v>
      </c>
      <c r="AD195" s="30">
        <f t="shared" si="77"/>
        <v>2516.55552</v>
      </c>
      <c r="AE195" s="30">
        <f t="shared" si="77"/>
        <v>0</v>
      </c>
      <c r="AF195" s="103"/>
      <c r="AG195" s="49"/>
      <c r="AH195" s="51"/>
    </row>
    <row r="196" spans="1:34" s="21" customFormat="1" ht="18.75">
      <c r="A196" s="2" t="s">
        <v>15</v>
      </c>
      <c r="B196" s="89">
        <f>H196+J196+L196+N196+P196+R196+T196+V196+X196+Z196+AB196+AD196</f>
        <v>0</v>
      </c>
      <c r="C196" s="89">
        <f>H196+J196+L196+N196+P196+R196+T196</f>
        <v>0</v>
      </c>
      <c r="D196" s="89">
        <f>C196</f>
        <v>0</v>
      </c>
      <c r="E196" s="89">
        <f>I196+K196+M196+O196+Q196+S196+U196+W196+Y196+AA196+AC196+AE196</f>
        <v>0</v>
      </c>
      <c r="F196" s="55" t="e">
        <f>E196/B196*100</f>
        <v>#DIV/0!</v>
      </c>
      <c r="G196" s="55" t="e">
        <f>E196/C196*100</f>
        <v>#DIV/0!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1">
        <v>0</v>
      </c>
      <c r="U196" s="31">
        <v>0</v>
      </c>
      <c r="V196" s="31">
        <v>0</v>
      </c>
      <c r="W196" s="31"/>
      <c r="X196" s="31">
        <v>0</v>
      </c>
      <c r="Y196" s="31"/>
      <c r="Z196" s="31">
        <v>0</v>
      </c>
      <c r="AA196" s="31"/>
      <c r="AB196" s="31">
        <v>0</v>
      </c>
      <c r="AC196" s="31"/>
      <c r="AD196" s="31">
        <v>0</v>
      </c>
      <c r="AE196" s="31"/>
      <c r="AF196" s="103"/>
      <c r="AG196" s="49"/>
      <c r="AH196" s="51"/>
    </row>
    <row r="197" spans="1:34" s="21" customFormat="1" ht="18.75">
      <c r="A197" s="2" t="s">
        <v>13</v>
      </c>
      <c r="B197" s="89">
        <f>H197+J197+L197+N197+P197+R197+T197+V197+X197+Z197+AB197+AD197</f>
        <v>11086.7</v>
      </c>
      <c r="C197" s="89">
        <f>H197+J197+L197+N197+P197+R197+T197</f>
        <v>6144.400000000001</v>
      </c>
      <c r="D197" s="89">
        <v>5263.41</v>
      </c>
      <c r="E197" s="89">
        <f>I197+K197+M197+O197+Q197+S197+U197+W197+Y197+AA197+AC197+AE197</f>
        <v>4974.87</v>
      </c>
      <c r="F197" s="55">
        <f>E197/B197*100</f>
        <v>44.8724146950851</v>
      </c>
      <c r="G197" s="55">
        <f>E197/C197*100</f>
        <v>80.96592018748778</v>
      </c>
      <c r="H197" s="31">
        <v>0</v>
      </c>
      <c r="I197" s="31">
        <v>0</v>
      </c>
      <c r="J197" s="31">
        <v>1172</v>
      </c>
      <c r="K197" s="31">
        <v>0</v>
      </c>
      <c r="L197" s="31">
        <v>1172</v>
      </c>
      <c r="M197" s="31">
        <v>2344</v>
      </c>
      <c r="N197" s="31">
        <v>950.1</v>
      </c>
      <c r="O197" s="31">
        <v>600</v>
      </c>
      <c r="P197" s="31">
        <v>950.1</v>
      </c>
      <c r="Q197" s="31">
        <v>864.16</v>
      </c>
      <c r="R197" s="31">
        <v>950.1</v>
      </c>
      <c r="S197" s="31">
        <v>433.13</v>
      </c>
      <c r="T197" s="31">
        <v>950.1</v>
      </c>
      <c r="U197" s="31">
        <v>733.58</v>
      </c>
      <c r="V197" s="31">
        <v>950.1</v>
      </c>
      <c r="W197" s="31"/>
      <c r="X197" s="31">
        <v>950.1</v>
      </c>
      <c r="Y197" s="31"/>
      <c r="Z197" s="31">
        <v>950.1</v>
      </c>
      <c r="AA197" s="31"/>
      <c r="AB197" s="31">
        <v>950.1</v>
      </c>
      <c r="AC197" s="31"/>
      <c r="AD197" s="31">
        <v>1141.9</v>
      </c>
      <c r="AE197" s="31"/>
      <c r="AF197" s="103"/>
      <c r="AG197" s="49"/>
      <c r="AH197" s="51"/>
    </row>
    <row r="198" spans="1:34" s="21" customFormat="1" ht="18.75">
      <c r="A198" s="2" t="s">
        <v>14</v>
      </c>
      <c r="B198" s="87">
        <f>H198+J198+L198+N198+P198+R198+T198+V198+X198+Z198+AB198+AD198</f>
        <v>7391.099999999999</v>
      </c>
      <c r="C198" s="89">
        <f>H198+J198+L198+N198+P198+R198+T198</f>
        <v>3728.22224</v>
      </c>
      <c r="D198" s="89">
        <f>E198</f>
        <v>3688.64</v>
      </c>
      <c r="E198" s="89">
        <f>I198+K198+M198+O198+Q198+S198+U198+W198+Y198+AA198+AC198+AE198</f>
        <v>3688.64</v>
      </c>
      <c r="F198" s="55">
        <f>E198/B198*100</f>
        <v>49.906509179959684</v>
      </c>
      <c r="G198" s="55">
        <f>E198/C198*100</f>
        <v>98.93830792662189</v>
      </c>
      <c r="H198" s="31">
        <v>0</v>
      </c>
      <c r="I198" s="31">
        <v>0</v>
      </c>
      <c r="J198" s="31">
        <v>720</v>
      </c>
      <c r="K198" s="31">
        <v>720</v>
      </c>
      <c r="L198" s="31">
        <v>720</v>
      </c>
      <c r="M198" s="31">
        <v>720</v>
      </c>
      <c r="N198" s="31">
        <v>572.05556</v>
      </c>
      <c r="O198" s="31">
        <v>393.19</v>
      </c>
      <c r="P198" s="31">
        <v>572.05556</v>
      </c>
      <c r="Q198" s="31">
        <v>750.92</v>
      </c>
      <c r="R198" s="31">
        <v>572.05556</v>
      </c>
      <c r="S198" s="31">
        <v>440.01</v>
      </c>
      <c r="T198" s="31">
        <v>572.05556</v>
      </c>
      <c r="U198" s="31">
        <v>664.52</v>
      </c>
      <c r="V198" s="31">
        <v>572.05556</v>
      </c>
      <c r="W198" s="31"/>
      <c r="X198" s="31">
        <v>572.05556</v>
      </c>
      <c r="Y198" s="31"/>
      <c r="Z198" s="31">
        <v>572.05556</v>
      </c>
      <c r="AA198" s="31"/>
      <c r="AB198" s="31">
        <v>572.05556</v>
      </c>
      <c r="AC198" s="31"/>
      <c r="AD198" s="31">
        <v>1374.65552</v>
      </c>
      <c r="AE198" s="31"/>
      <c r="AF198" s="104"/>
      <c r="AG198" s="49"/>
      <c r="AH198" s="51"/>
    </row>
    <row r="199" spans="1:34" s="21" customFormat="1" ht="75">
      <c r="A199" s="67" t="s">
        <v>66</v>
      </c>
      <c r="B199" s="90">
        <f>H199+J199+L199+N199+P199+R199+T199+V199+X199+Z199+AB199+AD199</f>
        <v>7391.100039999999</v>
      </c>
      <c r="C199" s="90">
        <f>H199+J199+L199+N199+P199+R199+T199</f>
        <v>3728.22224</v>
      </c>
      <c r="D199" s="90">
        <f>E199</f>
        <v>3688.64</v>
      </c>
      <c r="E199" s="90">
        <f>I199+K199+M199+O199+Q199+S199+U199+W199+Y199+AA199+AC199+AE199</f>
        <v>3688.64</v>
      </c>
      <c r="F199" s="68">
        <f>E199/B199*100</f>
        <v>49.906508909869935</v>
      </c>
      <c r="G199" s="68">
        <f>E199/C199*100</f>
        <v>98.93830792662189</v>
      </c>
      <c r="H199" s="42">
        <v>0</v>
      </c>
      <c r="I199" s="42">
        <v>0</v>
      </c>
      <c r="J199" s="42">
        <v>720</v>
      </c>
      <c r="K199" s="42">
        <v>720</v>
      </c>
      <c r="L199" s="42">
        <v>720</v>
      </c>
      <c r="M199" s="42">
        <v>720</v>
      </c>
      <c r="N199" s="42">
        <v>572.05556</v>
      </c>
      <c r="O199" s="42">
        <v>393.19</v>
      </c>
      <c r="P199" s="42">
        <v>572.05556</v>
      </c>
      <c r="Q199" s="42">
        <v>750.92</v>
      </c>
      <c r="R199" s="42">
        <v>572.05556</v>
      </c>
      <c r="S199" s="42">
        <v>440.01</v>
      </c>
      <c r="T199" s="42">
        <v>572.05556</v>
      </c>
      <c r="U199" s="42">
        <v>664.52</v>
      </c>
      <c r="V199" s="42">
        <v>572.05556</v>
      </c>
      <c r="W199" s="42"/>
      <c r="X199" s="42">
        <v>572.05556</v>
      </c>
      <c r="Y199" s="42"/>
      <c r="Z199" s="42">
        <v>572.05556</v>
      </c>
      <c r="AA199" s="42"/>
      <c r="AB199" s="42">
        <v>572.0556</v>
      </c>
      <c r="AC199" s="42"/>
      <c r="AD199" s="42">
        <v>1374.65552</v>
      </c>
      <c r="AE199" s="42"/>
      <c r="AF199" s="42"/>
      <c r="AG199" s="49"/>
      <c r="AH199" s="51"/>
    </row>
    <row r="200" spans="1:34" s="21" customFormat="1" ht="18.75">
      <c r="A200" s="61" t="s">
        <v>59</v>
      </c>
      <c r="B200" s="89"/>
      <c r="C200" s="89"/>
      <c r="D200" s="89"/>
      <c r="E200" s="89"/>
      <c r="F200" s="55"/>
      <c r="G200" s="55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102" t="s">
        <v>84</v>
      </c>
      <c r="AG200" s="49"/>
      <c r="AH200" s="51"/>
    </row>
    <row r="201" spans="1:34" s="21" customFormat="1" ht="18.75">
      <c r="A201" s="56" t="s">
        <v>16</v>
      </c>
      <c r="B201" s="88">
        <f>B202+B203+B204</f>
        <v>9894.699999999999</v>
      </c>
      <c r="C201" s="88">
        <f>C203+C204</f>
        <v>5493.503999999999</v>
      </c>
      <c r="D201" s="88">
        <f>C201</f>
        <v>5493.503999999999</v>
      </c>
      <c r="E201" s="88">
        <f>E203+E204</f>
        <v>5402.90441</v>
      </c>
      <c r="F201" s="58">
        <f>E201/B201*100</f>
        <v>54.60402447775073</v>
      </c>
      <c r="G201" s="58">
        <f>E201/C201*100</f>
        <v>98.35078685662195</v>
      </c>
      <c r="H201" s="30">
        <f aca="true" t="shared" si="78" ref="H201:AE201">H202+H203+H204</f>
        <v>260.4</v>
      </c>
      <c r="I201" s="30">
        <f t="shared" si="78"/>
        <v>260.4</v>
      </c>
      <c r="J201" s="30">
        <f t="shared" si="78"/>
        <v>911.4</v>
      </c>
      <c r="K201" s="30">
        <f t="shared" si="78"/>
        <v>390.6</v>
      </c>
      <c r="L201" s="30">
        <f t="shared" si="78"/>
        <v>1041.6</v>
      </c>
      <c r="M201" s="30">
        <f t="shared" si="78"/>
        <v>1041.6</v>
      </c>
      <c r="N201" s="30">
        <f t="shared" si="78"/>
        <v>861.5509999999999</v>
      </c>
      <c r="O201" s="30">
        <f t="shared" si="78"/>
        <v>890.715</v>
      </c>
      <c r="P201" s="30">
        <f t="shared" si="78"/>
        <v>861.5509999999999</v>
      </c>
      <c r="Q201" s="30">
        <f t="shared" si="78"/>
        <v>981.315</v>
      </c>
      <c r="R201" s="30">
        <f t="shared" si="78"/>
        <v>778.501</v>
      </c>
      <c r="S201" s="30">
        <f t="shared" si="78"/>
        <v>1022.34441</v>
      </c>
      <c r="T201" s="30">
        <f t="shared" si="78"/>
        <v>778.501</v>
      </c>
      <c r="U201" s="30">
        <f t="shared" si="78"/>
        <v>815.93</v>
      </c>
      <c r="V201" s="30">
        <f t="shared" si="78"/>
        <v>861.5509999999999</v>
      </c>
      <c r="W201" s="30">
        <f t="shared" si="78"/>
        <v>0</v>
      </c>
      <c r="X201" s="30">
        <f t="shared" si="78"/>
        <v>861.5509999999999</v>
      </c>
      <c r="Y201" s="30">
        <f t="shared" si="78"/>
        <v>0</v>
      </c>
      <c r="Z201" s="30">
        <f t="shared" si="78"/>
        <v>861.5509999999999</v>
      </c>
      <c r="AA201" s="30">
        <f t="shared" si="78"/>
        <v>0</v>
      </c>
      <c r="AB201" s="30">
        <f t="shared" si="78"/>
        <v>861.5509999999999</v>
      </c>
      <c r="AC201" s="30">
        <f t="shared" si="78"/>
        <v>0</v>
      </c>
      <c r="AD201" s="30">
        <f t="shared" si="78"/>
        <v>954.992</v>
      </c>
      <c r="AE201" s="30">
        <f t="shared" si="78"/>
        <v>0</v>
      </c>
      <c r="AF201" s="103"/>
      <c r="AG201" s="49"/>
      <c r="AH201" s="51"/>
    </row>
    <row r="202" spans="1:34" s="21" customFormat="1" ht="18.75">
      <c r="A202" s="2" t="s">
        <v>15</v>
      </c>
      <c r="B202" s="89">
        <f>H202+J202+L202+N202+P202+R202+T202+V202+X202+Z202+AB202+AD202</f>
        <v>0</v>
      </c>
      <c r="C202" s="89">
        <f>H202+J202+L202+N202+P202+R202+T202</f>
        <v>0</v>
      </c>
      <c r="D202" s="89">
        <f>C202</f>
        <v>0</v>
      </c>
      <c r="E202" s="89">
        <f>I202+K202+M202+O202+Q202+S202+U202+W202+Y202+AA202+AC202+AE202</f>
        <v>0</v>
      </c>
      <c r="F202" s="55" t="e">
        <f>E202/B202*100</f>
        <v>#DIV/0!</v>
      </c>
      <c r="G202" s="55" t="e">
        <f>E202/C202*100</f>
        <v>#DIV/0!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1">
        <v>0</v>
      </c>
      <c r="U202" s="31">
        <v>0</v>
      </c>
      <c r="V202" s="31">
        <v>0</v>
      </c>
      <c r="W202" s="31"/>
      <c r="X202" s="31">
        <v>0</v>
      </c>
      <c r="Y202" s="31"/>
      <c r="Z202" s="31">
        <v>0</v>
      </c>
      <c r="AA202" s="31"/>
      <c r="AB202" s="31">
        <v>0</v>
      </c>
      <c r="AC202" s="31"/>
      <c r="AD202" s="31">
        <v>0</v>
      </c>
      <c r="AE202" s="31"/>
      <c r="AF202" s="103"/>
      <c r="AG202" s="49"/>
      <c r="AH202" s="51"/>
    </row>
    <row r="203" spans="1:34" s="21" customFormat="1" ht="18.75">
      <c r="A203" s="2" t="s">
        <v>13</v>
      </c>
      <c r="B203" s="89">
        <f>H203+J203+L203+N203+P203+R203+T203+V203+X203+Z203+AB203+AD203</f>
        <v>5936.799999999999</v>
      </c>
      <c r="C203" s="89">
        <f>H203+J203+L203+N203+P203+R203+T203</f>
        <v>3296.7439999999997</v>
      </c>
      <c r="D203" s="89">
        <f>E203</f>
        <v>3296.7444100000002</v>
      </c>
      <c r="E203" s="89">
        <f>I203+K203+M203+O203+Q203+S203+U203+W203+Y203+AA203+AC203+AE203</f>
        <v>3296.7444100000002</v>
      </c>
      <c r="F203" s="55">
        <f>E203/B203*100</f>
        <v>55.530663151866335</v>
      </c>
      <c r="G203" s="55">
        <f>E203/C203*100</f>
        <v>100.00001243651313</v>
      </c>
      <c r="H203" s="31">
        <v>0</v>
      </c>
      <c r="I203" s="31">
        <v>0</v>
      </c>
      <c r="J203" s="31">
        <v>520.8</v>
      </c>
      <c r="K203" s="31">
        <v>0</v>
      </c>
      <c r="L203" s="31">
        <v>651</v>
      </c>
      <c r="M203" s="31">
        <v>651</v>
      </c>
      <c r="N203" s="31">
        <v>531.236</v>
      </c>
      <c r="O203" s="31">
        <v>651</v>
      </c>
      <c r="P203" s="31">
        <v>531.236</v>
      </c>
      <c r="Q203" s="31">
        <v>651</v>
      </c>
      <c r="R203" s="31">
        <v>531.236</v>
      </c>
      <c r="S203" s="31">
        <v>775.07941</v>
      </c>
      <c r="T203" s="31">
        <v>531.236</v>
      </c>
      <c r="U203" s="31">
        <v>568.665</v>
      </c>
      <c r="V203" s="31">
        <v>531.236</v>
      </c>
      <c r="W203" s="31"/>
      <c r="X203" s="31">
        <v>531.236</v>
      </c>
      <c r="Y203" s="31"/>
      <c r="Z203" s="31">
        <v>531.236</v>
      </c>
      <c r="AA203" s="31"/>
      <c r="AB203" s="31">
        <v>531.236</v>
      </c>
      <c r="AC203" s="31"/>
      <c r="AD203" s="31">
        <v>515.112</v>
      </c>
      <c r="AE203" s="31"/>
      <c r="AF203" s="103"/>
      <c r="AG203" s="49"/>
      <c r="AH203" s="51"/>
    </row>
    <row r="204" spans="1:34" s="21" customFormat="1" ht="18.75">
      <c r="A204" s="2" t="s">
        <v>14</v>
      </c>
      <c r="B204" s="87">
        <f>H204+J204+L204+N204+P204+R204+T204+V204+X204+Z204+AB204+AD204</f>
        <v>3957.9</v>
      </c>
      <c r="C204" s="89">
        <f>H204+J204+L204+N204+P204+R204+T204</f>
        <v>2196.7599999999998</v>
      </c>
      <c r="D204" s="89">
        <f>E204</f>
        <v>2106.16</v>
      </c>
      <c r="E204" s="89">
        <f>I204+K204+M204+O204+Q204+S204+U204+W204+Y204+AA204+AC204+AE204</f>
        <v>2106.16</v>
      </c>
      <c r="F204" s="55">
        <f>E204/B204*100</f>
        <v>53.21407817276839</v>
      </c>
      <c r="G204" s="55">
        <f>E204/C204*100</f>
        <v>95.8757442779366</v>
      </c>
      <c r="H204" s="31">
        <v>260.4</v>
      </c>
      <c r="I204" s="31">
        <v>260.4</v>
      </c>
      <c r="J204" s="31">
        <v>390.6</v>
      </c>
      <c r="K204" s="31">
        <v>390.6</v>
      </c>
      <c r="L204" s="31">
        <v>390.6</v>
      </c>
      <c r="M204" s="31">
        <v>390.6</v>
      </c>
      <c r="N204" s="31">
        <v>330.315</v>
      </c>
      <c r="O204" s="31">
        <v>239.715</v>
      </c>
      <c r="P204" s="31">
        <v>330.315</v>
      </c>
      <c r="Q204" s="31">
        <v>330.315</v>
      </c>
      <c r="R204" s="31">
        <v>247.265</v>
      </c>
      <c r="S204" s="31">
        <v>247.265</v>
      </c>
      <c r="T204" s="31">
        <v>247.265</v>
      </c>
      <c r="U204" s="31">
        <v>247.265</v>
      </c>
      <c r="V204" s="31">
        <v>330.315</v>
      </c>
      <c r="W204" s="31"/>
      <c r="X204" s="31">
        <v>330.315</v>
      </c>
      <c r="Y204" s="31">
        <v>0</v>
      </c>
      <c r="Z204" s="31">
        <v>330.315</v>
      </c>
      <c r="AA204" s="31"/>
      <c r="AB204" s="31">
        <v>330.315</v>
      </c>
      <c r="AC204" s="31"/>
      <c r="AD204" s="31">
        <v>439.88</v>
      </c>
      <c r="AE204" s="31"/>
      <c r="AF204" s="104"/>
      <c r="AG204" s="49"/>
      <c r="AH204" s="51"/>
    </row>
    <row r="205" spans="1:34" s="21" customFormat="1" ht="75">
      <c r="A205" s="67" t="s">
        <v>66</v>
      </c>
      <c r="B205" s="90">
        <f>H205+J205+L205+N205+P205+R205+T205+V205+X205+Z205+AB205+AD205</f>
        <v>3957.9</v>
      </c>
      <c r="C205" s="90">
        <f>H205+J205+L205+N205+P205+R205+T205</f>
        <v>2196.7599999999998</v>
      </c>
      <c r="D205" s="90">
        <f>E205</f>
        <v>2106.16</v>
      </c>
      <c r="E205" s="90">
        <f>I205+K205+M205+O205+Q205+S205+U205+W205+Y205+AA205+AC205+AE205</f>
        <v>2106.16</v>
      </c>
      <c r="F205" s="68">
        <f>E205/B205*100</f>
        <v>53.21407817276839</v>
      </c>
      <c r="G205" s="68">
        <f>E205/C205*100</f>
        <v>95.8757442779366</v>
      </c>
      <c r="H205" s="42">
        <v>260.4</v>
      </c>
      <c r="I205" s="42">
        <v>260.4</v>
      </c>
      <c r="J205" s="42">
        <v>390.6</v>
      </c>
      <c r="K205" s="42">
        <v>390.6</v>
      </c>
      <c r="L205" s="42">
        <v>390.6</v>
      </c>
      <c r="M205" s="42">
        <v>390.6</v>
      </c>
      <c r="N205" s="42">
        <v>330.315</v>
      </c>
      <c r="O205" s="42">
        <v>239.715</v>
      </c>
      <c r="P205" s="42">
        <v>330.315</v>
      </c>
      <c r="Q205" s="42">
        <v>330.315</v>
      </c>
      <c r="R205" s="42">
        <v>247.265</v>
      </c>
      <c r="S205" s="42">
        <v>247.265</v>
      </c>
      <c r="T205" s="42">
        <v>247.265</v>
      </c>
      <c r="U205" s="42">
        <v>247.265</v>
      </c>
      <c r="V205" s="42">
        <v>330.315</v>
      </c>
      <c r="W205" s="42">
        <v>0</v>
      </c>
      <c r="X205" s="42">
        <v>330.315</v>
      </c>
      <c r="Y205" s="42">
        <v>0</v>
      </c>
      <c r="Z205" s="42">
        <v>330.315</v>
      </c>
      <c r="AA205" s="42">
        <v>0</v>
      </c>
      <c r="AB205" s="42">
        <v>330.315</v>
      </c>
      <c r="AC205" s="42">
        <v>0</v>
      </c>
      <c r="AD205" s="42">
        <v>439.88</v>
      </c>
      <c r="AE205" s="42">
        <v>0</v>
      </c>
      <c r="AF205" s="42"/>
      <c r="AG205" s="49"/>
      <c r="AH205" s="51"/>
    </row>
    <row r="206" spans="1:34" s="21" customFormat="1" ht="18.75">
      <c r="A206" s="61" t="s">
        <v>60</v>
      </c>
      <c r="B206" s="89"/>
      <c r="C206" s="89"/>
      <c r="D206" s="89"/>
      <c r="E206" s="89"/>
      <c r="F206" s="55"/>
      <c r="G206" s="55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102" t="s">
        <v>84</v>
      </c>
      <c r="AG206" s="49"/>
      <c r="AH206" s="51"/>
    </row>
    <row r="207" spans="1:34" s="21" customFormat="1" ht="18.75">
      <c r="A207" s="56" t="s">
        <v>16</v>
      </c>
      <c r="B207" s="88">
        <f>B208+B209+B210</f>
        <v>38851.700000000004</v>
      </c>
      <c r="C207" s="88">
        <f>C209+C210</f>
        <v>21370.980000000003</v>
      </c>
      <c r="D207" s="88">
        <f>C207</f>
        <v>21370.980000000003</v>
      </c>
      <c r="E207" s="88">
        <f>E209+E210</f>
        <v>21370.980000000003</v>
      </c>
      <c r="F207" s="58">
        <f aca="true" t="shared" si="79" ref="F207:F219">E207/B207*100</f>
        <v>55.006550549911594</v>
      </c>
      <c r="G207" s="58">
        <f aca="true" t="shared" si="80" ref="G207:G219">E207/C207*100</f>
        <v>100</v>
      </c>
      <c r="H207" s="30">
        <f aca="true" t="shared" si="81" ref="H207:AE207">H208+H209+H210</f>
        <v>250</v>
      </c>
      <c r="I207" s="30">
        <f t="shared" si="81"/>
        <v>250</v>
      </c>
      <c r="J207" s="30">
        <f t="shared" si="81"/>
        <v>4820</v>
      </c>
      <c r="K207" s="30">
        <f t="shared" si="81"/>
        <v>1600</v>
      </c>
      <c r="L207" s="30">
        <f t="shared" si="81"/>
        <v>3890</v>
      </c>
      <c r="M207" s="30">
        <f t="shared" si="81"/>
        <v>5698.2</v>
      </c>
      <c r="N207" s="30">
        <f t="shared" si="81"/>
        <v>3102.745</v>
      </c>
      <c r="O207" s="30">
        <f t="shared" si="81"/>
        <v>3370.543</v>
      </c>
      <c r="P207" s="30">
        <f t="shared" si="81"/>
        <v>3102.745</v>
      </c>
      <c r="Q207" s="30">
        <f t="shared" si="81"/>
        <v>4246.746999999999</v>
      </c>
      <c r="R207" s="30">
        <f t="shared" si="81"/>
        <v>3102.745</v>
      </c>
      <c r="S207" s="30">
        <f t="shared" si="81"/>
        <v>3102.745</v>
      </c>
      <c r="T207" s="30">
        <f t="shared" si="81"/>
        <v>3102.745</v>
      </c>
      <c r="U207" s="30">
        <f t="shared" si="81"/>
        <v>3102.745</v>
      </c>
      <c r="V207" s="30">
        <f t="shared" si="81"/>
        <v>3102.745</v>
      </c>
      <c r="W207" s="30">
        <f t="shared" si="81"/>
        <v>0</v>
      </c>
      <c r="X207" s="30">
        <f t="shared" si="81"/>
        <v>3102.745</v>
      </c>
      <c r="Y207" s="30">
        <f t="shared" si="81"/>
        <v>0</v>
      </c>
      <c r="Z207" s="30">
        <f t="shared" si="81"/>
        <v>3102.745</v>
      </c>
      <c r="AA207" s="30">
        <f t="shared" si="81"/>
        <v>0</v>
      </c>
      <c r="AB207" s="30">
        <f t="shared" si="81"/>
        <v>3102.745</v>
      </c>
      <c r="AC207" s="30">
        <f t="shared" si="81"/>
        <v>0</v>
      </c>
      <c r="AD207" s="30">
        <f t="shared" si="81"/>
        <v>5069.74</v>
      </c>
      <c r="AE207" s="30">
        <f t="shared" si="81"/>
        <v>0</v>
      </c>
      <c r="AF207" s="103"/>
      <c r="AG207" s="49"/>
      <c r="AH207" s="51"/>
    </row>
    <row r="208" spans="1:34" s="21" customFormat="1" ht="18.75">
      <c r="A208" s="2" t="s">
        <v>15</v>
      </c>
      <c r="B208" s="89">
        <f>H208+J208+L208+N208+P208+R208+T208+V208+X208+Z208+AB208+AD208</f>
        <v>0</v>
      </c>
      <c r="C208" s="89">
        <f>H208+J208+L208+N208+P208+R208+T208</f>
        <v>0</v>
      </c>
      <c r="D208" s="89">
        <f>C208</f>
        <v>0</v>
      </c>
      <c r="E208" s="89">
        <f>I208+K208+M208+O208+Q208+S208+U208+W208+Y208+AA208+AC208+AE208</f>
        <v>0</v>
      </c>
      <c r="F208" s="55" t="e">
        <f t="shared" si="79"/>
        <v>#DIV/0!</v>
      </c>
      <c r="G208" s="55" t="e">
        <f t="shared" si="80"/>
        <v>#DIV/0!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/>
      <c r="T208" s="31">
        <v>0</v>
      </c>
      <c r="U208" s="31">
        <v>0</v>
      </c>
      <c r="V208" s="31">
        <v>0</v>
      </c>
      <c r="W208" s="31"/>
      <c r="X208" s="31">
        <v>0</v>
      </c>
      <c r="Y208" s="31"/>
      <c r="Z208" s="31">
        <v>0</v>
      </c>
      <c r="AA208" s="31"/>
      <c r="AB208" s="31">
        <v>0</v>
      </c>
      <c r="AC208" s="31"/>
      <c r="AD208" s="31">
        <v>0</v>
      </c>
      <c r="AE208" s="31"/>
      <c r="AF208" s="103"/>
      <c r="AG208" s="49"/>
      <c r="AH208" s="51"/>
    </row>
    <row r="209" spans="1:34" s="21" customFormat="1" ht="18.75">
      <c r="A209" s="2" t="s">
        <v>13</v>
      </c>
      <c r="B209" s="89">
        <f>H209+J209+L209+N209+P209+R209+T209+V209+X209+Z209+AB209+AD209</f>
        <v>23311.000000000004</v>
      </c>
      <c r="C209" s="89">
        <f>H209+J209+L209+N209+P209+R209+T209</f>
        <v>12780.580000000002</v>
      </c>
      <c r="D209" s="89">
        <f>E209</f>
        <v>12780.580000000002</v>
      </c>
      <c r="E209" s="89">
        <f>I209+K209+M209+O209+Q209+S209+U209+W209+Y209+AA209+AC209+AE209</f>
        <v>12780.580000000002</v>
      </c>
      <c r="F209" s="55">
        <f t="shared" si="79"/>
        <v>54.82639097421818</v>
      </c>
      <c r="G209" s="55">
        <f t="shared" si="80"/>
        <v>100</v>
      </c>
      <c r="H209" s="31">
        <v>0</v>
      </c>
      <c r="I209" s="31">
        <v>0</v>
      </c>
      <c r="J209" s="31">
        <v>3220</v>
      </c>
      <c r="K209" s="31">
        <v>0</v>
      </c>
      <c r="L209" s="31">
        <v>2290</v>
      </c>
      <c r="M209" s="31">
        <v>4098.2</v>
      </c>
      <c r="N209" s="31">
        <v>1817.645</v>
      </c>
      <c r="O209" s="31">
        <v>2085.443</v>
      </c>
      <c r="P209" s="31">
        <v>1817.645</v>
      </c>
      <c r="Q209" s="31">
        <v>2961.647</v>
      </c>
      <c r="R209" s="31">
        <v>1817.645</v>
      </c>
      <c r="S209" s="31">
        <v>1817.645</v>
      </c>
      <c r="T209" s="31">
        <v>1817.645</v>
      </c>
      <c r="U209" s="31">
        <v>1817.645</v>
      </c>
      <c r="V209" s="31">
        <v>1817.645</v>
      </c>
      <c r="W209" s="31"/>
      <c r="X209" s="31">
        <v>1817.645</v>
      </c>
      <c r="Y209" s="31"/>
      <c r="Z209" s="31">
        <v>1817.645</v>
      </c>
      <c r="AA209" s="31"/>
      <c r="AB209" s="31">
        <v>1817.645</v>
      </c>
      <c r="AC209" s="31"/>
      <c r="AD209" s="31">
        <v>3259.84</v>
      </c>
      <c r="AE209" s="31"/>
      <c r="AF209" s="103"/>
      <c r="AG209" s="49"/>
      <c r="AH209" s="51"/>
    </row>
    <row r="210" spans="1:34" s="21" customFormat="1" ht="18.75">
      <c r="A210" s="2" t="s">
        <v>14</v>
      </c>
      <c r="B210" s="87">
        <f>H210+J210+L210+N210+P210+R210+T210+V210+X210+Z210+AB210+AD210</f>
        <v>15540.700000000003</v>
      </c>
      <c r="C210" s="89">
        <f>H210+J210+L210+N210+P210+R210+T210</f>
        <v>8590.400000000001</v>
      </c>
      <c r="D210" s="89">
        <f>E210</f>
        <v>8590.400000000001</v>
      </c>
      <c r="E210" s="89">
        <f>I210+K210+M210+O210+Q210+S210+U210+W210+Y210+AA210+AC210+AE210</f>
        <v>8590.400000000001</v>
      </c>
      <c r="F210" s="55">
        <f t="shared" si="79"/>
        <v>55.276789333813795</v>
      </c>
      <c r="G210" s="55">
        <f t="shared" si="80"/>
        <v>100</v>
      </c>
      <c r="H210" s="31">
        <v>250</v>
      </c>
      <c r="I210" s="31">
        <v>250</v>
      </c>
      <c r="J210" s="31">
        <v>1600</v>
      </c>
      <c r="K210" s="31">
        <v>1600</v>
      </c>
      <c r="L210" s="31">
        <v>1600</v>
      </c>
      <c r="M210" s="31">
        <v>1600</v>
      </c>
      <c r="N210" s="31">
        <v>1285.1</v>
      </c>
      <c r="O210" s="31">
        <v>1285.1</v>
      </c>
      <c r="P210" s="31">
        <v>1285.1</v>
      </c>
      <c r="Q210" s="31">
        <v>1285.1</v>
      </c>
      <c r="R210" s="31">
        <v>1285.1</v>
      </c>
      <c r="S210" s="31">
        <v>1285.1</v>
      </c>
      <c r="T210" s="31">
        <v>1285.1</v>
      </c>
      <c r="U210" s="31">
        <v>1285.1</v>
      </c>
      <c r="V210" s="31">
        <v>1285.1</v>
      </c>
      <c r="W210" s="31"/>
      <c r="X210" s="31">
        <v>1285.1</v>
      </c>
      <c r="Y210" s="31"/>
      <c r="Z210" s="31">
        <v>1285.1</v>
      </c>
      <c r="AA210" s="31"/>
      <c r="AB210" s="31">
        <v>1285.1</v>
      </c>
      <c r="AC210" s="31"/>
      <c r="AD210" s="31">
        <v>1809.9</v>
      </c>
      <c r="AE210" s="31"/>
      <c r="AF210" s="104"/>
      <c r="AG210" s="49"/>
      <c r="AH210" s="51"/>
    </row>
    <row r="211" spans="1:34" s="21" customFormat="1" ht="56.25">
      <c r="A211" s="67" t="s">
        <v>66</v>
      </c>
      <c r="B211" s="90">
        <f>H211+J211+L211+N211+P211+R211+T211+V211+X211+Z211+AB211+AD211</f>
        <v>15540.700000000003</v>
      </c>
      <c r="C211" s="90">
        <f>H211+J211+L211+N211+P211+R211+T211</f>
        <v>8590.400000000001</v>
      </c>
      <c r="D211" s="90">
        <f>E211</f>
        <v>8590.400000000001</v>
      </c>
      <c r="E211" s="90">
        <f>I211+K211+M211+O211+Q211+S211+U211+W211+Y211+AA211+AC211+AE211</f>
        <v>8590.400000000001</v>
      </c>
      <c r="F211" s="68">
        <f t="shared" si="79"/>
        <v>55.276789333813795</v>
      </c>
      <c r="G211" s="68">
        <f t="shared" si="80"/>
        <v>100</v>
      </c>
      <c r="H211" s="42">
        <v>250</v>
      </c>
      <c r="I211" s="42">
        <v>250</v>
      </c>
      <c r="J211" s="42">
        <v>1600</v>
      </c>
      <c r="K211" s="42">
        <v>1600</v>
      </c>
      <c r="L211" s="42">
        <v>1600</v>
      </c>
      <c r="M211" s="42">
        <v>1600</v>
      </c>
      <c r="N211" s="42">
        <v>1285.1</v>
      </c>
      <c r="O211" s="42">
        <v>1285.1</v>
      </c>
      <c r="P211" s="42">
        <v>1285.1</v>
      </c>
      <c r="Q211" s="42">
        <v>1285.1</v>
      </c>
      <c r="R211" s="42">
        <v>1285.1</v>
      </c>
      <c r="S211" s="42">
        <v>1285.1</v>
      </c>
      <c r="T211" s="42">
        <v>1285.1</v>
      </c>
      <c r="U211" s="42">
        <v>1285.1</v>
      </c>
      <c r="V211" s="42">
        <v>1285.1</v>
      </c>
      <c r="W211" s="42"/>
      <c r="X211" s="42">
        <v>1285.1</v>
      </c>
      <c r="Y211" s="42"/>
      <c r="Z211" s="42">
        <v>1285.1</v>
      </c>
      <c r="AA211" s="42"/>
      <c r="AB211" s="42">
        <v>1285.1</v>
      </c>
      <c r="AC211" s="42"/>
      <c r="AD211" s="42">
        <v>1809.9</v>
      </c>
      <c r="AE211" s="42"/>
      <c r="AF211" s="42"/>
      <c r="AG211" s="49"/>
      <c r="AH211" s="51"/>
    </row>
    <row r="212" spans="1:34" s="26" customFormat="1" ht="21" customHeight="1">
      <c r="A212" s="43" t="s">
        <v>31</v>
      </c>
      <c r="B212" s="93">
        <f>B213+B214+B215+B217+B218+B219</f>
        <v>1013353.7644899999</v>
      </c>
      <c r="C212" s="93">
        <f>C213+C214+C215+C217+C218+C219</f>
        <v>532090.29684</v>
      </c>
      <c r="D212" s="93">
        <f>D213+D214+D215+D217+D218+D219</f>
        <v>491662.19765</v>
      </c>
      <c r="E212" s="93">
        <f>E213+E214+E215+E217+E218+E219</f>
        <v>414758.86806</v>
      </c>
      <c r="F212" s="65">
        <f t="shared" si="79"/>
        <v>40.929326222885216</v>
      </c>
      <c r="G212" s="65">
        <f t="shared" si="80"/>
        <v>77.94896289655858</v>
      </c>
      <c r="H212" s="93">
        <f aca="true" t="shared" si="82" ref="H212:AE212">H213+H214+H215+H217+H218+H219</f>
        <v>15827.292</v>
      </c>
      <c r="I212" s="93">
        <f t="shared" si="82"/>
        <v>9556.763</v>
      </c>
      <c r="J212" s="93">
        <f t="shared" si="82"/>
        <v>58838.72</v>
      </c>
      <c r="K212" s="93">
        <f t="shared" si="82"/>
        <v>54938.15471</v>
      </c>
      <c r="L212" s="93">
        <f t="shared" si="82"/>
        <v>208872.242</v>
      </c>
      <c r="M212" s="93">
        <f t="shared" si="82"/>
        <v>195059.07241000002</v>
      </c>
      <c r="N212" s="93">
        <f t="shared" si="82"/>
        <v>40802.39311999999</v>
      </c>
      <c r="O212" s="93">
        <f t="shared" si="82"/>
        <v>34708.55084</v>
      </c>
      <c r="P212" s="93">
        <f t="shared" si="82"/>
        <v>50665.66312</v>
      </c>
      <c r="Q212" s="93">
        <f t="shared" si="82"/>
        <v>68544.84252</v>
      </c>
      <c r="R212" s="93">
        <f t="shared" si="82"/>
        <v>73133.62154</v>
      </c>
      <c r="S212" s="93">
        <f t="shared" si="82"/>
        <v>30371.91504</v>
      </c>
      <c r="T212" s="93">
        <f t="shared" si="82"/>
        <v>83950.36506000001</v>
      </c>
      <c r="U212" s="93">
        <f t="shared" si="82"/>
        <v>21579.56954</v>
      </c>
      <c r="V212" s="93">
        <f t="shared" si="82"/>
        <v>75329.83353999999</v>
      </c>
      <c r="W212" s="93">
        <f t="shared" si="82"/>
        <v>0</v>
      </c>
      <c r="X212" s="93">
        <f t="shared" si="82"/>
        <v>73409.88854</v>
      </c>
      <c r="Y212" s="93">
        <f t="shared" si="82"/>
        <v>0</v>
      </c>
      <c r="Z212" s="93">
        <f t="shared" si="82"/>
        <v>93077.89318</v>
      </c>
      <c r="AA212" s="93">
        <f t="shared" si="82"/>
        <v>0</v>
      </c>
      <c r="AB212" s="93">
        <f t="shared" si="82"/>
        <v>18628.79254</v>
      </c>
      <c r="AC212" s="93">
        <f t="shared" si="82"/>
        <v>0</v>
      </c>
      <c r="AD212" s="93">
        <f t="shared" si="82"/>
        <v>220817.05985</v>
      </c>
      <c r="AE212" s="93">
        <f t="shared" si="82"/>
        <v>0</v>
      </c>
      <c r="AF212" s="44"/>
      <c r="AG212" s="53">
        <f aca="true" t="shared" si="83" ref="AG212:AG218">AD212+AB212+Z212+X212+V212+T212+R212+P212+N212+L212+J212+H212</f>
        <v>1013353.76449</v>
      </c>
      <c r="AH212" s="72">
        <f aca="true" t="shared" si="84" ref="AH212:AH218">H212+J212+L212+N212</f>
        <v>324340.64712</v>
      </c>
    </row>
    <row r="213" spans="1:34" s="12" customFormat="1" ht="18.75">
      <c r="A213" s="45" t="s">
        <v>15</v>
      </c>
      <c r="B213" s="94">
        <f aca="true" t="shared" si="85" ref="B213:E215">B191+B186+B166+B143+B107+B89+B79+B48+B10</f>
        <v>19.7</v>
      </c>
      <c r="C213" s="94">
        <f t="shared" si="85"/>
        <v>0</v>
      </c>
      <c r="D213" s="94">
        <f t="shared" si="85"/>
        <v>0</v>
      </c>
      <c r="E213" s="94">
        <f t="shared" si="85"/>
        <v>0</v>
      </c>
      <c r="F213" s="66">
        <f t="shared" si="79"/>
        <v>0</v>
      </c>
      <c r="G213" s="66" t="e">
        <f t="shared" si="80"/>
        <v>#DIV/0!</v>
      </c>
      <c r="H213" s="46">
        <f aca="true" t="shared" si="86" ref="H213:K215">H191+H186+H166+H143+H107+H89+H79+H48+H10</f>
        <v>0</v>
      </c>
      <c r="I213" s="46">
        <f t="shared" si="86"/>
        <v>0</v>
      </c>
      <c r="J213" s="46">
        <f t="shared" si="86"/>
        <v>0</v>
      </c>
      <c r="K213" s="46">
        <f t="shared" si="86"/>
        <v>0</v>
      </c>
      <c r="L213" s="46">
        <f>L191+L186+L143+L107+L89+L79+L48+L10</f>
        <v>0</v>
      </c>
      <c r="M213" s="46">
        <f aca="true" t="shared" si="87" ref="M213:AE213">M191+M186+M166+M143+M107+M89+M79+M48+M10</f>
        <v>0</v>
      </c>
      <c r="N213" s="46">
        <f t="shared" si="87"/>
        <v>0</v>
      </c>
      <c r="O213" s="46">
        <f t="shared" si="87"/>
        <v>0</v>
      </c>
      <c r="P213" s="46">
        <f t="shared" si="87"/>
        <v>0</v>
      </c>
      <c r="Q213" s="46">
        <f t="shared" si="87"/>
        <v>0</v>
      </c>
      <c r="R213" s="46">
        <f t="shared" si="87"/>
        <v>0</v>
      </c>
      <c r="S213" s="46">
        <f t="shared" si="87"/>
        <v>0</v>
      </c>
      <c r="T213" s="46">
        <f t="shared" si="87"/>
        <v>0</v>
      </c>
      <c r="U213" s="46">
        <f t="shared" si="87"/>
        <v>0</v>
      </c>
      <c r="V213" s="46">
        <f t="shared" si="87"/>
        <v>19.7</v>
      </c>
      <c r="W213" s="46">
        <f t="shared" si="87"/>
        <v>0</v>
      </c>
      <c r="X213" s="46">
        <f t="shared" si="87"/>
        <v>0</v>
      </c>
      <c r="Y213" s="46">
        <f t="shared" si="87"/>
        <v>0</v>
      </c>
      <c r="Z213" s="46">
        <f t="shared" si="87"/>
        <v>0</v>
      </c>
      <c r="AA213" s="46">
        <f t="shared" si="87"/>
        <v>0</v>
      </c>
      <c r="AB213" s="46">
        <f t="shared" si="87"/>
        <v>0</v>
      </c>
      <c r="AC213" s="46">
        <f t="shared" si="87"/>
        <v>0</v>
      </c>
      <c r="AD213" s="46">
        <f t="shared" si="87"/>
        <v>0</v>
      </c>
      <c r="AE213" s="46">
        <f t="shared" si="87"/>
        <v>0</v>
      </c>
      <c r="AF213" s="46"/>
      <c r="AG213" s="40">
        <f t="shared" si="83"/>
        <v>19.7</v>
      </c>
      <c r="AH213" s="72">
        <f t="shared" si="84"/>
        <v>0</v>
      </c>
    </row>
    <row r="214" spans="1:34" s="12" customFormat="1" ht="18.75">
      <c r="A214" s="45" t="s">
        <v>13</v>
      </c>
      <c r="B214" s="94">
        <f t="shared" si="85"/>
        <v>46839</v>
      </c>
      <c r="C214" s="94">
        <f t="shared" si="85"/>
        <v>25445.024</v>
      </c>
      <c r="D214" s="94">
        <f t="shared" si="85"/>
        <v>25458.434409999998</v>
      </c>
      <c r="E214" s="94">
        <f t="shared" si="85"/>
        <v>24212.138150000002</v>
      </c>
      <c r="F214" s="66">
        <f t="shared" si="79"/>
        <v>51.692261043147816</v>
      </c>
      <c r="G214" s="66">
        <f t="shared" si="80"/>
        <v>95.1547074587157</v>
      </c>
      <c r="H214" s="46">
        <f t="shared" si="86"/>
        <v>0</v>
      </c>
      <c r="I214" s="46">
        <f t="shared" si="86"/>
        <v>0</v>
      </c>
      <c r="J214" s="46">
        <f t="shared" si="86"/>
        <v>4912.8</v>
      </c>
      <c r="K214" s="46">
        <f t="shared" si="86"/>
        <v>0</v>
      </c>
      <c r="L214" s="46">
        <f aca="true" t="shared" si="88" ref="L214:Q215">L192+L187+L167+L144+L108+L90+L80+L49+L11</f>
        <v>4125</v>
      </c>
      <c r="M214" s="46">
        <f t="shared" si="88"/>
        <v>7105.2</v>
      </c>
      <c r="N214" s="46">
        <f t="shared" si="88"/>
        <v>3374.781</v>
      </c>
      <c r="O214" s="46">
        <f t="shared" si="88"/>
        <v>3373.3430000000003</v>
      </c>
      <c r="P214" s="46">
        <f t="shared" si="88"/>
        <v>4673.106</v>
      </c>
      <c r="Q214" s="46">
        <f t="shared" si="88"/>
        <v>5377.31574</v>
      </c>
      <c r="R214" s="46">
        <f>R192+R187+R167+R144+R108+R90+R80+R11</f>
        <v>4616.106</v>
      </c>
      <c r="S214" s="46">
        <f aca="true" t="shared" si="89" ref="S214:AE214">S192+S187+S167+S144+S108+S90+S80+S49+S11</f>
        <v>4682.54741</v>
      </c>
      <c r="T214" s="46">
        <f t="shared" si="89"/>
        <v>3743.2309999999998</v>
      </c>
      <c r="U214" s="46">
        <f t="shared" si="89"/>
        <v>3673.732</v>
      </c>
      <c r="V214" s="46">
        <f t="shared" si="89"/>
        <v>3843.2309999999998</v>
      </c>
      <c r="W214" s="46">
        <f t="shared" si="89"/>
        <v>0</v>
      </c>
      <c r="X214" s="46">
        <f t="shared" si="89"/>
        <v>3743.2309999999998</v>
      </c>
      <c r="Y214" s="46">
        <f t="shared" si="89"/>
        <v>0</v>
      </c>
      <c r="Z214" s="46">
        <f t="shared" si="89"/>
        <v>3802.7309999999998</v>
      </c>
      <c r="AA214" s="46">
        <f t="shared" si="89"/>
        <v>0</v>
      </c>
      <c r="AB214" s="46">
        <f t="shared" si="89"/>
        <v>4192.324</v>
      </c>
      <c r="AC214" s="46">
        <f t="shared" si="89"/>
        <v>0</v>
      </c>
      <c r="AD214" s="46">
        <f t="shared" si="89"/>
        <v>5812.459000000001</v>
      </c>
      <c r="AE214" s="46">
        <f t="shared" si="89"/>
        <v>0</v>
      </c>
      <c r="AF214" s="46"/>
      <c r="AG214" s="40">
        <f t="shared" si="83"/>
        <v>46839</v>
      </c>
      <c r="AH214" s="72">
        <f t="shared" si="84"/>
        <v>12412.580999999998</v>
      </c>
    </row>
    <row r="215" spans="1:34" s="12" customFormat="1" ht="18.75">
      <c r="A215" s="45" t="s">
        <v>14</v>
      </c>
      <c r="B215" s="94">
        <f t="shared" si="85"/>
        <v>234995.00349</v>
      </c>
      <c r="C215" s="94">
        <f t="shared" si="85"/>
        <v>147119.21184</v>
      </c>
      <c r="D215" s="94">
        <f t="shared" si="85"/>
        <v>148054.23324000003</v>
      </c>
      <c r="E215" s="94">
        <f t="shared" si="85"/>
        <v>130074.10091000001</v>
      </c>
      <c r="F215" s="66">
        <f t="shared" si="79"/>
        <v>55.351858115372735</v>
      </c>
      <c r="G215" s="66">
        <f t="shared" si="80"/>
        <v>88.4140822148113</v>
      </c>
      <c r="H215" s="46">
        <f t="shared" si="86"/>
        <v>15827.292</v>
      </c>
      <c r="I215" s="46">
        <f t="shared" si="86"/>
        <v>9556.763</v>
      </c>
      <c r="J215" s="46">
        <f t="shared" si="86"/>
        <v>21848.430999999997</v>
      </c>
      <c r="K215" s="46">
        <f t="shared" si="86"/>
        <v>22860.66571</v>
      </c>
      <c r="L215" s="46">
        <f t="shared" si="88"/>
        <v>20539.77</v>
      </c>
      <c r="M215" s="46">
        <f t="shared" si="88"/>
        <v>14875.17241</v>
      </c>
      <c r="N215" s="46">
        <f t="shared" si="88"/>
        <v>22427.612119999998</v>
      </c>
      <c r="O215" s="46">
        <f t="shared" si="88"/>
        <v>19441.08784</v>
      </c>
      <c r="P215" s="46">
        <f t="shared" si="88"/>
        <v>19983.21712</v>
      </c>
      <c r="Q215" s="46">
        <f t="shared" si="88"/>
        <v>22923.52678</v>
      </c>
      <c r="R215" s="46">
        <f>R193+R188+R168+R145+R109+R91+R81+R50+R12</f>
        <v>23416.855539999997</v>
      </c>
      <c r="S215" s="46">
        <f aca="true" t="shared" si="90" ref="S215:AE215">S193+S188+S168+S145+S109+S91+S81+S50+S12</f>
        <v>23642.14763</v>
      </c>
      <c r="T215" s="46">
        <f t="shared" si="90"/>
        <v>23076.034059999998</v>
      </c>
      <c r="U215" s="46">
        <f t="shared" si="90"/>
        <v>16774.737540000002</v>
      </c>
      <c r="V215" s="46">
        <f t="shared" si="90"/>
        <v>14466.90254</v>
      </c>
      <c r="W215" s="46">
        <f t="shared" si="90"/>
        <v>0</v>
      </c>
      <c r="X215" s="46">
        <f t="shared" si="90"/>
        <v>13249.884540000001</v>
      </c>
      <c r="Y215" s="46">
        <f t="shared" si="90"/>
        <v>0</v>
      </c>
      <c r="Z215" s="46">
        <f t="shared" si="90"/>
        <v>21918.865179999997</v>
      </c>
      <c r="AA215" s="46">
        <f t="shared" si="90"/>
        <v>0</v>
      </c>
      <c r="AB215" s="46">
        <f t="shared" si="90"/>
        <v>14436.46854</v>
      </c>
      <c r="AC215" s="46">
        <f t="shared" si="90"/>
        <v>0</v>
      </c>
      <c r="AD215" s="46">
        <f t="shared" si="90"/>
        <v>23803.670850000002</v>
      </c>
      <c r="AE215" s="46">
        <f t="shared" si="90"/>
        <v>0</v>
      </c>
      <c r="AF215" s="46"/>
      <c r="AG215" s="40">
        <f t="shared" si="83"/>
        <v>234995.00349</v>
      </c>
      <c r="AH215" s="72">
        <f t="shared" si="84"/>
        <v>80643.10512</v>
      </c>
    </row>
    <row r="216" spans="1:34" s="12" customFormat="1" ht="56.25">
      <c r="A216" s="67" t="s">
        <v>66</v>
      </c>
      <c r="B216" s="90">
        <f>B211+B205+B199+B61+B29+B18+B35</f>
        <v>27126.900040000004</v>
      </c>
      <c r="C216" s="90">
        <f>C211+C205+C199+C61+C29+C18+C35</f>
        <v>14733.960240000002</v>
      </c>
      <c r="D216" s="90">
        <f>D211+D205+D199+D61+D29+D18+D35</f>
        <v>14603.629</v>
      </c>
      <c r="E216" s="90">
        <f>E211+E205+E199+E61+E29+E18+E35</f>
        <v>14603.634</v>
      </c>
      <c r="F216" s="68">
        <f t="shared" si="79"/>
        <v>53.8345110516358</v>
      </c>
      <c r="G216" s="68">
        <f t="shared" si="80"/>
        <v>99.1154703971157</v>
      </c>
      <c r="H216" s="42">
        <f aca="true" t="shared" si="91" ref="H216:AE216">H211+H205+H199+H61+H29+H18+H35</f>
        <v>510.4</v>
      </c>
      <c r="I216" s="42">
        <f t="shared" si="91"/>
        <v>510.4</v>
      </c>
      <c r="J216" s="42">
        <f t="shared" si="91"/>
        <v>2723.043</v>
      </c>
      <c r="K216" s="42">
        <f t="shared" si="91"/>
        <v>2723.04</v>
      </c>
      <c r="L216" s="42">
        <f t="shared" si="91"/>
        <v>2718.287</v>
      </c>
      <c r="M216" s="42">
        <f t="shared" si="91"/>
        <v>2718.287</v>
      </c>
      <c r="N216" s="42">
        <f t="shared" si="91"/>
        <v>2188.1575599999996</v>
      </c>
      <c r="O216" s="42">
        <f t="shared" si="91"/>
        <v>1918.6919999999998</v>
      </c>
      <c r="P216" s="42">
        <f t="shared" si="91"/>
        <v>2352.2825599999996</v>
      </c>
      <c r="Q216" s="42">
        <f t="shared" si="91"/>
        <v>2515.815</v>
      </c>
      <c r="R216" s="42">
        <f t="shared" si="91"/>
        <v>2136.6825599999997</v>
      </c>
      <c r="S216" s="42">
        <f t="shared" si="91"/>
        <v>2004.5249999999999</v>
      </c>
      <c r="T216" s="42">
        <f t="shared" si="91"/>
        <v>2105.1075599999995</v>
      </c>
      <c r="U216" s="42">
        <f t="shared" si="91"/>
        <v>2212.875</v>
      </c>
      <c r="V216" s="42">
        <f t="shared" si="91"/>
        <v>2188.1575599999996</v>
      </c>
      <c r="W216" s="42">
        <f t="shared" si="91"/>
        <v>0</v>
      </c>
      <c r="X216" s="42">
        <f t="shared" si="91"/>
        <v>2188.1575599999996</v>
      </c>
      <c r="Y216" s="42">
        <f t="shared" si="91"/>
        <v>0</v>
      </c>
      <c r="Z216" s="42">
        <f t="shared" si="91"/>
        <v>2198.6575599999996</v>
      </c>
      <c r="AA216" s="42">
        <f t="shared" si="91"/>
        <v>0</v>
      </c>
      <c r="AB216" s="42">
        <f t="shared" si="91"/>
        <v>2188.1576</v>
      </c>
      <c r="AC216" s="42">
        <f t="shared" si="91"/>
        <v>0</v>
      </c>
      <c r="AD216" s="42">
        <f t="shared" si="91"/>
        <v>3629.80952</v>
      </c>
      <c r="AE216" s="42">
        <f t="shared" si="91"/>
        <v>0</v>
      </c>
      <c r="AF216" s="42"/>
      <c r="AG216" s="40">
        <f t="shared" si="83"/>
        <v>27126.90004</v>
      </c>
      <c r="AH216" s="72">
        <f t="shared" si="84"/>
        <v>8139.887559999999</v>
      </c>
    </row>
    <row r="217" spans="1:34" s="12" customFormat="1" ht="36" customHeight="1">
      <c r="A217" s="47" t="s">
        <v>52</v>
      </c>
      <c r="B217" s="95">
        <f>B110</f>
        <v>250</v>
      </c>
      <c r="C217" s="95">
        <f>C110</f>
        <v>250</v>
      </c>
      <c r="D217" s="95">
        <f>D110</f>
        <v>250</v>
      </c>
      <c r="E217" s="95">
        <f>E110</f>
        <v>250</v>
      </c>
      <c r="F217" s="66">
        <f t="shared" si="79"/>
        <v>100</v>
      </c>
      <c r="G217" s="66">
        <f t="shared" si="80"/>
        <v>100</v>
      </c>
      <c r="H217" s="48">
        <f aca="true" t="shared" si="92" ref="H217:AE217">H110</f>
        <v>0</v>
      </c>
      <c r="I217" s="48">
        <f t="shared" si="92"/>
        <v>0</v>
      </c>
      <c r="J217" s="48">
        <f t="shared" si="92"/>
        <v>0</v>
      </c>
      <c r="K217" s="48">
        <f t="shared" si="92"/>
        <v>0</v>
      </c>
      <c r="L217" s="48">
        <f t="shared" si="92"/>
        <v>250</v>
      </c>
      <c r="M217" s="48">
        <f t="shared" si="92"/>
        <v>0</v>
      </c>
      <c r="N217" s="48">
        <f t="shared" si="92"/>
        <v>0</v>
      </c>
      <c r="O217" s="48">
        <f>O110</f>
        <v>0</v>
      </c>
      <c r="P217" s="48">
        <f t="shared" si="92"/>
        <v>0</v>
      </c>
      <c r="Q217" s="48">
        <f t="shared" si="92"/>
        <v>250</v>
      </c>
      <c r="R217" s="48">
        <f t="shared" si="92"/>
        <v>0</v>
      </c>
      <c r="S217" s="48">
        <f t="shared" si="92"/>
        <v>0</v>
      </c>
      <c r="T217" s="48">
        <f t="shared" si="92"/>
        <v>0</v>
      </c>
      <c r="U217" s="48">
        <f t="shared" si="92"/>
        <v>0</v>
      </c>
      <c r="V217" s="48">
        <f t="shared" si="92"/>
        <v>0</v>
      </c>
      <c r="W217" s="48">
        <f t="shared" si="92"/>
        <v>0</v>
      </c>
      <c r="X217" s="48">
        <f t="shared" si="92"/>
        <v>0</v>
      </c>
      <c r="Y217" s="48">
        <f t="shared" si="92"/>
        <v>0</v>
      </c>
      <c r="Z217" s="48">
        <f t="shared" si="92"/>
        <v>0</v>
      </c>
      <c r="AA217" s="48">
        <f t="shared" si="92"/>
        <v>0</v>
      </c>
      <c r="AB217" s="48">
        <f t="shared" si="92"/>
        <v>0</v>
      </c>
      <c r="AC217" s="48">
        <f t="shared" si="92"/>
        <v>0</v>
      </c>
      <c r="AD217" s="48">
        <f t="shared" si="92"/>
        <v>0</v>
      </c>
      <c r="AE217" s="48">
        <f t="shared" si="92"/>
        <v>0</v>
      </c>
      <c r="AF217" s="48"/>
      <c r="AG217" s="41">
        <f t="shared" si="83"/>
        <v>250</v>
      </c>
      <c r="AH217" s="72">
        <f t="shared" si="84"/>
        <v>250</v>
      </c>
    </row>
    <row r="218" spans="1:34" s="12" customFormat="1" ht="18.75">
      <c r="A218" s="74" t="s">
        <v>51</v>
      </c>
      <c r="B218" s="96">
        <f>B92+B111</f>
        <v>731008.9609999999</v>
      </c>
      <c r="C218" s="96">
        <f>C92+C111</f>
        <v>359034.961</v>
      </c>
      <c r="D218" s="96">
        <f>D92+D111</f>
        <v>317658.43</v>
      </c>
      <c r="E218" s="96">
        <f>E92+E111</f>
        <v>259981.529</v>
      </c>
      <c r="F218" s="75">
        <f t="shared" si="79"/>
        <v>35.56475267339439</v>
      </c>
      <c r="G218" s="75">
        <f t="shared" si="80"/>
        <v>72.41120148185234</v>
      </c>
      <c r="H218" s="96">
        <f aca="true" t="shared" si="93" ref="H218:AE218">H92+H111</f>
        <v>0</v>
      </c>
      <c r="I218" s="96">
        <f t="shared" si="93"/>
        <v>0</v>
      </c>
      <c r="J218" s="96">
        <f t="shared" si="93"/>
        <v>32077.489</v>
      </c>
      <c r="K218" s="96">
        <f t="shared" si="93"/>
        <v>32077.489</v>
      </c>
      <c r="L218" s="96">
        <f t="shared" si="93"/>
        <v>183957.472</v>
      </c>
      <c r="M218" s="96">
        <f t="shared" si="93"/>
        <v>173078.7</v>
      </c>
      <c r="N218" s="96">
        <f t="shared" si="93"/>
        <v>15000</v>
      </c>
      <c r="O218" s="96">
        <f t="shared" si="93"/>
        <v>11894.12</v>
      </c>
      <c r="P218" s="96">
        <f t="shared" si="93"/>
        <v>25899.34</v>
      </c>
      <c r="Q218" s="96">
        <f t="shared" si="93"/>
        <v>39884</v>
      </c>
      <c r="R218" s="96">
        <f t="shared" si="93"/>
        <v>45100.66</v>
      </c>
      <c r="S218" s="96">
        <f t="shared" si="93"/>
        <v>2047.22</v>
      </c>
      <c r="T218" s="96">
        <f t="shared" si="93"/>
        <v>57000</v>
      </c>
      <c r="U218" s="96">
        <f t="shared" si="93"/>
        <v>1000</v>
      </c>
      <c r="V218" s="96">
        <f t="shared" si="93"/>
        <v>57000</v>
      </c>
      <c r="W218" s="96">
        <f t="shared" si="93"/>
        <v>0</v>
      </c>
      <c r="X218" s="96">
        <f t="shared" si="93"/>
        <v>56416.773</v>
      </c>
      <c r="Y218" s="96">
        <f t="shared" si="93"/>
        <v>0</v>
      </c>
      <c r="Z218" s="96">
        <f t="shared" si="93"/>
        <v>67356.297</v>
      </c>
      <c r="AA218" s="96">
        <f t="shared" si="93"/>
        <v>0</v>
      </c>
      <c r="AB218" s="96">
        <f t="shared" si="93"/>
        <v>0</v>
      </c>
      <c r="AC218" s="96">
        <f t="shared" si="93"/>
        <v>0</v>
      </c>
      <c r="AD218" s="96">
        <f t="shared" si="93"/>
        <v>191200.93</v>
      </c>
      <c r="AE218" s="96">
        <f t="shared" si="93"/>
        <v>0</v>
      </c>
      <c r="AF218" s="76"/>
      <c r="AG218" s="41">
        <f t="shared" si="83"/>
        <v>731008.9610000001</v>
      </c>
      <c r="AH218" s="72">
        <f t="shared" si="84"/>
        <v>231034.961</v>
      </c>
    </row>
    <row r="219" spans="1:34" s="77" customFormat="1" ht="18.75" customHeight="1">
      <c r="A219" s="45" t="s">
        <v>73</v>
      </c>
      <c r="B219" s="94">
        <f>B146</f>
        <v>241.1</v>
      </c>
      <c r="C219" s="94">
        <f>C146</f>
        <v>241.1</v>
      </c>
      <c r="D219" s="94">
        <f>D146</f>
        <v>241.1</v>
      </c>
      <c r="E219" s="94">
        <f>E146</f>
        <v>241.1</v>
      </c>
      <c r="F219" s="75">
        <f t="shared" si="79"/>
        <v>100</v>
      </c>
      <c r="G219" s="75">
        <f t="shared" si="80"/>
        <v>100</v>
      </c>
      <c r="H219" s="94">
        <f aca="true" t="shared" si="94" ref="H219:AE219">H146</f>
        <v>0</v>
      </c>
      <c r="I219" s="94">
        <f t="shared" si="94"/>
        <v>0</v>
      </c>
      <c r="J219" s="94">
        <f t="shared" si="94"/>
        <v>0</v>
      </c>
      <c r="K219" s="94">
        <f t="shared" si="94"/>
        <v>0</v>
      </c>
      <c r="L219" s="94">
        <f t="shared" si="94"/>
        <v>0</v>
      </c>
      <c r="M219" s="94">
        <f t="shared" si="94"/>
        <v>0</v>
      </c>
      <c r="N219" s="94">
        <f t="shared" si="94"/>
        <v>0</v>
      </c>
      <c r="O219" s="94">
        <f t="shared" si="94"/>
        <v>0</v>
      </c>
      <c r="P219" s="94">
        <f t="shared" si="94"/>
        <v>110</v>
      </c>
      <c r="Q219" s="94">
        <f t="shared" si="94"/>
        <v>110</v>
      </c>
      <c r="R219" s="94">
        <f t="shared" si="94"/>
        <v>0</v>
      </c>
      <c r="S219" s="94">
        <f t="shared" si="94"/>
        <v>0</v>
      </c>
      <c r="T219" s="94">
        <f t="shared" si="94"/>
        <v>131.1</v>
      </c>
      <c r="U219" s="94">
        <f t="shared" si="94"/>
        <v>131.1</v>
      </c>
      <c r="V219" s="94">
        <f t="shared" si="94"/>
        <v>0</v>
      </c>
      <c r="W219" s="94">
        <f t="shared" si="94"/>
        <v>0</v>
      </c>
      <c r="X219" s="94">
        <f t="shared" si="94"/>
        <v>0</v>
      </c>
      <c r="Y219" s="94">
        <f t="shared" si="94"/>
        <v>0</v>
      </c>
      <c r="Z219" s="94">
        <f t="shared" si="94"/>
        <v>0</v>
      </c>
      <c r="AA219" s="94">
        <f t="shared" si="94"/>
        <v>0</v>
      </c>
      <c r="AB219" s="94">
        <f t="shared" si="94"/>
        <v>0</v>
      </c>
      <c r="AC219" s="94">
        <f t="shared" si="94"/>
        <v>0</v>
      </c>
      <c r="AD219" s="94">
        <f t="shared" si="94"/>
        <v>0</v>
      </c>
      <c r="AE219" s="94">
        <f t="shared" si="94"/>
        <v>0</v>
      </c>
      <c r="AF219" s="79"/>
      <c r="AH219" s="78"/>
    </row>
    <row r="220" spans="1:34" s="12" customFormat="1" ht="18.75" customHeight="1">
      <c r="A220" s="17"/>
      <c r="B220" s="17"/>
      <c r="C220" s="17"/>
      <c r="D220" s="17"/>
      <c r="E220" s="17"/>
      <c r="F220" s="17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H220" s="52"/>
    </row>
    <row r="221" spans="1:34" s="12" customFormat="1" ht="18.75" customHeight="1">
      <c r="A221" s="17"/>
      <c r="B221" s="17"/>
      <c r="C221" s="17"/>
      <c r="D221" s="17"/>
      <c r="E221" s="17"/>
      <c r="F221" s="98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H221" s="52"/>
    </row>
    <row r="222" spans="1:34" s="12" customFormat="1" ht="18.75" customHeight="1">
      <c r="A222" s="17"/>
      <c r="B222" s="17"/>
      <c r="C222" s="17"/>
      <c r="D222" s="17"/>
      <c r="E222" s="17"/>
      <c r="F222" s="17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H222" s="52"/>
    </row>
    <row r="223" spans="1:44" ht="21" customHeight="1">
      <c r="A223" s="130" t="s">
        <v>70</v>
      </c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"/>
      <c r="P223" s="5"/>
      <c r="Q223" s="5"/>
      <c r="R223" s="5"/>
      <c r="S223" s="5"/>
      <c r="T223" s="1"/>
      <c r="U223" s="1"/>
      <c r="V223" s="1"/>
      <c r="W223" s="1"/>
      <c r="X223" s="24"/>
      <c r="Y223" s="24"/>
      <c r="Z223" s="1"/>
      <c r="AA223" s="1"/>
      <c r="AB223" s="1"/>
      <c r="AC223" s="1"/>
      <c r="AD223" s="1"/>
      <c r="AE223" s="1"/>
      <c r="AF223" s="1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4"/>
    </row>
    <row r="224" spans="2:44" ht="15.75" customHeight="1">
      <c r="B224" s="1"/>
      <c r="C224" s="1"/>
      <c r="D224" s="1"/>
      <c r="E224" s="1"/>
      <c r="F224" s="1"/>
      <c r="G224" s="1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4"/>
    </row>
    <row r="225" spans="1:44" ht="20.25" customHeight="1">
      <c r="A225" s="130" t="s">
        <v>88</v>
      </c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"/>
      <c r="P225" s="19"/>
      <c r="Q225" s="19"/>
      <c r="R225" s="5"/>
      <c r="S225" s="5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4"/>
    </row>
    <row r="226" spans="1:7" ht="17.25" customHeight="1">
      <c r="A226" s="23"/>
      <c r="B226" s="1"/>
      <c r="C226" s="1"/>
      <c r="D226" s="1"/>
      <c r="E226" s="1"/>
      <c r="F226" s="1"/>
      <c r="G226" s="1"/>
    </row>
    <row r="227" ht="48.75" customHeight="1">
      <c r="F227" s="71"/>
    </row>
    <row r="228" spans="2:7" ht="18.75">
      <c r="B228" s="13"/>
      <c r="C228" s="13"/>
      <c r="D228" s="13"/>
      <c r="E228" s="13"/>
      <c r="F228" s="13"/>
      <c r="G228" s="13"/>
    </row>
  </sheetData>
  <sheetProtection/>
  <mergeCells count="53">
    <mergeCell ref="A225:N225"/>
    <mergeCell ref="A4:A5"/>
    <mergeCell ref="B4:B5"/>
    <mergeCell ref="AB3:AD3"/>
    <mergeCell ref="A223:N223"/>
    <mergeCell ref="A7:AD7"/>
    <mergeCell ref="Z4:AA4"/>
    <mergeCell ref="AB4:AC4"/>
    <mergeCell ref="F4:G4"/>
    <mergeCell ref="H4:I4"/>
    <mergeCell ref="AF133:AF139"/>
    <mergeCell ref="AF147:AF152"/>
    <mergeCell ref="A1:AD1"/>
    <mergeCell ref="A2:AD2"/>
    <mergeCell ref="T4:U4"/>
    <mergeCell ref="V4:W4"/>
    <mergeCell ref="X4:Y4"/>
    <mergeCell ref="C4:C5"/>
    <mergeCell ref="D4:D5"/>
    <mergeCell ref="E4:E5"/>
    <mergeCell ref="J4:K4"/>
    <mergeCell ref="L4:M4"/>
    <mergeCell ref="N4:O4"/>
    <mergeCell ref="P4:Q4"/>
    <mergeCell ref="R4:S4"/>
    <mergeCell ref="AF41:AF45"/>
    <mergeCell ref="AD4:AE4"/>
    <mergeCell ref="AF4:AF5"/>
    <mergeCell ref="AF72:AF76"/>
    <mergeCell ref="AF93:AF98"/>
    <mergeCell ref="AF99:AF104"/>
    <mergeCell ref="AF112:AF118"/>
    <mergeCell ref="AF51:AF55"/>
    <mergeCell ref="AF56:AF60"/>
    <mergeCell ref="AF119:AF125"/>
    <mergeCell ref="AF126:AF132"/>
    <mergeCell ref="AF82:AF86"/>
    <mergeCell ref="AF62:AF66"/>
    <mergeCell ref="AF67:AF71"/>
    <mergeCell ref="AF13:AF17"/>
    <mergeCell ref="AF19:AF23"/>
    <mergeCell ref="AF24:AF28"/>
    <mergeCell ref="AF30:AF34"/>
    <mergeCell ref="AF36:AF40"/>
    <mergeCell ref="AF184:AF188"/>
    <mergeCell ref="AF194:AF198"/>
    <mergeCell ref="AF200:AF204"/>
    <mergeCell ref="AF206:AF210"/>
    <mergeCell ref="AF153:AF157"/>
    <mergeCell ref="AF158:AF162"/>
    <mergeCell ref="AF169:AF173"/>
    <mergeCell ref="AF174:AF178"/>
    <mergeCell ref="AF179:AF183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8" scale="30" r:id="rId3"/>
  <rowBreaks count="2" manualBreakCount="2">
    <brk id="76" max="31" man="1"/>
    <brk id="15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2018-05-04T03:48:59Z</cp:lastPrinted>
  <dcterms:created xsi:type="dcterms:W3CDTF">1996-10-08T23:32:33Z</dcterms:created>
  <dcterms:modified xsi:type="dcterms:W3CDTF">2018-08-09T06:45:24Z</dcterms:modified>
  <cp:category/>
  <cp:version/>
  <cp:contentType/>
  <cp:contentStatus/>
</cp:coreProperties>
</file>