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Общая\УПРАВЛЕНИЕ ЭКОНОМИКИ\ЕЖЕМЕСЯЧНЫЕ ОТЧЕТЫ по МУНИЦИПАЛЬНЫМ ПРОГРАММАМ\на 01.11.2015\Развитие культуры\"/>
    </mc:Choice>
  </mc:AlternateContent>
  <bookViews>
    <workbookView xWindow="0" yWindow="0" windowWidth="19320" windowHeight="11850"/>
  </bookViews>
  <sheets>
    <sheet name="Лист1" sheetId="1" r:id="rId1"/>
  </sheets>
  <definedNames>
    <definedName name="_xlnm.Print_Titles" localSheetId="0">Лист1!$A:$A,Лист1!$1:$2</definedName>
    <definedName name="_xlnm.Print_Area" localSheetId="0">Лист1!$A$1:$AF$215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  <c r="C50" i="1"/>
  <c r="D78" i="1"/>
  <c r="C78" i="1" l="1"/>
  <c r="C179" i="1" l="1"/>
  <c r="C199" i="1" l="1"/>
  <c r="C104" i="1"/>
  <c r="C105" i="1"/>
  <c r="C79" i="1"/>
  <c r="B147" i="1"/>
  <c r="B146" i="1" s="1"/>
  <c r="C206" i="1"/>
  <c r="C178" i="1"/>
  <c r="C168" i="1"/>
  <c r="C163" i="1"/>
  <c r="E145" i="1"/>
  <c r="E99" i="1"/>
  <c r="C99" i="1"/>
  <c r="C60" i="1"/>
  <c r="C42" i="1"/>
  <c r="C43" i="1"/>
  <c r="AD213" i="1" l="1"/>
  <c r="E157" i="1"/>
  <c r="D157" i="1"/>
  <c r="C157" i="1"/>
  <c r="E155" i="1"/>
  <c r="D155" i="1" s="1"/>
  <c r="C155" i="1"/>
  <c r="B155" i="1"/>
  <c r="E154" i="1"/>
  <c r="D154" i="1" s="1"/>
  <c r="C154" i="1"/>
  <c r="B154" i="1"/>
  <c r="AD153" i="1"/>
  <c r="AD152" i="1" s="1"/>
  <c r="AC153" i="1"/>
  <c r="AC152" i="1" s="1"/>
  <c r="AB153" i="1"/>
  <c r="AB152" i="1" s="1"/>
  <c r="AA153" i="1"/>
  <c r="Z153" i="1"/>
  <c r="Y153" i="1"/>
  <c r="X153" i="1"/>
  <c r="W153" i="1"/>
  <c r="W152" i="1" s="1"/>
  <c r="V153" i="1"/>
  <c r="V152" i="1" s="1"/>
  <c r="U153" i="1"/>
  <c r="U152" i="1" s="1"/>
  <c r="T153" i="1"/>
  <c r="T152" i="1" s="1"/>
  <c r="S153" i="1"/>
  <c r="S152" i="1" s="1"/>
  <c r="R153" i="1"/>
  <c r="R152" i="1" s="1"/>
  <c r="Q153" i="1"/>
  <c r="Q152" i="1" s="1"/>
  <c r="P153" i="1"/>
  <c r="O153" i="1"/>
  <c r="O152" i="1" s="1"/>
  <c r="M153" i="1"/>
  <c r="M152" i="1" s="1"/>
  <c r="L153" i="1"/>
  <c r="L152" i="1" s="1"/>
  <c r="K153" i="1"/>
  <c r="K152" i="1" s="1"/>
  <c r="J153" i="1"/>
  <c r="I153" i="1"/>
  <c r="I152" i="1" s="1"/>
  <c r="H153" i="1"/>
  <c r="H152" i="1" s="1"/>
  <c r="AE152" i="1"/>
  <c r="AA152" i="1"/>
  <c r="Z152" i="1"/>
  <c r="Y152" i="1"/>
  <c r="X152" i="1"/>
  <c r="P152" i="1"/>
  <c r="N152" i="1"/>
  <c r="J152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B161" i="1"/>
  <c r="AC161" i="1"/>
  <c r="AD161" i="1"/>
  <c r="B162" i="1"/>
  <c r="C162" i="1"/>
  <c r="E162" i="1"/>
  <c r="D162" i="1" s="1"/>
  <c r="B163" i="1"/>
  <c r="E163" i="1"/>
  <c r="D163" i="1" s="1"/>
  <c r="E151" i="1"/>
  <c r="B164" i="1"/>
  <c r="C164" i="1"/>
  <c r="E164" i="1"/>
  <c r="B165" i="1"/>
  <c r="E165" i="1"/>
  <c r="D151" i="1"/>
  <c r="C151" i="1"/>
  <c r="F145" i="1"/>
  <c r="C145" i="1"/>
  <c r="AA146" i="1"/>
  <c r="Z146" i="1"/>
  <c r="Y146" i="1"/>
  <c r="X146" i="1"/>
  <c r="B152" i="1" l="1"/>
  <c r="E153" i="1"/>
  <c r="E152" i="1" s="1"/>
  <c r="C153" i="1"/>
  <c r="C152" i="1" s="1"/>
  <c r="G163" i="1"/>
  <c r="D161" i="1"/>
  <c r="C161" i="1"/>
  <c r="B161" i="1"/>
  <c r="F157" i="1"/>
  <c r="D153" i="1"/>
  <c r="D152" i="1" s="1"/>
  <c r="G157" i="1"/>
  <c r="E161" i="1"/>
  <c r="F163" i="1"/>
  <c r="F153" i="1" l="1"/>
  <c r="F152" i="1" s="1"/>
  <c r="G153" i="1"/>
  <c r="G152" i="1" s="1"/>
  <c r="F161" i="1"/>
  <c r="G161" i="1"/>
  <c r="Z77" i="1" l="1"/>
  <c r="AD185" i="1"/>
  <c r="B187" i="1"/>
  <c r="C187" i="1" l="1"/>
  <c r="C186" i="1"/>
  <c r="C173" i="1"/>
  <c r="C172" i="1"/>
  <c r="C98" i="1"/>
  <c r="C25" i="1"/>
  <c r="C19" i="1"/>
  <c r="C18" i="1"/>
  <c r="AH9" i="1"/>
  <c r="AH12" i="1"/>
  <c r="AH13" i="1"/>
  <c r="AH14" i="1"/>
  <c r="AH15" i="1"/>
  <c r="AH18" i="1"/>
  <c r="AH19" i="1"/>
  <c r="AH20" i="1"/>
  <c r="AH21" i="1"/>
  <c r="AH24" i="1"/>
  <c r="AH25" i="1"/>
  <c r="AH26" i="1"/>
  <c r="AH27" i="1"/>
  <c r="AH30" i="1"/>
  <c r="AH31" i="1"/>
  <c r="AH32" i="1"/>
  <c r="AH33" i="1"/>
  <c r="AH36" i="1"/>
  <c r="AH37" i="1"/>
  <c r="AH38" i="1"/>
  <c r="AH39" i="1"/>
  <c r="AH42" i="1"/>
  <c r="AH43" i="1"/>
  <c r="AH44" i="1"/>
  <c r="AH45" i="1"/>
  <c r="AG9" i="1"/>
  <c r="AG12" i="1"/>
  <c r="AG13" i="1"/>
  <c r="AG14" i="1"/>
  <c r="AG15" i="1"/>
  <c r="AG18" i="1"/>
  <c r="AG19" i="1"/>
  <c r="AG20" i="1"/>
  <c r="AG21" i="1"/>
  <c r="AG24" i="1"/>
  <c r="AG25" i="1"/>
  <c r="AG26" i="1"/>
  <c r="AG27" i="1"/>
  <c r="AG30" i="1"/>
  <c r="AG31" i="1"/>
  <c r="AG32" i="1"/>
  <c r="AG33" i="1"/>
  <c r="AG36" i="1"/>
  <c r="AG37" i="1"/>
  <c r="AG38" i="1"/>
  <c r="AG39" i="1"/>
  <c r="AG42" i="1"/>
  <c r="AG43" i="1"/>
  <c r="AG44" i="1"/>
  <c r="AG45" i="1"/>
  <c r="C113" i="1"/>
  <c r="C87" i="1"/>
  <c r="W171" i="1"/>
  <c r="I213" i="1" l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E213" i="1"/>
  <c r="H213" i="1"/>
  <c r="C133" i="1"/>
  <c r="C139" i="1"/>
  <c r="C36" i="1"/>
  <c r="C66" i="1"/>
  <c r="C72" i="1"/>
  <c r="B179" i="1"/>
  <c r="C175" i="1"/>
  <c r="E139" i="1"/>
  <c r="U197" i="1" l="1"/>
  <c r="U141" i="1"/>
  <c r="U135" i="1"/>
  <c r="AD147" i="1" l="1"/>
  <c r="E143" i="1" l="1"/>
  <c r="D143" i="1" s="1"/>
  <c r="C143" i="1"/>
  <c r="B143" i="1"/>
  <c r="E142" i="1"/>
  <c r="D142" i="1" s="1"/>
  <c r="C142" i="1"/>
  <c r="B142" i="1"/>
  <c r="AD141" i="1"/>
  <c r="AD140" i="1" s="1"/>
  <c r="AC141" i="1"/>
  <c r="AC140" i="1" s="1"/>
  <c r="AB141" i="1"/>
  <c r="AA141" i="1"/>
  <c r="AA140" i="1" s="1"/>
  <c r="Z141" i="1"/>
  <c r="Z140" i="1" s="1"/>
  <c r="Y141" i="1"/>
  <c r="Y140" i="1" s="1"/>
  <c r="X141" i="1"/>
  <c r="X140" i="1" s="1"/>
  <c r="W141" i="1"/>
  <c r="W140" i="1" s="1"/>
  <c r="V141" i="1"/>
  <c r="V140" i="1" s="1"/>
  <c r="T141" i="1"/>
  <c r="T140" i="1" s="1"/>
  <c r="S141" i="1"/>
  <c r="S140" i="1" s="1"/>
  <c r="R141" i="1"/>
  <c r="R140" i="1" s="1"/>
  <c r="Q141" i="1"/>
  <c r="P141" i="1"/>
  <c r="P140" i="1" s="1"/>
  <c r="O141" i="1"/>
  <c r="O140" i="1" s="1"/>
  <c r="M141" i="1"/>
  <c r="M140" i="1" s="1"/>
  <c r="L141" i="1"/>
  <c r="L140" i="1" s="1"/>
  <c r="K141" i="1"/>
  <c r="K140" i="1" s="1"/>
  <c r="J141" i="1"/>
  <c r="J140" i="1" s="1"/>
  <c r="I141" i="1"/>
  <c r="I140" i="1" s="1"/>
  <c r="H141" i="1"/>
  <c r="H140" i="1" s="1"/>
  <c r="AE140" i="1"/>
  <c r="AB140" i="1"/>
  <c r="U140" i="1"/>
  <c r="Q140" i="1"/>
  <c r="N140" i="1"/>
  <c r="B141" i="1" l="1"/>
  <c r="F143" i="1"/>
  <c r="C141" i="1"/>
  <c r="C140" i="1" s="1"/>
  <c r="B140" i="1"/>
  <c r="G143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I211" i="1"/>
  <c r="K211" i="1"/>
  <c r="L211" i="1"/>
  <c r="M211" i="1"/>
  <c r="O211" i="1"/>
  <c r="Q211" i="1"/>
  <c r="R211" i="1"/>
  <c r="S211" i="1"/>
  <c r="T211" i="1"/>
  <c r="U211" i="1"/>
  <c r="V211" i="1"/>
  <c r="W211" i="1"/>
  <c r="Y211" i="1"/>
  <c r="Z211" i="1"/>
  <c r="AA211" i="1"/>
  <c r="AB211" i="1"/>
  <c r="AC211" i="1"/>
  <c r="AD211" i="1"/>
  <c r="AE211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H212" i="1"/>
  <c r="H210" i="1"/>
  <c r="C125" i="1"/>
  <c r="C213" i="1"/>
  <c r="R147" i="1" l="1"/>
  <c r="S147" i="1"/>
  <c r="T147" i="1" l="1"/>
  <c r="F139" i="1"/>
  <c r="E137" i="1"/>
  <c r="D137" i="1" s="1"/>
  <c r="C137" i="1"/>
  <c r="B137" i="1"/>
  <c r="E136" i="1"/>
  <c r="D136" i="1" s="1"/>
  <c r="C136" i="1"/>
  <c r="B136" i="1"/>
  <c r="B135" i="1" s="1"/>
  <c r="B134" i="1" s="1"/>
  <c r="AD135" i="1"/>
  <c r="AD134" i="1" s="1"/>
  <c r="AC135" i="1"/>
  <c r="AC134" i="1" s="1"/>
  <c r="AB135" i="1"/>
  <c r="AB134" i="1" s="1"/>
  <c r="AA135" i="1"/>
  <c r="AA134" i="1" s="1"/>
  <c r="Z135" i="1"/>
  <c r="Y135" i="1"/>
  <c r="Y134" i="1" s="1"/>
  <c r="X135" i="1"/>
  <c r="X134" i="1" s="1"/>
  <c r="W135" i="1"/>
  <c r="W134" i="1" s="1"/>
  <c r="V135" i="1"/>
  <c r="U134" i="1"/>
  <c r="S135" i="1"/>
  <c r="R135" i="1"/>
  <c r="R134" i="1" s="1"/>
  <c r="Q135" i="1"/>
  <c r="P135" i="1"/>
  <c r="P134" i="1" s="1"/>
  <c r="O135" i="1"/>
  <c r="O134" i="1" s="1"/>
  <c r="M135" i="1"/>
  <c r="M134" i="1" s="1"/>
  <c r="L135" i="1"/>
  <c r="L134" i="1" s="1"/>
  <c r="K135" i="1"/>
  <c r="K134" i="1" s="1"/>
  <c r="J135" i="1"/>
  <c r="J134" i="1" s="1"/>
  <c r="I135" i="1"/>
  <c r="I134" i="1" s="1"/>
  <c r="H135" i="1"/>
  <c r="AE134" i="1"/>
  <c r="Z134" i="1"/>
  <c r="V134" i="1"/>
  <c r="T134" i="1"/>
  <c r="S134" i="1"/>
  <c r="Q134" i="1"/>
  <c r="N134" i="1"/>
  <c r="H134" i="1"/>
  <c r="E133" i="1"/>
  <c r="B133" i="1"/>
  <c r="E131" i="1"/>
  <c r="C131" i="1"/>
  <c r="B131" i="1"/>
  <c r="E130" i="1"/>
  <c r="D130" i="1" s="1"/>
  <c r="C130" i="1"/>
  <c r="B130" i="1"/>
  <c r="AD129" i="1"/>
  <c r="AD128" i="1" s="1"/>
  <c r="AC129" i="1"/>
  <c r="AC128" i="1" s="1"/>
  <c r="AB129" i="1"/>
  <c r="AB128" i="1" s="1"/>
  <c r="AA129" i="1"/>
  <c r="AA128" i="1" s="1"/>
  <c r="Z129" i="1"/>
  <c r="Z128" i="1" s="1"/>
  <c r="Y129" i="1"/>
  <c r="Y128" i="1" s="1"/>
  <c r="X129" i="1"/>
  <c r="X128" i="1" s="1"/>
  <c r="W129" i="1"/>
  <c r="W128" i="1" s="1"/>
  <c r="V129" i="1"/>
  <c r="V128" i="1" s="1"/>
  <c r="U129" i="1"/>
  <c r="U128" i="1" s="1"/>
  <c r="T129" i="1"/>
  <c r="T128" i="1" s="1"/>
  <c r="S129" i="1"/>
  <c r="S128" i="1" s="1"/>
  <c r="R129" i="1"/>
  <c r="R128" i="1" s="1"/>
  <c r="Q129" i="1"/>
  <c r="Q128" i="1" s="1"/>
  <c r="P129" i="1"/>
  <c r="P128" i="1" s="1"/>
  <c r="O129" i="1"/>
  <c r="O128" i="1" s="1"/>
  <c r="N129" i="1"/>
  <c r="N128" i="1" s="1"/>
  <c r="M129" i="1"/>
  <c r="M128" i="1" s="1"/>
  <c r="L129" i="1"/>
  <c r="L128" i="1" s="1"/>
  <c r="K129" i="1"/>
  <c r="K128" i="1" s="1"/>
  <c r="J129" i="1"/>
  <c r="J128" i="1" s="1"/>
  <c r="I129" i="1"/>
  <c r="I128" i="1" s="1"/>
  <c r="H129" i="1"/>
  <c r="H128" i="1" s="1"/>
  <c r="AE128" i="1"/>
  <c r="C93" i="1"/>
  <c r="C55" i="1"/>
  <c r="F137" i="1" l="1"/>
  <c r="E129" i="1"/>
  <c r="E128" i="1" s="1"/>
  <c r="C135" i="1"/>
  <c r="C134" i="1" s="1"/>
  <c r="B129" i="1"/>
  <c r="B128" i="1" s="1"/>
  <c r="E135" i="1"/>
  <c r="E134" i="1" s="1"/>
  <c r="C129" i="1"/>
  <c r="C128" i="1" s="1"/>
  <c r="F133" i="1"/>
  <c r="F131" i="1"/>
  <c r="G137" i="1"/>
  <c r="G139" i="1"/>
  <c r="D139" i="1"/>
  <c r="G131" i="1"/>
  <c r="G133" i="1"/>
  <c r="D131" i="1"/>
  <c r="D133" i="1"/>
  <c r="F129" i="1" l="1"/>
  <c r="F128" i="1" s="1"/>
  <c r="F135" i="1"/>
  <c r="F134" i="1" s="1"/>
  <c r="G129" i="1"/>
  <c r="G128" i="1" s="1"/>
  <c r="G135" i="1"/>
  <c r="G134" i="1" s="1"/>
  <c r="D129" i="1"/>
  <c r="D128" i="1" s="1"/>
  <c r="D135" i="1"/>
  <c r="D134" i="1" s="1"/>
  <c r="Q147" i="1"/>
  <c r="C119" i="1" l="1"/>
  <c r="C73" i="1"/>
  <c r="C37" i="1"/>
  <c r="C35" i="1" s="1"/>
  <c r="C31" i="1"/>
  <c r="C30" i="1"/>
  <c r="N35" i="1" l="1"/>
  <c r="AH35" i="1" s="1"/>
  <c r="G151" i="1" l="1"/>
  <c r="F151" i="1"/>
  <c r="N146" i="1"/>
  <c r="O147" i="1"/>
  <c r="O146" i="1" s="1"/>
  <c r="E149" i="1"/>
  <c r="C149" i="1"/>
  <c r="B149" i="1"/>
  <c r="E148" i="1"/>
  <c r="D148" i="1" s="1"/>
  <c r="C148" i="1"/>
  <c r="B148" i="1"/>
  <c r="AD146" i="1"/>
  <c r="AC147" i="1"/>
  <c r="AC146" i="1" s="1"/>
  <c r="AB147" i="1"/>
  <c r="AB146" i="1" s="1"/>
  <c r="AA147" i="1"/>
  <c r="Z147" i="1"/>
  <c r="Y147" i="1"/>
  <c r="X147" i="1"/>
  <c r="W147" i="1"/>
  <c r="W146" i="1" s="1"/>
  <c r="V147" i="1"/>
  <c r="V146" i="1" s="1"/>
  <c r="U147" i="1"/>
  <c r="U146" i="1" s="1"/>
  <c r="P147" i="1"/>
  <c r="P146" i="1" s="1"/>
  <c r="M147" i="1"/>
  <c r="L147" i="1"/>
  <c r="L146" i="1" s="1"/>
  <c r="K147" i="1"/>
  <c r="K146" i="1" s="1"/>
  <c r="J147" i="1"/>
  <c r="J146" i="1" s="1"/>
  <c r="I147" i="1"/>
  <c r="I146" i="1" s="1"/>
  <c r="H147" i="1"/>
  <c r="H146" i="1" s="1"/>
  <c r="AE146" i="1"/>
  <c r="T146" i="1"/>
  <c r="S146" i="1"/>
  <c r="R146" i="1"/>
  <c r="Q146" i="1"/>
  <c r="M146" i="1"/>
  <c r="C147" i="1" l="1"/>
  <c r="C146" i="1" s="1"/>
  <c r="E147" i="1"/>
  <c r="E146" i="1" s="1"/>
  <c r="D149" i="1"/>
  <c r="D147" i="1" s="1"/>
  <c r="D146" i="1" s="1"/>
  <c r="G147" i="1" l="1"/>
  <c r="G146" i="1" s="1"/>
  <c r="F147" i="1"/>
  <c r="F146" i="1" s="1"/>
  <c r="K185" i="1"/>
  <c r="K184" i="1" s="1"/>
  <c r="B19" i="1"/>
  <c r="B17" i="1" s="1"/>
  <c r="B16" i="1" s="1"/>
  <c r="E19" i="1"/>
  <c r="D19" i="1" s="1"/>
  <c r="E25" i="1"/>
  <c r="D25" i="1" s="1"/>
  <c r="B25" i="1"/>
  <c r="E31" i="1"/>
  <c r="D31" i="1" s="1"/>
  <c r="B31" i="1"/>
  <c r="E37" i="1"/>
  <c r="D37" i="1" s="1"/>
  <c r="B37" i="1"/>
  <c r="E43" i="1"/>
  <c r="D43" i="1" s="1"/>
  <c r="B43" i="1"/>
  <c r="E49" i="1"/>
  <c r="D49" i="1" s="1"/>
  <c r="C49" i="1"/>
  <c r="B49" i="1"/>
  <c r="F49" i="1" s="1"/>
  <c r="E55" i="1"/>
  <c r="E61" i="1"/>
  <c r="D61" i="1" s="1"/>
  <c r="E67" i="1"/>
  <c r="D67" i="1" s="1"/>
  <c r="C67" i="1"/>
  <c r="B67" i="1"/>
  <c r="E73" i="1"/>
  <c r="D73" i="1" s="1"/>
  <c r="B73" i="1"/>
  <c r="E79" i="1"/>
  <c r="B79" i="1"/>
  <c r="E87" i="1"/>
  <c r="B87" i="1"/>
  <c r="E93" i="1"/>
  <c r="D93" i="1" s="1"/>
  <c r="B93" i="1"/>
  <c r="B99" i="1"/>
  <c r="B105" i="1"/>
  <c r="E125" i="1"/>
  <c r="D125" i="1" s="1"/>
  <c r="B125" i="1"/>
  <c r="E124" i="1"/>
  <c r="D124" i="1" s="1"/>
  <c r="C124" i="1"/>
  <c r="C123" i="1" s="1"/>
  <c r="C122" i="1" s="1"/>
  <c r="B124" i="1"/>
  <c r="E119" i="1"/>
  <c r="D119" i="1" s="1"/>
  <c r="B119" i="1"/>
  <c r="E118" i="1"/>
  <c r="C118" i="1"/>
  <c r="C117" i="1" s="1"/>
  <c r="C116" i="1" s="1"/>
  <c r="B118" i="1"/>
  <c r="E113" i="1"/>
  <c r="D113" i="1" s="1"/>
  <c r="B113" i="1"/>
  <c r="E112" i="1"/>
  <c r="D112" i="1" s="1"/>
  <c r="C112" i="1"/>
  <c r="C111" i="1" s="1"/>
  <c r="C110" i="1" s="1"/>
  <c r="B112" i="1"/>
  <c r="E105" i="1"/>
  <c r="D105" i="1" s="1"/>
  <c r="E104" i="1"/>
  <c r="B104" i="1"/>
  <c r="C103" i="1"/>
  <c r="C102" i="1" s="1"/>
  <c r="E98" i="1"/>
  <c r="D98" i="1" s="1"/>
  <c r="B98" i="1"/>
  <c r="C97" i="1"/>
  <c r="C96" i="1" s="1"/>
  <c r="E92" i="1"/>
  <c r="D92" i="1" s="1"/>
  <c r="C92" i="1"/>
  <c r="B92" i="1"/>
  <c r="B91" i="1" s="1"/>
  <c r="E86" i="1"/>
  <c r="D86" i="1" s="1"/>
  <c r="C86" i="1"/>
  <c r="B86" i="1"/>
  <c r="E78" i="1"/>
  <c r="C77" i="1"/>
  <c r="C76" i="1" s="1"/>
  <c r="E72" i="1"/>
  <c r="D72" i="1" s="1"/>
  <c r="C71" i="1"/>
  <c r="C70" i="1" s="1"/>
  <c r="E66" i="1"/>
  <c r="D66" i="1" s="1"/>
  <c r="E60" i="1"/>
  <c r="B60" i="1"/>
  <c r="E54" i="1"/>
  <c r="C54" i="1"/>
  <c r="C53" i="1" s="1"/>
  <c r="C52" i="1" s="1"/>
  <c r="B54" i="1"/>
  <c r="B53" i="1" s="1"/>
  <c r="B52" i="1" s="1"/>
  <c r="E50" i="1"/>
  <c r="E212" i="1" s="1"/>
  <c r="C212" i="1"/>
  <c r="E48" i="1"/>
  <c r="C48" i="1"/>
  <c r="B48" i="1"/>
  <c r="E42" i="1"/>
  <c r="B41" i="1"/>
  <c r="B40" i="1" s="1"/>
  <c r="E36" i="1"/>
  <c r="D36" i="1" s="1"/>
  <c r="C34" i="1"/>
  <c r="C29" i="1"/>
  <c r="C28" i="1" s="1"/>
  <c r="E30" i="1"/>
  <c r="D30" i="1" s="1"/>
  <c r="H10" i="1"/>
  <c r="E208" i="1"/>
  <c r="B208" i="1"/>
  <c r="E207" i="1"/>
  <c r="B207" i="1"/>
  <c r="E206" i="1"/>
  <c r="D206" i="1" s="1"/>
  <c r="B206" i="1"/>
  <c r="E205" i="1"/>
  <c r="D205" i="1" s="1"/>
  <c r="C205" i="1"/>
  <c r="B205" i="1"/>
  <c r="AD204" i="1"/>
  <c r="AD203" i="1" s="1"/>
  <c r="AD202" i="1" s="1"/>
  <c r="AC204" i="1"/>
  <c r="AC203" i="1" s="1"/>
  <c r="AC202" i="1" s="1"/>
  <c r="AB204" i="1"/>
  <c r="AB203" i="1" s="1"/>
  <c r="AB202" i="1" s="1"/>
  <c r="AA204" i="1"/>
  <c r="AA203" i="1" s="1"/>
  <c r="AA202" i="1" s="1"/>
  <c r="Z204" i="1"/>
  <c r="Z203" i="1" s="1"/>
  <c r="Z202" i="1" s="1"/>
  <c r="Y204" i="1"/>
  <c r="Y203" i="1" s="1"/>
  <c r="Y202" i="1" s="1"/>
  <c r="X204" i="1"/>
  <c r="X203" i="1" s="1"/>
  <c r="X202" i="1" s="1"/>
  <c r="W204" i="1"/>
  <c r="W203" i="1" s="1"/>
  <c r="W202" i="1" s="1"/>
  <c r="V204" i="1"/>
  <c r="V203" i="1" s="1"/>
  <c r="V202" i="1" s="1"/>
  <c r="U204" i="1"/>
  <c r="U203" i="1" s="1"/>
  <c r="U202" i="1" s="1"/>
  <c r="T204" i="1"/>
  <c r="T203" i="1" s="1"/>
  <c r="T202" i="1" s="1"/>
  <c r="S204" i="1"/>
  <c r="S203" i="1" s="1"/>
  <c r="S202" i="1" s="1"/>
  <c r="R204" i="1"/>
  <c r="R203" i="1" s="1"/>
  <c r="R202" i="1" s="1"/>
  <c r="Q204" i="1"/>
  <c r="Q203" i="1" s="1"/>
  <c r="Q202" i="1" s="1"/>
  <c r="P204" i="1"/>
  <c r="P203" i="1" s="1"/>
  <c r="P202" i="1" s="1"/>
  <c r="O204" i="1"/>
  <c r="O203" i="1" s="1"/>
  <c r="O202" i="1" s="1"/>
  <c r="N204" i="1"/>
  <c r="N203" i="1" s="1"/>
  <c r="N202" i="1" s="1"/>
  <c r="M204" i="1"/>
  <c r="M203" i="1" s="1"/>
  <c r="M202" i="1" s="1"/>
  <c r="L204" i="1"/>
  <c r="L203" i="1" s="1"/>
  <c r="L202" i="1" s="1"/>
  <c r="K204" i="1"/>
  <c r="K203" i="1" s="1"/>
  <c r="K202" i="1" s="1"/>
  <c r="J204" i="1"/>
  <c r="J203" i="1" s="1"/>
  <c r="J202" i="1" s="1"/>
  <c r="I204" i="1"/>
  <c r="I203" i="1" s="1"/>
  <c r="I202" i="1" s="1"/>
  <c r="H204" i="1"/>
  <c r="AE203" i="1"/>
  <c r="AE202" i="1" s="1"/>
  <c r="H203" i="1"/>
  <c r="H202" i="1" s="1"/>
  <c r="E201" i="1"/>
  <c r="B201" i="1"/>
  <c r="E200" i="1"/>
  <c r="B200" i="1"/>
  <c r="E199" i="1"/>
  <c r="B199" i="1"/>
  <c r="C198" i="1"/>
  <c r="C197" i="1" s="1"/>
  <c r="C196" i="1" s="1"/>
  <c r="B198" i="1"/>
  <c r="AD197" i="1"/>
  <c r="AD196" i="1" s="1"/>
  <c r="AC197" i="1"/>
  <c r="AC196" i="1" s="1"/>
  <c r="AB197" i="1"/>
  <c r="AB196" i="1" s="1"/>
  <c r="AA197" i="1"/>
  <c r="AA196" i="1" s="1"/>
  <c r="Z197" i="1"/>
  <c r="Z196" i="1" s="1"/>
  <c r="Y197" i="1"/>
  <c r="Y196" i="1" s="1"/>
  <c r="X197" i="1"/>
  <c r="X196" i="1" s="1"/>
  <c r="W197" i="1"/>
  <c r="W196" i="1" s="1"/>
  <c r="V197" i="1"/>
  <c r="V196" i="1" s="1"/>
  <c r="T197" i="1"/>
  <c r="T196" i="1" s="1"/>
  <c r="S197" i="1"/>
  <c r="S196" i="1" s="1"/>
  <c r="R197" i="1"/>
  <c r="R196" i="1" s="1"/>
  <c r="Q197" i="1"/>
  <c r="Q196" i="1" s="1"/>
  <c r="P197" i="1"/>
  <c r="P196" i="1" s="1"/>
  <c r="O197" i="1"/>
  <c r="O196" i="1" s="1"/>
  <c r="N197" i="1"/>
  <c r="N196" i="1" s="1"/>
  <c r="M197" i="1"/>
  <c r="M196" i="1" s="1"/>
  <c r="L197" i="1"/>
  <c r="L196" i="1" s="1"/>
  <c r="K197" i="1"/>
  <c r="K196" i="1" s="1"/>
  <c r="J197" i="1"/>
  <c r="J196" i="1" s="1"/>
  <c r="I197" i="1"/>
  <c r="I196" i="1" s="1"/>
  <c r="H197" i="1"/>
  <c r="H196" i="1" s="1"/>
  <c r="U196" i="1"/>
  <c r="E195" i="1"/>
  <c r="B195" i="1"/>
  <c r="E194" i="1"/>
  <c r="B194" i="1"/>
  <c r="E193" i="1"/>
  <c r="D193" i="1" s="1"/>
  <c r="C193" i="1"/>
  <c r="B193" i="1"/>
  <c r="C192" i="1"/>
  <c r="B192" i="1"/>
  <c r="AD191" i="1"/>
  <c r="AD190" i="1" s="1"/>
  <c r="AC191" i="1"/>
  <c r="AC190" i="1" s="1"/>
  <c r="AB191" i="1"/>
  <c r="AB190" i="1" s="1"/>
  <c r="AA191" i="1"/>
  <c r="AA190" i="1" s="1"/>
  <c r="Z191" i="1"/>
  <c r="Z190" i="1" s="1"/>
  <c r="Y191" i="1"/>
  <c r="Y190" i="1" s="1"/>
  <c r="X191" i="1"/>
  <c r="X190" i="1" s="1"/>
  <c r="W191" i="1"/>
  <c r="W190" i="1" s="1"/>
  <c r="V191" i="1"/>
  <c r="V190" i="1" s="1"/>
  <c r="U191" i="1"/>
  <c r="U190" i="1" s="1"/>
  <c r="T191" i="1"/>
  <c r="T190" i="1" s="1"/>
  <c r="S191" i="1"/>
  <c r="S190" i="1" s="1"/>
  <c r="R191" i="1"/>
  <c r="R190" i="1" s="1"/>
  <c r="Q191" i="1"/>
  <c r="Q190" i="1" s="1"/>
  <c r="P191" i="1"/>
  <c r="P190" i="1" s="1"/>
  <c r="O191" i="1"/>
  <c r="O190" i="1" s="1"/>
  <c r="N191" i="1"/>
  <c r="N190" i="1" s="1"/>
  <c r="M191" i="1"/>
  <c r="M190" i="1" s="1"/>
  <c r="L191" i="1"/>
  <c r="L190" i="1" s="1"/>
  <c r="K191" i="1"/>
  <c r="K190" i="1" s="1"/>
  <c r="J191" i="1"/>
  <c r="J190" i="1" s="1"/>
  <c r="I191" i="1"/>
  <c r="I190" i="1" s="1"/>
  <c r="H191" i="1"/>
  <c r="H190" i="1" s="1"/>
  <c r="AE190" i="1"/>
  <c r="G190" i="1"/>
  <c r="F190" i="1"/>
  <c r="B189" i="1"/>
  <c r="E188" i="1"/>
  <c r="B188" i="1"/>
  <c r="E187" i="1"/>
  <c r="E186" i="1"/>
  <c r="D186" i="1" s="1"/>
  <c r="C185" i="1"/>
  <c r="C184" i="1" s="1"/>
  <c r="B186" i="1"/>
  <c r="AD184" i="1"/>
  <c r="AC185" i="1"/>
  <c r="AC184" i="1" s="1"/>
  <c r="AB185" i="1"/>
  <c r="AB184" i="1" s="1"/>
  <c r="AA185" i="1"/>
  <c r="AA184" i="1" s="1"/>
  <c r="Z185" i="1"/>
  <c r="Z184" i="1" s="1"/>
  <c r="Y185" i="1"/>
  <c r="Y184" i="1" s="1"/>
  <c r="X185" i="1"/>
  <c r="X184" i="1" s="1"/>
  <c r="W185" i="1"/>
  <c r="W184" i="1" s="1"/>
  <c r="V185" i="1"/>
  <c r="V184" i="1" s="1"/>
  <c r="U185" i="1"/>
  <c r="U184" i="1" s="1"/>
  <c r="T185" i="1"/>
  <c r="T184" i="1" s="1"/>
  <c r="S185" i="1"/>
  <c r="S184" i="1" s="1"/>
  <c r="R185" i="1"/>
  <c r="R184" i="1" s="1"/>
  <c r="Q185" i="1"/>
  <c r="Q184" i="1" s="1"/>
  <c r="P185" i="1"/>
  <c r="P184" i="1" s="1"/>
  <c r="O185" i="1"/>
  <c r="O184" i="1" s="1"/>
  <c r="N185" i="1"/>
  <c r="N184" i="1" s="1"/>
  <c r="M185" i="1"/>
  <c r="M184" i="1" s="1"/>
  <c r="L185" i="1"/>
  <c r="L184" i="1" s="1"/>
  <c r="J185" i="1"/>
  <c r="J184" i="1" s="1"/>
  <c r="I185" i="1"/>
  <c r="I184" i="1" s="1"/>
  <c r="H185" i="1"/>
  <c r="H184" i="1" s="1"/>
  <c r="AE184" i="1"/>
  <c r="E181" i="1"/>
  <c r="B181" i="1"/>
  <c r="B180" i="1"/>
  <c r="E179" i="1"/>
  <c r="B178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L159" i="1" s="1"/>
  <c r="L158" i="1" s="1"/>
  <c r="K176" i="1"/>
  <c r="J176" i="1"/>
  <c r="I176" i="1"/>
  <c r="H176" i="1"/>
  <c r="E175" i="1"/>
  <c r="B175" i="1"/>
  <c r="B213" i="1" s="1"/>
  <c r="E174" i="1"/>
  <c r="B174" i="1"/>
  <c r="E173" i="1"/>
  <c r="B173" i="1"/>
  <c r="E172" i="1"/>
  <c r="D172" i="1" s="1"/>
  <c r="C171" i="1"/>
  <c r="B172" i="1"/>
  <c r="AE171" i="1"/>
  <c r="AD171" i="1"/>
  <c r="AC171" i="1"/>
  <c r="AB171" i="1"/>
  <c r="AA171" i="1"/>
  <c r="Z171" i="1"/>
  <c r="Y171" i="1"/>
  <c r="X171" i="1"/>
  <c r="V171" i="1"/>
  <c r="U171" i="1"/>
  <c r="T171" i="1"/>
  <c r="S171" i="1"/>
  <c r="R171" i="1"/>
  <c r="Q171" i="1"/>
  <c r="Q160" i="1" s="1"/>
  <c r="Q159" i="1" s="1"/>
  <c r="Q158" i="1" s="1"/>
  <c r="P171" i="1"/>
  <c r="O171" i="1"/>
  <c r="N171" i="1"/>
  <c r="M171" i="1"/>
  <c r="L171" i="1"/>
  <c r="K171" i="1"/>
  <c r="J171" i="1"/>
  <c r="I171" i="1"/>
  <c r="H171" i="1"/>
  <c r="E170" i="1"/>
  <c r="B170" i="1"/>
  <c r="E169" i="1"/>
  <c r="B169" i="1"/>
  <c r="E168" i="1"/>
  <c r="D168" i="1" s="1"/>
  <c r="B168" i="1"/>
  <c r="E167" i="1"/>
  <c r="D167" i="1" s="1"/>
  <c r="C167" i="1"/>
  <c r="B167" i="1"/>
  <c r="AE166" i="1"/>
  <c r="AE160" i="1" s="1"/>
  <c r="AD166" i="1"/>
  <c r="AD160" i="1" s="1"/>
  <c r="AC166" i="1"/>
  <c r="AC160" i="1" s="1"/>
  <c r="AB166" i="1"/>
  <c r="AB160" i="1" s="1"/>
  <c r="AB159" i="1" s="1"/>
  <c r="AB158" i="1" s="1"/>
  <c r="AA166" i="1"/>
  <c r="AA160" i="1" s="1"/>
  <c r="Z166" i="1"/>
  <c r="Z160" i="1" s="1"/>
  <c r="Y166" i="1"/>
  <c r="Y160" i="1" s="1"/>
  <c r="X166" i="1"/>
  <c r="X160" i="1" s="1"/>
  <c r="X159" i="1" s="1"/>
  <c r="X158" i="1" s="1"/>
  <c r="W166" i="1"/>
  <c r="W160" i="1" s="1"/>
  <c r="V166" i="1"/>
  <c r="U166" i="1"/>
  <c r="T166" i="1"/>
  <c r="T160" i="1" s="1"/>
  <c r="T159" i="1" s="1"/>
  <c r="T158" i="1" s="1"/>
  <c r="S166" i="1"/>
  <c r="R166" i="1"/>
  <c r="P166" i="1"/>
  <c r="P160" i="1" s="1"/>
  <c r="P159" i="1" s="1"/>
  <c r="P158" i="1" s="1"/>
  <c r="O166" i="1"/>
  <c r="O160" i="1" s="1"/>
  <c r="O159" i="1" s="1"/>
  <c r="O158" i="1" s="1"/>
  <c r="N166" i="1"/>
  <c r="N160" i="1" s="1"/>
  <c r="N159" i="1" s="1"/>
  <c r="N158" i="1" s="1"/>
  <c r="M166" i="1"/>
  <c r="M160" i="1" s="1"/>
  <c r="M159" i="1" s="1"/>
  <c r="M158" i="1" s="1"/>
  <c r="L166" i="1"/>
  <c r="K166" i="1"/>
  <c r="K160" i="1" s="1"/>
  <c r="K159" i="1" s="1"/>
  <c r="K158" i="1" s="1"/>
  <c r="J166" i="1"/>
  <c r="J160" i="1" s="1"/>
  <c r="J159" i="1" s="1"/>
  <c r="J158" i="1" s="1"/>
  <c r="I166" i="1"/>
  <c r="I160" i="1" s="1"/>
  <c r="I159" i="1" s="1"/>
  <c r="I158" i="1" s="1"/>
  <c r="H166" i="1"/>
  <c r="H160" i="1" s="1"/>
  <c r="H159" i="1" s="1"/>
  <c r="H158" i="1" s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AE117" i="1"/>
  <c r="AD117" i="1"/>
  <c r="AD116" i="1" s="1"/>
  <c r="AC117" i="1"/>
  <c r="AC116" i="1" s="1"/>
  <c r="AB117" i="1"/>
  <c r="AB116" i="1" s="1"/>
  <c r="AA117" i="1"/>
  <c r="AA116" i="1" s="1"/>
  <c r="Z117" i="1"/>
  <c r="Z116" i="1" s="1"/>
  <c r="Y117" i="1"/>
  <c r="Y116" i="1" s="1"/>
  <c r="X117" i="1"/>
  <c r="X116" i="1" s="1"/>
  <c r="W117" i="1"/>
  <c r="W116" i="1" s="1"/>
  <c r="V117" i="1"/>
  <c r="V116" i="1" s="1"/>
  <c r="U117" i="1"/>
  <c r="U116" i="1" s="1"/>
  <c r="T117" i="1"/>
  <c r="T116" i="1" s="1"/>
  <c r="S117" i="1"/>
  <c r="S116" i="1" s="1"/>
  <c r="R117" i="1"/>
  <c r="R116" i="1" s="1"/>
  <c r="Q117" i="1"/>
  <c r="Q116" i="1" s="1"/>
  <c r="P117" i="1"/>
  <c r="P116" i="1" s="1"/>
  <c r="O117" i="1"/>
  <c r="O116" i="1" s="1"/>
  <c r="N117" i="1"/>
  <c r="N116" i="1" s="1"/>
  <c r="M117" i="1"/>
  <c r="M116" i="1" s="1"/>
  <c r="L117" i="1"/>
  <c r="L116" i="1" s="1"/>
  <c r="K117" i="1"/>
  <c r="K116" i="1" s="1"/>
  <c r="J117" i="1"/>
  <c r="J116" i="1" s="1"/>
  <c r="I117" i="1"/>
  <c r="H117" i="1"/>
  <c r="H116" i="1" s="1"/>
  <c r="AE116" i="1"/>
  <c r="I116" i="1"/>
  <c r="AE111" i="1"/>
  <c r="AE103" i="1" s="1"/>
  <c r="AE102" i="1" s="1"/>
  <c r="AD111" i="1"/>
  <c r="AD110" i="1" s="1"/>
  <c r="AC111" i="1"/>
  <c r="AC110" i="1" s="1"/>
  <c r="AB111" i="1"/>
  <c r="AB110" i="1" s="1"/>
  <c r="AA111" i="1"/>
  <c r="AA110" i="1" s="1"/>
  <c r="Z111" i="1"/>
  <c r="Y111" i="1"/>
  <c r="Y110" i="1" s="1"/>
  <c r="X111" i="1"/>
  <c r="X110" i="1" s="1"/>
  <c r="W111" i="1"/>
  <c r="W110" i="1" s="1"/>
  <c r="V111" i="1"/>
  <c r="V110" i="1" s="1"/>
  <c r="U111" i="1"/>
  <c r="U110" i="1" s="1"/>
  <c r="T111" i="1"/>
  <c r="T110" i="1" s="1"/>
  <c r="S111" i="1"/>
  <c r="S110" i="1" s="1"/>
  <c r="R111" i="1"/>
  <c r="R110" i="1" s="1"/>
  <c r="Q111" i="1"/>
  <c r="Q110" i="1" s="1"/>
  <c r="P111" i="1"/>
  <c r="P110" i="1" s="1"/>
  <c r="O111" i="1"/>
  <c r="O110" i="1" s="1"/>
  <c r="N111" i="1"/>
  <c r="N110" i="1" s="1"/>
  <c r="M111" i="1"/>
  <c r="M110" i="1" s="1"/>
  <c r="L111" i="1"/>
  <c r="L110" i="1" s="1"/>
  <c r="K111" i="1"/>
  <c r="K110" i="1" s="1"/>
  <c r="K108" i="1" s="1"/>
  <c r="J111" i="1"/>
  <c r="J110" i="1" s="1"/>
  <c r="I111" i="1"/>
  <c r="I110" i="1" s="1"/>
  <c r="H111" i="1"/>
  <c r="H110" i="1" s="1"/>
  <c r="Z110" i="1"/>
  <c r="AD103" i="1"/>
  <c r="AD102" i="1" s="1"/>
  <c r="AC103" i="1"/>
  <c r="AC102" i="1" s="1"/>
  <c r="AB103" i="1"/>
  <c r="AB102" i="1" s="1"/>
  <c r="AA103" i="1"/>
  <c r="AA102" i="1" s="1"/>
  <c r="Z103" i="1"/>
  <c r="Z102" i="1" s="1"/>
  <c r="Y103" i="1"/>
  <c r="Y102" i="1" s="1"/>
  <c r="X103" i="1"/>
  <c r="X102" i="1" s="1"/>
  <c r="W103" i="1"/>
  <c r="W102" i="1" s="1"/>
  <c r="V103" i="1"/>
  <c r="V102" i="1" s="1"/>
  <c r="U103" i="1"/>
  <c r="U102" i="1" s="1"/>
  <c r="T103" i="1"/>
  <c r="T102" i="1" s="1"/>
  <c r="S103" i="1"/>
  <c r="R103" i="1"/>
  <c r="R102" i="1" s="1"/>
  <c r="Q103" i="1"/>
  <c r="Q102" i="1" s="1"/>
  <c r="P103" i="1"/>
  <c r="P102" i="1" s="1"/>
  <c r="O103" i="1"/>
  <c r="O102" i="1" s="1"/>
  <c r="N103" i="1"/>
  <c r="N102" i="1" s="1"/>
  <c r="M103" i="1"/>
  <c r="M102" i="1" s="1"/>
  <c r="L103" i="1"/>
  <c r="L102" i="1" s="1"/>
  <c r="K103" i="1"/>
  <c r="K102" i="1" s="1"/>
  <c r="J103" i="1"/>
  <c r="J102" i="1" s="1"/>
  <c r="I103" i="1"/>
  <c r="I102" i="1" s="1"/>
  <c r="H103" i="1"/>
  <c r="H102" i="1" s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AE91" i="1"/>
  <c r="E198" i="1" s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AE85" i="1"/>
  <c r="E192" i="1" s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N82" i="1" s="1"/>
  <c r="M84" i="1"/>
  <c r="L84" i="1"/>
  <c r="K84" i="1"/>
  <c r="J84" i="1"/>
  <c r="I84" i="1"/>
  <c r="H84" i="1"/>
  <c r="AE77" i="1"/>
  <c r="AE76" i="1" s="1"/>
  <c r="AD77" i="1"/>
  <c r="AD76" i="1" s="1"/>
  <c r="AC77" i="1"/>
  <c r="AC76" i="1" s="1"/>
  <c r="AB77" i="1"/>
  <c r="AB76" i="1" s="1"/>
  <c r="AA77" i="1"/>
  <c r="AA76" i="1" s="1"/>
  <c r="Y77" i="1"/>
  <c r="Y76" i="1" s="1"/>
  <c r="X77" i="1"/>
  <c r="X76" i="1" s="1"/>
  <c r="W77" i="1"/>
  <c r="W76" i="1" s="1"/>
  <c r="V77" i="1"/>
  <c r="V76" i="1" s="1"/>
  <c r="U77" i="1"/>
  <c r="U76" i="1" s="1"/>
  <c r="T77" i="1"/>
  <c r="T76" i="1" s="1"/>
  <c r="S77" i="1"/>
  <c r="S76" i="1" s="1"/>
  <c r="R77" i="1"/>
  <c r="R76" i="1" s="1"/>
  <c r="Q77" i="1"/>
  <c r="Q76" i="1" s="1"/>
  <c r="P77" i="1"/>
  <c r="P76" i="1" s="1"/>
  <c r="O77" i="1"/>
  <c r="N77" i="1"/>
  <c r="N76" i="1" s="1"/>
  <c r="M77" i="1"/>
  <c r="M76" i="1" s="1"/>
  <c r="L77" i="1"/>
  <c r="L76" i="1" s="1"/>
  <c r="K77" i="1"/>
  <c r="K76" i="1" s="1"/>
  <c r="J77" i="1"/>
  <c r="J76" i="1" s="1"/>
  <c r="I77" i="1"/>
  <c r="I76" i="1" s="1"/>
  <c r="H77" i="1"/>
  <c r="H76" i="1" s="1"/>
  <c r="Z76" i="1"/>
  <c r="O76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Q64" i="1" s="1"/>
  <c r="P65" i="1"/>
  <c r="O65" i="1"/>
  <c r="O64" i="1" s="1"/>
  <c r="N65" i="1"/>
  <c r="N64" i="1" s="1"/>
  <c r="M65" i="1"/>
  <c r="M64" i="1" s="1"/>
  <c r="L65" i="1"/>
  <c r="K65" i="1"/>
  <c r="K64" i="1" s="1"/>
  <c r="J65" i="1"/>
  <c r="J64" i="1" s="1"/>
  <c r="I65" i="1"/>
  <c r="I64" i="1" s="1"/>
  <c r="H65" i="1"/>
  <c r="H64" i="1" s="1"/>
  <c r="AE64" i="1"/>
  <c r="E189" i="1" s="1"/>
  <c r="AD64" i="1"/>
  <c r="AC64" i="1"/>
  <c r="AB64" i="1"/>
  <c r="AA64" i="1"/>
  <c r="Z64" i="1"/>
  <c r="Y64" i="1"/>
  <c r="X64" i="1"/>
  <c r="W64" i="1"/>
  <c r="V64" i="1"/>
  <c r="U64" i="1"/>
  <c r="T64" i="1"/>
  <c r="P64" i="1"/>
  <c r="L64" i="1"/>
  <c r="X211" i="1"/>
  <c r="P61" i="1"/>
  <c r="P211" i="1" s="1"/>
  <c r="N211" i="1"/>
  <c r="J61" i="1"/>
  <c r="H61" i="1"/>
  <c r="AE59" i="1"/>
  <c r="AE58" i="1" s="1"/>
  <c r="AD59" i="1"/>
  <c r="AD58" i="1" s="1"/>
  <c r="AC59" i="1"/>
  <c r="AC58" i="1" s="1"/>
  <c r="AB59" i="1"/>
  <c r="AB58" i="1" s="1"/>
  <c r="AA59" i="1"/>
  <c r="AA58" i="1" s="1"/>
  <c r="Z59" i="1"/>
  <c r="Z58" i="1" s="1"/>
  <c r="Y59" i="1"/>
  <c r="Y58" i="1" s="1"/>
  <c r="W59" i="1"/>
  <c r="W58" i="1" s="1"/>
  <c r="U59" i="1"/>
  <c r="U58" i="1" s="1"/>
  <c r="S59" i="1"/>
  <c r="S58" i="1" s="1"/>
  <c r="Q59" i="1"/>
  <c r="Q58" i="1" s="1"/>
  <c r="O59" i="1"/>
  <c r="O58" i="1" s="1"/>
  <c r="M59" i="1"/>
  <c r="M58" i="1" s="1"/>
  <c r="L59" i="1"/>
  <c r="L58" i="1" s="1"/>
  <c r="K59" i="1"/>
  <c r="K58" i="1" s="1"/>
  <c r="I59" i="1"/>
  <c r="I58" i="1" s="1"/>
  <c r="G55" i="1"/>
  <c r="AE53" i="1"/>
  <c r="E178" i="1" s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B212" i="1"/>
  <c r="AE47" i="1"/>
  <c r="AD47" i="1"/>
  <c r="AC47" i="1"/>
  <c r="AB47" i="1"/>
  <c r="AA47" i="1"/>
  <c r="Z47" i="1"/>
  <c r="Z46" i="1" s="1"/>
  <c r="Y47" i="1"/>
  <c r="X47" i="1"/>
  <c r="X46" i="1" s="1"/>
  <c r="W47" i="1"/>
  <c r="W46" i="1" s="1"/>
  <c r="V47" i="1"/>
  <c r="V46" i="1" s="1"/>
  <c r="U47" i="1"/>
  <c r="T47" i="1"/>
  <c r="T46" i="1" s="1"/>
  <c r="S47" i="1"/>
  <c r="S46" i="1" s="1"/>
  <c r="R47" i="1"/>
  <c r="R46" i="1" s="1"/>
  <c r="Q47" i="1"/>
  <c r="P47" i="1"/>
  <c r="P46" i="1" s="1"/>
  <c r="O47" i="1"/>
  <c r="O46" i="1" s="1"/>
  <c r="N47" i="1"/>
  <c r="N46" i="1" s="1"/>
  <c r="M47" i="1"/>
  <c r="L47" i="1"/>
  <c r="L46" i="1" s="1"/>
  <c r="K47" i="1"/>
  <c r="K46" i="1" s="1"/>
  <c r="J47" i="1"/>
  <c r="J46" i="1" s="1"/>
  <c r="I47" i="1"/>
  <c r="H47" i="1"/>
  <c r="H46" i="1" s="1"/>
  <c r="AE46" i="1"/>
  <c r="AD46" i="1"/>
  <c r="AC46" i="1"/>
  <c r="AB46" i="1"/>
  <c r="AA46" i="1"/>
  <c r="Y46" i="1"/>
  <c r="U46" i="1"/>
  <c r="Q46" i="1"/>
  <c r="M46" i="1"/>
  <c r="I46" i="1"/>
  <c r="AE41" i="1"/>
  <c r="AE40" i="1" s="1"/>
  <c r="AD41" i="1"/>
  <c r="AD40" i="1" s="1"/>
  <c r="AC41" i="1"/>
  <c r="AC40" i="1" s="1"/>
  <c r="AB41" i="1"/>
  <c r="AB40" i="1" s="1"/>
  <c r="AA41" i="1"/>
  <c r="AA40" i="1" s="1"/>
  <c r="Z41" i="1"/>
  <c r="Y41" i="1"/>
  <c r="Y40" i="1" s="1"/>
  <c r="X41" i="1"/>
  <c r="X40" i="1" s="1"/>
  <c r="W41" i="1"/>
  <c r="W40" i="1" s="1"/>
  <c r="V41" i="1"/>
  <c r="U41" i="1"/>
  <c r="U40" i="1" s="1"/>
  <c r="T41" i="1"/>
  <c r="T40" i="1" s="1"/>
  <c r="S41" i="1"/>
  <c r="S40" i="1" s="1"/>
  <c r="R41" i="1"/>
  <c r="R40" i="1" s="1"/>
  <c r="Q41" i="1"/>
  <c r="Q40" i="1" s="1"/>
  <c r="P41" i="1"/>
  <c r="P40" i="1" s="1"/>
  <c r="O41" i="1"/>
  <c r="O40" i="1" s="1"/>
  <c r="N41" i="1"/>
  <c r="N40" i="1" s="1"/>
  <c r="M41" i="1"/>
  <c r="M40" i="1" s="1"/>
  <c r="L41" i="1"/>
  <c r="L40" i="1" s="1"/>
  <c r="K41" i="1"/>
  <c r="K40" i="1" s="1"/>
  <c r="J41" i="1"/>
  <c r="J40" i="1" s="1"/>
  <c r="I40" i="1"/>
  <c r="H40" i="1"/>
  <c r="AC35" i="1"/>
  <c r="AC34" i="1" s="1"/>
  <c r="AB35" i="1"/>
  <c r="N34" i="1"/>
  <c r="AE34" i="1"/>
  <c r="AD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M34" i="1"/>
  <c r="L34" i="1"/>
  <c r="K34" i="1"/>
  <c r="J34" i="1"/>
  <c r="I34" i="1"/>
  <c r="H34" i="1"/>
  <c r="AC29" i="1"/>
  <c r="AB29" i="1"/>
  <c r="N29" i="1"/>
  <c r="AH29" i="1" s="1"/>
  <c r="AE28" i="1"/>
  <c r="AD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M28" i="1"/>
  <c r="L28" i="1"/>
  <c r="K28" i="1"/>
  <c r="J28" i="1"/>
  <c r="I28" i="1"/>
  <c r="H28" i="1"/>
  <c r="G25" i="1"/>
  <c r="E24" i="1"/>
  <c r="D24" i="1" s="1"/>
  <c r="C23" i="1"/>
  <c r="C22" i="1" s="1"/>
  <c r="AE23" i="1"/>
  <c r="AE22" i="1" s="1"/>
  <c r="AD23" i="1"/>
  <c r="AD22" i="1" s="1"/>
  <c r="AC23" i="1"/>
  <c r="AC22" i="1" s="1"/>
  <c r="AB23" i="1"/>
  <c r="AB22" i="1" s="1"/>
  <c r="AA23" i="1"/>
  <c r="AA22" i="1" s="1"/>
  <c r="Z23" i="1"/>
  <c r="Z22" i="1" s="1"/>
  <c r="Y23" i="1"/>
  <c r="Y22" i="1" s="1"/>
  <c r="X23" i="1"/>
  <c r="X22" i="1" s="1"/>
  <c r="W23" i="1"/>
  <c r="W22" i="1" s="1"/>
  <c r="V23" i="1"/>
  <c r="U23" i="1"/>
  <c r="U22" i="1" s="1"/>
  <c r="T23" i="1"/>
  <c r="T22" i="1" s="1"/>
  <c r="S23" i="1"/>
  <c r="S22" i="1" s="1"/>
  <c r="R23" i="1"/>
  <c r="R22" i="1" s="1"/>
  <c r="Q23" i="1"/>
  <c r="Q22" i="1" s="1"/>
  <c r="P23" i="1"/>
  <c r="P22" i="1" s="1"/>
  <c r="O23" i="1"/>
  <c r="O22" i="1" s="1"/>
  <c r="N23" i="1"/>
  <c r="N22" i="1" s="1"/>
  <c r="M23" i="1"/>
  <c r="M22" i="1" s="1"/>
  <c r="L23" i="1"/>
  <c r="L22" i="1" s="1"/>
  <c r="K23" i="1"/>
  <c r="K22" i="1" s="1"/>
  <c r="J23" i="1"/>
  <c r="J22" i="1" s="1"/>
  <c r="I23" i="1"/>
  <c r="I22" i="1" s="1"/>
  <c r="H23" i="1"/>
  <c r="H22" i="1" s="1"/>
  <c r="E18" i="1"/>
  <c r="D18" i="1" s="1"/>
  <c r="AD17" i="1"/>
  <c r="AC17" i="1"/>
  <c r="AB17" i="1"/>
  <c r="AA17" i="1"/>
  <c r="Z17" i="1"/>
  <c r="Z16" i="1" s="1"/>
  <c r="Y17" i="1"/>
  <c r="Y16" i="1" s="1"/>
  <c r="X17" i="1"/>
  <c r="X16" i="1" s="1"/>
  <c r="W17" i="1"/>
  <c r="W16" i="1" s="1"/>
  <c r="V17" i="1"/>
  <c r="U17" i="1"/>
  <c r="U16" i="1" s="1"/>
  <c r="T17" i="1"/>
  <c r="T16" i="1" s="1"/>
  <c r="S17" i="1"/>
  <c r="S16" i="1" s="1"/>
  <c r="R17" i="1"/>
  <c r="R16" i="1" s="1"/>
  <c r="Q17" i="1"/>
  <c r="Q16" i="1" s="1"/>
  <c r="P17" i="1"/>
  <c r="P16" i="1" s="1"/>
  <c r="O17" i="1"/>
  <c r="O16" i="1" s="1"/>
  <c r="N17" i="1"/>
  <c r="N16" i="1" s="1"/>
  <c r="M17" i="1"/>
  <c r="M16" i="1" s="1"/>
  <c r="L17" i="1"/>
  <c r="L16" i="1" s="1"/>
  <c r="K17" i="1"/>
  <c r="K16" i="1" s="1"/>
  <c r="J17" i="1"/>
  <c r="J16" i="1" s="1"/>
  <c r="I17" i="1"/>
  <c r="I16" i="1" s="1"/>
  <c r="H17" i="1"/>
  <c r="H16" i="1" s="1"/>
  <c r="C17" i="1"/>
  <c r="C16" i="1" s="1"/>
  <c r="AE16" i="1"/>
  <c r="AC16" i="1"/>
  <c r="AB16" i="1"/>
  <c r="AA16" i="1"/>
  <c r="E13" i="1"/>
  <c r="C13" i="1"/>
  <c r="B13" i="1"/>
  <c r="E12" i="1"/>
  <c r="C12" i="1"/>
  <c r="B12" i="1"/>
  <c r="AE11" i="1"/>
  <c r="AE10" i="1" s="1"/>
  <c r="AD11" i="1"/>
  <c r="AC11" i="1"/>
  <c r="AC10" i="1" s="1"/>
  <c r="AB11" i="1"/>
  <c r="AB10" i="1" s="1"/>
  <c r="AA11" i="1"/>
  <c r="AA10" i="1" s="1"/>
  <c r="Z11" i="1"/>
  <c r="Z10" i="1" s="1"/>
  <c r="Y11" i="1"/>
  <c r="Y10" i="1" s="1"/>
  <c r="X11" i="1"/>
  <c r="X10" i="1" s="1"/>
  <c r="W11" i="1"/>
  <c r="W10" i="1" s="1"/>
  <c r="V11" i="1"/>
  <c r="U11" i="1"/>
  <c r="U10" i="1" s="1"/>
  <c r="T11" i="1"/>
  <c r="T10" i="1" s="1"/>
  <c r="S11" i="1"/>
  <c r="S10" i="1" s="1"/>
  <c r="R11" i="1"/>
  <c r="R10" i="1" s="1"/>
  <c r="Q11" i="1"/>
  <c r="Q10" i="1" s="1"/>
  <c r="P11" i="1"/>
  <c r="P10" i="1" s="1"/>
  <c r="O11" i="1"/>
  <c r="O10" i="1" s="1"/>
  <c r="N11" i="1"/>
  <c r="N10" i="1" s="1"/>
  <c r="M11" i="1"/>
  <c r="M10" i="1" s="1"/>
  <c r="L11" i="1"/>
  <c r="L10" i="1" s="1"/>
  <c r="K11" i="1"/>
  <c r="K10" i="1" s="1"/>
  <c r="J11" i="1"/>
  <c r="J10" i="1" s="1"/>
  <c r="I11" i="1"/>
  <c r="I10" i="1" s="1"/>
  <c r="C61" i="1" l="1"/>
  <c r="U160" i="1"/>
  <c r="U159" i="1" s="1"/>
  <c r="U158" i="1" s="1"/>
  <c r="Y159" i="1"/>
  <c r="Y158" i="1" s="1"/>
  <c r="AC159" i="1"/>
  <c r="AC158" i="1" s="1"/>
  <c r="I108" i="1"/>
  <c r="M108" i="1"/>
  <c r="Z159" i="1"/>
  <c r="Z158" i="1" s="1"/>
  <c r="N28" i="1"/>
  <c r="AH28" i="1" s="1"/>
  <c r="Z108" i="1"/>
  <c r="B61" i="1"/>
  <c r="B211" i="1" s="1"/>
  <c r="R108" i="1"/>
  <c r="J108" i="1"/>
  <c r="N108" i="1"/>
  <c r="V108" i="1"/>
  <c r="AD108" i="1"/>
  <c r="R160" i="1"/>
  <c r="R159" i="1" s="1"/>
  <c r="R158" i="1" s="1"/>
  <c r="V160" i="1"/>
  <c r="V159" i="1" s="1"/>
  <c r="V158" i="1" s="1"/>
  <c r="AD159" i="1"/>
  <c r="AD158" i="1" s="1"/>
  <c r="C210" i="1"/>
  <c r="S160" i="1"/>
  <c r="S159" i="1" s="1"/>
  <c r="S158" i="1" s="1"/>
  <c r="W159" i="1"/>
  <c r="W158" i="1" s="1"/>
  <c r="AA159" i="1"/>
  <c r="AA158" i="1" s="1"/>
  <c r="AE159" i="1"/>
  <c r="AE158" i="1" s="1"/>
  <c r="O108" i="1"/>
  <c r="Q108" i="1"/>
  <c r="S108" i="1"/>
  <c r="U108" i="1"/>
  <c r="W108" i="1"/>
  <c r="Y108" i="1"/>
  <c r="AA108" i="1"/>
  <c r="AC108" i="1"/>
  <c r="C108" i="1"/>
  <c r="V16" i="1"/>
  <c r="AH16" i="1" s="1"/>
  <c r="AH17" i="1"/>
  <c r="AD16" i="1"/>
  <c r="AG17" i="1"/>
  <c r="V22" i="1"/>
  <c r="AH22" i="1" s="1"/>
  <c r="AH23" i="1"/>
  <c r="AB28" i="1"/>
  <c r="AG29" i="1"/>
  <c r="AB34" i="1"/>
  <c r="AG35" i="1"/>
  <c r="V40" i="1"/>
  <c r="AH40" i="1" s="1"/>
  <c r="AH41" i="1"/>
  <c r="AG22" i="1"/>
  <c r="AG23" i="1"/>
  <c r="V10" i="1"/>
  <c r="AH10" i="1" s="1"/>
  <c r="AH11" i="1"/>
  <c r="AD10" i="1"/>
  <c r="AG11" i="1"/>
  <c r="D42" i="1"/>
  <c r="F42" i="1" s="1"/>
  <c r="G42" i="1"/>
  <c r="AH34" i="1"/>
  <c r="AG34" i="1"/>
  <c r="B204" i="1"/>
  <c r="B203" i="1" s="1"/>
  <c r="B202" i="1" s="1"/>
  <c r="Z40" i="1"/>
  <c r="Z8" i="1" s="1"/>
  <c r="AG41" i="1"/>
  <c r="R64" i="1"/>
  <c r="H108" i="1"/>
  <c r="L108" i="1"/>
  <c r="P108" i="1"/>
  <c r="T108" i="1"/>
  <c r="X108" i="1"/>
  <c r="AB108" i="1"/>
  <c r="C211" i="1"/>
  <c r="F25" i="1"/>
  <c r="E210" i="1"/>
  <c r="D87" i="1"/>
  <c r="D85" i="1" s="1"/>
  <c r="D84" i="1" s="1"/>
  <c r="E211" i="1"/>
  <c r="B103" i="1"/>
  <c r="B102" i="1" s="1"/>
  <c r="B210" i="1"/>
  <c r="G19" i="1"/>
  <c r="E23" i="1"/>
  <c r="B29" i="1"/>
  <c r="B28" i="1" s="1"/>
  <c r="B171" i="1"/>
  <c r="B123" i="1"/>
  <c r="B122" i="1" s="1"/>
  <c r="H211" i="1"/>
  <c r="D212" i="1"/>
  <c r="J59" i="1"/>
  <c r="J58" i="1" s="1"/>
  <c r="J211" i="1"/>
  <c r="I82" i="1"/>
  <c r="N183" i="1"/>
  <c r="N182" i="1" s="1"/>
  <c r="B85" i="1"/>
  <c r="B84" i="1" s="1"/>
  <c r="G175" i="1"/>
  <c r="D55" i="1"/>
  <c r="E166" i="1"/>
  <c r="F19" i="1"/>
  <c r="R59" i="1"/>
  <c r="Q183" i="1"/>
  <c r="Q182" i="1" s="1"/>
  <c r="U183" i="1"/>
  <c r="U182" i="1" s="1"/>
  <c r="Y183" i="1"/>
  <c r="Y182" i="1" s="1"/>
  <c r="AA183" i="1"/>
  <c r="AA182" i="1" s="1"/>
  <c r="AC183" i="1"/>
  <c r="AC182" i="1" s="1"/>
  <c r="C191" i="1"/>
  <c r="C190" i="1" s="1"/>
  <c r="C183" i="1" s="1"/>
  <c r="R209" i="1"/>
  <c r="T209" i="1"/>
  <c r="B65" i="1"/>
  <c r="B64" i="1" s="1"/>
  <c r="B77" i="1"/>
  <c r="B76" i="1" s="1"/>
  <c r="E111" i="1"/>
  <c r="E110" i="1" s="1"/>
  <c r="B117" i="1"/>
  <c r="B116" i="1" s="1"/>
  <c r="S183" i="1"/>
  <c r="S182" i="1" s="1"/>
  <c r="D104" i="1"/>
  <c r="G104" i="1"/>
  <c r="F104" i="1"/>
  <c r="F175" i="1"/>
  <c r="V183" i="1"/>
  <c r="V182" i="1" s="1"/>
  <c r="AD183" i="1"/>
  <c r="AD182" i="1" s="1"/>
  <c r="C65" i="1"/>
  <c r="C64" i="1" s="1"/>
  <c r="J183" i="1"/>
  <c r="J182" i="1" s="1"/>
  <c r="W183" i="1"/>
  <c r="W182" i="1" s="1"/>
  <c r="B185" i="1"/>
  <c r="B184" i="1" s="1"/>
  <c r="B191" i="1"/>
  <c r="B190" i="1" s="1"/>
  <c r="D60" i="1"/>
  <c r="G60" i="1"/>
  <c r="F60" i="1"/>
  <c r="E123" i="1"/>
  <c r="E122" i="1" s="1"/>
  <c r="D79" i="1"/>
  <c r="F79" i="1"/>
  <c r="G79" i="1"/>
  <c r="H59" i="1"/>
  <c r="H58" i="1" s="1"/>
  <c r="H8" i="1" s="1"/>
  <c r="G78" i="1"/>
  <c r="H183" i="1"/>
  <c r="M183" i="1"/>
  <c r="M182" i="1" s="1"/>
  <c r="B177" i="1"/>
  <c r="B176" i="1" s="1"/>
  <c r="O183" i="1"/>
  <c r="O182" i="1" s="1"/>
  <c r="E77" i="1"/>
  <c r="E91" i="1"/>
  <c r="E90" i="1" s="1"/>
  <c r="I8" i="1"/>
  <c r="I7" i="1" s="1"/>
  <c r="O8" i="1"/>
  <c r="Q8" i="1"/>
  <c r="S8" i="1"/>
  <c r="U8" i="1"/>
  <c r="Y8" i="1"/>
  <c r="AA8" i="1"/>
  <c r="AE8" i="1"/>
  <c r="C11" i="1"/>
  <c r="C10" i="1" s="1"/>
  <c r="B11" i="1"/>
  <c r="B10" i="1" s="1"/>
  <c r="E17" i="1"/>
  <c r="F24" i="1"/>
  <c r="N59" i="1"/>
  <c r="N58" i="1" s="1"/>
  <c r="N8" i="1" s="1"/>
  <c r="N7" i="1" s="1"/>
  <c r="V59" i="1"/>
  <c r="V58" i="1" s="1"/>
  <c r="V8" i="1" s="1"/>
  <c r="B111" i="1"/>
  <c r="B110" i="1" s="1"/>
  <c r="H82" i="1"/>
  <c r="J82" i="1"/>
  <c r="L82" i="1"/>
  <c r="P82" i="1"/>
  <c r="R82" i="1"/>
  <c r="T82" i="1"/>
  <c r="V82" i="1"/>
  <c r="X82" i="1"/>
  <c r="Z82" i="1"/>
  <c r="AB82" i="1"/>
  <c r="AD82" i="1"/>
  <c r="I183" i="1"/>
  <c r="I182" i="1" s="1"/>
  <c r="R183" i="1"/>
  <c r="R182" i="1" s="1"/>
  <c r="Z183" i="1"/>
  <c r="Z182" i="1" s="1"/>
  <c r="E65" i="1"/>
  <c r="E64" i="1" s="1"/>
  <c r="F78" i="1"/>
  <c r="C41" i="1"/>
  <c r="C40" i="1" s="1"/>
  <c r="B35" i="1"/>
  <c r="B34" i="1" s="1"/>
  <c r="W8" i="1"/>
  <c r="P59" i="1"/>
  <c r="P58" i="1" s="1"/>
  <c r="P8" i="1" s="1"/>
  <c r="T59" i="1"/>
  <c r="T58" i="1" s="1"/>
  <c r="T8" i="1" s="1"/>
  <c r="X59" i="1"/>
  <c r="X58" i="1" s="1"/>
  <c r="X8" i="1" s="1"/>
  <c r="C166" i="1"/>
  <c r="C160" i="1" s="1"/>
  <c r="E171" i="1"/>
  <c r="F173" i="1"/>
  <c r="AE183" i="1"/>
  <c r="AE182" i="1" s="1"/>
  <c r="C85" i="1"/>
  <c r="C84" i="1" s="1"/>
  <c r="B71" i="1"/>
  <c r="B70" i="1" s="1"/>
  <c r="O209" i="1"/>
  <c r="D91" i="1"/>
  <c r="D90" i="1" s="1"/>
  <c r="F13" i="1"/>
  <c r="C59" i="1"/>
  <c r="C58" i="1" s="1"/>
  <c r="L8" i="1"/>
  <c r="D54" i="1"/>
  <c r="D53" i="1" s="1"/>
  <c r="D52" i="1" s="1"/>
  <c r="E53" i="1"/>
  <c r="E52" i="1" s="1"/>
  <c r="D99" i="1"/>
  <c r="D97" i="1" s="1"/>
  <c r="D96" i="1" s="1"/>
  <c r="E97" i="1"/>
  <c r="E96" i="1" s="1"/>
  <c r="J8" i="1"/>
  <c r="F12" i="1"/>
  <c r="G18" i="1"/>
  <c r="G24" i="1"/>
  <c r="E185" i="1"/>
  <c r="F185" i="1" s="1"/>
  <c r="F184" i="1" s="1"/>
  <c r="M82" i="1"/>
  <c r="O82" i="1"/>
  <c r="Q82" i="1"/>
  <c r="S82" i="1"/>
  <c r="U82" i="1"/>
  <c r="W82" i="1"/>
  <c r="Y82" i="1"/>
  <c r="AA82" i="1"/>
  <c r="AC82" i="1"/>
  <c r="AE82" i="1"/>
  <c r="AE110" i="1"/>
  <c r="AE108" i="1" s="1"/>
  <c r="C177" i="1"/>
  <c r="C176" i="1" s="1"/>
  <c r="L183" i="1"/>
  <c r="L182" i="1" s="1"/>
  <c r="P183" i="1"/>
  <c r="P182" i="1" s="1"/>
  <c r="T183" i="1"/>
  <c r="T182" i="1" s="1"/>
  <c r="X183" i="1"/>
  <c r="X182" i="1" s="1"/>
  <c r="AB183" i="1"/>
  <c r="AB182" i="1" s="1"/>
  <c r="C91" i="1"/>
  <c r="C90" i="1" s="1"/>
  <c r="D118" i="1"/>
  <c r="D117" i="1" s="1"/>
  <c r="D116" i="1" s="1"/>
  <c r="E117" i="1"/>
  <c r="G117" i="1" s="1"/>
  <c r="G116" i="1" s="1"/>
  <c r="D23" i="1"/>
  <c r="D22" i="1" s="1"/>
  <c r="F178" i="1"/>
  <c r="K82" i="1"/>
  <c r="B166" i="1"/>
  <c r="B160" i="1" s="1"/>
  <c r="G168" i="1"/>
  <c r="G173" i="1"/>
  <c r="G179" i="1"/>
  <c r="C204" i="1"/>
  <c r="C203" i="1" s="1"/>
  <c r="C202" i="1" s="1"/>
  <c r="D48" i="1"/>
  <c r="E47" i="1"/>
  <c r="D65" i="1"/>
  <c r="D64" i="1" s="1"/>
  <c r="B97" i="1"/>
  <c r="B96" i="1" s="1"/>
  <c r="D111" i="1"/>
  <c r="D110" i="1" s="1"/>
  <c r="D123" i="1"/>
  <c r="D122" i="1" s="1"/>
  <c r="C47" i="1"/>
  <c r="C46" i="1" s="1"/>
  <c r="F187" i="1"/>
  <c r="K183" i="1"/>
  <c r="K182" i="1" s="1"/>
  <c r="B197" i="1"/>
  <c r="B196" i="1" s="1"/>
  <c r="G199" i="1"/>
  <c r="D204" i="1"/>
  <c r="D203" i="1" s="1"/>
  <c r="D202" i="1" s="1"/>
  <c r="E29" i="1"/>
  <c r="F66" i="1"/>
  <c r="F65" i="1" s="1"/>
  <c r="F64" i="1" s="1"/>
  <c r="F113" i="1"/>
  <c r="F111" i="1" s="1"/>
  <c r="F110" i="1" s="1"/>
  <c r="F119" i="1"/>
  <c r="F93" i="1"/>
  <c r="B47" i="1"/>
  <c r="B46" i="1" s="1"/>
  <c r="D29" i="1"/>
  <c r="G178" i="1"/>
  <c r="D173" i="1"/>
  <c r="D171" i="1" s="1"/>
  <c r="F99" i="1"/>
  <c r="M8" i="1"/>
  <c r="E204" i="1"/>
  <c r="F204" i="1" s="1"/>
  <c r="F203" i="1" s="1"/>
  <c r="F202" i="1" s="1"/>
  <c r="F206" i="1"/>
  <c r="F168" i="1"/>
  <c r="D166" i="1"/>
  <c r="E103" i="1"/>
  <c r="E102" i="1" s="1"/>
  <c r="E59" i="1"/>
  <c r="E58" i="1" s="1"/>
  <c r="D59" i="1"/>
  <c r="D58" i="1" s="1"/>
  <c r="G43" i="1"/>
  <c r="D17" i="1"/>
  <c r="D16" i="1" s="1"/>
  <c r="K8" i="1"/>
  <c r="H182" i="1"/>
  <c r="B23" i="1"/>
  <c r="B22" i="1" s="1"/>
  <c r="F37" i="1"/>
  <c r="E35" i="1"/>
  <c r="E34" i="1" s="1"/>
  <c r="D41" i="1"/>
  <c r="D40" i="1" s="1"/>
  <c r="E41" i="1"/>
  <c r="D71" i="1"/>
  <c r="D70" i="1" s="1"/>
  <c r="E71" i="1"/>
  <c r="E70" i="1" s="1"/>
  <c r="F87" i="1"/>
  <c r="F85" i="1" s="1"/>
  <c r="F84" i="1" s="1"/>
  <c r="E85" i="1"/>
  <c r="E84" i="1" s="1"/>
  <c r="D103" i="1"/>
  <c r="D102" i="1" s="1"/>
  <c r="F105" i="1"/>
  <c r="B90" i="1"/>
  <c r="F72" i="1"/>
  <c r="F71" i="1" s="1"/>
  <c r="F70" i="1" s="1"/>
  <c r="F43" i="1"/>
  <c r="D35" i="1"/>
  <c r="D34" i="1" s="1"/>
  <c r="G36" i="1"/>
  <c r="G37" i="1"/>
  <c r="G31" i="1"/>
  <c r="G12" i="1"/>
  <c r="G13" i="1"/>
  <c r="G17" i="1"/>
  <c r="G16" i="1" s="1"/>
  <c r="F18" i="1"/>
  <c r="AC28" i="1"/>
  <c r="AC8" i="1" s="1"/>
  <c r="AC7" i="1" s="1"/>
  <c r="G30" i="1"/>
  <c r="E46" i="1"/>
  <c r="E11" i="1"/>
  <c r="E10" i="1" s="1"/>
  <c r="D12" i="1"/>
  <c r="D13" i="1"/>
  <c r="F30" i="1"/>
  <c r="F31" i="1"/>
  <c r="G35" i="1"/>
  <c r="G34" i="1" s="1"/>
  <c r="F36" i="1"/>
  <c r="G49" i="1"/>
  <c r="D178" i="1"/>
  <c r="E177" i="1"/>
  <c r="F55" i="1"/>
  <c r="G66" i="1"/>
  <c r="G65" i="1" s="1"/>
  <c r="G72" i="1"/>
  <c r="G71" i="1" s="1"/>
  <c r="G70" i="1" s="1"/>
  <c r="D192" i="1"/>
  <c r="D191" i="1" s="1"/>
  <c r="D190" i="1" s="1"/>
  <c r="E191" i="1"/>
  <c r="E190" i="1" s="1"/>
  <c r="G87" i="1"/>
  <c r="G85" i="1" s="1"/>
  <c r="G84" i="1" s="1"/>
  <c r="D198" i="1"/>
  <c r="E197" i="1"/>
  <c r="G93" i="1"/>
  <c r="G99" i="1"/>
  <c r="G103" i="1"/>
  <c r="G102" i="1" s="1"/>
  <c r="G105" i="1"/>
  <c r="G113" i="1"/>
  <c r="G111" i="1" s="1"/>
  <c r="G110" i="1" s="1"/>
  <c r="G119" i="1"/>
  <c r="D179" i="1"/>
  <c r="F179" i="1"/>
  <c r="G187" i="1"/>
  <c r="D199" i="1"/>
  <c r="F199" i="1"/>
  <c r="G206" i="1"/>
  <c r="D187" i="1"/>
  <c r="AG28" i="1" l="1"/>
  <c r="AD8" i="1"/>
  <c r="AD7" i="1" s="1"/>
  <c r="AD209" i="1" s="1"/>
  <c r="B159" i="1"/>
  <c r="B158" i="1" s="1"/>
  <c r="D160" i="1"/>
  <c r="M7" i="1"/>
  <c r="B59" i="1"/>
  <c r="B58" i="1" s="1"/>
  <c r="P7" i="1"/>
  <c r="AB8" i="1"/>
  <c r="AB7" i="1" s="1"/>
  <c r="AB209" i="1" s="1"/>
  <c r="T7" i="1"/>
  <c r="AG40" i="1"/>
  <c r="AG10" i="1"/>
  <c r="X7" i="1"/>
  <c r="X209" i="1" s="1"/>
  <c r="E22" i="1"/>
  <c r="G23" i="1"/>
  <c r="F23" i="1"/>
  <c r="K7" i="1"/>
  <c r="K209" i="1" s="1"/>
  <c r="Z7" i="1"/>
  <c r="Z209" i="1" s="1"/>
  <c r="AG16" i="1"/>
  <c r="E184" i="1"/>
  <c r="F91" i="1"/>
  <c r="F90" i="1" s="1"/>
  <c r="F123" i="1"/>
  <c r="F122" i="1" s="1"/>
  <c r="D47" i="1"/>
  <c r="D46" i="1" s="1"/>
  <c r="J7" i="1"/>
  <c r="J209" i="1" s="1"/>
  <c r="C159" i="1"/>
  <c r="C158" i="1" s="1"/>
  <c r="V7" i="1"/>
  <c r="V209" i="1" s="1"/>
  <c r="E160" i="1"/>
  <c r="B108" i="1"/>
  <c r="U7" i="1"/>
  <c r="U209" i="1" s="1"/>
  <c r="Q7" i="1"/>
  <c r="Q209" i="1" s="1"/>
  <c r="W7" i="1"/>
  <c r="W209" i="1" s="1"/>
  <c r="AE7" i="1"/>
  <c r="AE209" i="1" s="1"/>
  <c r="S7" i="1"/>
  <c r="S209" i="1" s="1"/>
  <c r="O7" i="1"/>
  <c r="H7" i="1"/>
  <c r="AA7" i="1"/>
  <c r="AA209" i="1" s="1"/>
  <c r="L7" i="1"/>
  <c r="L209" i="1" s="1"/>
  <c r="Y7" i="1"/>
  <c r="Y209" i="1" s="1"/>
  <c r="B8" i="1"/>
  <c r="R58" i="1"/>
  <c r="B209" i="1"/>
  <c r="C82" i="1"/>
  <c r="D210" i="1"/>
  <c r="D211" i="1"/>
  <c r="G91" i="1"/>
  <c r="G90" i="1" s="1"/>
  <c r="F171" i="1"/>
  <c r="D77" i="1"/>
  <c r="D76" i="1" s="1"/>
  <c r="C182" i="1"/>
  <c r="N209" i="1"/>
  <c r="F61" i="1"/>
  <c r="G185" i="1"/>
  <c r="G184" i="1" s="1"/>
  <c r="F77" i="1"/>
  <c r="F76" i="1" s="1"/>
  <c r="F166" i="1"/>
  <c r="G166" i="1"/>
  <c r="F103" i="1"/>
  <c r="F102" i="1" s="1"/>
  <c r="C8" i="1"/>
  <c r="B82" i="1"/>
  <c r="I209" i="1"/>
  <c r="F97" i="1"/>
  <c r="F96" i="1" s="1"/>
  <c r="G123" i="1"/>
  <c r="G122" i="1" s="1"/>
  <c r="B183" i="1"/>
  <c r="B182" i="1" s="1"/>
  <c r="E76" i="1"/>
  <c r="G77" i="1"/>
  <c r="G76" i="1" s="1"/>
  <c r="G171" i="1"/>
  <c r="F17" i="1"/>
  <c r="F16" i="1" s="1"/>
  <c r="E16" i="1"/>
  <c r="D82" i="1"/>
  <c r="E82" i="1"/>
  <c r="AC209" i="1"/>
  <c r="G97" i="1"/>
  <c r="G96" i="1" s="1"/>
  <c r="G53" i="1"/>
  <c r="G52" i="1" s="1"/>
  <c r="F47" i="1"/>
  <c r="F46" i="1" s="1"/>
  <c r="G47" i="1"/>
  <c r="G46" i="1" s="1"/>
  <c r="H209" i="1"/>
  <c r="F53" i="1"/>
  <c r="F52" i="1" s="1"/>
  <c r="M209" i="1"/>
  <c r="E116" i="1"/>
  <c r="F117" i="1"/>
  <c r="F116" i="1" s="1"/>
  <c r="P209" i="1"/>
  <c r="G204" i="1"/>
  <c r="G203" i="1" s="1"/>
  <c r="G202" i="1" s="1"/>
  <c r="E203" i="1"/>
  <c r="E202" i="1" s="1"/>
  <c r="F59" i="1"/>
  <c r="F58" i="1" s="1"/>
  <c r="F41" i="1"/>
  <c r="F40" i="1" s="1"/>
  <c r="G41" i="1"/>
  <c r="G40" i="1" s="1"/>
  <c r="E40" i="1"/>
  <c r="D185" i="1"/>
  <c r="D184" i="1" s="1"/>
  <c r="F197" i="1"/>
  <c r="F196" i="1" s="1"/>
  <c r="E196" i="1"/>
  <c r="G197" i="1"/>
  <c r="G196" i="1" s="1"/>
  <c r="D177" i="1"/>
  <c r="D176" i="1" s="1"/>
  <c r="D159" i="1" s="1"/>
  <c r="D158" i="1" s="1"/>
  <c r="G59" i="1"/>
  <c r="G58" i="1" s="1"/>
  <c r="D11" i="1"/>
  <c r="D10" i="1" s="1"/>
  <c r="G61" i="1"/>
  <c r="F35" i="1"/>
  <c r="F34" i="1" s="1"/>
  <c r="D197" i="1"/>
  <c r="D196" i="1" s="1"/>
  <c r="F177" i="1"/>
  <c r="G177" i="1"/>
  <c r="E176" i="1"/>
  <c r="G210" i="1"/>
  <c r="F210" i="1"/>
  <c r="D28" i="1"/>
  <c r="G11" i="1"/>
  <c r="G10" i="1" s="1"/>
  <c r="F11" i="1"/>
  <c r="F10" i="1" s="1"/>
  <c r="G29" i="1"/>
  <c r="G28" i="1" s="1"/>
  <c r="F29" i="1"/>
  <c r="F28" i="1" s="1"/>
  <c r="E28" i="1"/>
  <c r="E183" i="1" l="1"/>
  <c r="F183" i="1" s="1"/>
  <c r="F22" i="1"/>
  <c r="G22" i="1"/>
  <c r="F160" i="1"/>
  <c r="E159" i="1"/>
  <c r="G160" i="1"/>
  <c r="C7" i="1"/>
  <c r="C209" i="1" s="1"/>
  <c r="B7" i="1"/>
  <c r="G82" i="1"/>
  <c r="R8" i="1"/>
  <c r="AH8" i="1" s="1"/>
  <c r="F82" i="1"/>
  <c r="D8" i="1"/>
  <c r="E8" i="1"/>
  <c r="F125" i="1"/>
  <c r="G125" i="1"/>
  <c r="F176" i="1"/>
  <c r="G176" i="1"/>
  <c r="G183" i="1"/>
  <c r="E182" i="1"/>
  <c r="D183" i="1"/>
  <c r="D182" i="1" s="1"/>
  <c r="F159" i="1" l="1"/>
  <c r="E158" i="1"/>
  <c r="G159" i="1"/>
  <c r="F8" i="1"/>
  <c r="R7" i="1"/>
  <c r="AG8" i="1"/>
  <c r="G8" i="1"/>
  <c r="F182" i="1"/>
  <c r="G211" i="1"/>
  <c r="F211" i="1"/>
  <c r="G158" i="1" l="1"/>
  <c r="F158" i="1"/>
  <c r="AG7" i="1"/>
  <c r="AH7" i="1"/>
  <c r="E213" i="1"/>
  <c r="G213" i="1" s="1"/>
  <c r="D145" i="1"/>
  <c r="G145" i="1" s="1"/>
  <c r="E141" i="1"/>
  <c r="G141" i="1" s="1"/>
  <c r="G140" i="1" s="1"/>
  <c r="D141" i="1" l="1"/>
  <c r="D140" i="1" s="1"/>
  <c r="D108" i="1" s="1"/>
  <c r="D7" i="1" s="1"/>
  <c r="D209" i="1" s="1"/>
  <c r="D213" i="1"/>
  <c r="E140" i="1"/>
  <c r="E108" i="1" s="1"/>
  <c r="F213" i="1"/>
  <c r="F141" i="1"/>
  <c r="F140" i="1" s="1"/>
  <c r="F108" i="1" l="1"/>
  <c r="E7" i="1"/>
  <c r="G108" i="1"/>
  <c r="G7" i="1" l="1"/>
  <c r="F7" i="1"/>
  <c r="E209" i="1"/>
  <c r="G209" i="1" l="1"/>
  <c r="F209" i="1"/>
</calcChain>
</file>

<file path=xl/comments1.xml><?xml version="1.0" encoding="utf-8"?>
<comments xmlns="http://schemas.openxmlformats.org/spreadsheetml/2006/main">
  <authors>
    <author>Логинова Ленара Юлдашевна</author>
  </authors>
  <commentList>
    <comment ref="B209" authorId="0" shapeId="0">
      <text>
        <r>
          <rPr>
            <b/>
            <sz val="9"/>
            <color indexed="81"/>
            <rFont val="Tahoma"/>
            <family val="2"/>
            <charset val="204"/>
          </rPr>
          <t>Логинова Ленара Юлдашевна:</t>
        </r>
        <r>
          <rPr>
            <sz val="9"/>
            <color indexed="81"/>
            <rFont val="Tahoma"/>
            <family val="2"/>
            <charset val="204"/>
          </rPr>
          <t xml:space="preserve">
ДОБАВИТЬ 2000 МЛН НА КАПРЕМОНТ ЯГУНА
СУММА ИТОГО ДОЛЖНА БЫТЬ 247 165 200
</t>
        </r>
      </text>
    </comment>
  </commentList>
</comments>
</file>

<file path=xl/sharedStrings.xml><?xml version="1.0" encoding="utf-8"?>
<sst xmlns="http://schemas.openxmlformats.org/spreadsheetml/2006/main" count="282" uniqueCount="98">
  <si>
    <t>Подпрограмма 1 "Обеспечение прав граждан на доступ к культурным ценностям и информации"</t>
  </si>
  <si>
    <t>Задача  1 "Создание условий для модернизационного развития общедоступных библиотек и архива города Когалыма."</t>
  </si>
  <si>
    <t>Мероприятия:</t>
  </si>
  <si>
    <t>1.1.1."Обновление баз данных справочно-поисковых систем библиотек города Когалыма"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</si>
  <si>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</si>
  <si>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</si>
  <si>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</si>
  <si>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</si>
  <si>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</si>
  <si>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1.1.2."Подключение общедоступных библиотек города Когалыма к сети Интернет"</t>
  </si>
  <si>
    <t>1.1.3."Поставка (обновление) системы АБИС (автоматизированной библиотечной информационной системы) для осуществления электронной каталогизации"</t>
  </si>
  <si>
    <t>1.1.5."Модернизация программно-аппаратных комплексов библиотеки города Когалыма"</t>
  </si>
  <si>
    <t>1.1.7."Комплектование библиотечного фонда города Когалыма "</t>
  </si>
  <si>
    <t>1.1.9."Мероприятия, направленные на повышение читательского интереса"</t>
  </si>
  <si>
    <t>1.1.10."Расходы на обеспечение деятельности (оказание услуг) общедоступных библиотек города Когалыма"</t>
  </si>
  <si>
    <t>1.1.11."Субвенции на осуществление полномочий по хранению, комплектованию, учёту и использованию архивных документов, относящихся к государственной собственности Ханты-Мансийского автономного округа – Югры "</t>
  </si>
  <si>
    <t>1.1.12."Перевод документов в электронную форму "</t>
  </si>
  <si>
    <t>1.1.13."Приобретение электронных баз данных"</t>
  </si>
  <si>
    <t>Задача  2 "Развитие музейного дела и удовлетворение потребности населения в предоставлении доступа к культурным ценностям."</t>
  </si>
  <si>
    <t>1.2.1."Пополнение фонда музея города Когалыма"</t>
  </si>
  <si>
    <t>1.2.2."Информатизация музея города Когалыма"</t>
  </si>
  <si>
    <t>1.2.3."Поддержка выставочных проектов"</t>
  </si>
  <si>
    <t>1.2.4."Расходы на обеспечение деятельности (оказание 
музейных услуг)"</t>
  </si>
  <si>
    <t>Задача  3 "Укрепление материально-технической базы учреждений культуры города Когалыма."</t>
  </si>
  <si>
    <t>1.3.1."Автоматизация культурно-досуговых учреждений города Когалыма "</t>
  </si>
  <si>
    <t>1.3.4."Приобретение костюмов для Образцовых самодеятельных коллективов города Когалыма, Народных самодеятельных коллективов города Когалыма"</t>
  </si>
  <si>
    <t>Подпрограмма 2 "Укрепление единого культурного пространства в городе Когалыме"</t>
  </si>
  <si>
    <t>Задача  1 "Создание благоприятных условий для организации культурного досуга населения, развития художественно-творческой деятельности в городе Когалыме."</t>
  </si>
  <si>
    <t>2.1.2."Проведение культурно-массовых мероприятий, конкурсов, фестивалей, театрализованных постановок, поддержка участия творческих коллективов города Когалыма в мероприятиях международного, всероссийского, окружного значения "</t>
  </si>
  <si>
    <t>Всего (Объекты КСК "Ягун", ДК "Сибирь")</t>
  </si>
  <si>
    <t>Всего (Объект "КДК "Янтарь")</t>
  </si>
  <si>
    <t>Всего (Объект "КДК "Метро")</t>
  </si>
  <si>
    <t>2.1.3."Расходы на обеспечение деятельности (оказание услуг) муниципальных культурно-досуговых учреждений города Когалыма"</t>
  </si>
  <si>
    <t>Всего (МАУ "КДК "Метро")</t>
  </si>
  <si>
    <t>Подпрограмма 3 "Совершенствование системы управления в культуре и архивном деле"</t>
  </si>
  <si>
    <t>Задача  1 "Осуществление функций по реализации единой государственной политики в культуре города Когалыма."</t>
  </si>
  <si>
    <t>3.1.1."Обеспечение функций УКСиМП "</t>
  </si>
  <si>
    <t>3.1.3."Выплата премии главы Администрации города Когалыма в сфере культуры и искусства"</t>
  </si>
  <si>
    <t>3.1.4."Расходы на обеспечение хозяйственной деятельности учреждений культуры города Когалыма "</t>
  </si>
  <si>
    <t>Задача  2 "Осуществление функций по реализации единой государственной политики в архивном деле города Когалыма."</t>
  </si>
  <si>
    <t>3.2.1."Обеспечение деятельности архивного отдела Администрации города Когалыма "</t>
  </si>
  <si>
    <t>Итого по программе, в том числе</t>
  </si>
  <si>
    <t>Мероприятия программы</t>
  </si>
  <si>
    <t>План на 2015 год</t>
  </si>
  <si>
    <t>План на отчетную дату</t>
  </si>
  <si>
    <t>Профинансировано на отчетную дату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</si>
  <si>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</si>
  <si>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</si>
  <si>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</si>
  <si>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</si>
  <si>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</si>
  <si>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</si>
  <si>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</si>
  <si>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</si>
  <si>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</si>
  <si>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</si>
  <si>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</si>
  <si>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</si>
  <si>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</si>
  <si>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</si>
  <si>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</si>
  <si>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</si>
  <si>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</si>
  <si>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</si>
  <si>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</si>
  <si>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 xml:space="preserve"> </t>
  </si>
  <si>
    <t>1.3.10."Приобретение экипировки для МАУ "КДК "Метро"</t>
  </si>
  <si>
    <t>1.1.6."Заимствование записей из сводных библиотечно-информационных ресурсов"</t>
  </si>
  <si>
    <t>10, 0 тыс. руб. - экономия, фактические расходы на приобретение фототехники сложились ниже.</t>
  </si>
  <si>
    <t>Муниципальная программа "Развитие культуры в городе Когалыме на 2014-2017 годы"</t>
  </si>
  <si>
    <t>1.3.11. "Приобретение оборудования для системы видеоконференций для МБУ "МВЦ"</t>
  </si>
  <si>
    <t>1.3.12. "Приобретение интерактивного развивающего комплекса "Лабрадор" для МБУ "ЦБС"</t>
  </si>
  <si>
    <t>Расторгнут договор до конца 2015 года, 0,5 т.р. - оплата остатков по договору</t>
  </si>
  <si>
    <t>Финансирование из округа приостановлено</t>
  </si>
  <si>
    <t>Начальник Управления                                             Л.А.Юрьева</t>
  </si>
  <si>
    <t>1.1.8. "Иные межбюджетные трансферты на комплектование книжных фондов библиотек города Когалыма"</t>
  </si>
  <si>
    <t>1.3.13. "Реконструкция филиала "Янтарь" МАУ "КДК "Метро"</t>
  </si>
  <si>
    <t>1.3.2."Приобретение оборудования для проведения культурно-массовых мероприятий"</t>
  </si>
  <si>
    <t>Приобретен интерактивный развивающий комплекс "Лабрадор"</t>
  </si>
  <si>
    <t>Приобретен 561 экземпляр книжных изданий</t>
  </si>
  <si>
    <t>Договор  № 6 от 06.07.2015 на сумму 110,0 руб. ИП Морочковский Д.А. Оплата произведена в июле месяце.</t>
  </si>
  <si>
    <t>Приобретено 10 сценических костюмов</t>
  </si>
  <si>
    <t>Приобретен студийный монитор</t>
  </si>
  <si>
    <t>Приобретено 50 сценических костюмом</t>
  </si>
  <si>
    <t>Приобретены багеты, проекторы, сувенирная продукция, оформление выставочного зала, концертные номера, афишы,  типографские расходы, расходные материалы. Отклонение от плана (90,0 тыс.руб.) - в связи с невозможностью проведения выставки из С-Петербурга в сентябре и организацией другой выставки в ноябре 20105 года в Х-Мансийске</t>
  </si>
  <si>
    <t>Остаток средств в сумме 1289,2 т.руб. в результате выплаты заработной  платы за  октябрь в ноябре, оплата проезда в льготный отпуск</t>
  </si>
  <si>
    <t>Отклонение составило 2965,9 тыс. руб., в том числе: 2137,6 тыс. руб - по оплате труда (вследствии внесения изменений по дорожной карте суммы с декабря сдвинуты на сентябрь, данные средства необходимы для оплаты заработной платы до конца года), 304,1 тыс. руб - начисления на выплаты по оплате труда, 232,5 тыс. руб. по оплате за теплопотребление; 106,6 тыс. руб. - оплата за электроснабжение,  4 тыс. руб. - оплата за сопровождение программных продуктов, 81,0 - оплатa услуг охраны сложилась ниже, данные средства необходимы для оплаты в декабре 2015г., 53,1 тыс. руб. - оплата за льготный проезд и оплату путевок сложилась ниже по фактически предоставленным документам, 47 тыс. руб. -экономия, оплата за оценку условий труда сложилась ниже</t>
  </si>
  <si>
    <t xml:space="preserve">Отклонение составило 12,2 тыс. руб., данные средства необходимы для оплаты за участие в фестивале </t>
  </si>
  <si>
    <t>Отклонение составило 30 тыс. руб., данные средства необходимы для оплаты за оформление фестиваля в ноябре (документы на оплату предоставлены с ошибками)</t>
  </si>
  <si>
    <t>Отклонение составило - 2354,5 тыс. руб. из них 2000 тыс. не поступило (вносится изменение в Соглашение), 354,5 тыс. руб - оплата при предоставлении оригиналов документов</t>
  </si>
  <si>
    <t>Кассовый расход сложился больше планового в связи с доплатой работникам до прожиточного минимума, уплатой налога на имущество, оплатой компенсации стоимости проезда к месту отдыха и обратно</t>
  </si>
  <si>
    <t>На отчетную дату заключено 2 контракта: 1) №15С2009 от 17.07.2015 на выполнение изысканий и проектных работ для реконструкции объекта, функции заказчика МУ "УКС г.Когалыма" переданы 31.07.2015, цена контракта 18700,0 тыс.руб., срок выполнения работ с 01.08.2015 по 31.07.2016. Выполнение работ предусмотрено в 5 этапов, на отчетную дату выполнено 2 этапа, согласно условиям контракта оплата произведена в размере 80% от цены этапов работ, ведется выполнение работ. 2) №15С2014 от 17.07.2015 на оказание услуг по ведению авторского надзора за реконструкцией объекта, функции заказчика по контракту МУ "УКС г.Когалыма" переданы 31.07.2015, цена контракта 2450,0 тыс.руб., срок оказания услуг с 01.08.2015 по 31.12.2015.</t>
  </si>
  <si>
    <t>1.3.14. "Капитальный ремонт помещений в здании культурно-спортивного комплекса "Ягун" МАУ "КДК "Метро"</t>
  </si>
  <si>
    <t>Ответственный за составление сетевого графика:  Морозова Е.С. Тел. 93-663</t>
  </si>
  <si>
    <t>Средства выделены на основании Решения Думы города Когалыма от 29.09.2015 №593-ГД. Ведется заключение контракта.</t>
  </si>
  <si>
    <t>В бюджет города сумма поступила, в бюджет библиотеки поступит в ноябре месяце</t>
  </si>
  <si>
    <t>В ноябре месяце после изменений в постановление "Развитие культуры" суммы будут исключены из сетевого графика</t>
  </si>
  <si>
    <t>Из автономного округа денежные средства поступили в октябре месяце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</si>
</sst>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_ ;[Red]\-#,##0\ 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" xfId="0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49" fontId="1" fillId="0" borderId="1" xfId="0" applyNumberFormat="1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>
      <alignment horizontal="justify" vertical="center" wrapText="1"/>
    </xf>
    <xf numFmtId="4" fontId="2" fillId="0" borderId="1" xfId="0" applyNumberFormat="1" applyFont="1" applyFill="1" applyBorder="1" applyAlignment="1">
      <alignment horizontal="justify" vertical="center" wrapText="1"/>
    </xf>
    <xf numFmtId="4" fontId="2" fillId="0" borderId="1" xfId="0" applyNumberFormat="1" applyFont="1" applyFill="1" applyBorder="1" applyAlignment="1" applyProtection="1">
      <alignment vertical="center" wrapText="1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2" borderId="1" xfId="0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164" fontId="2" fillId="0" borderId="1" xfId="0" applyNumberFormat="1" applyFont="1" applyFill="1" applyBorder="1" applyAlignment="1" applyProtection="1">
      <alignment horizontal="right" vertical="center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vertical="center"/>
    </xf>
    <xf numFmtId="4" fontId="2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/>
    <xf numFmtId="164" fontId="2" fillId="6" borderId="1" xfId="0" applyNumberFormat="1" applyFont="1" applyFill="1" applyBorder="1" applyAlignment="1">
      <alignment horizontal="center" vertical="center" wrapText="1"/>
    </xf>
    <xf numFmtId="165" fontId="2" fillId="6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 applyProtection="1">
      <alignment vertical="center"/>
      <protection locked="0"/>
    </xf>
    <xf numFmtId="4" fontId="1" fillId="6" borderId="1" xfId="0" applyNumberFormat="1" applyFont="1" applyFill="1" applyBorder="1" applyAlignment="1" applyProtection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 applyProtection="1">
      <alignment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 applyProtection="1">
      <alignment horizontal="center" vertical="center" wrapText="1"/>
    </xf>
    <xf numFmtId="0" fontId="0" fillId="6" borderId="0" xfId="0" applyFill="1"/>
    <xf numFmtId="164" fontId="4" fillId="6" borderId="0" xfId="0" applyNumberFormat="1" applyFont="1" applyFill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2" fillId="5" borderId="1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 applyProtection="1">
      <alignment horizontal="justify" vertical="center" wrapText="1"/>
    </xf>
    <xf numFmtId="4" fontId="2" fillId="5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4" fontId="4" fillId="6" borderId="0" xfId="0" applyNumberFormat="1" applyFont="1" applyFill="1" applyAlignment="1">
      <alignment vertical="center" wrapText="1"/>
    </xf>
    <xf numFmtId="4" fontId="7" fillId="6" borderId="1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>
      <alignment horizontal="center" vertical="top" wrapText="1" readingOrder="1"/>
    </xf>
    <xf numFmtId="0" fontId="6" fillId="0" borderId="1" xfId="0" applyFont="1" applyFill="1" applyBorder="1" applyAlignment="1">
      <alignment horizontal="justify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49" fontId="1" fillId="6" borderId="1" xfId="0" applyNumberFormat="1" applyFont="1" applyFill="1" applyBorder="1" applyAlignment="1" applyProtection="1">
      <alignment horizontal="left" vertical="center"/>
      <protection locked="0"/>
    </xf>
    <xf numFmtId="4" fontId="0" fillId="5" borderId="0" xfId="0" applyNumberFormat="1" applyFill="1" applyAlignment="1">
      <alignment vertical="center"/>
    </xf>
    <xf numFmtId="0" fontId="6" fillId="6" borderId="1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6" borderId="3" xfId="0" applyNumberFormat="1" applyFont="1" applyFill="1" applyBorder="1" applyAlignment="1">
      <alignment horizontal="center" vertical="center" wrapText="1"/>
    </xf>
    <xf numFmtId="164" fontId="1" fillId="6" borderId="4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 applyProtection="1">
      <alignment horizontal="left" vertical="center"/>
      <protection locked="0"/>
    </xf>
    <xf numFmtId="49" fontId="5" fillId="4" borderId="6" xfId="0" applyNumberFormat="1" applyFont="1" applyFill="1" applyBorder="1" applyAlignment="1" applyProtection="1">
      <alignment horizontal="left" vertical="center"/>
      <protection locked="0"/>
    </xf>
    <xf numFmtId="49" fontId="5" fillId="4" borderId="4" xfId="0" applyNumberFormat="1" applyFont="1" applyFill="1" applyBorder="1" applyAlignment="1" applyProtection="1">
      <alignment horizontal="left" vertical="center"/>
      <protection locked="0"/>
    </xf>
    <xf numFmtId="2" fontId="6" fillId="6" borderId="2" xfId="0" applyNumberFormat="1" applyFont="1" applyFill="1" applyBorder="1" applyAlignment="1">
      <alignment horizontal="left" vertical="center" wrapText="1"/>
    </xf>
    <xf numFmtId="0" fontId="0" fillId="6" borderId="7" xfId="0" applyFont="1" applyFill="1" applyBorder="1" applyAlignment="1">
      <alignment horizontal="left" vertical="center" wrapText="1"/>
    </xf>
    <xf numFmtId="0" fontId="0" fillId="6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0" fillId="0" borderId="5" xfId="0" applyBorder="1" applyAlignment="1">
      <alignment vertical="center" wrapText="1"/>
    </xf>
    <xf numFmtId="2" fontId="6" fillId="0" borderId="2" xfId="0" applyNumberFormat="1" applyFont="1" applyFill="1" applyBorder="1" applyAlignment="1">
      <alignment horizontal="left" vertical="center" wrapText="1"/>
    </xf>
    <xf numFmtId="2" fontId="6" fillId="0" borderId="7" xfId="0" applyNumberFormat="1" applyFont="1" applyFill="1" applyBorder="1" applyAlignment="1">
      <alignment horizontal="left" vertical="center" wrapText="1"/>
    </xf>
    <xf numFmtId="2" fontId="6" fillId="0" borderId="5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15"/>
  <sheetViews>
    <sheetView tabSelected="1" view="pageBreakPreview" zoomScale="60" zoomScaleNormal="75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28" sqref="A28"/>
    </sheetView>
  </sheetViews>
  <sheetFormatPr defaultRowHeight="15" x14ac:dyDescent="0.25"/>
  <cols>
    <col min="1" max="1" width="50.28515625" customWidth="1"/>
    <col min="2" max="2" width="16.28515625" customWidth="1"/>
    <col min="3" max="3" width="15.140625" customWidth="1"/>
    <col min="4" max="4" width="16.7109375" customWidth="1"/>
    <col min="5" max="5" width="16.5703125" customWidth="1"/>
    <col min="6" max="6" width="17.42578125" customWidth="1"/>
    <col min="7" max="7" width="16.85546875" customWidth="1"/>
    <col min="8" max="8" width="13.85546875" customWidth="1"/>
    <col min="9" max="9" width="12.5703125" customWidth="1"/>
    <col min="10" max="10" width="12.85546875" style="44" customWidth="1"/>
    <col min="11" max="11" width="13" style="44" customWidth="1"/>
    <col min="12" max="12" width="14" customWidth="1"/>
    <col min="13" max="13" width="12.85546875" customWidth="1"/>
    <col min="14" max="15" width="14" style="53" customWidth="1"/>
    <col min="16" max="16" width="13.28515625" style="53" customWidth="1"/>
    <col min="17" max="17" width="13.5703125" style="53" customWidth="1"/>
    <col min="18" max="18" width="13.85546875" style="53" customWidth="1"/>
    <col min="19" max="19" width="14" style="53" customWidth="1"/>
    <col min="20" max="20" width="14" style="44" customWidth="1"/>
    <col min="21" max="21" width="13.5703125" style="44" customWidth="1"/>
    <col min="22" max="22" width="15.7109375" style="44" customWidth="1"/>
    <col min="23" max="23" width="12.85546875" style="44" customWidth="1"/>
    <col min="24" max="24" width="14.140625" style="53" customWidth="1"/>
    <col min="25" max="25" width="13.140625" style="53" customWidth="1"/>
    <col min="26" max="26" width="12.85546875" customWidth="1"/>
    <col min="27" max="27" width="13" customWidth="1"/>
    <col min="28" max="29" width="12.85546875" customWidth="1"/>
    <col min="30" max="30" width="15.42578125" customWidth="1"/>
    <col min="31" max="31" width="12.5703125" customWidth="1"/>
    <col min="32" max="32" width="48.7109375" customWidth="1"/>
    <col min="33" max="33" width="11.28515625" customWidth="1"/>
    <col min="34" max="34" width="12.7109375" customWidth="1"/>
  </cols>
  <sheetData>
    <row r="1" spans="1:43" s="14" customFormat="1" ht="18.75" customHeight="1" x14ac:dyDescent="0.25">
      <c r="A1" s="95" t="s">
        <v>42</v>
      </c>
      <c r="B1" s="86" t="s">
        <v>43</v>
      </c>
      <c r="C1" s="86" t="s">
        <v>44</v>
      </c>
      <c r="D1" s="86" t="s">
        <v>45</v>
      </c>
      <c r="E1" s="86" t="s">
        <v>46</v>
      </c>
      <c r="F1" s="88" t="s">
        <v>47</v>
      </c>
      <c r="G1" s="89"/>
      <c r="H1" s="88" t="s">
        <v>48</v>
      </c>
      <c r="I1" s="89"/>
      <c r="J1" s="88" t="s">
        <v>49</v>
      </c>
      <c r="K1" s="89"/>
      <c r="L1" s="88" t="s">
        <v>50</v>
      </c>
      <c r="M1" s="89"/>
      <c r="N1" s="90" t="s">
        <v>51</v>
      </c>
      <c r="O1" s="91"/>
      <c r="P1" s="90" t="s">
        <v>52</v>
      </c>
      <c r="Q1" s="91"/>
      <c r="R1" s="90" t="s">
        <v>53</v>
      </c>
      <c r="S1" s="91"/>
      <c r="T1" s="88" t="s">
        <v>54</v>
      </c>
      <c r="U1" s="89"/>
      <c r="V1" s="88" t="s">
        <v>55</v>
      </c>
      <c r="W1" s="89"/>
      <c r="X1" s="90" t="s">
        <v>56</v>
      </c>
      <c r="Y1" s="91"/>
      <c r="Z1" s="88" t="s">
        <v>57</v>
      </c>
      <c r="AA1" s="89"/>
      <c r="AB1" s="88" t="s">
        <v>58</v>
      </c>
      <c r="AC1" s="89"/>
      <c r="AD1" s="88" t="s">
        <v>59</v>
      </c>
      <c r="AE1" s="89"/>
      <c r="AF1" s="95" t="s">
        <v>60</v>
      </c>
      <c r="AQ1" s="15"/>
    </row>
    <row r="2" spans="1:43" s="18" customFormat="1" ht="84" customHeight="1" x14ac:dyDescent="0.25">
      <c r="A2" s="96"/>
      <c r="B2" s="87"/>
      <c r="C2" s="87"/>
      <c r="D2" s="87"/>
      <c r="E2" s="87"/>
      <c r="F2" s="16" t="s">
        <v>61</v>
      </c>
      <c r="G2" s="16" t="s">
        <v>62</v>
      </c>
      <c r="H2" s="17" t="s">
        <v>63</v>
      </c>
      <c r="I2" s="17" t="s">
        <v>64</v>
      </c>
      <c r="J2" s="17" t="s">
        <v>63</v>
      </c>
      <c r="K2" s="17" t="s">
        <v>64</v>
      </c>
      <c r="L2" s="17" t="s">
        <v>63</v>
      </c>
      <c r="M2" s="17" t="s">
        <v>64</v>
      </c>
      <c r="N2" s="45" t="s">
        <v>63</v>
      </c>
      <c r="O2" s="45" t="s">
        <v>64</v>
      </c>
      <c r="P2" s="45" t="s">
        <v>63</v>
      </c>
      <c r="Q2" s="45" t="s">
        <v>64</v>
      </c>
      <c r="R2" s="45" t="s">
        <v>63</v>
      </c>
      <c r="S2" s="45" t="s">
        <v>64</v>
      </c>
      <c r="T2" s="17" t="s">
        <v>63</v>
      </c>
      <c r="U2" s="17" t="s">
        <v>64</v>
      </c>
      <c r="V2" s="17" t="s">
        <v>63</v>
      </c>
      <c r="W2" s="17" t="s">
        <v>64</v>
      </c>
      <c r="X2" s="45" t="s">
        <v>63</v>
      </c>
      <c r="Y2" s="45" t="s">
        <v>64</v>
      </c>
      <c r="Z2" s="17" t="s">
        <v>63</v>
      </c>
      <c r="AA2" s="17" t="s">
        <v>64</v>
      </c>
      <c r="AB2" s="17" t="s">
        <v>63</v>
      </c>
      <c r="AC2" s="17" t="s">
        <v>64</v>
      </c>
      <c r="AD2" s="17" t="s">
        <v>63</v>
      </c>
      <c r="AE2" s="17" t="s">
        <v>64</v>
      </c>
      <c r="AF2" s="96"/>
      <c r="AQ2" s="19"/>
    </row>
    <row r="3" spans="1:43" s="21" customFormat="1" ht="24.75" customHeight="1" x14ac:dyDescent="0.25">
      <c r="A3" s="20">
        <v>1</v>
      </c>
      <c r="B3" s="20">
        <v>2</v>
      </c>
      <c r="C3" s="20">
        <v>3</v>
      </c>
      <c r="D3" s="20"/>
      <c r="E3" s="20">
        <v>4</v>
      </c>
      <c r="F3" s="20">
        <v>5</v>
      </c>
      <c r="G3" s="20">
        <v>6</v>
      </c>
      <c r="H3" s="20">
        <v>7</v>
      </c>
      <c r="I3" s="20">
        <v>8</v>
      </c>
      <c r="J3" s="20">
        <v>9</v>
      </c>
      <c r="K3" s="20">
        <v>10</v>
      </c>
      <c r="L3" s="20">
        <v>11</v>
      </c>
      <c r="M3" s="20">
        <v>12</v>
      </c>
      <c r="N3" s="46">
        <v>13</v>
      </c>
      <c r="O3" s="46">
        <v>14</v>
      </c>
      <c r="P3" s="46">
        <v>15</v>
      </c>
      <c r="Q3" s="46">
        <v>16</v>
      </c>
      <c r="R3" s="46">
        <v>17</v>
      </c>
      <c r="S3" s="46">
        <v>18</v>
      </c>
      <c r="T3" s="20">
        <v>19</v>
      </c>
      <c r="U3" s="20">
        <v>20</v>
      </c>
      <c r="V3" s="20">
        <v>21</v>
      </c>
      <c r="W3" s="20">
        <v>22</v>
      </c>
      <c r="X3" s="46">
        <v>23</v>
      </c>
      <c r="Y3" s="46">
        <v>24</v>
      </c>
      <c r="Z3" s="20">
        <v>25</v>
      </c>
      <c r="AA3" s="20">
        <v>26</v>
      </c>
      <c r="AB3" s="20">
        <v>27</v>
      </c>
      <c r="AC3" s="20">
        <v>28</v>
      </c>
      <c r="AD3" s="20">
        <v>29</v>
      </c>
      <c r="AE3" s="20">
        <v>30</v>
      </c>
      <c r="AF3" s="20">
        <v>31</v>
      </c>
      <c r="AQ3" s="22"/>
    </row>
    <row r="4" spans="1:43" s="26" customFormat="1" ht="18.75" x14ac:dyDescent="0.25">
      <c r="A4" s="23"/>
      <c r="B4" s="24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47"/>
      <c r="O4" s="47"/>
      <c r="P4" s="47"/>
      <c r="Q4" s="47"/>
      <c r="R4" s="47"/>
      <c r="S4" s="47"/>
      <c r="T4" s="23"/>
      <c r="U4" s="23"/>
      <c r="V4" s="23"/>
      <c r="W4" s="23"/>
      <c r="X4" s="73"/>
      <c r="Y4" s="73"/>
      <c r="Z4" s="25"/>
      <c r="AA4" s="25"/>
      <c r="AB4" s="25"/>
      <c r="AC4" s="25"/>
      <c r="AD4" s="25"/>
      <c r="AE4" s="25"/>
      <c r="AF4" s="25"/>
      <c r="AQ4" s="27"/>
    </row>
    <row r="5" spans="1:43" s="26" customFormat="1" ht="28.5" customHeight="1" x14ac:dyDescent="0.25">
      <c r="A5" s="97" t="s">
        <v>69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9"/>
      <c r="AQ5" s="27"/>
    </row>
    <row r="7" spans="1:43" s="4" customFormat="1" ht="69.75" customHeight="1" x14ac:dyDescent="0.25">
      <c r="A7" s="1" t="s">
        <v>0</v>
      </c>
      <c r="B7" s="2">
        <f>B8+B82+B108</f>
        <v>84015.365000000005</v>
      </c>
      <c r="C7" s="2">
        <f t="shared" ref="C7:E7" si="0">C8+C82+C108</f>
        <v>52909.759000000005</v>
      </c>
      <c r="D7" s="2">
        <f t="shared" si="0"/>
        <v>49389.030000000006</v>
      </c>
      <c r="E7" s="2">
        <f t="shared" si="0"/>
        <v>47614.030000000006</v>
      </c>
      <c r="F7" s="2">
        <f>E7/B7*100</f>
        <v>56.673002610891473</v>
      </c>
      <c r="G7" s="2">
        <f>E7/C7*100</f>
        <v>89.99101659109806</v>
      </c>
      <c r="H7" s="2">
        <f t="shared" ref="H7" si="1">H8+H82+H108</f>
        <v>2582.9900000000002</v>
      </c>
      <c r="I7" s="2">
        <f t="shared" ref="I7" si="2">I8+I82+I108</f>
        <v>1540.9</v>
      </c>
      <c r="J7" s="2">
        <f t="shared" ref="J7" si="3">J8+J82+J108</f>
        <v>4512.8230000000003</v>
      </c>
      <c r="K7" s="2">
        <f t="shared" ref="K7" si="4">K8+K82+K108</f>
        <v>4547.55</v>
      </c>
      <c r="L7" s="2">
        <f t="shared" ref="L7" si="5">L8+L82+L108</f>
        <v>5156.1760000000004</v>
      </c>
      <c r="M7" s="2">
        <f t="shared" ref="M7" si="6">M8+M82+M108</f>
        <v>4218.55</v>
      </c>
      <c r="N7" s="2">
        <f t="shared" ref="N7" si="7">N8+N82+N108</f>
        <v>6529.5199999999986</v>
      </c>
      <c r="O7" s="2">
        <f t="shared" ref="O7" si="8">O8+O82+O108</f>
        <v>5308.7999999999993</v>
      </c>
      <c r="P7" s="2">
        <f t="shared" ref="P7" si="9">P8+P82+P108</f>
        <v>5295.6</v>
      </c>
      <c r="Q7" s="2">
        <f t="shared" ref="Q7" si="10">Q8+Q82+Q108</f>
        <v>6611.0999999999995</v>
      </c>
      <c r="R7" s="2">
        <f t="shared" ref="R7" si="11">R8+R82+R108</f>
        <v>5408.2100000000009</v>
      </c>
      <c r="S7" s="2">
        <f t="shared" ref="S7" si="12">S8+S82+S108</f>
        <v>5302.26</v>
      </c>
      <c r="T7" s="2">
        <f t="shared" ref="T7" si="13">T8+T82+T108</f>
        <v>7527.1899999999987</v>
      </c>
      <c r="U7" s="2">
        <f t="shared" ref="U7" si="14">U8+U82+U108</f>
        <v>7396.6</v>
      </c>
      <c r="V7" s="2">
        <f t="shared" ref="V7" si="15">V8+V82+V108</f>
        <v>4038.32</v>
      </c>
      <c r="W7" s="2">
        <f t="shared" ref="W7" si="16">W8+W82+W108</f>
        <v>4247.5999999999995</v>
      </c>
      <c r="X7" s="48">
        <f t="shared" ref="X7" si="17">X8+X82+X108</f>
        <v>6000</v>
      </c>
      <c r="Y7" s="48">
        <f t="shared" ref="Y7" si="18">Y8+Y82+Y108</f>
        <v>4640.8</v>
      </c>
      <c r="Z7" s="2">
        <f t="shared" ref="Z7" si="19">Z8+Z82+Z108</f>
        <v>5858.9299999999994</v>
      </c>
      <c r="AA7" s="2">
        <f t="shared" ref="AA7" si="20">AA8+AA82+AA108</f>
        <v>5559.8700000000008</v>
      </c>
      <c r="AB7" s="2">
        <f t="shared" ref="AB7" si="21">AB8+AB82+AB108</f>
        <v>3701.5699999999997</v>
      </c>
      <c r="AC7" s="2">
        <f t="shared" ref="AC7" si="22">AC8+AC82+AC108</f>
        <v>0</v>
      </c>
      <c r="AD7" s="2">
        <f t="shared" ref="AD7" si="23">AD8+AD82+AD108</f>
        <v>23588.835999999999</v>
      </c>
      <c r="AE7" s="2">
        <f t="shared" ref="AE7" si="24">AE8+AE82+AE108</f>
        <v>0</v>
      </c>
      <c r="AF7" s="3"/>
      <c r="AG7" s="39">
        <f>AD7+AB7+Z7+X7+V7+T7+R7+P7+N7+L7+J7+H7</f>
        <v>80200.165000000008</v>
      </c>
      <c r="AH7" s="39">
        <f>V7+T7+R7+P7+N7+L7+J7+H7</f>
        <v>41050.828999999991</v>
      </c>
    </row>
    <row r="8" spans="1:43" s="4" customFormat="1" ht="79.5" customHeight="1" x14ac:dyDescent="0.25">
      <c r="A8" s="5" t="s">
        <v>1</v>
      </c>
      <c r="B8" s="6">
        <f>B10+B16+B22+B28+B40+B46+B52+B58+B64+B70+B76+B34</f>
        <v>34411.629000000001</v>
      </c>
      <c r="C8" s="6">
        <f>C10+C16+C22+C28+C40+C46+C52+C58+C64+C70+C76+C34</f>
        <v>29466.659000000003</v>
      </c>
      <c r="D8" s="6">
        <f t="shared" ref="D8:E8" si="25">D10+D16+D22+D28+D40+D46+D52+D58+D64+D70+D76+D34</f>
        <v>27162.200000000004</v>
      </c>
      <c r="E8" s="6">
        <f t="shared" si="25"/>
        <v>27147.200000000004</v>
      </c>
      <c r="F8" s="2">
        <f>E8/B8*100</f>
        <v>78.889610253557024</v>
      </c>
      <c r="G8" s="2">
        <f>E8/C8*100</f>
        <v>92.128530757423164</v>
      </c>
      <c r="H8" s="6">
        <f t="shared" ref="H8:AE8" si="26">H10+H16+H22+H28+H40+H46+H52+H58+H64+H70+H76+H34</f>
        <v>1249.0900000000001</v>
      </c>
      <c r="I8" s="6">
        <f t="shared" si="26"/>
        <v>855.5</v>
      </c>
      <c r="J8" s="6">
        <f t="shared" si="26"/>
        <v>2901.0230000000001</v>
      </c>
      <c r="K8" s="6">
        <f t="shared" si="26"/>
        <v>2574.65</v>
      </c>
      <c r="L8" s="6">
        <f t="shared" si="26"/>
        <v>3470.576</v>
      </c>
      <c r="M8" s="6">
        <f t="shared" si="26"/>
        <v>2597.4500000000003</v>
      </c>
      <c r="N8" s="49">
        <f>N10+N16+N22+N28+N40+N46+N52+N58+N64+N70+N76+N34</f>
        <v>2875.0199999999995</v>
      </c>
      <c r="O8" s="49">
        <f t="shared" si="26"/>
        <v>2124.7999999999997</v>
      </c>
      <c r="P8" s="49">
        <f t="shared" si="26"/>
        <v>3293.6000000000004</v>
      </c>
      <c r="Q8" s="49">
        <f t="shared" si="26"/>
        <v>4872.3999999999996</v>
      </c>
      <c r="R8" s="49">
        <f t="shared" si="26"/>
        <v>3378.8100000000004</v>
      </c>
      <c r="S8" s="49">
        <f t="shared" si="26"/>
        <v>3383.26</v>
      </c>
      <c r="T8" s="6">
        <f t="shared" si="26"/>
        <v>4520.3899999999994</v>
      </c>
      <c r="U8" s="6">
        <f t="shared" si="26"/>
        <v>4460.8</v>
      </c>
      <c r="V8" s="6">
        <f t="shared" si="26"/>
        <v>1959.42</v>
      </c>
      <c r="W8" s="6">
        <f t="shared" si="26"/>
        <v>1987.1</v>
      </c>
      <c r="X8" s="49">
        <f t="shared" si="26"/>
        <v>3095.5</v>
      </c>
      <c r="Y8" s="49">
        <f t="shared" si="26"/>
        <v>1672.5</v>
      </c>
      <c r="Z8" s="6">
        <f t="shared" si="26"/>
        <v>2723.2299999999996</v>
      </c>
      <c r="AA8" s="6">
        <f t="shared" si="26"/>
        <v>2618.7400000000002</v>
      </c>
      <c r="AB8" s="6">
        <f t="shared" si="26"/>
        <v>2235.87</v>
      </c>
      <c r="AC8" s="6">
        <f t="shared" si="26"/>
        <v>0</v>
      </c>
      <c r="AD8" s="6">
        <f t="shared" si="26"/>
        <v>2743.9</v>
      </c>
      <c r="AE8" s="6">
        <f t="shared" si="26"/>
        <v>0</v>
      </c>
      <c r="AF8" s="3"/>
      <c r="AG8" s="39">
        <f t="shared" ref="AG8:AG45" si="27">AD8+AB8+Z8+X8+V8+T8+R8+P8+N8+L8+J8+H8</f>
        <v>34446.429000000004</v>
      </c>
      <c r="AH8" s="39">
        <f t="shared" ref="AH8:AH45" si="28">V8+T8+R8+P8+N8+L8+J8+H8</f>
        <v>23647.929</v>
      </c>
    </row>
    <row r="9" spans="1:43" s="4" customFormat="1" ht="18.75" x14ac:dyDescent="0.25">
      <c r="A9" s="29" t="s">
        <v>2</v>
      </c>
      <c r="B9" s="30"/>
      <c r="C9" s="31"/>
      <c r="D9" s="31"/>
      <c r="E9" s="32"/>
      <c r="F9" s="32"/>
      <c r="G9" s="32"/>
      <c r="H9" s="32"/>
      <c r="I9" s="32"/>
      <c r="J9" s="32"/>
      <c r="K9" s="32"/>
      <c r="L9" s="33"/>
      <c r="M9" s="33"/>
      <c r="N9" s="50"/>
      <c r="O9" s="50"/>
      <c r="P9" s="50"/>
      <c r="Q9" s="50"/>
      <c r="R9" s="50"/>
      <c r="S9" s="50"/>
      <c r="T9" s="32"/>
      <c r="U9" s="32"/>
      <c r="V9" s="32"/>
      <c r="W9" s="32"/>
      <c r="X9" s="50"/>
      <c r="Y9" s="50"/>
      <c r="Z9" s="32"/>
      <c r="AA9" s="32"/>
      <c r="AB9" s="32"/>
      <c r="AC9" s="32"/>
      <c r="AD9" s="32"/>
      <c r="AE9" s="2"/>
      <c r="AF9" s="3"/>
      <c r="AG9" s="39">
        <f t="shared" si="27"/>
        <v>0</v>
      </c>
      <c r="AH9" s="39">
        <f t="shared" si="28"/>
        <v>0</v>
      </c>
    </row>
    <row r="10" spans="1:43" s="57" customFormat="1" ht="57" customHeight="1" x14ac:dyDescent="0.25">
      <c r="A10" s="55" t="s">
        <v>3</v>
      </c>
      <c r="B10" s="40">
        <f t="shared" ref="B10:S10" si="29">B11</f>
        <v>0</v>
      </c>
      <c r="C10" s="40">
        <f t="shared" si="29"/>
        <v>0</v>
      </c>
      <c r="D10" s="40">
        <f t="shared" si="29"/>
        <v>0</v>
      </c>
      <c r="E10" s="40">
        <f t="shared" si="29"/>
        <v>0</v>
      </c>
      <c r="F10" s="40" t="e">
        <f t="shared" si="29"/>
        <v>#DIV/0!</v>
      </c>
      <c r="G10" s="40" t="e">
        <f t="shared" si="29"/>
        <v>#DIV/0!</v>
      </c>
      <c r="H10" s="40">
        <f t="shared" si="29"/>
        <v>0</v>
      </c>
      <c r="I10" s="40">
        <f t="shared" si="29"/>
        <v>0</v>
      </c>
      <c r="J10" s="40">
        <f t="shared" si="29"/>
        <v>0</v>
      </c>
      <c r="K10" s="40">
        <f t="shared" si="29"/>
        <v>0</v>
      </c>
      <c r="L10" s="40">
        <f t="shared" si="29"/>
        <v>0</v>
      </c>
      <c r="M10" s="40">
        <f t="shared" si="29"/>
        <v>0</v>
      </c>
      <c r="N10" s="40">
        <f t="shared" si="29"/>
        <v>0</v>
      </c>
      <c r="O10" s="40">
        <f t="shared" si="29"/>
        <v>0</v>
      </c>
      <c r="P10" s="40">
        <f t="shared" si="29"/>
        <v>0</v>
      </c>
      <c r="Q10" s="40">
        <f t="shared" si="29"/>
        <v>0</v>
      </c>
      <c r="R10" s="40">
        <f t="shared" si="29"/>
        <v>0</v>
      </c>
      <c r="S10" s="40">
        <f t="shared" si="29"/>
        <v>0</v>
      </c>
      <c r="T10" s="40">
        <f>T11</f>
        <v>0</v>
      </c>
      <c r="U10" s="40">
        <f>U11</f>
        <v>0</v>
      </c>
      <c r="V10" s="40">
        <f t="shared" ref="V10:AE10" si="30">V11</f>
        <v>0</v>
      </c>
      <c r="W10" s="40">
        <f t="shared" si="30"/>
        <v>0</v>
      </c>
      <c r="X10" s="40">
        <f t="shared" si="30"/>
        <v>0</v>
      </c>
      <c r="Y10" s="40">
        <f t="shared" si="30"/>
        <v>0</v>
      </c>
      <c r="Z10" s="40">
        <f t="shared" si="30"/>
        <v>0</v>
      </c>
      <c r="AA10" s="40">
        <f t="shared" si="30"/>
        <v>0</v>
      </c>
      <c r="AB10" s="40">
        <f t="shared" si="30"/>
        <v>0</v>
      </c>
      <c r="AC10" s="40">
        <f t="shared" si="30"/>
        <v>0</v>
      </c>
      <c r="AD10" s="40">
        <f t="shared" si="30"/>
        <v>0</v>
      </c>
      <c r="AE10" s="40">
        <f t="shared" si="30"/>
        <v>0</v>
      </c>
      <c r="AF10" s="58"/>
      <c r="AG10" s="39">
        <f t="shared" si="27"/>
        <v>0</v>
      </c>
      <c r="AH10" s="39">
        <f t="shared" si="28"/>
        <v>0</v>
      </c>
    </row>
    <row r="11" spans="1:43" s="4" customFormat="1" ht="18.75" x14ac:dyDescent="0.25">
      <c r="A11" s="3" t="s">
        <v>4</v>
      </c>
      <c r="B11" s="11">
        <f>B12+B13+B14+B15</f>
        <v>0</v>
      </c>
      <c r="C11" s="9">
        <f>C12+C13+C14+C15</f>
        <v>0</v>
      </c>
      <c r="D11" s="9">
        <f>D12+D13+D14+D15</f>
        <v>0</v>
      </c>
      <c r="E11" s="9">
        <f>E12+E13+E14+E15</f>
        <v>0</v>
      </c>
      <c r="F11" s="9" t="e">
        <f>E11/B11*100</f>
        <v>#DIV/0!</v>
      </c>
      <c r="G11" s="9" t="e">
        <f>E11/C11*100</f>
        <v>#DIV/0!</v>
      </c>
      <c r="H11" s="9"/>
      <c r="I11" s="9">
        <f>I12+I13+I14+I15</f>
        <v>0</v>
      </c>
      <c r="J11" s="9">
        <f t="shared" ref="J11:AD11" si="31">J12+J13</f>
        <v>0</v>
      </c>
      <c r="K11" s="9">
        <f t="shared" si="31"/>
        <v>0</v>
      </c>
      <c r="L11" s="12">
        <f t="shared" si="31"/>
        <v>0</v>
      </c>
      <c r="M11" s="12">
        <f t="shared" si="31"/>
        <v>0</v>
      </c>
      <c r="N11" s="52">
        <f t="shared" si="31"/>
        <v>0</v>
      </c>
      <c r="O11" s="52">
        <f t="shared" si="31"/>
        <v>0</v>
      </c>
      <c r="P11" s="52">
        <f t="shared" si="31"/>
        <v>0</v>
      </c>
      <c r="Q11" s="52">
        <f t="shared" si="31"/>
        <v>0</v>
      </c>
      <c r="R11" s="52">
        <f t="shared" si="31"/>
        <v>0</v>
      </c>
      <c r="S11" s="52">
        <f t="shared" si="31"/>
        <v>0</v>
      </c>
      <c r="T11" s="9">
        <f t="shared" si="31"/>
        <v>0</v>
      </c>
      <c r="U11" s="9">
        <f t="shared" si="31"/>
        <v>0</v>
      </c>
      <c r="V11" s="9">
        <f t="shared" si="31"/>
        <v>0</v>
      </c>
      <c r="W11" s="9">
        <f t="shared" si="31"/>
        <v>0</v>
      </c>
      <c r="X11" s="52">
        <f t="shared" si="31"/>
        <v>0</v>
      </c>
      <c r="Y11" s="52">
        <f t="shared" si="31"/>
        <v>0</v>
      </c>
      <c r="Z11" s="9">
        <f t="shared" si="31"/>
        <v>0</v>
      </c>
      <c r="AA11" s="9">
        <f t="shared" si="31"/>
        <v>0</v>
      </c>
      <c r="AB11" s="9">
        <f t="shared" si="31"/>
        <v>0</v>
      </c>
      <c r="AC11" s="9">
        <f t="shared" si="31"/>
        <v>0</v>
      </c>
      <c r="AD11" s="9">
        <f t="shared" si="31"/>
        <v>0</v>
      </c>
      <c r="AE11" s="9">
        <f>AE12</f>
        <v>0</v>
      </c>
      <c r="AF11" s="34"/>
      <c r="AG11" s="39">
        <f t="shared" si="27"/>
        <v>0</v>
      </c>
      <c r="AH11" s="39">
        <f t="shared" si="28"/>
        <v>0</v>
      </c>
    </row>
    <row r="12" spans="1:43" s="4" customFormat="1" ht="18.75" x14ac:dyDescent="0.25">
      <c r="A12" s="29" t="s">
        <v>5</v>
      </c>
      <c r="B12" s="11">
        <f>H12+J12+L12+N12+P12+R12+T12+V12+X12+Z12+AB12+AD12</f>
        <v>0</v>
      </c>
      <c r="C12" s="9">
        <f>H12</f>
        <v>0</v>
      </c>
      <c r="D12" s="9">
        <f>E12</f>
        <v>0</v>
      </c>
      <c r="E12" s="9">
        <f>I12+K12+M12+O12+Q12+S12+U12+W12+Y12+AA12+AC12+AE12</f>
        <v>0</v>
      </c>
      <c r="F12" s="9" t="e">
        <f>E12/B12*100</f>
        <v>#DIV/0!</v>
      </c>
      <c r="G12" s="9" t="e">
        <f>E12/C12*100</f>
        <v>#DIV/0!</v>
      </c>
      <c r="H12" s="9"/>
      <c r="I12" s="9"/>
      <c r="J12" s="9"/>
      <c r="K12" s="9"/>
      <c r="L12" s="12"/>
      <c r="M12" s="12"/>
      <c r="N12" s="52"/>
      <c r="O12" s="52"/>
      <c r="P12" s="52"/>
      <c r="Q12" s="52"/>
      <c r="R12" s="52"/>
      <c r="S12" s="52"/>
      <c r="T12" s="9"/>
      <c r="U12" s="9"/>
      <c r="V12" s="9"/>
      <c r="W12" s="9"/>
      <c r="X12" s="52"/>
      <c r="Y12" s="52"/>
      <c r="Z12" s="9"/>
      <c r="AA12" s="9"/>
      <c r="AB12" s="9"/>
      <c r="AC12" s="9"/>
      <c r="AD12" s="9"/>
      <c r="AE12" s="7"/>
      <c r="AF12" s="3"/>
      <c r="AG12" s="39">
        <f t="shared" si="27"/>
        <v>0</v>
      </c>
      <c r="AH12" s="39">
        <f t="shared" si="28"/>
        <v>0</v>
      </c>
    </row>
    <row r="13" spans="1:43" s="4" customFormat="1" ht="18.75" x14ac:dyDescent="0.25">
      <c r="A13" s="29" t="s">
        <v>6</v>
      </c>
      <c r="B13" s="11">
        <f>J13+L13+N13+P13+R13+T13+V13+X13+Z13+AB13+AD13</f>
        <v>0</v>
      </c>
      <c r="C13" s="9">
        <f>H13+J13</f>
        <v>0</v>
      </c>
      <c r="D13" s="9">
        <f>E13</f>
        <v>0</v>
      </c>
      <c r="E13" s="9">
        <f>I13+K13+M13+O13+Q13+S13+U13+W13+Y13+AA13+AC13+AE13</f>
        <v>0</v>
      </c>
      <c r="F13" s="9" t="e">
        <f>E13/B13*100</f>
        <v>#DIV/0!</v>
      </c>
      <c r="G13" s="9" t="e">
        <f>E13/C13*100</f>
        <v>#DIV/0!</v>
      </c>
      <c r="H13" s="2"/>
      <c r="I13" s="2"/>
      <c r="J13" s="9"/>
      <c r="K13" s="9"/>
      <c r="L13" s="12"/>
      <c r="M13" s="12"/>
      <c r="N13" s="52"/>
      <c r="O13" s="52"/>
      <c r="P13" s="52"/>
      <c r="Q13" s="52"/>
      <c r="R13" s="52"/>
      <c r="S13" s="52"/>
      <c r="T13" s="9"/>
      <c r="U13" s="9"/>
      <c r="V13" s="9"/>
      <c r="W13" s="9"/>
      <c r="X13" s="52"/>
      <c r="Y13" s="52"/>
      <c r="Z13" s="9"/>
      <c r="AA13" s="9"/>
      <c r="AB13" s="9"/>
      <c r="AC13" s="9"/>
      <c r="AD13" s="9"/>
      <c r="AE13" s="7"/>
      <c r="AF13" s="3"/>
      <c r="AG13" s="39">
        <f t="shared" si="27"/>
        <v>0</v>
      </c>
      <c r="AH13" s="39">
        <f t="shared" si="28"/>
        <v>0</v>
      </c>
    </row>
    <row r="14" spans="1:43" s="4" customFormat="1" ht="18.75" x14ac:dyDescent="0.25">
      <c r="A14" s="29" t="s">
        <v>7</v>
      </c>
      <c r="B14" s="7"/>
      <c r="C14" s="9"/>
      <c r="D14" s="9"/>
      <c r="E14" s="9"/>
      <c r="F14" s="2"/>
      <c r="G14" s="2"/>
      <c r="H14" s="2"/>
      <c r="I14" s="2"/>
      <c r="J14" s="9"/>
      <c r="K14" s="9"/>
      <c r="L14" s="12"/>
      <c r="M14" s="12"/>
      <c r="N14" s="52"/>
      <c r="O14" s="52"/>
      <c r="P14" s="52"/>
      <c r="Q14" s="52"/>
      <c r="R14" s="52"/>
      <c r="S14" s="52"/>
      <c r="T14" s="9"/>
      <c r="U14" s="9"/>
      <c r="V14" s="9"/>
      <c r="W14" s="9"/>
      <c r="X14" s="52"/>
      <c r="Y14" s="52"/>
      <c r="Z14" s="9"/>
      <c r="AA14" s="9"/>
      <c r="AB14" s="9"/>
      <c r="AC14" s="9"/>
      <c r="AD14" s="9"/>
      <c r="AE14" s="2"/>
      <c r="AF14" s="3"/>
      <c r="AG14" s="39">
        <f t="shared" si="27"/>
        <v>0</v>
      </c>
      <c r="AH14" s="39">
        <f t="shared" si="28"/>
        <v>0</v>
      </c>
    </row>
    <row r="15" spans="1:43" s="4" customFormat="1" ht="18.75" x14ac:dyDescent="0.25">
      <c r="A15" s="29" t="s">
        <v>8</v>
      </c>
      <c r="B15" s="7"/>
      <c r="C15" s="9"/>
      <c r="D15" s="9"/>
      <c r="E15" s="9"/>
      <c r="F15" s="2"/>
      <c r="G15" s="2"/>
      <c r="H15" s="2"/>
      <c r="I15" s="2"/>
      <c r="J15" s="2"/>
      <c r="K15" s="2"/>
      <c r="L15" s="35"/>
      <c r="M15" s="35"/>
      <c r="N15" s="48"/>
      <c r="O15" s="48"/>
      <c r="P15" s="48"/>
      <c r="Q15" s="48"/>
      <c r="R15" s="48"/>
      <c r="S15" s="48"/>
      <c r="T15" s="2"/>
      <c r="U15" s="2"/>
      <c r="V15" s="2"/>
      <c r="W15" s="2"/>
      <c r="X15" s="48"/>
      <c r="Y15" s="48"/>
      <c r="Z15" s="2"/>
      <c r="AA15" s="2"/>
      <c r="AB15" s="2"/>
      <c r="AC15" s="2"/>
      <c r="AD15" s="2"/>
      <c r="AE15" s="2"/>
      <c r="AF15" s="3"/>
      <c r="AG15" s="39">
        <f t="shared" si="27"/>
        <v>0</v>
      </c>
      <c r="AH15" s="39">
        <f t="shared" si="28"/>
        <v>0</v>
      </c>
    </row>
    <row r="16" spans="1:43" s="57" customFormat="1" ht="56.25" x14ac:dyDescent="0.25">
      <c r="A16" s="59" t="s">
        <v>9</v>
      </c>
      <c r="B16" s="60">
        <f t="shared" ref="B16:S16" si="32">B17</f>
        <v>19.100000000000001</v>
      </c>
      <c r="C16" s="60">
        <f t="shared" si="32"/>
        <v>19.100000000000001</v>
      </c>
      <c r="D16" s="60">
        <f t="shared" si="32"/>
        <v>19.100000000000001</v>
      </c>
      <c r="E16" s="60">
        <f t="shared" si="32"/>
        <v>19.100000000000001</v>
      </c>
      <c r="F16" s="60">
        <f t="shared" si="32"/>
        <v>100</v>
      </c>
      <c r="G16" s="60">
        <f t="shared" si="32"/>
        <v>100</v>
      </c>
      <c r="H16" s="60">
        <f t="shared" si="32"/>
        <v>6.4</v>
      </c>
      <c r="I16" s="60">
        <f t="shared" si="32"/>
        <v>6.4</v>
      </c>
      <c r="J16" s="60">
        <f t="shared" si="32"/>
        <v>6.4</v>
      </c>
      <c r="K16" s="60">
        <f t="shared" si="32"/>
        <v>6.4</v>
      </c>
      <c r="L16" s="60">
        <f t="shared" si="32"/>
        <v>6.3</v>
      </c>
      <c r="M16" s="60">
        <f t="shared" si="32"/>
        <v>6.3</v>
      </c>
      <c r="N16" s="60">
        <f t="shared" si="32"/>
        <v>0</v>
      </c>
      <c r="O16" s="60">
        <f t="shared" si="32"/>
        <v>0</v>
      </c>
      <c r="P16" s="60">
        <f t="shared" si="32"/>
        <v>0</v>
      </c>
      <c r="Q16" s="60">
        <f t="shared" si="32"/>
        <v>0</v>
      </c>
      <c r="R16" s="60">
        <f t="shared" si="32"/>
        <v>0</v>
      </c>
      <c r="S16" s="60">
        <f t="shared" si="32"/>
        <v>0</v>
      </c>
      <c r="T16" s="60">
        <f>T17</f>
        <v>0</v>
      </c>
      <c r="U16" s="60">
        <f>U17</f>
        <v>0</v>
      </c>
      <c r="V16" s="60">
        <f t="shared" ref="V16:AE16" si="33">V17</f>
        <v>0</v>
      </c>
      <c r="W16" s="60">
        <f t="shared" si="33"/>
        <v>0</v>
      </c>
      <c r="X16" s="60">
        <f t="shared" si="33"/>
        <v>0</v>
      </c>
      <c r="Y16" s="60">
        <f t="shared" si="33"/>
        <v>0</v>
      </c>
      <c r="Z16" s="60">
        <f t="shared" si="33"/>
        <v>0</v>
      </c>
      <c r="AA16" s="60">
        <f t="shared" si="33"/>
        <v>0</v>
      </c>
      <c r="AB16" s="60">
        <f t="shared" si="33"/>
        <v>0</v>
      </c>
      <c r="AC16" s="60">
        <f t="shared" si="33"/>
        <v>0</v>
      </c>
      <c r="AD16" s="60">
        <f t="shared" si="33"/>
        <v>0</v>
      </c>
      <c r="AE16" s="60">
        <f t="shared" si="33"/>
        <v>0</v>
      </c>
      <c r="AF16" s="58"/>
      <c r="AG16" s="39">
        <f t="shared" si="27"/>
        <v>19.100000000000001</v>
      </c>
      <c r="AH16" s="39">
        <f t="shared" si="28"/>
        <v>19.100000000000001</v>
      </c>
    </row>
    <row r="17" spans="1:34" s="4" customFormat="1" ht="18.75" x14ac:dyDescent="0.25">
      <c r="A17" s="3" t="s">
        <v>4</v>
      </c>
      <c r="B17" s="11">
        <f>B18+B19+B20+B21</f>
        <v>19.100000000000001</v>
      </c>
      <c r="C17" s="11">
        <f>C18+C19+C20+C21</f>
        <v>19.100000000000001</v>
      </c>
      <c r="D17" s="11">
        <f>D18+D19+D20+D21</f>
        <v>19.100000000000001</v>
      </c>
      <c r="E17" s="11">
        <f>E18+E19+E20+E21</f>
        <v>19.100000000000001</v>
      </c>
      <c r="F17" s="9">
        <f>E17/B17*100</f>
        <v>100</v>
      </c>
      <c r="G17" s="9">
        <f>E17/C17*100</f>
        <v>100</v>
      </c>
      <c r="H17" s="7">
        <f>H18+H19+H20+H21</f>
        <v>6.4</v>
      </c>
      <c r="I17" s="7">
        <f>I18+I19+I20+I21</f>
        <v>6.4</v>
      </c>
      <c r="J17" s="9">
        <f t="shared" ref="J17:AD17" si="34">J18+J19</f>
        <v>6.4</v>
      </c>
      <c r="K17" s="9">
        <f t="shared" si="34"/>
        <v>6.4</v>
      </c>
      <c r="L17" s="12">
        <f t="shared" si="34"/>
        <v>6.3</v>
      </c>
      <c r="M17" s="12">
        <f t="shared" si="34"/>
        <v>6.3</v>
      </c>
      <c r="N17" s="52">
        <f t="shared" si="34"/>
        <v>0</v>
      </c>
      <c r="O17" s="52">
        <f t="shared" si="34"/>
        <v>0</v>
      </c>
      <c r="P17" s="52">
        <f t="shared" si="34"/>
        <v>0</v>
      </c>
      <c r="Q17" s="52">
        <f t="shared" si="34"/>
        <v>0</v>
      </c>
      <c r="R17" s="52">
        <f t="shared" si="34"/>
        <v>0</v>
      </c>
      <c r="S17" s="52">
        <f t="shared" si="34"/>
        <v>0</v>
      </c>
      <c r="T17" s="9">
        <f t="shared" si="34"/>
        <v>0</v>
      </c>
      <c r="U17" s="9">
        <f t="shared" si="34"/>
        <v>0</v>
      </c>
      <c r="V17" s="9">
        <f t="shared" si="34"/>
        <v>0</v>
      </c>
      <c r="W17" s="9">
        <f t="shared" si="34"/>
        <v>0</v>
      </c>
      <c r="X17" s="52">
        <f t="shared" si="34"/>
        <v>0</v>
      </c>
      <c r="Y17" s="52">
        <f t="shared" si="34"/>
        <v>0</v>
      </c>
      <c r="Z17" s="9">
        <f t="shared" si="34"/>
        <v>0</v>
      </c>
      <c r="AA17" s="9">
        <f t="shared" si="34"/>
        <v>0</v>
      </c>
      <c r="AB17" s="9">
        <f t="shared" si="34"/>
        <v>0</v>
      </c>
      <c r="AC17" s="9">
        <f t="shared" si="34"/>
        <v>0</v>
      </c>
      <c r="AD17" s="9">
        <f t="shared" si="34"/>
        <v>0</v>
      </c>
      <c r="AE17" s="9"/>
      <c r="AF17" s="29"/>
      <c r="AG17" s="39">
        <f t="shared" si="27"/>
        <v>19.100000000000001</v>
      </c>
      <c r="AH17" s="39">
        <f t="shared" si="28"/>
        <v>19.100000000000001</v>
      </c>
    </row>
    <row r="18" spans="1:34" s="4" customFormat="1" ht="37.5" x14ac:dyDescent="0.25">
      <c r="A18" s="29" t="s">
        <v>5</v>
      </c>
      <c r="B18" s="11">
        <v>0</v>
      </c>
      <c r="C18" s="9">
        <f>H18+J18+L18+N18+P18+R18+T18+V18</f>
        <v>0</v>
      </c>
      <c r="D18" s="9">
        <f>E18</f>
        <v>0</v>
      </c>
      <c r="E18" s="9">
        <f>I18+K18+M18+O18+Q18+S18+U18+W18+Y18+AA18+AC18+AE18</f>
        <v>0</v>
      </c>
      <c r="F18" s="9" t="e">
        <f>E18/B18*100</f>
        <v>#DIV/0!</v>
      </c>
      <c r="G18" s="9" t="e">
        <f>E18/C18*100</f>
        <v>#DIV/0!</v>
      </c>
      <c r="H18" s="2"/>
      <c r="I18" s="2"/>
      <c r="J18" s="9"/>
      <c r="K18" s="9"/>
      <c r="L18" s="12"/>
      <c r="M18" s="12"/>
      <c r="N18" s="52">
        <v>0</v>
      </c>
      <c r="O18" s="52">
        <v>0</v>
      </c>
      <c r="P18" s="52">
        <v>0</v>
      </c>
      <c r="Q18" s="52"/>
      <c r="R18" s="52">
        <v>0</v>
      </c>
      <c r="S18" s="52"/>
      <c r="T18" s="9">
        <v>0</v>
      </c>
      <c r="U18" s="9">
        <v>0</v>
      </c>
      <c r="V18" s="9">
        <v>0</v>
      </c>
      <c r="W18" s="9">
        <v>0</v>
      </c>
      <c r="X18" s="52">
        <v>0</v>
      </c>
      <c r="Y18" s="52">
        <v>0</v>
      </c>
      <c r="Z18" s="9">
        <v>0</v>
      </c>
      <c r="AA18" s="9"/>
      <c r="AB18" s="9">
        <v>0</v>
      </c>
      <c r="AC18" s="9"/>
      <c r="AD18" s="9">
        <v>0</v>
      </c>
      <c r="AE18" s="2"/>
      <c r="AF18" s="29" t="s">
        <v>73</v>
      </c>
      <c r="AG18" s="39">
        <f t="shared" si="27"/>
        <v>0</v>
      </c>
      <c r="AH18" s="39">
        <f t="shared" si="28"/>
        <v>0</v>
      </c>
    </row>
    <row r="19" spans="1:34" s="4" customFormat="1" ht="18.75" x14ac:dyDescent="0.25">
      <c r="A19" s="29" t="s">
        <v>6</v>
      </c>
      <c r="B19" s="11">
        <f>J19+L19+N19+P19+R19+T19+V19+X19+Z19+AB19+AD19+H19</f>
        <v>19.100000000000001</v>
      </c>
      <c r="C19" s="9">
        <f>H19+J19+L19+N19+P19+R19+T19+V19</f>
        <v>19.100000000000001</v>
      </c>
      <c r="D19" s="9">
        <f>E19</f>
        <v>19.100000000000001</v>
      </c>
      <c r="E19" s="9">
        <f>I19+K19+M19+O19+Q19+S19+U19+W19+Y19+AA19+AC19+AE19</f>
        <v>19.100000000000001</v>
      </c>
      <c r="F19" s="9">
        <f>E19/B19*100</f>
        <v>100</v>
      </c>
      <c r="G19" s="9">
        <f>E19/C19*100</f>
        <v>100</v>
      </c>
      <c r="H19" s="9">
        <v>6.4</v>
      </c>
      <c r="I19" s="9">
        <v>6.4</v>
      </c>
      <c r="J19" s="9">
        <v>6.4</v>
      </c>
      <c r="K19" s="9">
        <v>6.4</v>
      </c>
      <c r="L19" s="12">
        <v>6.3</v>
      </c>
      <c r="M19" s="12">
        <v>6.3</v>
      </c>
      <c r="N19" s="52"/>
      <c r="O19" s="52">
        <v>0</v>
      </c>
      <c r="P19" s="52"/>
      <c r="Q19" s="52"/>
      <c r="R19" s="52"/>
      <c r="S19" s="52"/>
      <c r="T19" s="9"/>
      <c r="U19" s="9"/>
      <c r="V19" s="9"/>
      <c r="W19" s="9"/>
      <c r="X19" s="52"/>
      <c r="Y19" s="52"/>
      <c r="Z19" s="9"/>
      <c r="AA19" s="9"/>
      <c r="AB19" s="9"/>
      <c r="AC19" s="9"/>
      <c r="AD19" s="9"/>
      <c r="AE19" s="7"/>
      <c r="AF19" s="3"/>
      <c r="AG19" s="39">
        <f t="shared" si="27"/>
        <v>19.100000000000001</v>
      </c>
      <c r="AH19" s="39">
        <f t="shared" si="28"/>
        <v>19.100000000000001</v>
      </c>
    </row>
    <row r="20" spans="1:34" s="4" customFormat="1" ht="18.75" x14ac:dyDescent="0.25">
      <c r="A20" s="29" t="s">
        <v>7</v>
      </c>
      <c r="B20" s="7"/>
      <c r="C20" s="9"/>
      <c r="D20" s="9"/>
      <c r="E20" s="9"/>
      <c r="F20" s="2"/>
      <c r="G20" s="2"/>
      <c r="H20" s="2"/>
      <c r="I20" s="2"/>
      <c r="J20" s="2"/>
      <c r="K20" s="2"/>
      <c r="L20" s="35"/>
      <c r="M20" s="35"/>
      <c r="N20" s="48"/>
      <c r="O20" s="48"/>
      <c r="P20" s="48"/>
      <c r="Q20" s="48"/>
      <c r="R20" s="48"/>
      <c r="S20" s="48"/>
      <c r="T20" s="2"/>
      <c r="U20" s="2"/>
      <c r="V20" s="2"/>
      <c r="W20" s="2"/>
      <c r="X20" s="48"/>
      <c r="Y20" s="48"/>
      <c r="Z20" s="2"/>
      <c r="AA20" s="2"/>
      <c r="AB20" s="2"/>
      <c r="AC20" s="2"/>
      <c r="AD20" s="2"/>
      <c r="AE20" s="2"/>
      <c r="AF20" s="3"/>
      <c r="AG20" s="39">
        <f t="shared" si="27"/>
        <v>0</v>
      </c>
      <c r="AH20" s="39">
        <f t="shared" si="28"/>
        <v>0</v>
      </c>
    </row>
    <row r="21" spans="1:34" s="4" customFormat="1" ht="18.75" x14ac:dyDescent="0.25">
      <c r="A21" s="29" t="s">
        <v>8</v>
      </c>
      <c r="B21" s="7"/>
      <c r="C21" s="9"/>
      <c r="D21" s="9"/>
      <c r="E21" s="9"/>
      <c r="F21" s="2"/>
      <c r="G21" s="2"/>
      <c r="H21" s="2"/>
      <c r="I21" s="2"/>
      <c r="J21" s="2"/>
      <c r="K21" s="2"/>
      <c r="L21" s="35"/>
      <c r="M21" s="35"/>
      <c r="N21" s="48"/>
      <c r="O21" s="48"/>
      <c r="P21" s="48"/>
      <c r="Q21" s="48"/>
      <c r="R21" s="48"/>
      <c r="S21" s="48"/>
      <c r="T21" s="2"/>
      <c r="U21" s="2"/>
      <c r="V21" s="2"/>
      <c r="W21" s="2"/>
      <c r="X21" s="48"/>
      <c r="Y21" s="48"/>
      <c r="Z21" s="2"/>
      <c r="AA21" s="2"/>
      <c r="AB21" s="2"/>
      <c r="AC21" s="2"/>
      <c r="AD21" s="2"/>
      <c r="AE21" s="2"/>
      <c r="AF21" s="3"/>
      <c r="AG21" s="39">
        <f t="shared" si="27"/>
        <v>0</v>
      </c>
      <c r="AH21" s="39">
        <f t="shared" si="28"/>
        <v>0</v>
      </c>
    </row>
    <row r="22" spans="1:34" s="57" customFormat="1" ht="93.75" x14ac:dyDescent="0.25">
      <c r="A22" s="61" t="s">
        <v>10</v>
      </c>
      <c r="B22" s="60">
        <f t="shared" ref="B22:S22" si="35">B23</f>
        <v>12.7</v>
      </c>
      <c r="C22" s="60">
        <f t="shared" si="35"/>
        <v>12.7</v>
      </c>
      <c r="D22" s="60">
        <f>D23</f>
        <v>12.7</v>
      </c>
      <c r="E22" s="60">
        <f t="shared" si="35"/>
        <v>12.7</v>
      </c>
      <c r="F22" s="60">
        <f>E22/B22*100</f>
        <v>100</v>
      </c>
      <c r="G22" s="60">
        <f>E22/C22*100</f>
        <v>100</v>
      </c>
      <c r="H22" s="60">
        <f t="shared" si="35"/>
        <v>0</v>
      </c>
      <c r="I22" s="60">
        <f t="shared" si="35"/>
        <v>0</v>
      </c>
      <c r="J22" s="60">
        <f t="shared" si="35"/>
        <v>0</v>
      </c>
      <c r="K22" s="60">
        <f t="shared" si="35"/>
        <v>0</v>
      </c>
      <c r="L22" s="60">
        <f t="shared" si="35"/>
        <v>0</v>
      </c>
      <c r="M22" s="60">
        <f t="shared" si="35"/>
        <v>0</v>
      </c>
      <c r="N22" s="60">
        <f t="shared" si="35"/>
        <v>12.7</v>
      </c>
      <c r="O22" s="60">
        <f t="shared" si="35"/>
        <v>12.7</v>
      </c>
      <c r="P22" s="60">
        <f t="shared" si="35"/>
        <v>0</v>
      </c>
      <c r="Q22" s="60">
        <f t="shared" si="35"/>
        <v>0</v>
      </c>
      <c r="R22" s="60">
        <f t="shared" si="35"/>
        <v>0</v>
      </c>
      <c r="S22" s="60">
        <f t="shared" si="35"/>
        <v>0</v>
      </c>
      <c r="T22" s="60">
        <f>T23</f>
        <v>0</v>
      </c>
      <c r="U22" s="60">
        <f>U23</f>
        <v>0</v>
      </c>
      <c r="V22" s="60">
        <f t="shared" ref="V22:AE22" si="36">V23</f>
        <v>0</v>
      </c>
      <c r="W22" s="60">
        <f t="shared" si="36"/>
        <v>0</v>
      </c>
      <c r="X22" s="60">
        <f t="shared" si="36"/>
        <v>0</v>
      </c>
      <c r="Y22" s="60">
        <f t="shared" si="36"/>
        <v>0</v>
      </c>
      <c r="Z22" s="60">
        <f t="shared" si="36"/>
        <v>0</v>
      </c>
      <c r="AA22" s="60">
        <f t="shared" si="36"/>
        <v>0</v>
      </c>
      <c r="AB22" s="60">
        <f t="shared" si="36"/>
        <v>0</v>
      </c>
      <c r="AC22" s="60">
        <f t="shared" si="36"/>
        <v>0</v>
      </c>
      <c r="AD22" s="60">
        <f t="shared" si="36"/>
        <v>0</v>
      </c>
      <c r="AE22" s="60">
        <f t="shared" si="36"/>
        <v>0</v>
      </c>
      <c r="AF22" s="62"/>
      <c r="AG22" s="39">
        <f t="shared" si="27"/>
        <v>12.7</v>
      </c>
      <c r="AH22" s="39">
        <f t="shared" si="28"/>
        <v>12.7</v>
      </c>
    </row>
    <row r="23" spans="1:34" s="4" customFormat="1" ht="18.75" x14ac:dyDescent="0.25">
      <c r="A23" s="3" t="s">
        <v>4</v>
      </c>
      <c r="B23" s="11">
        <f>B24+B25+B26+B27</f>
        <v>12.7</v>
      </c>
      <c r="C23" s="11">
        <f t="shared" ref="C23:AE23" si="37">C24+C25+C26+C27</f>
        <v>12.7</v>
      </c>
      <c r="D23" s="11">
        <f t="shared" si="37"/>
        <v>12.7</v>
      </c>
      <c r="E23" s="11">
        <f t="shared" si="37"/>
        <v>12.7</v>
      </c>
      <c r="F23" s="11">
        <f>E23/B23*100</f>
        <v>100</v>
      </c>
      <c r="G23" s="11">
        <f>E23/C23*100</f>
        <v>100</v>
      </c>
      <c r="H23" s="7">
        <f t="shared" si="37"/>
        <v>0</v>
      </c>
      <c r="I23" s="7">
        <f t="shared" si="37"/>
        <v>0</v>
      </c>
      <c r="J23" s="7">
        <f t="shared" si="37"/>
        <v>0</v>
      </c>
      <c r="K23" s="7">
        <f t="shared" si="37"/>
        <v>0</v>
      </c>
      <c r="L23" s="11">
        <f t="shared" si="37"/>
        <v>0</v>
      </c>
      <c r="M23" s="11">
        <f t="shared" si="37"/>
        <v>0</v>
      </c>
      <c r="N23" s="51">
        <f t="shared" si="37"/>
        <v>12.7</v>
      </c>
      <c r="O23" s="51">
        <f t="shared" si="37"/>
        <v>12.7</v>
      </c>
      <c r="P23" s="51">
        <f t="shared" si="37"/>
        <v>0</v>
      </c>
      <c r="Q23" s="51">
        <f t="shared" si="37"/>
        <v>0</v>
      </c>
      <c r="R23" s="51">
        <f t="shared" si="37"/>
        <v>0</v>
      </c>
      <c r="S23" s="51">
        <f t="shared" si="37"/>
        <v>0</v>
      </c>
      <c r="T23" s="7">
        <f t="shared" si="37"/>
        <v>0</v>
      </c>
      <c r="U23" s="7">
        <f t="shared" si="37"/>
        <v>0</v>
      </c>
      <c r="V23" s="7">
        <f t="shared" si="37"/>
        <v>0</v>
      </c>
      <c r="W23" s="7">
        <f t="shared" si="37"/>
        <v>0</v>
      </c>
      <c r="X23" s="51">
        <f t="shared" si="37"/>
        <v>0</v>
      </c>
      <c r="Y23" s="51">
        <f t="shared" si="37"/>
        <v>0</v>
      </c>
      <c r="Z23" s="7">
        <f t="shared" si="37"/>
        <v>0</v>
      </c>
      <c r="AA23" s="7">
        <f t="shared" si="37"/>
        <v>0</v>
      </c>
      <c r="AB23" s="7">
        <f t="shared" si="37"/>
        <v>0</v>
      </c>
      <c r="AC23" s="7">
        <f t="shared" si="37"/>
        <v>0</v>
      </c>
      <c r="AD23" s="7">
        <f t="shared" si="37"/>
        <v>0</v>
      </c>
      <c r="AE23" s="7">
        <f t="shared" si="37"/>
        <v>0</v>
      </c>
      <c r="AF23" s="3"/>
      <c r="AG23" s="39">
        <f t="shared" si="27"/>
        <v>12.7</v>
      </c>
      <c r="AH23" s="39">
        <f t="shared" si="28"/>
        <v>12.7</v>
      </c>
    </row>
    <row r="24" spans="1:34" s="4" customFormat="1" ht="37.5" x14ac:dyDescent="0.25">
      <c r="A24" s="29" t="s">
        <v>5</v>
      </c>
      <c r="B24" s="11">
        <v>0</v>
      </c>
      <c r="C24" s="9">
        <v>0</v>
      </c>
      <c r="D24" s="9">
        <f>E24</f>
        <v>0</v>
      </c>
      <c r="E24" s="9">
        <f>I24+K24+M24+O24+Q24+S24+U24+W24+Y24+AA24+AC24+AE24</f>
        <v>0</v>
      </c>
      <c r="F24" s="9" t="e">
        <f>E24/B24*100</f>
        <v>#DIV/0!</v>
      </c>
      <c r="G24" s="9" t="e">
        <f>E24/C24*100</f>
        <v>#DIV/0!</v>
      </c>
      <c r="H24" s="2"/>
      <c r="I24" s="2"/>
      <c r="J24" s="2"/>
      <c r="K24" s="2"/>
      <c r="L24" s="35"/>
      <c r="M24" s="35"/>
      <c r="N24" s="52">
        <v>0</v>
      </c>
      <c r="O24" s="52">
        <v>0</v>
      </c>
      <c r="P24" s="48"/>
      <c r="Q24" s="48"/>
      <c r="R24" s="48"/>
      <c r="S24" s="48"/>
      <c r="T24" s="2"/>
      <c r="U24" s="2"/>
      <c r="V24" s="9">
        <v>0</v>
      </c>
      <c r="W24" s="9">
        <v>0</v>
      </c>
      <c r="X24" s="48"/>
      <c r="Y24" s="48"/>
      <c r="Z24" s="9"/>
      <c r="AA24" s="9"/>
      <c r="AB24" s="2"/>
      <c r="AC24" s="2"/>
      <c r="AD24" s="2"/>
      <c r="AE24" s="2"/>
      <c r="AF24" s="29" t="s">
        <v>73</v>
      </c>
      <c r="AG24" s="39">
        <f t="shared" si="27"/>
        <v>0</v>
      </c>
      <c r="AH24" s="39">
        <f t="shared" si="28"/>
        <v>0</v>
      </c>
    </row>
    <row r="25" spans="1:34" s="4" customFormat="1" ht="18.75" x14ac:dyDescent="0.25">
      <c r="A25" s="29" t="s">
        <v>6</v>
      </c>
      <c r="B25" s="11">
        <f>J25+L25+N25+P25+R25+T25+V25+X25+Z25+AB25+AD25+H25</f>
        <v>12.7</v>
      </c>
      <c r="C25" s="9">
        <f>H25+J25+L25+N25+P25+R25+T25+V25</f>
        <v>12.7</v>
      </c>
      <c r="D25" s="9">
        <f>E25</f>
        <v>12.7</v>
      </c>
      <c r="E25" s="9">
        <f>I25+K25+M25+O25+Q25+S25+U25+W25+Y25+AA25+AC25+AE25</f>
        <v>12.7</v>
      </c>
      <c r="F25" s="9">
        <f>E25/B25*100</f>
        <v>100</v>
      </c>
      <c r="G25" s="9">
        <f>E25/C25*100</f>
        <v>100</v>
      </c>
      <c r="H25" s="2"/>
      <c r="I25" s="2"/>
      <c r="J25" s="2"/>
      <c r="K25" s="2"/>
      <c r="L25" s="35"/>
      <c r="M25" s="35"/>
      <c r="N25" s="52">
        <v>12.7</v>
      </c>
      <c r="O25" s="52">
        <v>12.7</v>
      </c>
      <c r="P25" s="48"/>
      <c r="Q25" s="48"/>
      <c r="R25" s="48"/>
      <c r="S25" s="48"/>
      <c r="T25" s="2"/>
      <c r="U25" s="2"/>
      <c r="V25" s="9">
        <v>0</v>
      </c>
      <c r="W25" s="9">
        <v>0</v>
      </c>
      <c r="X25" s="52">
        <v>0</v>
      </c>
      <c r="Y25" s="52">
        <v>0</v>
      </c>
      <c r="Z25" s="9"/>
      <c r="AA25" s="9"/>
      <c r="AB25" s="2"/>
      <c r="AC25" s="2"/>
      <c r="AD25" s="2"/>
      <c r="AE25" s="2"/>
      <c r="AF25" s="3"/>
      <c r="AG25" s="39">
        <f t="shared" si="27"/>
        <v>12.7</v>
      </c>
      <c r="AH25" s="39">
        <f t="shared" si="28"/>
        <v>12.7</v>
      </c>
    </row>
    <row r="26" spans="1:34" s="4" customFormat="1" ht="18.75" x14ac:dyDescent="0.25">
      <c r="A26" s="29" t="s">
        <v>7</v>
      </c>
      <c r="B26" s="7"/>
      <c r="C26" s="9"/>
      <c r="D26" s="9"/>
      <c r="E26" s="9"/>
      <c r="F26" s="2"/>
      <c r="G26" s="2"/>
      <c r="H26" s="2"/>
      <c r="I26" s="2"/>
      <c r="J26" s="2"/>
      <c r="K26" s="2"/>
      <c r="L26" s="35"/>
      <c r="M26" s="35"/>
      <c r="N26" s="48"/>
      <c r="O26" s="48"/>
      <c r="P26" s="48"/>
      <c r="Q26" s="48"/>
      <c r="R26" s="48"/>
      <c r="S26" s="48"/>
      <c r="T26" s="2"/>
      <c r="U26" s="2"/>
      <c r="V26" s="2"/>
      <c r="W26" s="2"/>
      <c r="X26" s="48"/>
      <c r="Y26" s="48"/>
      <c r="Z26" s="2"/>
      <c r="AA26" s="2"/>
      <c r="AB26" s="2"/>
      <c r="AC26" s="2"/>
      <c r="AD26" s="2"/>
      <c r="AE26" s="2"/>
      <c r="AF26" s="3"/>
      <c r="AG26" s="39">
        <f t="shared" si="27"/>
        <v>0</v>
      </c>
      <c r="AH26" s="39">
        <f t="shared" si="28"/>
        <v>0</v>
      </c>
    </row>
    <row r="27" spans="1:34" s="4" customFormat="1" ht="18.75" x14ac:dyDescent="0.25">
      <c r="A27" s="29" t="s">
        <v>8</v>
      </c>
      <c r="B27" s="7"/>
      <c r="C27" s="9"/>
      <c r="D27" s="9"/>
      <c r="E27" s="9"/>
      <c r="F27" s="2"/>
      <c r="G27" s="2"/>
      <c r="H27" s="2"/>
      <c r="I27" s="2"/>
      <c r="J27" s="2"/>
      <c r="K27" s="2"/>
      <c r="L27" s="35"/>
      <c r="M27" s="35"/>
      <c r="N27" s="48"/>
      <c r="O27" s="48"/>
      <c r="P27" s="48"/>
      <c r="Q27" s="48"/>
      <c r="R27" s="52"/>
      <c r="S27" s="52"/>
      <c r="T27" s="2"/>
      <c r="U27" s="2"/>
      <c r="V27" s="2"/>
      <c r="W27" s="2"/>
      <c r="X27" s="48"/>
      <c r="Y27" s="48"/>
      <c r="Z27" s="2"/>
      <c r="AA27" s="2"/>
      <c r="AB27" s="2"/>
      <c r="AC27" s="2"/>
      <c r="AD27" s="2"/>
      <c r="AE27" s="2"/>
      <c r="AF27" s="3"/>
      <c r="AG27" s="39">
        <f t="shared" si="27"/>
        <v>0</v>
      </c>
      <c r="AH27" s="39">
        <f t="shared" si="28"/>
        <v>0</v>
      </c>
    </row>
    <row r="28" spans="1:34" s="57" customFormat="1" ht="75" x14ac:dyDescent="0.25">
      <c r="A28" s="61" t="s">
        <v>11</v>
      </c>
      <c r="B28" s="60">
        <f t="shared" ref="B28:S28" si="38">B29</f>
        <v>7.1</v>
      </c>
      <c r="C28" s="60">
        <f t="shared" si="38"/>
        <v>7.1</v>
      </c>
      <c r="D28" s="60">
        <f>D29</f>
        <v>0</v>
      </c>
      <c r="E28" s="60">
        <f t="shared" si="38"/>
        <v>0</v>
      </c>
      <c r="F28" s="60">
        <f>F29</f>
        <v>0</v>
      </c>
      <c r="G28" s="60">
        <f>G29</f>
        <v>0</v>
      </c>
      <c r="H28" s="60">
        <f t="shared" si="38"/>
        <v>0</v>
      </c>
      <c r="I28" s="60">
        <f t="shared" si="38"/>
        <v>0</v>
      </c>
      <c r="J28" s="60">
        <f t="shared" si="38"/>
        <v>0</v>
      </c>
      <c r="K28" s="60">
        <f t="shared" si="38"/>
        <v>0</v>
      </c>
      <c r="L28" s="60">
        <f t="shared" si="38"/>
        <v>0</v>
      </c>
      <c r="M28" s="60">
        <f t="shared" si="38"/>
        <v>0</v>
      </c>
      <c r="N28" s="60">
        <f t="shared" si="38"/>
        <v>7.1</v>
      </c>
      <c r="O28" s="60">
        <f t="shared" si="38"/>
        <v>0</v>
      </c>
      <c r="P28" s="60">
        <f t="shared" si="38"/>
        <v>0</v>
      </c>
      <c r="Q28" s="60">
        <f t="shared" si="38"/>
        <v>0</v>
      </c>
      <c r="R28" s="60">
        <f t="shared" si="38"/>
        <v>0</v>
      </c>
      <c r="S28" s="60">
        <f t="shared" si="38"/>
        <v>0</v>
      </c>
      <c r="T28" s="60">
        <f>T29</f>
        <v>0</v>
      </c>
      <c r="U28" s="60">
        <f>U29</f>
        <v>0</v>
      </c>
      <c r="V28" s="60">
        <f t="shared" ref="V28:AE28" si="39">V29</f>
        <v>0</v>
      </c>
      <c r="W28" s="60">
        <f t="shared" si="39"/>
        <v>0</v>
      </c>
      <c r="X28" s="60">
        <f t="shared" si="39"/>
        <v>0</v>
      </c>
      <c r="Y28" s="60">
        <f t="shared" si="39"/>
        <v>0</v>
      </c>
      <c r="Z28" s="60">
        <f t="shared" si="39"/>
        <v>0</v>
      </c>
      <c r="AA28" s="60">
        <f t="shared" si="39"/>
        <v>0</v>
      </c>
      <c r="AB28" s="60">
        <f t="shared" si="39"/>
        <v>0</v>
      </c>
      <c r="AC28" s="60">
        <f t="shared" si="39"/>
        <v>0</v>
      </c>
      <c r="AD28" s="60">
        <f t="shared" si="39"/>
        <v>0</v>
      </c>
      <c r="AE28" s="60">
        <f t="shared" si="39"/>
        <v>0</v>
      </c>
      <c r="AF28" s="58" t="s">
        <v>96</v>
      </c>
      <c r="AG28" s="39">
        <f t="shared" si="27"/>
        <v>7.1</v>
      </c>
      <c r="AH28" s="39">
        <f t="shared" si="28"/>
        <v>7.1</v>
      </c>
    </row>
    <row r="29" spans="1:34" s="4" customFormat="1" ht="18.75" x14ac:dyDescent="0.25">
      <c r="A29" s="3" t="s">
        <v>4</v>
      </c>
      <c r="B29" s="11">
        <f>B30+B31+B32+B33</f>
        <v>7.1</v>
      </c>
      <c r="C29" s="11">
        <f t="shared" ref="C29:E29" si="40">C30+C31+C32+C33</f>
        <v>7.1</v>
      </c>
      <c r="D29" s="11">
        <f t="shared" si="40"/>
        <v>0</v>
      </c>
      <c r="E29" s="11">
        <f t="shared" si="40"/>
        <v>0</v>
      </c>
      <c r="F29" s="9">
        <f>E29/B29*100</f>
        <v>0</v>
      </c>
      <c r="G29" s="9">
        <f>E29/C29*100</f>
        <v>0</v>
      </c>
      <c r="H29" s="2"/>
      <c r="I29" s="2"/>
      <c r="J29" s="2"/>
      <c r="K29" s="2"/>
      <c r="L29" s="35"/>
      <c r="M29" s="35"/>
      <c r="N29" s="52">
        <f>N30+N31</f>
        <v>7.1</v>
      </c>
      <c r="O29" s="48">
        <v>0</v>
      </c>
      <c r="P29" s="48"/>
      <c r="Q29" s="48"/>
      <c r="R29" s="48"/>
      <c r="S29" s="48"/>
      <c r="T29" s="9">
        <v>0</v>
      </c>
      <c r="U29" s="9">
        <v>0</v>
      </c>
      <c r="V29" s="2"/>
      <c r="W29" s="2"/>
      <c r="X29" s="48"/>
      <c r="Y29" s="48"/>
      <c r="Z29" s="2"/>
      <c r="AA29" s="2"/>
      <c r="AB29" s="9">
        <f>AB30+AB31</f>
        <v>0</v>
      </c>
      <c r="AC29" s="9">
        <f>AC30+AC31</f>
        <v>0</v>
      </c>
      <c r="AD29" s="9"/>
      <c r="AE29" s="7"/>
      <c r="AF29" s="3"/>
      <c r="AG29" s="39">
        <f t="shared" si="27"/>
        <v>7.1</v>
      </c>
      <c r="AH29" s="39">
        <f t="shared" si="28"/>
        <v>7.1</v>
      </c>
    </row>
    <row r="30" spans="1:34" s="4" customFormat="1" ht="37.5" x14ac:dyDescent="0.25">
      <c r="A30" s="29" t="s">
        <v>5</v>
      </c>
      <c r="B30" s="11">
        <v>0</v>
      </c>
      <c r="C30" s="9">
        <f>H30+J30+L30+N30</f>
        <v>0</v>
      </c>
      <c r="D30" s="9">
        <f>E30</f>
        <v>0</v>
      </c>
      <c r="E30" s="9">
        <f>I30+K30+M30+O30+Q30+S30+U30+W30+Y30+AA30+AC30+AE30</f>
        <v>0</v>
      </c>
      <c r="F30" s="9" t="e">
        <f>E30/B30*100</f>
        <v>#DIV/0!</v>
      </c>
      <c r="G30" s="9" t="e">
        <f>E30/C30*100</f>
        <v>#DIV/0!</v>
      </c>
      <c r="H30" s="2"/>
      <c r="I30" s="2"/>
      <c r="J30" s="2"/>
      <c r="K30" s="2"/>
      <c r="L30" s="35"/>
      <c r="M30" s="35"/>
      <c r="N30" s="52">
        <v>0</v>
      </c>
      <c r="O30" s="48">
        <v>0</v>
      </c>
      <c r="P30" s="48"/>
      <c r="Q30" s="48"/>
      <c r="R30" s="48"/>
      <c r="S30" s="48"/>
      <c r="T30" s="2"/>
      <c r="U30" s="2"/>
      <c r="V30" s="2"/>
      <c r="W30" s="2"/>
      <c r="X30" s="48"/>
      <c r="Y30" s="48"/>
      <c r="Z30" s="2"/>
      <c r="AA30" s="2"/>
      <c r="AB30" s="9"/>
      <c r="AC30" s="9"/>
      <c r="AD30" s="9"/>
      <c r="AE30" s="9"/>
      <c r="AF30" s="29" t="s">
        <v>73</v>
      </c>
      <c r="AG30" s="39">
        <f t="shared" si="27"/>
        <v>0</v>
      </c>
      <c r="AH30" s="39">
        <f t="shared" si="28"/>
        <v>0</v>
      </c>
    </row>
    <row r="31" spans="1:34" s="4" customFormat="1" ht="18.75" x14ac:dyDescent="0.25">
      <c r="A31" s="29" t="s">
        <v>6</v>
      </c>
      <c r="B31" s="11">
        <f>J31+L31+N31+P31+R31+T31+V31+X31+Z31+AB31+AD31+H31</f>
        <v>7.1</v>
      </c>
      <c r="C31" s="9">
        <f>H31+J31+N31</f>
        <v>7.1</v>
      </c>
      <c r="D31" s="9">
        <f>E31</f>
        <v>0</v>
      </c>
      <c r="E31" s="9">
        <f>I31+K31+M31+O31+Q31+S31+U31+W31+Y31+AA31+AC31+AE31</f>
        <v>0</v>
      </c>
      <c r="F31" s="9">
        <f>E31/B31*100</f>
        <v>0</v>
      </c>
      <c r="G31" s="9">
        <f>E31/C31*100</f>
        <v>0</v>
      </c>
      <c r="H31" s="2"/>
      <c r="I31" s="2"/>
      <c r="J31" s="2"/>
      <c r="K31" s="2"/>
      <c r="L31" s="35"/>
      <c r="M31" s="35"/>
      <c r="N31" s="52">
        <v>7.1</v>
      </c>
      <c r="O31" s="48">
        <v>0</v>
      </c>
      <c r="P31" s="48"/>
      <c r="Q31" s="48"/>
      <c r="R31" s="48"/>
      <c r="S31" s="48"/>
      <c r="T31" s="2"/>
      <c r="U31" s="2"/>
      <c r="V31" s="2"/>
      <c r="W31" s="2"/>
      <c r="X31" s="52">
        <v>0</v>
      </c>
      <c r="Y31" s="52">
        <v>0</v>
      </c>
      <c r="Z31" s="2"/>
      <c r="AA31" s="2"/>
      <c r="AB31" s="9"/>
      <c r="AC31" s="2"/>
      <c r="AD31" s="2"/>
      <c r="AE31" s="2"/>
      <c r="AF31" s="3"/>
      <c r="AG31" s="39">
        <f t="shared" si="27"/>
        <v>7.1</v>
      </c>
      <c r="AH31" s="39">
        <f t="shared" si="28"/>
        <v>7.1</v>
      </c>
    </row>
    <row r="32" spans="1:34" s="4" customFormat="1" ht="18.75" x14ac:dyDescent="0.25">
      <c r="A32" s="29" t="s">
        <v>7</v>
      </c>
      <c r="B32" s="7"/>
      <c r="C32" s="9"/>
      <c r="D32" s="9"/>
      <c r="E32" s="2"/>
      <c r="F32" s="2"/>
      <c r="G32" s="2"/>
      <c r="H32" s="2"/>
      <c r="I32" s="2"/>
      <c r="J32" s="2"/>
      <c r="K32" s="2"/>
      <c r="L32" s="35"/>
      <c r="M32" s="35"/>
      <c r="N32" s="48"/>
      <c r="O32" s="48"/>
      <c r="P32" s="48"/>
      <c r="Q32" s="48"/>
      <c r="R32" s="48"/>
      <c r="S32" s="48"/>
      <c r="T32" s="2"/>
      <c r="U32" s="2"/>
      <c r="V32" s="2"/>
      <c r="W32" s="2"/>
      <c r="X32" s="48"/>
      <c r="Y32" s="48"/>
      <c r="Z32" s="2"/>
      <c r="AA32" s="2"/>
      <c r="AB32" s="2"/>
      <c r="AC32" s="2"/>
      <c r="AD32" s="2"/>
      <c r="AE32" s="9"/>
      <c r="AF32" s="3"/>
      <c r="AG32" s="39">
        <f t="shared" si="27"/>
        <v>0</v>
      </c>
      <c r="AH32" s="39">
        <f t="shared" si="28"/>
        <v>0</v>
      </c>
    </row>
    <row r="33" spans="1:34" s="4" customFormat="1" ht="18.75" x14ac:dyDescent="0.25">
      <c r="A33" s="29" t="s">
        <v>8</v>
      </c>
      <c r="B33" s="7"/>
      <c r="C33" s="9"/>
      <c r="D33" s="9"/>
      <c r="E33" s="2"/>
      <c r="F33" s="2"/>
      <c r="G33" s="2"/>
      <c r="H33" s="2"/>
      <c r="I33" s="2"/>
      <c r="J33" s="2"/>
      <c r="K33" s="2"/>
      <c r="L33" s="35"/>
      <c r="M33" s="35"/>
      <c r="N33" s="48"/>
      <c r="O33" s="48"/>
      <c r="P33" s="48"/>
      <c r="Q33" s="48"/>
      <c r="R33" s="48"/>
      <c r="S33" s="48"/>
      <c r="T33" s="2"/>
      <c r="U33" s="2"/>
      <c r="V33" s="2"/>
      <c r="W33" s="2"/>
      <c r="X33" s="48"/>
      <c r="Y33" s="48"/>
      <c r="Z33" s="2"/>
      <c r="AA33" s="2"/>
      <c r="AB33" s="2"/>
      <c r="AC33" s="2"/>
      <c r="AD33" s="2"/>
      <c r="AE33" s="2"/>
      <c r="AF33" s="3"/>
      <c r="AG33" s="39">
        <f t="shared" si="27"/>
        <v>0</v>
      </c>
      <c r="AH33" s="39">
        <f t="shared" si="28"/>
        <v>0</v>
      </c>
    </row>
    <row r="34" spans="1:34" s="57" customFormat="1" ht="75" x14ac:dyDescent="0.25">
      <c r="A34" s="61" t="s">
        <v>67</v>
      </c>
      <c r="B34" s="60">
        <f t="shared" ref="B34:S34" si="41">B35</f>
        <v>4.7</v>
      </c>
      <c r="C34" s="60">
        <f t="shared" si="41"/>
        <v>4.7</v>
      </c>
      <c r="D34" s="60">
        <f>D35</f>
        <v>0</v>
      </c>
      <c r="E34" s="60">
        <f t="shared" si="41"/>
        <v>0</v>
      </c>
      <c r="F34" s="60">
        <f>F35</f>
        <v>0</v>
      </c>
      <c r="G34" s="60">
        <f>G35</f>
        <v>0</v>
      </c>
      <c r="H34" s="60">
        <f t="shared" si="41"/>
        <v>0</v>
      </c>
      <c r="I34" s="60">
        <f t="shared" si="41"/>
        <v>0</v>
      </c>
      <c r="J34" s="60">
        <f t="shared" si="41"/>
        <v>0</v>
      </c>
      <c r="K34" s="60">
        <f t="shared" si="41"/>
        <v>0</v>
      </c>
      <c r="L34" s="60">
        <f t="shared" si="41"/>
        <v>0</v>
      </c>
      <c r="M34" s="60">
        <f t="shared" si="41"/>
        <v>0</v>
      </c>
      <c r="N34" s="60">
        <f t="shared" si="41"/>
        <v>4.7</v>
      </c>
      <c r="O34" s="60">
        <f t="shared" si="41"/>
        <v>0</v>
      </c>
      <c r="P34" s="60">
        <f t="shared" si="41"/>
        <v>0</v>
      </c>
      <c r="Q34" s="60">
        <f t="shared" si="41"/>
        <v>0</v>
      </c>
      <c r="R34" s="60">
        <f t="shared" si="41"/>
        <v>0</v>
      </c>
      <c r="S34" s="60">
        <f t="shared" si="41"/>
        <v>0</v>
      </c>
      <c r="T34" s="60">
        <f>T35</f>
        <v>0</v>
      </c>
      <c r="U34" s="60">
        <f>U35</f>
        <v>0</v>
      </c>
      <c r="V34" s="60">
        <f t="shared" ref="V34:AE34" si="42">V35</f>
        <v>0</v>
      </c>
      <c r="W34" s="60">
        <f t="shared" si="42"/>
        <v>0</v>
      </c>
      <c r="X34" s="60">
        <f t="shared" si="42"/>
        <v>0</v>
      </c>
      <c r="Y34" s="60">
        <f t="shared" si="42"/>
        <v>0</v>
      </c>
      <c r="Z34" s="60">
        <f t="shared" si="42"/>
        <v>0</v>
      </c>
      <c r="AA34" s="60">
        <f t="shared" si="42"/>
        <v>0</v>
      </c>
      <c r="AB34" s="60">
        <f t="shared" si="42"/>
        <v>0</v>
      </c>
      <c r="AC34" s="60">
        <f t="shared" si="42"/>
        <v>0</v>
      </c>
      <c r="AD34" s="60">
        <f t="shared" si="42"/>
        <v>0</v>
      </c>
      <c r="AE34" s="60">
        <f t="shared" si="42"/>
        <v>0</v>
      </c>
      <c r="AF34" s="58" t="s">
        <v>96</v>
      </c>
      <c r="AG34" s="39">
        <f t="shared" si="27"/>
        <v>4.7</v>
      </c>
      <c r="AH34" s="39">
        <f t="shared" si="28"/>
        <v>4.7</v>
      </c>
    </row>
    <row r="35" spans="1:34" s="4" customFormat="1" ht="18.75" x14ac:dyDescent="0.25">
      <c r="A35" s="3" t="s">
        <v>4</v>
      </c>
      <c r="B35" s="11">
        <f>B36+B37+B38+B39</f>
        <v>4.7</v>
      </c>
      <c r="C35" s="11">
        <f>C36+C37+C38+C39</f>
        <v>4.7</v>
      </c>
      <c r="D35" s="11">
        <f t="shared" ref="D35" si="43">D36+D37+D38+D39</f>
        <v>0</v>
      </c>
      <c r="E35" s="11">
        <f t="shared" ref="E35" si="44">E36+E37+E38+E39</f>
        <v>0</v>
      </c>
      <c r="F35" s="9">
        <f>E35/B35*100</f>
        <v>0</v>
      </c>
      <c r="G35" s="9">
        <f>E35/C35*100</f>
        <v>0</v>
      </c>
      <c r="H35" s="2"/>
      <c r="I35" s="2"/>
      <c r="J35" s="2"/>
      <c r="K35" s="2"/>
      <c r="L35" s="35"/>
      <c r="M35" s="35"/>
      <c r="N35" s="52">
        <f>N36+N37</f>
        <v>4.7</v>
      </c>
      <c r="O35" s="48">
        <v>0</v>
      </c>
      <c r="P35" s="48"/>
      <c r="Q35" s="48"/>
      <c r="R35" s="48"/>
      <c r="S35" s="48"/>
      <c r="T35" s="9">
        <v>0</v>
      </c>
      <c r="U35" s="9">
        <v>0</v>
      </c>
      <c r="V35" s="2"/>
      <c r="W35" s="2"/>
      <c r="X35" s="48"/>
      <c r="Y35" s="48"/>
      <c r="Z35" s="2"/>
      <c r="AA35" s="2"/>
      <c r="AB35" s="9">
        <f>AB36+AB37</f>
        <v>0</v>
      </c>
      <c r="AC35" s="9">
        <f>AC36+AC37</f>
        <v>0</v>
      </c>
      <c r="AD35" s="9"/>
      <c r="AE35" s="7"/>
      <c r="AF35" s="3"/>
      <c r="AG35" s="39">
        <f t="shared" si="27"/>
        <v>4.7</v>
      </c>
      <c r="AH35" s="39">
        <f t="shared" si="28"/>
        <v>4.7</v>
      </c>
    </row>
    <row r="36" spans="1:34" s="4" customFormat="1" ht="18.75" x14ac:dyDescent="0.25">
      <c r="A36" s="29" t="s">
        <v>5</v>
      </c>
      <c r="B36" s="11">
        <v>0</v>
      </c>
      <c r="C36" s="9">
        <f>H36+J36+L36+N36+P36+R36+T36</f>
        <v>0</v>
      </c>
      <c r="D36" s="9">
        <f>E36</f>
        <v>0</v>
      </c>
      <c r="E36" s="9">
        <f>I36+K36+M36+O36+Q36+S36+U36+W36+Y36+AA36+AC36+AE36</f>
        <v>0</v>
      </c>
      <c r="F36" s="9" t="e">
        <f>E36/B36*100</f>
        <v>#DIV/0!</v>
      </c>
      <c r="G36" s="9" t="e">
        <f>E36/C36*100</f>
        <v>#DIV/0!</v>
      </c>
      <c r="H36" s="2"/>
      <c r="I36" s="2"/>
      <c r="J36" s="2"/>
      <c r="K36" s="2"/>
      <c r="L36" s="35"/>
      <c r="M36" s="35"/>
      <c r="N36" s="52">
        <v>0</v>
      </c>
      <c r="O36" s="48">
        <v>0</v>
      </c>
      <c r="P36" s="48"/>
      <c r="Q36" s="48"/>
      <c r="R36" s="48"/>
      <c r="S36" s="48"/>
      <c r="T36" s="2"/>
      <c r="U36" s="2"/>
      <c r="V36" s="2"/>
      <c r="W36" s="2"/>
      <c r="X36" s="48"/>
      <c r="Y36" s="48"/>
      <c r="Z36" s="2"/>
      <c r="AA36" s="2"/>
      <c r="AB36" s="9"/>
      <c r="AC36" s="9"/>
      <c r="AD36" s="9"/>
      <c r="AE36" s="9"/>
      <c r="AF36" s="3"/>
      <c r="AG36" s="39">
        <f t="shared" si="27"/>
        <v>0</v>
      </c>
      <c r="AH36" s="39">
        <f t="shared" si="28"/>
        <v>0</v>
      </c>
    </row>
    <row r="37" spans="1:34" s="4" customFormat="1" ht="18.75" x14ac:dyDescent="0.25">
      <c r="A37" s="29" t="s">
        <v>6</v>
      </c>
      <c r="B37" s="11">
        <f>J37+L37+N37+P37+R37+T37+V37+X37+Z37+AB37+AD37+H37</f>
        <v>4.7</v>
      </c>
      <c r="C37" s="9">
        <f>N37</f>
        <v>4.7</v>
      </c>
      <c r="D37" s="9">
        <f>E37</f>
        <v>0</v>
      </c>
      <c r="E37" s="9">
        <f>I37+K37+M37+O37+Q37+S37+U37+W37+Y37+AA37+AC37+AE37</f>
        <v>0</v>
      </c>
      <c r="F37" s="9">
        <f>E37/B37*100</f>
        <v>0</v>
      </c>
      <c r="G37" s="9">
        <f>E37/C37*100</f>
        <v>0</v>
      </c>
      <c r="H37" s="2"/>
      <c r="I37" s="2"/>
      <c r="J37" s="2"/>
      <c r="K37" s="2"/>
      <c r="L37" s="35"/>
      <c r="M37" s="35"/>
      <c r="N37" s="52">
        <v>4.7</v>
      </c>
      <c r="O37" s="52">
        <v>0</v>
      </c>
      <c r="P37" s="48"/>
      <c r="Q37" s="48"/>
      <c r="R37" s="48"/>
      <c r="S37" s="48"/>
      <c r="T37" s="2"/>
      <c r="U37" s="2"/>
      <c r="V37" s="2"/>
      <c r="W37" s="2"/>
      <c r="X37" s="48"/>
      <c r="Y37" s="48"/>
      <c r="Z37" s="2"/>
      <c r="AA37" s="2"/>
      <c r="AB37" s="9"/>
      <c r="AC37" s="2"/>
      <c r="AD37" s="2"/>
      <c r="AE37" s="2"/>
      <c r="AF37" s="3"/>
      <c r="AG37" s="39">
        <f t="shared" si="27"/>
        <v>4.7</v>
      </c>
      <c r="AH37" s="39">
        <f t="shared" si="28"/>
        <v>4.7</v>
      </c>
    </row>
    <row r="38" spans="1:34" s="4" customFormat="1" ht="18.75" x14ac:dyDescent="0.25">
      <c r="A38" s="29" t="s">
        <v>7</v>
      </c>
      <c r="B38" s="7"/>
      <c r="C38" s="9"/>
      <c r="D38" s="9"/>
      <c r="E38" s="2"/>
      <c r="F38" s="2"/>
      <c r="G38" s="2"/>
      <c r="H38" s="2"/>
      <c r="I38" s="2"/>
      <c r="J38" s="2"/>
      <c r="K38" s="2"/>
      <c r="L38" s="35"/>
      <c r="M38" s="35"/>
      <c r="N38" s="48"/>
      <c r="O38" s="52"/>
      <c r="P38" s="48"/>
      <c r="Q38" s="48"/>
      <c r="R38" s="48"/>
      <c r="S38" s="48"/>
      <c r="T38" s="2"/>
      <c r="U38" s="2"/>
      <c r="V38" s="2"/>
      <c r="W38" s="2"/>
      <c r="X38" s="48"/>
      <c r="Y38" s="48"/>
      <c r="Z38" s="2"/>
      <c r="AA38" s="2"/>
      <c r="AB38" s="2"/>
      <c r="AC38" s="2"/>
      <c r="AD38" s="2"/>
      <c r="AE38" s="9"/>
      <c r="AF38" s="3"/>
      <c r="AG38" s="39">
        <f t="shared" si="27"/>
        <v>0</v>
      </c>
      <c r="AH38" s="39">
        <f t="shared" si="28"/>
        <v>0</v>
      </c>
    </row>
    <row r="39" spans="1:34" s="4" customFormat="1" ht="18.75" x14ac:dyDescent="0.25">
      <c r="A39" s="29" t="s">
        <v>8</v>
      </c>
      <c r="B39" s="7"/>
      <c r="C39" s="9"/>
      <c r="D39" s="9"/>
      <c r="E39" s="2"/>
      <c r="F39" s="2"/>
      <c r="G39" s="2"/>
      <c r="H39" s="2"/>
      <c r="I39" s="2"/>
      <c r="J39" s="2"/>
      <c r="K39" s="2"/>
      <c r="L39" s="35"/>
      <c r="M39" s="35"/>
      <c r="N39" s="48"/>
      <c r="O39" s="52"/>
      <c r="P39" s="48"/>
      <c r="Q39" s="48"/>
      <c r="R39" s="48"/>
      <c r="S39" s="48"/>
      <c r="T39" s="2"/>
      <c r="U39" s="2"/>
      <c r="V39" s="2"/>
      <c r="W39" s="2"/>
      <c r="X39" s="48"/>
      <c r="Y39" s="48"/>
      <c r="Z39" s="2"/>
      <c r="AA39" s="2"/>
      <c r="AB39" s="2"/>
      <c r="AC39" s="2"/>
      <c r="AD39" s="2"/>
      <c r="AE39" s="2"/>
      <c r="AF39" s="3"/>
      <c r="AG39" s="39">
        <f t="shared" si="27"/>
        <v>0</v>
      </c>
      <c r="AH39" s="39">
        <f t="shared" si="28"/>
        <v>0</v>
      </c>
    </row>
    <row r="40" spans="1:34" s="57" customFormat="1" ht="37.5" x14ac:dyDescent="0.25">
      <c r="A40" s="61" t="s">
        <v>12</v>
      </c>
      <c r="B40" s="60">
        <f t="shared" ref="B40:S40" si="45">B41</f>
        <v>725</v>
      </c>
      <c r="C40" s="60">
        <f t="shared" si="45"/>
        <v>725</v>
      </c>
      <c r="D40" s="60">
        <f>D41</f>
        <v>725</v>
      </c>
      <c r="E40" s="60">
        <f t="shared" si="45"/>
        <v>725</v>
      </c>
      <c r="F40" s="60">
        <f t="shared" si="45"/>
        <v>100</v>
      </c>
      <c r="G40" s="60">
        <f t="shared" si="45"/>
        <v>100</v>
      </c>
      <c r="H40" s="60">
        <f t="shared" si="45"/>
        <v>0</v>
      </c>
      <c r="I40" s="60">
        <f t="shared" si="45"/>
        <v>0</v>
      </c>
      <c r="J40" s="60">
        <f t="shared" si="45"/>
        <v>100</v>
      </c>
      <c r="K40" s="60">
        <f t="shared" si="45"/>
        <v>100</v>
      </c>
      <c r="L40" s="60">
        <f t="shared" si="45"/>
        <v>0</v>
      </c>
      <c r="M40" s="60">
        <f t="shared" si="45"/>
        <v>0</v>
      </c>
      <c r="N40" s="60">
        <f t="shared" si="45"/>
        <v>40.299999999999997</v>
      </c>
      <c r="O40" s="60">
        <f t="shared" si="45"/>
        <v>40.299999999999997</v>
      </c>
      <c r="P40" s="60">
        <f t="shared" si="45"/>
        <v>140.30000000000001</v>
      </c>
      <c r="Q40" s="60">
        <f t="shared" si="45"/>
        <v>140.30000000000001</v>
      </c>
      <c r="R40" s="60">
        <f t="shared" si="45"/>
        <v>0</v>
      </c>
      <c r="S40" s="60">
        <f t="shared" si="45"/>
        <v>0</v>
      </c>
      <c r="T40" s="60">
        <f>T41</f>
        <v>122</v>
      </c>
      <c r="U40" s="60">
        <f>U41</f>
        <v>122</v>
      </c>
      <c r="V40" s="60">
        <f t="shared" ref="V40:AE40" si="46">V41</f>
        <v>0</v>
      </c>
      <c r="W40" s="60">
        <f t="shared" si="46"/>
        <v>0</v>
      </c>
      <c r="X40" s="60">
        <f t="shared" si="46"/>
        <v>100.2</v>
      </c>
      <c r="Y40" s="60">
        <f t="shared" si="46"/>
        <v>0</v>
      </c>
      <c r="Z40" s="60">
        <f t="shared" si="46"/>
        <v>222.2</v>
      </c>
      <c r="AA40" s="60">
        <f t="shared" si="46"/>
        <v>322.39999999999998</v>
      </c>
      <c r="AB40" s="60">
        <f t="shared" si="46"/>
        <v>0</v>
      </c>
      <c r="AC40" s="60">
        <f t="shared" si="46"/>
        <v>0</v>
      </c>
      <c r="AD40" s="60">
        <f t="shared" si="46"/>
        <v>0</v>
      </c>
      <c r="AE40" s="60">
        <f t="shared" si="46"/>
        <v>0</v>
      </c>
      <c r="AF40" s="62"/>
      <c r="AG40" s="39">
        <f t="shared" si="27"/>
        <v>725</v>
      </c>
      <c r="AH40" s="39">
        <f t="shared" si="28"/>
        <v>402.6</v>
      </c>
    </row>
    <row r="41" spans="1:34" s="4" customFormat="1" ht="18.75" x14ac:dyDescent="0.25">
      <c r="A41" s="3" t="s">
        <v>4</v>
      </c>
      <c r="B41" s="11">
        <f>B42+B43+B44+B45</f>
        <v>725</v>
      </c>
      <c r="C41" s="11">
        <f t="shared" ref="C41" si="47">C42+C43+C44+C45</f>
        <v>725</v>
      </c>
      <c r="D41" s="11">
        <f t="shared" ref="D41" si="48">D42+D43+D44+D45</f>
        <v>725</v>
      </c>
      <c r="E41" s="11">
        <f t="shared" ref="E41" si="49">E42+E43+E44+E45</f>
        <v>725</v>
      </c>
      <c r="F41" s="9">
        <f>E41/B41*100</f>
        <v>100</v>
      </c>
      <c r="G41" s="9">
        <f>E41/C41*100</f>
        <v>100</v>
      </c>
      <c r="H41" s="9"/>
      <c r="I41" s="9"/>
      <c r="J41" s="9">
        <f t="shared" ref="J41:AE41" si="50">J42+J43</f>
        <v>100</v>
      </c>
      <c r="K41" s="9">
        <f t="shared" si="50"/>
        <v>100</v>
      </c>
      <c r="L41" s="12">
        <f t="shared" si="50"/>
        <v>0</v>
      </c>
      <c r="M41" s="12">
        <f t="shared" si="50"/>
        <v>0</v>
      </c>
      <c r="N41" s="52">
        <f t="shared" si="50"/>
        <v>40.299999999999997</v>
      </c>
      <c r="O41" s="52">
        <f t="shared" si="50"/>
        <v>40.299999999999997</v>
      </c>
      <c r="P41" s="52">
        <f t="shared" si="50"/>
        <v>140.30000000000001</v>
      </c>
      <c r="Q41" s="52">
        <f t="shared" si="50"/>
        <v>140.30000000000001</v>
      </c>
      <c r="R41" s="52">
        <f t="shared" si="50"/>
        <v>0</v>
      </c>
      <c r="S41" s="52">
        <f t="shared" si="50"/>
        <v>0</v>
      </c>
      <c r="T41" s="9">
        <f t="shared" si="50"/>
        <v>122</v>
      </c>
      <c r="U41" s="9">
        <f t="shared" si="50"/>
        <v>122</v>
      </c>
      <c r="V41" s="9">
        <f t="shared" si="50"/>
        <v>0</v>
      </c>
      <c r="W41" s="9">
        <f t="shared" si="50"/>
        <v>0</v>
      </c>
      <c r="X41" s="52">
        <f t="shared" si="50"/>
        <v>100.2</v>
      </c>
      <c r="Y41" s="52">
        <f t="shared" si="50"/>
        <v>0</v>
      </c>
      <c r="Z41" s="12">
        <f t="shared" si="50"/>
        <v>222.2</v>
      </c>
      <c r="AA41" s="12">
        <f t="shared" si="50"/>
        <v>322.39999999999998</v>
      </c>
      <c r="AB41" s="12">
        <f t="shared" si="50"/>
        <v>0</v>
      </c>
      <c r="AC41" s="12">
        <f t="shared" si="50"/>
        <v>0</v>
      </c>
      <c r="AD41" s="12">
        <f t="shared" si="50"/>
        <v>0</v>
      </c>
      <c r="AE41" s="12">
        <f t="shared" si="50"/>
        <v>0</v>
      </c>
      <c r="AF41" s="29"/>
      <c r="AG41" s="39">
        <f t="shared" si="27"/>
        <v>725</v>
      </c>
      <c r="AH41" s="39">
        <f t="shared" si="28"/>
        <v>402.6</v>
      </c>
    </row>
    <row r="42" spans="1:34" s="4" customFormat="1" ht="37.5" x14ac:dyDescent="0.25">
      <c r="A42" s="29" t="s">
        <v>5</v>
      </c>
      <c r="B42" s="11">
        <v>100.2</v>
      </c>
      <c r="C42" s="9">
        <f>H42+J42+L42+N42+P42+R42+T42+V42+X42+Z42</f>
        <v>100.2</v>
      </c>
      <c r="D42" s="9">
        <f>E42</f>
        <v>100.2</v>
      </c>
      <c r="E42" s="9">
        <f>I42+K42+M42+O42+Q42+S42+U42+W42+Y42+AA42+AC42+AE42</f>
        <v>100.2</v>
      </c>
      <c r="F42" s="9">
        <f>D42/B42*100</f>
        <v>100</v>
      </c>
      <c r="G42" s="9">
        <f>E42/B42*100</f>
        <v>100</v>
      </c>
      <c r="H42" s="2"/>
      <c r="I42" s="2"/>
      <c r="J42" s="2"/>
      <c r="K42" s="2"/>
      <c r="L42" s="35"/>
      <c r="M42" s="35"/>
      <c r="N42" s="52">
        <v>0</v>
      </c>
      <c r="O42" s="52">
        <v>0</v>
      </c>
      <c r="P42" s="48"/>
      <c r="Q42" s="48"/>
      <c r="R42" s="48"/>
      <c r="S42" s="48"/>
      <c r="T42" s="2"/>
      <c r="U42" s="2"/>
      <c r="V42" s="2"/>
      <c r="W42" s="2"/>
      <c r="X42" s="9">
        <v>100.2</v>
      </c>
      <c r="Y42" s="52"/>
      <c r="Z42" s="9"/>
      <c r="AA42" s="9">
        <v>100.2</v>
      </c>
      <c r="AB42" s="2"/>
      <c r="AC42" s="2"/>
      <c r="AD42" s="2"/>
      <c r="AE42" s="9"/>
      <c r="AF42" s="29" t="s">
        <v>97</v>
      </c>
      <c r="AG42" s="39">
        <f t="shared" si="27"/>
        <v>100.2</v>
      </c>
      <c r="AH42" s="39">
        <f t="shared" si="28"/>
        <v>0</v>
      </c>
    </row>
    <row r="43" spans="1:34" s="4" customFormat="1" ht="46.5" customHeight="1" x14ac:dyDescent="0.25">
      <c r="A43" s="29" t="s">
        <v>6</v>
      </c>
      <c r="B43" s="11">
        <f>J43+L43+N43+P43+R43+T43+V43+X43+Z43+AB43+AD43+H43</f>
        <v>624.79999999999995</v>
      </c>
      <c r="C43" s="9">
        <f>H43+J43+N43+P43+T43+V43+X43+Z43</f>
        <v>624.79999999999995</v>
      </c>
      <c r="D43" s="9">
        <f>E43</f>
        <v>624.79999999999995</v>
      </c>
      <c r="E43" s="9">
        <f>I43+K43+M43+O43+Q43+S43+U43+W43+Y43+AA43+AC43+AE43</f>
        <v>624.79999999999995</v>
      </c>
      <c r="F43" s="9">
        <f>E43/B43*100</f>
        <v>100</v>
      </c>
      <c r="G43" s="9">
        <f>E43/C43*100</f>
        <v>100</v>
      </c>
      <c r="H43" s="2"/>
      <c r="I43" s="2"/>
      <c r="J43" s="9">
        <v>100</v>
      </c>
      <c r="K43" s="9">
        <v>100</v>
      </c>
      <c r="L43" s="35"/>
      <c r="M43" s="35"/>
      <c r="N43" s="52">
        <v>40.299999999999997</v>
      </c>
      <c r="O43" s="52">
        <v>40.299999999999997</v>
      </c>
      <c r="P43" s="52">
        <v>140.30000000000001</v>
      </c>
      <c r="Q43" s="52">
        <v>140.30000000000001</v>
      </c>
      <c r="R43" s="52"/>
      <c r="S43" s="52"/>
      <c r="T43" s="9">
        <v>122</v>
      </c>
      <c r="U43" s="9">
        <v>122</v>
      </c>
      <c r="V43" s="2"/>
      <c r="W43" s="2"/>
      <c r="X43" s="52"/>
      <c r="Y43" s="52"/>
      <c r="Z43" s="9">
        <v>222.2</v>
      </c>
      <c r="AA43" s="9">
        <v>222.2</v>
      </c>
      <c r="AB43" s="2"/>
      <c r="AC43" s="2"/>
      <c r="AD43" s="2"/>
      <c r="AE43" s="2"/>
      <c r="AF43" s="29" t="s">
        <v>79</v>
      </c>
      <c r="AG43" s="39">
        <f t="shared" si="27"/>
        <v>624.79999999999995</v>
      </c>
      <c r="AH43" s="39">
        <f t="shared" si="28"/>
        <v>402.6</v>
      </c>
    </row>
    <row r="44" spans="1:34" s="4" customFormat="1" ht="18.75" x14ac:dyDescent="0.25">
      <c r="A44" s="29" t="s">
        <v>7</v>
      </c>
      <c r="B44" s="7"/>
      <c r="C44" s="9"/>
      <c r="D44" s="9"/>
      <c r="E44" s="2"/>
      <c r="F44" s="2"/>
      <c r="G44" s="2"/>
      <c r="H44" s="2"/>
      <c r="I44" s="2"/>
      <c r="J44" s="2"/>
      <c r="K44" s="2"/>
      <c r="L44" s="35"/>
      <c r="M44" s="35"/>
      <c r="N44" s="48"/>
      <c r="O44" s="48"/>
      <c r="P44" s="48"/>
      <c r="Q44" s="48"/>
      <c r="R44" s="48"/>
      <c r="S44" s="48"/>
      <c r="T44" s="2"/>
      <c r="U44" s="2"/>
      <c r="V44" s="2"/>
      <c r="W44" s="2"/>
      <c r="X44" s="48"/>
      <c r="Y44" s="48"/>
      <c r="Z44" s="2"/>
      <c r="AA44" s="2"/>
      <c r="AB44" s="2"/>
      <c r="AC44" s="2"/>
      <c r="AD44" s="2"/>
      <c r="AE44" s="2"/>
      <c r="AF44" s="3"/>
      <c r="AG44" s="39">
        <f t="shared" si="27"/>
        <v>0</v>
      </c>
      <c r="AH44" s="39">
        <f t="shared" si="28"/>
        <v>0</v>
      </c>
    </row>
    <row r="45" spans="1:34" s="4" customFormat="1" ht="18.75" x14ac:dyDescent="0.25">
      <c r="A45" s="29" t="s">
        <v>8</v>
      </c>
      <c r="B45" s="7"/>
      <c r="C45" s="9"/>
      <c r="D45" s="9"/>
      <c r="E45" s="2"/>
      <c r="F45" s="2"/>
      <c r="G45" s="2"/>
      <c r="H45" s="2"/>
      <c r="I45" s="2"/>
      <c r="J45" s="2"/>
      <c r="K45" s="2"/>
      <c r="L45" s="35"/>
      <c r="M45" s="35"/>
      <c r="N45" s="48"/>
      <c r="O45" s="48"/>
      <c r="P45" s="48"/>
      <c r="Q45" s="48"/>
      <c r="R45" s="48"/>
      <c r="S45" s="48"/>
      <c r="T45" s="2"/>
      <c r="U45" s="2"/>
      <c r="V45" s="2"/>
      <c r="W45" s="2"/>
      <c r="X45" s="48"/>
      <c r="Y45" s="48"/>
      <c r="Z45" s="2"/>
      <c r="AA45" s="2"/>
      <c r="AB45" s="2"/>
      <c r="AC45" s="2"/>
      <c r="AD45" s="2"/>
      <c r="AE45" s="9"/>
      <c r="AF45" s="34"/>
      <c r="AG45" s="39">
        <f t="shared" si="27"/>
        <v>0</v>
      </c>
      <c r="AH45" s="39">
        <f t="shared" si="28"/>
        <v>0</v>
      </c>
    </row>
    <row r="46" spans="1:34" s="57" customFormat="1" ht="56.25" x14ac:dyDescent="0.25">
      <c r="A46" s="61" t="s">
        <v>75</v>
      </c>
      <c r="B46" s="60">
        <f t="shared" ref="B46:S46" si="51">B47</f>
        <v>15</v>
      </c>
      <c r="C46" s="60">
        <f t="shared" si="51"/>
        <v>15</v>
      </c>
      <c r="D46" s="60">
        <f>D47</f>
        <v>15</v>
      </c>
      <c r="E46" s="60">
        <f t="shared" si="51"/>
        <v>0</v>
      </c>
      <c r="F46" s="60">
        <f t="shared" si="51"/>
        <v>0</v>
      </c>
      <c r="G46" s="60">
        <f t="shared" si="51"/>
        <v>0</v>
      </c>
      <c r="H46" s="60">
        <f t="shared" si="51"/>
        <v>0</v>
      </c>
      <c r="I46" s="60">
        <f t="shared" si="51"/>
        <v>0</v>
      </c>
      <c r="J46" s="60">
        <f t="shared" si="51"/>
        <v>0</v>
      </c>
      <c r="K46" s="60">
        <f t="shared" si="51"/>
        <v>0</v>
      </c>
      <c r="L46" s="60">
        <f t="shared" si="51"/>
        <v>0</v>
      </c>
      <c r="M46" s="60">
        <f t="shared" si="51"/>
        <v>0</v>
      </c>
      <c r="N46" s="60">
        <f t="shared" si="51"/>
        <v>0</v>
      </c>
      <c r="O46" s="60">
        <f t="shared" si="51"/>
        <v>0</v>
      </c>
      <c r="P46" s="60">
        <f t="shared" si="51"/>
        <v>0</v>
      </c>
      <c r="Q46" s="60">
        <f t="shared" si="51"/>
        <v>0</v>
      </c>
      <c r="R46" s="60">
        <f t="shared" si="51"/>
        <v>0</v>
      </c>
      <c r="S46" s="60">
        <f t="shared" si="51"/>
        <v>0</v>
      </c>
      <c r="T46" s="60">
        <f>T47</f>
        <v>0</v>
      </c>
      <c r="U46" s="60">
        <f>U47</f>
        <v>0</v>
      </c>
      <c r="V46" s="60">
        <f t="shared" ref="V46:AE46" si="52">V47</f>
        <v>0</v>
      </c>
      <c r="W46" s="60">
        <f t="shared" si="52"/>
        <v>0</v>
      </c>
      <c r="X46" s="60">
        <f t="shared" si="52"/>
        <v>0</v>
      </c>
      <c r="Y46" s="60">
        <f t="shared" si="52"/>
        <v>0</v>
      </c>
      <c r="Z46" s="60">
        <f t="shared" si="52"/>
        <v>15</v>
      </c>
      <c r="AA46" s="60">
        <f t="shared" si="52"/>
        <v>0</v>
      </c>
      <c r="AB46" s="60">
        <f t="shared" si="52"/>
        <v>0</v>
      </c>
      <c r="AC46" s="60">
        <f t="shared" si="52"/>
        <v>0</v>
      </c>
      <c r="AD46" s="60">
        <f t="shared" si="52"/>
        <v>0</v>
      </c>
      <c r="AE46" s="60">
        <f t="shared" si="52"/>
        <v>0</v>
      </c>
      <c r="AF46" s="60"/>
      <c r="AG46" s="39"/>
      <c r="AH46" s="39"/>
    </row>
    <row r="47" spans="1:34" s="4" customFormat="1" ht="18.75" x14ac:dyDescent="0.25">
      <c r="A47" s="3" t="s">
        <v>4</v>
      </c>
      <c r="B47" s="11">
        <f>B48+B49+B50+B51</f>
        <v>15</v>
      </c>
      <c r="C47" s="11">
        <f t="shared" ref="C47" si="53">C48+C49+C50+C51</f>
        <v>15</v>
      </c>
      <c r="D47" s="11">
        <f t="shared" ref="D47" si="54">D48+D49+D50+D51</f>
        <v>15</v>
      </c>
      <c r="E47" s="11">
        <f t="shared" ref="E47" si="55">E48+E49+E50+E51</f>
        <v>0</v>
      </c>
      <c r="F47" s="9">
        <f>E47/B47*100</f>
        <v>0</v>
      </c>
      <c r="G47" s="9">
        <f>E47/C47*100</f>
        <v>0</v>
      </c>
      <c r="H47" s="7">
        <f t="shared" ref="H47:AE47" si="56">H48+H49+H50+H51</f>
        <v>0</v>
      </c>
      <c r="I47" s="7">
        <f t="shared" si="56"/>
        <v>0</v>
      </c>
      <c r="J47" s="7">
        <f t="shared" si="56"/>
        <v>0</v>
      </c>
      <c r="K47" s="7">
        <f t="shared" si="56"/>
        <v>0</v>
      </c>
      <c r="L47" s="11">
        <f t="shared" si="56"/>
        <v>0</v>
      </c>
      <c r="M47" s="11">
        <f t="shared" si="56"/>
        <v>0</v>
      </c>
      <c r="N47" s="51">
        <f t="shared" si="56"/>
        <v>0</v>
      </c>
      <c r="O47" s="51">
        <f t="shared" si="56"/>
        <v>0</v>
      </c>
      <c r="P47" s="51">
        <f t="shared" si="56"/>
        <v>0</v>
      </c>
      <c r="Q47" s="51">
        <f t="shared" si="56"/>
        <v>0</v>
      </c>
      <c r="R47" s="51">
        <f t="shared" si="56"/>
        <v>0</v>
      </c>
      <c r="S47" s="51">
        <f t="shared" si="56"/>
        <v>0</v>
      </c>
      <c r="T47" s="7">
        <f t="shared" si="56"/>
        <v>0</v>
      </c>
      <c r="U47" s="7">
        <f t="shared" si="56"/>
        <v>0</v>
      </c>
      <c r="V47" s="7">
        <f t="shared" si="56"/>
        <v>0</v>
      </c>
      <c r="W47" s="7">
        <f t="shared" si="56"/>
        <v>0</v>
      </c>
      <c r="X47" s="51">
        <f t="shared" si="56"/>
        <v>0</v>
      </c>
      <c r="Y47" s="51">
        <f t="shared" si="56"/>
        <v>0</v>
      </c>
      <c r="Z47" s="11">
        <f t="shared" si="56"/>
        <v>15</v>
      </c>
      <c r="AA47" s="11">
        <f t="shared" si="56"/>
        <v>0</v>
      </c>
      <c r="AB47" s="11">
        <f t="shared" si="56"/>
        <v>0</v>
      </c>
      <c r="AC47" s="11">
        <f t="shared" si="56"/>
        <v>0</v>
      </c>
      <c r="AD47" s="11">
        <f t="shared" si="56"/>
        <v>0</v>
      </c>
      <c r="AE47" s="11">
        <f t="shared" si="56"/>
        <v>0</v>
      </c>
      <c r="AF47" s="3"/>
      <c r="AG47" s="39"/>
      <c r="AH47" s="39"/>
    </row>
    <row r="48" spans="1:34" s="4" customFormat="1" ht="18.75" x14ac:dyDescent="0.25">
      <c r="A48" s="29" t="s">
        <v>5</v>
      </c>
      <c r="B48" s="11">
        <f>H48+J48+L48+N48+P48+R48+T48+V48+X48+Z48+AB48+AD48</f>
        <v>0</v>
      </c>
      <c r="C48" s="9">
        <f>H48+J48</f>
        <v>0</v>
      </c>
      <c r="D48" s="9">
        <f>E48</f>
        <v>0</v>
      </c>
      <c r="E48" s="9">
        <f>I48+K48+M48+O48+Q48+S48+U48+W48+Y48+AA48+AC48+AE48</f>
        <v>0</v>
      </c>
      <c r="F48" s="2"/>
      <c r="G48" s="2"/>
      <c r="H48" s="9"/>
      <c r="I48" s="9"/>
      <c r="J48" s="9"/>
      <c r="K48" s="9"/>
      <c r="L48" s="12"/>
      <c r="M48" s="12"/>
      <c r="N48" s="52"/>
      <c r="O48" s="52"/>
      <c r="P48" s="52"/>
      <c r="Q48" s="52"/>
      <c r="R48" s="52"/>
      <c r="S48" s="52"/>
      <c r="T48" s="9"/>
      <c r="U48" s="9"/>
      <c r="V48" s="9"/>
      <c r="W48" s="9"/>
      <c r="X48" s="52"/>
      <c r="Y48" s="52"/>
      <c r="Z48" s="9"/>
      <c r="AA48" s="9"/>
      <c r="AB48" s="9"/>
      <c r="AC48" s="9"/>
      <c r="AD48" s="9"/>
      <c r="AE48" s="9"/>
      <c r="AF48" s="3"/>
      <c r="AG48" s="39"/>
      <c r="AH48" s="39"/>
    </row>
    <row r="49" spans="1:34" s="4" customFormat="1" ht="18.75" x14ac:dyDescent="0.25">
      <c r="A49" s="29" t="s">
        <v>6</v>
      </c>
      <c r="B49" s="11">
        <f>J49+L49+N49+P49+R49+T49+V49+X49+Z49+AB49+AD49+H49</f>
        <v>0</v>
      </c>
      <c r="C49" s="9">
        <f>H49+J49</f>
        <v>0</v>
      </c>
      <c r="D49" s="9">
        <f>E49</f>
        <v>0</v>
      </c>
      <c r="E49" s="9">
        <f>I49+K49+M49+O49+Q49+S49+U49+W49+Y49+AA49+AC49+AE49</f>
        <v>0</v>
      </c>
      <c r="F49" s="9" t="e">
        <f>E49/B49*100</f>
        <v>#DIV/0!</v>
      </c>
      <c r="G49" s="9" t="e">
        <f>E49/C49*100</f>
        <v>#DIV/0!</v>
      </c>
      <c r="H49" s="2"/>
      <c r="I49" s="2"/>
      <c r="J49" s="9"/>
      <c r="K49" s="9"/>
      <c r="L49" s="12"/>
      <c r="M49" s="12"/>
      <c r="N49" s="48"/>
      <c r="O49" s="48"/>
      <c r="P49" s="48"/>
      <c r="Q49" s="48"/>
      <c r="R49" s="48"/>
      <c r="S49" s="48"/>
      <c r="T49" s="2"/>
      <c r="U49" s="2"/>
      <c r="V49" s="2"/>
      <c r="W49" s="2"/>
      <c r="X49" s="48"/>
      <c r="Y49" s="48"/>
      <c r="Z49" s="2"/>
      <c r="AA49" s="2"/>
      <c r="AB49" s="2"/>
      <c r="AC49" s="2"/>
      <c r="AD49" s="2"/>
      <c r="AE49" s="2"/>
      <c r="AF49" s="3"/>
      <c r="AG49" s="39"/>
      <c r="AH49" s="39"/>
    </row>
    <row r="50" spans="1:34" s="4" customFormat="1" ht="56.25" x14ac:dyDescent="0.25">
      <c r="A50" s="29" t="s">
        <v>7</v>
      </c>
      <c r="B50" s="11">
        <v>15</v>
      </c>
      <c r="C50" s="9">
        <f>H50+J50+Z50</f>
        <v>15</v>
      </c>
      <c r="D50" s="9">
        <v>15</v>
      </c>
      <c r="E50" s="9">
        <f>I50+K50+M50+O50+Q50+S50+U50+W50+Y50+AA50+AC50+AE50</f>
        <v>0</v>
      </c>
      <c r="F50" s="2"/>
      <c r="G50" s="2"/>
      <c r="H50" s="2"/>
      <c r="I50" s="2"/>
      <c r="J50" s="2"/>
      <c r="K50" s="2"/>
      <c r="L50" s="35"/>
      <c r="M50" s="35"/>
      <c r="N50" s="48"/>
      <c r="O50" s="48"/>
      <c r="P50" s="48"/>
      <c r="Q50" s="48"/>
      <c r="R50" s="48"/>
      <c r="S50" s="48"/>
      <c r="T50" s="2"/>
      <c r="U50" s="2"/>
      <c r="V50" s="2"/>
      <c r="W50" s="2"/>
      <c r="X50" s="48"/>
      <c r="Y50" s="48"/>
      <c r="Z50" s="9">
        <v>15</v>
      </c>
      <c r="AA50" s="2"/>
      <c r="AB50" s="9"/>
      <c r="AC50" s="2"/>
      <c r="AD50" s="2"/>
      <c r="AE50" s="9"/>
      <c r="AF50" s="29" t="s">
        <v>95</v>
      </c>
      <c r="AG50" s="39"/>
      <c r="AH50" s="39"/>
    </row>
    <row r="51" spans="1:34" s="4" customFormat="1" ht="18.75" x14ac:dyDescent="0.25">
      <c r="A51" s="29" t="s">
        <v>8</v>
      </c>
      <c r="B51" s="7"/>
      <c r="C51" s="9"/>
      <c r="D51" s="9"/>
      <c r="E51" s="2"/>
      <c r="F51" s="2"/>
      <c r="G51" s="2"/>
      <c r="H51" s="2"/>
      <c r="I51" s="2"/>
      <c r="J51" s="2"/>
      <c r="K51" s="2"/>
      <c r="L51" s="35"/>
      <c r="M51" s="35"/>
      <c r="N51" s="48"/>
      <c r="O51" s="48"/>
      <c r="P51" s="48"/>
      <c r="Q51" s="48"/>
      <c r="R51" s="48"/>
      <c r="S51" s="48"/>
      <c r="T51" s="2"/>
      <c r="U51" s="2"/>
      <c r="V51" s="2"/>
      <c r="W51" s="2"/>
      <c r="X51" s="48"/>
      <c r="Y51" s="48"/>
      <c r="Z51" s="2"/>
      <c r="AA51" s="2"/>
      <c r="AB51" s="2"/>
      <c r="AC51" s="2"/>
      <c r="AD51" s="2"/>
      <c r="AE51" s="2"/>
      <c r="AF51" s="3"/>
      <c r="AG51" s="39"/>
      <c r="AH51" s="39"/>
    </row>
    <row r="52" spans="1:34" s="57" customFormat="1" ht="37.5" x14ac:dyDescent="0.25">
      <c r="A52" s="61" t="s">
        <v>13</v>
      </c>
      <c r="B52" s="60">
        <f t="shared" ref="B52:S52" si="57">B53</f>
        <v>144.6</v>
      </c>
      <c r="C52" s="60">
        <f t="shared" si="57"/>
        <v>144.6</v>
      </c>
      <c r="D52" s="60">
        <f>D53</f>
        <v>144.6</v>
      </c>
      <c r="E52" s="60">
        <f t="shared" si="57"/>
        <v>144.6</v>
      </c>
      <c r="F52" s="60">
        <f t="shared" si="57"/>
        <v>100</v>
      </c>
      <c r="G52" s="60">
        <f t="shared" si="57"/>
        <v>100</v>
      </c>
      <c r="H52" s="60">
        <f t="shared" si="57"/>
        <v>0</v>
      </c>
      <c r="I52" s="60">
        <f t="shared" si="57"/>
        <v>0</v>
      </c>
      <c r="J52" s="60">
        <f t="shared" si="57"/>
        <v>44.05</v>
      </c>
      <c r="K52" s="60">
        <f t="shared" si="57"/>
        <v>44.05</v>
      </c>
      <c r="L52" s="60">
        <f t="shared" si="57"/>
        <v>100.55</v>
      </c>
      <c r="M52" s="60">
        <f t="shared" si="57"/>
        <v>100.55</v>
      </c>
      <c r="N52" s="60">
        <f t="shared" si="57"/>
        <v>0</v>
      </c>
      <c r="O52" s="60">
        <f t="shared" si="57"/>
        <v>0</v>
      </c>
      <c r="P52" s="60">
        <f t="shared" si="57"/>
        <v>0</v>
      </c>
      <c r="Q52" s="60">
        <f t="shared" si="57"/>
        <v>0</v>
      </c>
      <c r="R52" s="60">
        <f t="shared" si="57"/>
        <v>0</v>
      </c>
      <c r="S52" s="60">
        <f t="shared" si="57"/>
        <v>0</v>
      </c>
      <c r="T52" s="60">
        <f>T53</f>
        <v>0</v>
      </c>
      <c r="U52" s="60">
        <f>U53</f>
        <v>0</v>
      </c>
      <c r="V52" s="60">
        <f t="shared" ref="V52:AE52" si="58">V53</f>
        <v>0</v>
      </c>
      <c r="W52" s="60">
        <f t="shared" si="58"/>
        <v>0</v>
      </c>
      <c r="X52" s="60">
        <f t="shared" si="58"/>
        <v>0</v>
      </c>
      <c r="Y52" s="60">
        <f t="shared" si="58"/>
        <v>0</v>
      </c>
      <c r="Z52" s="60">
        <f t="shared" si="58"/>
        <v>0</v>
      </c>
      <c r="AA52" s="60">
        <f t="shared" si="58"/>
        <v>0</v>
      </c>
      <c r="AB52" s="60">
        <f t="shared" si="58"/>
        <v>0</v>
      </c>
      <c r="AC52" s="60">
        <f t="shared" si="58"/>
        <v>0</v>
      </c>
      <c r="AD52" s="60">
        <f t="shared" si="58"/>
        <v>0</v>
      </c>
      <c r="AE52" s="60">
        <f t="shared" si="58"/>
        <v>0</v>
      </c>
      <c r="AF52" s="60"/>
      <c r="AG52" s="39"/>
      <c r="AH52" s="39"/>
    </row>
    <row r="53" spans="1:34" s="4" customFormat="1" ht="18.75" x14ac:dyDescent="0.25">
      <c r="A53" s="3" t="s">
        <v>4</v>
      </c>
      <c r="B53" s="11">
        <f>B54+B55+B56+B57</f>
        <v>144.6</v>
      </c>
      <c r="C53" s="11">
        <f t="shared" ref="C53" si="59">C54+C55+C56+C57</f>
        <v>144.6</v>
      </c>
      <c r="D53" s="11">
        <f t="shared" ref="D53" si="60">D54+D55+D56+D57</f>
        <v>144.6</v>
      </c>
      <c r="E53" s="11">
        <f t="shared" ref="E53" si="61">E54+E55+E56+E57</f>
        <v>144.6</v>
      </c>
      <c r="F53" s="9">
        <f>E53/B53*100</f>
        <v>100</v>
      </c>
      <c r="G53" s="9">
        <f>E53/C53*100</f>
        <v>100</v>
      </c>
      <c r="H53" s="9">
        <f t="shared" ref="H53:AD53" si="62">H54+H55</f>
        <v>0</v>
      </c>
      <c r="I53" s="9">
        <f t="shared" si="62"/>
        <v>0</v>
      </c>
      <c r="J53" s="9">
        <f t="shared" si="62"/>
        <v>44.05</v>
      </c>
      <c r="K53" s="9">
        <f t="shared" si="62"/>
        <v>44.05</v>
      </c>
      <c r="L53" s="12">
        <f t="shared" si="62"/>
        <v>100.55</v>
      </c>
      <c r="M53" s="12">
        <f t="shared" si="62"/>
        <v>100.55</v>
      </c>
      <c r="N53" s="52">
        <f t="shared" si="62"/>
        <v>0</v>
      </c>
      <c r="O53" s="52">
        <f t="shared" si="62"/>
        <v>0</v>
      </c>
      <c r="P53" s="52">
        <f t="shared" si="62"/>
        <v>0</v>
      </c>
      <c r="Q53" s="52">
        <f t="shared" si="62"/>
        <v>0</v>
      </c>
      <c r="R53" s="52">
        <f t="shared" si="62"/>
        <v>0</v>
      </c>
      <c r="S53" s="52">
        <f t="shared" si="62"/>
        <v>0</v>
      </c>
      <c r="T53" s="9">
        <f t="shared" si="62"/>
        <v>0</v>
      </c>
      <c r="U53" s="9">
        <f t="shared" si="62"/>
        <v>0</v>
      </c>
      <c r="V53" s="9">
        <f t="shared" si="62"/>
        <v>0</v>
      </c>
      <c r="W53" s="9">
        <f t="shared" si="62"/>
        <v>0</v>
      </c>
      <c r="X53" s="52">
        <f t="shared" si="62"/>
        <v>0</v>
      </c>
      <c r="Y53" s="52">
        <f t="shared" si="62"/>
        <v>0</v>
      </c>
      <c r="Z53" s="9">
        <f t="shared" si="62"/>
        <v>0</v>
      </c>
      <c r="AA53" s="9">
        <f t="shared" si="62"/>
        <v>0</v>
      </c>
      <c r="AB53" s="9">
        <f t="shared" si="62"/>
        <v>0</v>
      </c>
      <c r="AC53" s="9">
        <f t="shared" si="62"/>
        <v>0</v>
      </c>
      <c r="AD53" s="9">
        <f t="shared" si="62"/>
        <v>0</v>
      </c>
      <c r="AE53" s="7">
        <f>AE54</f>
        <v>0</v>
      </c>
      <c r="AF53" s="3"/>
      <c r="AG53" s="39"/>
      <c r="AH53" s="39"/>
    </row>
    <row r="54" spans="1:34" s="4" customFormat="1" ht="18.75" x14ac:dyDescent="0.25">
      <c r="A54" s="29" t="s">
        <v>5</v>
      </c>
      <c r="B54" s="11">
        <f>H54+J54+L54+N54+P54+R54+T54+V54+X54+Z54+AB54+AD54</f>
        <v>0</v>
      </c>
      <c r="C54" s="9">
        <f>H54+J54</f>
        <v>0</v>
      </c>
      <c r="D54" s="9">
        <f>E54</f>
        <v>0</v>
      </c>
      <c r="E54" s="9">
        <f>I54+K54+M54+O54+Q54+S54+U54+W54+Y54+AA54+AC54+AE54</f>
        <v>0</v>
      </c>
      <c r="F54" s="2"/>
      <c r="G54" s="2"/>
      <c r="H54" s="9"/>
      <c r="I54" s="9"/>
      <c r="J54" s="9"/>
      <c r="K54" s="9"/>
      <c r="L54" s="12"/>
      <c r="M54" s="12"/>
      <c r="N54" s="52"/>
      <c r="O54" s="52"/>
      <c r="P54" s="52"/>
      <c r="Q54" s="52"/>
      <c r="R54" s="52"/>
      <c r="S54" s="52"/>
      <c r="T54" s="9"/>
      <c r="U54" s="9"/>
      <c r="V54" s="9"/>
      <c r="W54" s="9"/>
      <c r="X54" s="52"/>
      <c r="Y54" s="52"/>
      <c r="Z54" s="9"/>
      <c r="AA54" s="9"/>
      <c r="AB54" s="9"/>
      <c r="AC54" s="9"/>
      <c r="AD54" s="9"/>
      <c r="AE54" s="9"/>
      <c r="AF54" s="3"/>
      <c r="AG54" s="39"/>
      <c r="AH54" s="39"/>
    </row>
    <row r="55" spans="1:34" s="4" customFormat="1" ht="18.75" x14ac:dyDescent="0.25">
      <c r="A55" s="29" t="s">
        <v>6</v>
      </c>
      <c r="B55" s="11">
        <v>144.6</v>
      </c>
      <c r="C55" s="9">
        <f>H55+J55+L55+N55+P55</f>
        <v>144.6</v>
      </c>
      <c r="D55" s="9">
        <f>E55</f>
        <v>144.6</v>
      </c>
      <c r="E55" s="9">
        <f>I55+K55+M55+O55+Q55+S55+U55+W55+Y55+AA55+AC55+AE55</f>
        <v>144.6</v>
      </c>
      <c r="F55" s="9">
        <f>E55/B55*100</f>
        <v>100</v>
      </c>
      <c r="G55" s="9">
        <f>E55/C55*100</f>
        <v>100</v>
      </c>
      <c r="H55" s="2"/>
      <c r="I55" s="2"/>
      <c r="J55" s="9">
        <v>44.05</v>
      </c>
      <c r="K55" s="9">
        <v>44.05</v>
      </c>
      <c r="L55" s="12">
        <v>100.55</v>
      </c>
      <c r="M55" s="12">
        <v>100.55</v>
      </c>
      <c r="N55" s="48"/>
      <c r="O55" s="48"/>
      <c r="P55" s="48"/>
      <c r="Q55" s="48"/>
      <c r="R55" s="48"/>
      <c r="S55" s="48"/>
      <c r="T55" s="2"/>
      <c r="U55" s="2"/>
      <c r="V55" s="2"/>
      <c r="W55" s="2"/>
      <c r="X55" s="48"/>
      <c r="Y55" s="48"/>
      <c r="Z55" s="2"/>
      <c r="AA55" s="2"/>
      <c r="AB55" s="2"/>
      <c r="AC55" s="2"/>
      <c r="AD55" s="2"/>
      <c r="AE55" s="2"/>
      <c r="AF55" s="3"/>
      <c r="AG55" s="39"/>
      <c r="AH55" s="39"/>
    </row>
    <row r="56" spans="1:34" s="4" customFormat="1" ht="18.75" x14ac:dyDescent="0.25">
      <c r="A56" s="29" t="s">
        <v>7</v>
      </c>
      <c r="B56" s="7"/>
      <c r="C56" s="9"/>
      <c r="D56" s="9"/>
      <c r="E56" s="2"/>
      <c r="F56" s="2"/>
      <c r="G56" s="2"/>
      <c r="H56" s="2"/>
      <c r="I56" s="2"/>
      <c r="J56" s="2"/>
      <c r="K56" s="2"/>
      <c r="L56" s="35"/>
      <c r="M56" s="35"/>
      <c r="N56" s="48"/>
      <c r="O56" s="48"/>
      <c r="P56" s="48"/>
      <c r="Q56" s="48"/>
      <c r="R56" s="48"/>
      <c r="S56" s="48"/>
      <c r="T56" s="2"/>
      <c r="U56" s="2"/>
      <c r="V56" s="2"/>
      <c r="W56" s="2"/>
      <c r="X56" s="48"/>
      <c r="Y56" s="48"/>
      <c r="Z56" s="2"/>
      <c r="AA56" s="2"/>
      <c r="AB56" s="2"/>
      <c r="AC56" s="2"/>
      <c r="AD56" s="2"/>
      <c r="AE56" s="9"/>
      <c r="AF56" s="3"/>
      <c r="AG56" s="39"/>
      <c r="AH56" s="39"/>
    </row>
    <row r="57" spans="1:34" s="4" customFormat="1" ht="18.75" x14ac:dyDescent="0.25">
      <c r="A57" s="29" t="s">
        <v>8</v>
      </c>
      <c r="B57" s="7"/>
      <c r="C57" s="9"/>
      <c r="D57" s="9"/>
      <c r="E57" s="2"/>
      <c r="F57" s="2"/>
      <c r="G57" s="2"/>
      <c r="H57" s="2"/>
      <c r="I57" s="2"/>
      <c r="J57" s="2"/>
      <c r="K57" s="2"/>
      <c r="L57" s="35"/>
      <c r="M57" s="35"/>
      <c r="N57" s="48"/>
      <c r="O57" s="48"/>
      <c r="P57" s="48"/>
      <c r="Q57" s="48"/>
      <c r="R57" s="48"/>
      <c r="S57" s="48"/>
      <c r="T57" s="2"/>
      <c r="U57" s="2"/>
      <c r="V57" s="2"/>
      <c r="W57" s="2"/>
      <c r="X57" s="48"/>
      <c r="Y57" s="48"/>
      <c r="Z57" s="2"/>
      <c r="AA57" s="2"/>
      <c r="AB57" s="2"/>
      <c r="AC57" s="2"/>
      <c r="AD57" s="2"/>
      <c r="AE57" s="2"/>
      <c r="AF57" s="3"/>
      <c r="AG57" s="39"/>
      <c r="AH57" s="39"/>
    </row>
    <row r="58" spans="1:34" s="57" customFormat="1" ht="75" x14ac:dyDescent="0.25">
      <c r="A58" s="61" t="s">
        <v>14</v>
      </c>
      <c r="B58" s="60">
        <f t="shared" ref="B58:S58" si="63">B59</f>
        <v>33408.729000000007</v>
      </c>
      <c r="C58" s="60">
        <f t="shared" si="63"/>
        <v>28431.359000000004</v>
      </c>
      <c r="D58" s="60">
        <f>D59</f>
        <v>26186.200000000004</v>
      </c>
      <c r="E58" s="60">
        <f t="shared" si="63"/>
        <v>26186.200000000004</v>
      </c>
      <c r="F58" s="60">
        <f t="shared" si="63"/>
        <v>78.381311662589738</v>
      </c>
      <c r="G58" s="60">
        <f t="shared" si="63"/>
        <v>92.10323009884965</v>
      </c>
      <c r="H58" s="60">
        <f t="shared" si="63"/>
        <v>1242.69</v>
      </c>
      <c r="I58" s="60">
        <f t="shared" si="63"/>
        <v>849.1</v>
      </c>
      <c r="J58" s="60">
        <f t="shared" si="63"/>
        <v>2750.5730000000003</v>
      </c>
      <c r="K58" s="60">
        <f t="shared" si="63"/>
        <v>2424.2000000000003</v>
      </c>
      <c r="L58" s="60">
        <f t="shared" si="63"/>
        <v>3363.7260000000001</v>
      </c>
      <c r="M58" s="60">
        <f t="shared" si="63"/>
        <v>2490.6000000000004</v>
      </c>
      <c r="N58" s="60">
        <f t="shared" si="63"/>
        <v>2765.02</v>
      </c>
      <c r="O58" s="60">
        <f t="shared" si="63"/>
        <v>2067.6</v>
      </c>
      <c r="P58" s="60">
        <f t="shared" si="63"/>
        <v>3151.9</v>
      </c>
      <c r="Q58" s="60">
        <f t="shared" si="63"/>
        <v>4730.7</v>
      </c>
      <c r="R58" s="60">
        <f t="shared" si="63"/>
        <v>3323.9100000000003</v>
      </c>
      <c r="S58" s="60">
        <f t="shared" si="63"/>
        <v>3329.6000000000004</v>
      </c>
      <c r="T58" s="60">
        <f>T59</f>
        <v>4396.99</v>
      </c>
      <c r="U58" s="60">
        <f>U59</f>
        <v>4338.8</v>
      </c>
      <c r="V58" s="60">
        <f t="shared" ref="V58:AE58" si="64">V59</f>
        <v>1958.02</v>
      </c>
      <c r="W58" s="60">
        <f t="shared" si="64"/>
        <v>1987.1</v>
      </c>
      <c r="X58" s="60">
        <f t="shared" si="64"/>
        <v>2993.9</v>
      </c>
      <c r="Y58" s="60">
        <f t="shared" si="64"/>
        <v>1672.5</v>
      </c>
      <c r="Z58" s="60">
        <f t="shared" si="64"/>
        <v>2484.6299999999997</v>
      </c>
      <c r="AA58" s="60">
        <f t="shared" si="64"/>
        <v>2296</v>
      </c>
      <c r="AB58" s="60">
        <f t="shared" si="64"/>
        <v>2234.4699999999998</v>
      </c>
      <c r="AC58" s="60">
        <f t="shared" si="64"/>
        <v>0</v>
      </c>
      <c r="AD58" s="60">
        <f t="shared" si="64"/>
        <v>2742.9</v>
      </c>
      <c r="AE58" s="60">
        <f t="shared" si="64"/>
        <v>0</v>
      </c>
      <c r="AF58" s="58"/>
      <c r="AG58" s="39"/>
      <c r="AH58" s="39"/>
    </row>
    <row r="59" spans="1:34" s="4" customFormat="1" ht="18.75" x14ac:dyDescent="0.25">
      <c r="A59" s="3" t="s">
        <v>4</v>
      </c>
      <c r="B59" s="11">
        <f>B60+B61+B62+B63</f>
        <v>33408.729000000007</v>
      </c>
      <c r="C59" s="11">
        <f t="shared" ref="C59" si="65">C60+C61+C62+C63</f>
        <v>28431.359000000004</v>
      </c>
      <c r="D59" s="11">
        <f t="shared" ref="D59" si="66">D60+D61+D62+D63</f>
        <v>26186.200000000004</v>
      </c>
      <c r="E59" s="11">
        <f t="shared" ref="E59" si="67">E60+E61+E62+E63</f>
        <v>26186.200000000004</v>
      </c>
      <c r="F59" s="9">
        <f>E59/B59*100</f>
        <v>78.381311662589738</v>
      </c>
      <c r="G59" s="9">
        <f>E59/C59*100</f>
        <v>92.10323009884965</v>
      </c>
      <c r="H59" s="9">
        <f t="shared" ref="H59:AD59" si="68">H60+H61</f>
        <v>1242.69</v>
      </c>
      <c r="I59" s="9">
        <f t="shared" si="68"/>
        <v>849.1</v>
      </c>
      <c r="J59" s="9">
        <f t="shared" si="68"/>
        <v>2750.5730000000003</v>
      </c>
      <c r="K59" s="9">
        <f t="shared" si="68"/>
        <v>2424.2000000000003</v>
      </c>
      <c r="L59" s="12">
        <f t="shared" si="68"/>
        <v>3363.7260000000001</v>
      </c>
      <c r="M59" s="12">
        <f t="shared" si="68"/>
        <v>2490.6000000000004</v>
      </c>
      <c r="N59" s="52">
        <f t="shared" si="68"/>
        <v>2765.02</v>
      </c>
      <c r="O59" s="52">
        <f t="shared" si="68"/>
        <v>2067.6</v>
      </c>
      <c r="P59" s="52">
        <f t="shared" si="68"/>
        <v>3151.9</v>
      </c>
      <c r="Q59" s="52">
        <f t="shared" si="68"/>
        <v>4730.7</v>
      </c>
      <c r="R59" s="52">
        <f t="shared" si="68"/>
        <v>3323.9100000000003</v>
      </c>
      <c r="S59" s="52">
        <f t="shared" si="68"/>
        <v>3329.6000000000004</v>
      </c>
      <c r="T59" s="9">
        <f t="shared" si="68"/>
        <v>4396.99</v>
      </c>
      <c r="U59" s="9">
        <f t="shared" si="68"/>
        <v>4338.8</v>
      </c>
      <c r="V59" s="9">
        <f t="shared" si="68"/>
        <v>1958.02</v>
      </c>
      <c r="W59" s="9">
        <f t="shared" si="68"/>
        <v>1987.1</v>
      </c>
      <c r="X59" s="52">
        <f t="shared" si="68"/>
        <v>2993.9</v>
      </c>
      <c r="Y59" s="52">
        <f t="shared" si="68"/>
        <v>1672.5</v>
      </c>
      <c r="Z59" s="9">
        <f t="shared" si="68"/>
        <v>2484.6299999999997</v>
      </c>
      <c r="AA59" s="9">
        <f t="shared" si="68"/>
        <v>2296</v>
      </c>
      <c r="AB59" s="9">
        <f t="shared" si="68"/>
        <v>2234.4699999999998</v>
      </c>
      <c r="AC59" s="9">
        <f t="shared" si="68"/>
        <v>0</v>
      </c>
      <c r="AD59" s="9">
        <f t="shared" si="68"/>
        <v>2742.9</v>
      </c>
      <c r="AE59" s="7">
        <f>AE60</f>
        <v>0</v>
      </c>
      <c r="AF59" s="3"/>
      <c r="AG59" s="39"/>
      <c r="AH59" s="39"/>
    </row>
    <row r="60" spans="1:34" s="4" customFormat="1" ht="18.75" x14ac:dyDescent="0.25">
      <c r="A60" s="29" t="s">
        <v>5</v>
      </c>
      <c r="B60" s="7">
        <f>H60+J60+L60+N60+P60+R60+T60+V60+X60+Z60+AB60+AD60</f>
        <v>3342.9300000000003</v>
      </c>
      <c r="C60" s="9">
        <f>H60+J60+L60+N60+P60+R60+T60+V60+X60+Z60</f>
        <v>3314.5400000000004</v>
      </c>
      <c r="D60" s="9">
        <f>E60</f>
        <v>2912.4</v>
      </c>
      <c r="E60" s="9">
        <f>I60+K60+M60+O60+Q60+S60+U60+W60+Y60+AA60+AC60+AE60</f>
        <v>2912.4</v>
      </c>
      <c r="F60" s="9">
        <f>E60/B60*100</f>
        <v>87.121178128168992</v>
      </c>
      <c r="G60" s="9">
        <f>E60/C60*100</f>
        <v>87.867396380794915</v>
      </c>
      <c r="H60" s="9">
        <v>137</v>
      </c>
      <c r="I60" s="9">
        <v>19</v>
      </c>
      <c r="J60" s="9">
        <v>357.3</v>
      </c>
      <c r="K60" s="9">
        <v>475.3</v>
      </c>
      <c r="L60" s="12">
        <v>357.3</v>
      </c>
      <c r="M60" s="12">
        <v>357.3</v>
      </c>
      <c r="N60" s="52">
        <v>357.3</v>
      </c>
      <c r="O60" s="52">
        <v>83</v>
      </c>
      <c r="P60" s="52">
        <v>357.3</v>
      </c>
      <c r="Q60" s="52">
        <v>631.20000000000005</v>
      </c>
      <c r="R60" s="52">
        <v>357.3</v>
      </c>
      <c r="S60" s="52">
        <v>357.3</v>
      </c>
      <c r="T60" s="9">
        <v>357.3</v>
      </c>
      <c r="U60" s="9">
        <v>106.6</v>
      </c>
      <c r="V60" s="9">
        <v>357.3</v>
      </c>
      <c r="W60" s="9">
        <v>525.4</v>
      </c>
      <c r="X60" s="52">
        <v>357.3</v>
      </c>
      <c r="Y60" s="52">
        <v>357.3</v>
      </c>
      <c r="Z60" s="9">
        <v>319.14</v>
      </c>
      <c r="AA60" s="9">
        <v>0</v>
      </c>
      <c r="AB60" s="9">
        <v>28.39</v>
      </c>
      <c r="AC60" s="9"/>
      <c r="AD60" s="9">
        <v>0</v>
      </c>
      <c r="AE60" s="9"/>
      <c r="AF60" s="3"/>
      <c r="AG60" s="39"/>
      <c r="AH60" s="39"/>
    </row>
    <row r="61" spans="1:34" s="4" customFormat="1" ht="18.75" x14ac:dyDescent="0.25">
      <c r="A61" s="29" t="s">
        <v>6</v>
      </c>
      <c r="B61" s="7">
        <f>J61+L61+N61+P61+R61+T61+V61+X61+Z61+AB61+AD61+H61</f>
        <v>30065.799000000003</v>
      </c>
      <c r="C61" s="9">
        <f>H61+J61+L61+N61+P61+R61+T61+V61+X61+Z61</f>
        <v>25116.819000000003</v>
      </c>
      <c r="D61" s="9">
        <f>E61</f>
        <v>23273.800000000003</v>
      </c>
      <c r="E61" s="9">
        <f>I61+K61+M61+O61+Q61+S61+U61+W61+Y61+AA61+AC61+AE61</f>
        <v>23273.800000000003</v>
      </c>
      <c r="F61" s="9">
        <f>E61/B61*100</f>
        <v>77.409550965201362</v>
      </c>
      <c r="G61" s="9">
        <f>E61/C61*100</f>
        <v>92.66221172354669</v>
      </c>
      <c r="H61" s="9">
        <f>1075.99+29.7</f>
        <v>1105.69</v>
      </c>
      <c r="I61" s="9">
        <v>830.1</v>
      </c>
      <c r="J61" s="9">
        <f>2314.873+78.4</f>
        <v>2393.2730000000001</v>
      </c>
      <c r="K61" s="9">
        <v>1948.9</v>
      </c>
      <c r="L61" s="9">
        <v>3006.4259999999999</v>
      </c>
      <c r="M61" s="12">
        <v>2133.3000000000002</v>
      </c>
      <c r="N61" s="9">
        <v>2407.7199999999998</v>
      </c>
      <c r="O61" s="52">
        <v>1984.6</v>
      </c>
      <c r="P61" s="52">
        <f>2716.2+78.4</f>
        <v>2794.6</v>
      </c>
      <c r="Q61" s="52">
        <v>4099.5</v>
      </c>
      <c r="R61" s="52">
        <v>2966.61</v>
      </c>
      <c r="S61" s="52">
        <v>2972.3</v>
      </c>
      <c r="T61" s="9">
        <v>4039.69</v>
      </c>
      <c r="U61" s="9">
        <v>4232.2</v>
      </c>
      <c r="V61" s="9">
        <v>1600.72</v>
      </c>
      <c r="W61" s="9">
        <v>1461.7</v>
      </c>
      <c r="X61" s="52">
        <v>2636.6</v>
      </c>
      <c r="Y61" s="52">
        <v>1315.2</v>
      </c>
      <c r="Z61" s="52">
        <v>2165.4899999999998</v>
      </c>
      <c r="AA61" s="9">
        <v>2296</v>
      </c>
      <c r="AB61" s="52">
        <v>2206.08</v>
      </c>
      <c r="AC61" s="9"/>
      <c r="AD61" s="52">
        <v>2742.9</v>
      </c>
      <c r="AE61" s="2"/>
      <c r="AF61" s="3"/>
      <c r="AG61" s="39"/>
      <c r="AH61" s="39"/>
    </row>
    <row r="62" spans="1:34" s="4" customFormat="1" ht="18.75" x14ac:dyDescent="0.25">
      <c r="A62" s="29" t="s">
        <v>7</v>
      </c>
      <c r="B62" s="7"/>
      <c r="C62" s="9"/>
      <c r="D62" s="9"/>
      <c r="E62" s="2"/>
      <c r="F62" s="2"/>
      <c r="G62" s="2"/>
      <c r="H62" s="2"/>
      <c r="I62" s="2"/>
      <c r="J62" s="2"/>
      <c r="K62" s="2"/>
      <c r="L62" s="35"/>
      <c r="M62" s="35"/>
      <c r="N62" s="48"/>
      <c r="O62" s="48"/>
      <c r="P62" s="48"/>
      <c r="Q62" s="48"/>
      <c r="R62" s="69"/>
      <c r="S62" s="48"/>
      <c r="T62" s="67"/>
      <c r="U62" s="2"/>
      <c r="V62" s="67"/>
      <c r="W62" s="2"/>
      <c r="X62" s="48"/>
      <c r="Y62" s="48"/>
      <c r="Z62" s="67"/>
      <c r="AA62" s="2"/>
      <c r="AB62" s="67"/>
      <c r="AC62" s="67"/>
      <c r="AD62" s="67"/>
      <c r="AE62" s="9"/>
      <c r="AF62" s="3"/>
      <c r="AG62" s="39"/>
      <c r="AH62" s="39"/>
    </row>
    <row r="63" spans="1:34" s="4" customFormat="1" ht="18.75" x14ac:dyDescent="0.25">
      <c r="A63" s="29" t="s">
        <v>8</v>
      </c>
      <c r="B63" s="7"/>
      <c r="C63" s="9"/>
      <c r="D63" s="9"/>
      <c r="E63" s="2"/>
      <c r="F63" s="2"/>
      <c r="G63" s="2"/>
      <c r="H63" s="2"/>
      <c r="I63" s="2"/>
      <c r="J63" s="2"/>
      <c r="K63" s="2"/>
      <c r="L63" s="35"/>
      <c r="M63" s="35"/>
      <c r="N63" s="48"/>
      <c r="O63" s="48"/>
      <c r="P63" s="48"/>
      <c r="Q63" s="48"/>
      <c r="R63" s="48"/>
      <c r="S63" s="48"/>
      <c r="T63" s="2"/>
      <c r="U63" s="2"/>
      <c r="V63" s="2"/>
      <c r="W63" s="2"/>
      <c r="X63" s="48"/>
      <c r="Y63" s="48"/>
      <c r="Z63" s="2"/>
      <c r="AA63" s="2"/>
      <c r="AB63" s="2"/>
      <c r="AC63" s="2"/>
      <c r="AD63" s="2"/>
      <c r="AE63" s="2"/>
      <c r="AF63" s="3"/>
      <c r="AG63" s="39"/>
      <c r="AH63" s="39"/>
    </row>
    <row r="64" spans="1:34" s="57" customFormat="1" ht="131.25" x14ac:dyDescent="0.25">
      <c r="A64" s="61" t="s">
        <v>15</v>
      </c>
      <c r="B64" s="60">
        <f t="shared" ref="B64:R64" si="69">B65</f>
        <v>53.5</v>
      </c>
      <c r="C64" s="60">
        <f t="shared" si="69"/>
        <v>53.5</v>
      </c>
      <c r="D64" s="60">
        <f>D65</f>
        <v>53.5</v>
      </c>
      <c r="E64" s="60">
        <f t="shared" si="69"/>
        <v>53.5</v>
      </c>
      <c r="F64" s="60">
        <f t="shared" si="69"/>
        <v>100</v>
      </c>
      <c r="G64" s="60">
        <f t="shared" si="69"/>
        <v>100</v>
      </c>
      <c r="H64" s="60">
        <f t="shared" si="69"/>
        <v>0</v>
      </c>
      <c r="I64" s="60">
        <f t="shared" si="69"/>
        <v>0</v>
      </c>
      <c r="J64" s="60">
        <f t="shared" si="69"/>
        <v>0</v>
      </c>
      <c r="K64" s="60">
        <f t="shared" si="69"/>
        <v>0</v>
      </c>
      <c r="L64" s="60">
        <f t="shared" si="69"/>
        <v>0</v>
      </c>
      <c r="M64" s="60">
        <f t="shared" si="69"/>
        <v>0</v>
      </c>
      <c r="N64" s="60">
        <f t="shared" si="69"/>
        <v>0</v>
      </c>
      <c r="O64" s="60">
        <f t="shared" si="69"/>
        <v>0</v>
      </c>
      <c r="P64" s="60">
        <f t="shared" si="69"/>
        <v>0</v>
      </c>
      <c r="Q64" s="60">
        <f t="shared" si="69"/>
        <v>0</v>
      </c>
      <c r="R64" s="60">
        <f t="shared" si="69"/>
        <v>53.5</v>
      </c>
      <c r="S64" s="60">
        <v>53.16</v>
      </c>
      <c r="T64" s="60">
        <f>T65</f>
        <v>0</v>
      </c>
      <c r="U64" s="60">
        <f>U65</f>
        <v>0</v>
      </c>
      <c r="V64" s="60">
        <f t="shared" ref="V64:AE64" si="70">V65</f>
        <v>0</v>
      </c>
      <c r="W64" s="60">
        <f t="shared" si="70"/>
        <v>0</v>
      </c>
      <c r="X64" s="60">
        <f t="shared" si="70"/>
        <v>0</v>
      </c>
      <c r="Y64" s="60">
        <f t="shared" si="70"/>
        <v>0</v>
      </c>
      <c r="Z64" s="60">
        <f t="shared" si="70"/>
        <v>0</v>
      </c>
      <c r="AA64" s="60">
        <f t="shared" si="70"/>
        <v>0.34</v>
      </c>
      <c r="AB64" s="60">
        <f t="shared" si="70"/>
        <v>0</v>
      </c>
      <c r="AC64" s="60">
        <f t="shared" si="70"/>
        <v>0</v>
      </c>
      <c r="AD64" s="60">
        <f t="shared" si="70"/>
        <v>0</v>
      </c>
      <c r="AE64" s="60">
        <f t="shared" si="70"/>
        <v>0</v>
      </c>
      <c r="AF64" s="62"/>
      <c r="AG64" s="39"/>
      <c r="AH64" s="39"/>
    </row>
    <row r="65" spans="1:34" s="4" customFormat="1" ht="18.75" x14ac:dyDescent="0.25">
      <c r="A65" s="3" t="s">
        <v>4</v>
      </c>
      <c r="B65" s="11">
        <f>B66+B67+B68+B69</f>
        <v>53.5</v>
      </c>
      <c r="C65" s="11">
        <f t="shared" ref="C65" si="71">C66+C67+C68+C69</f>
        <v>53.5</v>
      </c>
      <c r="D65" s="11">
        <f t="shared" ref="D65" si="72">D66+D67+D68+D69</f>
        <v>53.5</v>
      </c>
      <c r="E65" s="11">
        <f t="shared" ref="E65" si="73">E66+E67+E68+E69</f>
        <v>53.5</v>
      </c>
      <c r="F65" s="12">
        <f t="shared" ref="F65:AE65" si="74">F66+F67+F68+F69</f>
        <v>100</v>
      </c>
      <c r="G65" s="12">
        <f t="shared" si="74"/>
        <v>100</v>
      </c>
      <c r="H65" s="9">
        <f t="shared" si="74"/>
        <v>0</v>
      </c>
      <c r="I65" s="9">
        <f t="shared" si="74"/>
        <v>0</v>
      </c>
      <c r="J65" s="9">
        <f t="shared" si="74"/>
        <v>0</v>
      </c>
      <c r="K65" s="9">
        <f t="shared" si="74"/>
        <v>0</v>
      </c>
      <c r="L65" s="12">
        <f t="shared" si="74"/>
        <v>0</v>
      </c>
      <c r="M65" s="12">
        <f t="shared" si="74"/>
        <v>0</v>
      </c>
      <c r="N65" s="52">
        <f t="shared" si="74"/>
        <v>0</v>
      </c>
      <c r="O65" s="52">
        <f t="shared" si="74"/>
        <v>0</v>
      </c>
      <c r="P65" s="52">
        <f t="shared" si="74"/>
        <v>0</v>
      </c>
      <c r="Q65" s="52">
        <f t="shared" si="74"/>
        <v>0</v>
      </c>
      <c r="R65" s="52">
        <f t="shared" si="74"/>
        <v>53.5</v>
      </c>
      <c r="S65" s="52">
        <f t="shared" si="74"/>
        <v>53.16</v>
      </c>
      <c r="T65" s="9">
        <f t="shared" si="74"/>
        <v>0</v>
      </c>
      <c r="U65" s="9">
        <f t="shared" si="74"/>
        <v>0</v>
      </c>
      <c r="V65" s="9">
        <f t="shared" si="74"/>
        <v>0</v>
      </c>
      <c r="W65" s="9">
        <f t="shared" si="74"/>
        <v>0</v>
      </c>
      <c r="X65" s="52">
        <f t="shared" si="74"/>
        <v>0</v>
      </c>
      <c r="Y65" s="52">
        <f t="shared" si="74"/>
        <v>0</v>
      </c>
      <c r="Z65" s="9">
        <f t="shared" si="74"/>
        <v>0</v>
      </c>
      <c r="AA65" s="9">
        <f t="shared" si="74"/>
        <v>0.34</v>
      </c>
      <c r="AB65" s="9">
        <f t="shared" si="74"/>
        <v>0</v>
      </c>
      <c r="AC65" s="9">
        <f t="shared" si="74"/>
        <v>0</v>
      </c>
      <c r="AD65" s="9">
        <f t="shared" si="74"/>
        <v>0</v>
      </c>
      <c r="AE65" s="7">
        <f t="shared" si="74"/>
        <v>0</v>
      </c>
      <c r="AF65" s="3"/>
      <c r="AG65" s="39"/>
      <c r="AH65" s="39"/>
    </row>
    <row r="66" spans="1:34" s="4" customFormat="1" ht="18.75" x14ac:dyDescent="0.25">
      <c r="A66" s="29" t="s">
        <v>5</v>
      </c>
      <c r="B66" s="51">
        <v>53.5</v>
      </c>
      <c r="C66" s="9">
        <f>H66+J66+L66+N66+P66+R66+T66</f>
        <v>53.5</v>
      </c>
      <c r="D66" s="9">
        <f>E66</f>
        <v>53.5</v>
      </c>
      <c r="E66" s="9">
        <f>I66+K66+M66+O66+Q66+S66+U66+W66+Y66+AA66+AC66+AE66</f>
        <v>53.5</v>
      </c>
      <c r="F66" s="9">
        <f>E66/B66*100</f>
        <v>100</v>
      </c>
      <c r="G66" s="9">
        <f>E66/C66*100</f>
        <v>100</v>
      </c>
      <c r="H66" s="9"/>
      <c r="I66" s="9">
        <v>0</v>
      </c>
      <c r="J66" s="9"/>
      <c r="K66" s="9"/>
      <c r="L66" s="12"/>
      <c r="M66" s="12"/>
      <c r="N66" s="52"/>
      <c r="O66" s="52"/>
      <c r="P66" s="52"/>
      <c r="Q66" s="52"/>
      <c r="R66" s="52">
        <v>53.5</v>
      </c>
      <c r="S66" s="52">
        <v>53.16</v>
      </c>
      <c r="T66" s="9">
        <v>0</v>
      </c>
      <c r="U66" s="9">
        <v>0</v>
      </c>
      <c r="V66" s="9">
        <v>0</v>
      </c>
      <c r="W66" s="9"/>
      <c r="X66" s="52"/>
      <c r="Y66" s="52"/>
      <c r="Z66" s="9"/>
      <c r="AA66" s="9">
        <v>0.34</v>
      </c>
      <c r="AB66" s="9"/>
      <c r="AC66" s="9"/>
      <c r="AD66" s="9"/>
      <c r="AE66" s="9"/>
      <c r="AF66" s="3"/>
      <c r="AG66" s="39"/>
      <c r="AH66" s="39"/>
    </row>
    <row r="67" spans="1:34" s="4" customFormat="1" ht="18.75" x14ac:dyDescent="0.25">
      <c r="A67" s="29" t="s">
        <v>6</v>
      </c>
      <c r="B67" s="11">
        <f>J67+L67+N67+P67+R67+T67+V67+X67+Z67+AB67+AD67+H67</f>
        <v>0</v>
      </c>
      <c r="C67" s="9">
        <f>H67+J67</f>
        <v>0</v>
      </c>
      <c r="D67" s="9">
        <f>E67</f>
        <v>0</v>
      </c>
      <c r="E67" s="9">
        <f>I67+K67+M67+O67+Q67+S67+U67+W67+Y67+AA67+AC67+AE67</f>
        <v>0</v>
      </c>
      <c r="F67" s="2"/>
      <c r="G67" s="2"/>
      <c r="H67" s="2"/>
      <c r="I67" s="2"/>
      <c r="J67" s="2"/>
      <c r="K67" s="2"/>
      <c r="L67" s="12"/>
      <c r="M67" s="35"/>
      <c r="N67" s="48"/>
      <c r="O67" s="48"/>
      <c r="P67" s="48"/>
      <c r="Q67" s="48"/>
      <c r="R67" s="48"/>
      <c r="S67" s="48"/>
      <c r="T67" s="2"/>
      <c r="U67" s="2"/>
      <c r="V67" s="2"/>
      <c r="W67" s="2"/>
      <c r="X67" s="48"/>
      <c r="Y67" s="48"/>
      <c r="Z67" s="2"/>
      <c r="AA67" s="2"/>
      <c r="AB67" s="2"/>
      <c r="AC67" s="2"/>
      <c r="AD67" s="2"/>
      <c r="AE67" s="2"/>
      <c r="AF67" s="3"/>
      <c r="AG67" s="39"/>
      <c r="AH67" s="39"/>
    </row>
    <row r="68" spans="1:34" s="4" customFormat="1" ht="18.75" x14ac:dyDescent="0.25">
      <c r="A68" s="29" t="s">
        <v>7</v>
      </c>
      <c r="B68" s="11"/>
      <c r="C68" s="9"/>
      <c r="D68" s="9"/>
      <c r="E68" s="9"/>
      <c r="F68" s="2"/>
      <c r="G68" s="2"/>
      <c r="H68" s="2"/>
      <c r="I68" s="2"/>
      <c r="J68" s="2"/>
      <c r="K68" s="2"/>
      <c r="L68" s="35"/>
      <c r="M68" s="35"/>
      <c r="N68" s="48"/>
      <c r="O68" s="48"/>
      <c r="P68" s="48"/>
      <c r="Q68" s="48"/>
      <c r="R68" s="48"/>
      <c r="S68" s="48"/>
      <c r="T68" s="2"/>
      <c r="U68" s="2"/>
      <c r="V68" s="2"/>
      <c r="W68" s="2"/>
      <c r="X68" s="48"/>
      <c r="Y68" s="48"/>
      <c r="Z68" s="2"/>
      <c r="AA68" s="2"/>
      <c r="AB68" s="2"/>
      <c r="AC68" s="2"/>
      <c r="AD68" s="2"/>
      <c r="AE68" s="2"/>
      <c r="AF68" s="3"/>
      <c r="AG68" s="39"/>
      <c r="AH68" s="39"/>
    </row>
    <row r="69" spans="1:34" s="4" customFormat="1" ht="18.75" x14ac:dyDescent="0.25">
      <c r="A69" s="29" t="s">
        <v>8</v>
      </c>
      <c r="B69" s="11"/>
      <c r="C69" s="9"/>
      <c r="D69" s="9"/>
      <c r="E69" s="9"/>
      <c r="F69" s="2"/>
      <c r="G69" s="2"/>
      <c r="H69" s="2"/>
      <c r="I69" s="2"/>
      <c r="J69" s="2"/>
      <c r="K69" s="2"/>
      <c r="L69" s="35"/>
      <c r="M69" s="35"/>
      <c r="N69" s="48"/>
      <c r="O69" s="48"/>
      <c r="P69" s="48"/>
      <c r="Q69" s="48"/>
      <c r="R69" s="48"/>
      <c r="S69" s="48"/>
      <c r="T69" s="2"/>
      <c r="U69" s="2"/>
      <c r="V69" s="2"/>
      <c r="W69" s="2"/>
      <c r="X69" s="48"/>
      <c r="Y69" s="48"/>
      <c r="Z69" s="2"/>
      <c r="AA69" s="2"/>
      <c r="AB69" s="2"/>
      <c r="AC69" s="2"/>
      <c r="AD69" s="2"/>
      <c r="AE69" s="2"/>
      <c r="AF69" s="3"/>
      <c r="AG69" s="39"/>
      <c r="AH69" s="39"/>
    </row>
    <row r="70" spans="1:34" s="4" customFormat="1" ht="75" x14ac:dyDescent="0.25">
      <c r="A70" s="78" t="s">
        <v>16</v>
      </c>
      <c r="B70" s="8">
        <f t="shared" ref="B70:S70" si="75">B71</f>
        <v>6.2</v>
      </c>
      <c r="C70" s="8">
        <f t="shared" si="75"/>
        <v>41</v>
      </c>
      <c r="D70" s="8">
        <f>D71</f>
        <v>0</v>
      </c>
      <c r="E70" s="8">
        <f t="shared" si="75"/>
        <v>0</v>
      </c>
      <c r="F70" s="8" t="e">
        <f t="shared" si="75"/>
        <v>#DIV/0!</v>
      </c>
      <c r="G70" s="8">
        <f t="shared" si="75"/>
        <v>0</v>
      </c>
      <c r="H70" s="8">
        <f t="shared" si="75"/>
        <v>0</v>
      </c>
      <c r="I70" s="8">
        <f t="shared" si="75"/>
        <v>0</v>
      </c>
      <c r="J70" s="8">
        <f t="shared" si="75"/>
        <v>0</v>
      </c>
      <c r="K70" s="8">
        <f t="shared" si="75"/>
        <v>0</v>
      </c>
      <c r="L70" s="8">
        <f t="shared" si="75"/>
        <v>0</v>
      </c>
      <c r="M70" s="8">
        <f t="shared" si="75"/>
        <v>0</v>
      </c>
      <c r="N70" s="60">
        <f t="shared" si="75"/>
        <v>41</v>
      </c>
      <c r="O70" s="60">
        <f t="shared" si="75"/>
        <v>0</v>
      </c>
      <c r="P70" s="60">
        <f t="shared" si="75"/>
        <v>0</v>
      </c>
      <c r="Q70" s="60">
        <f t="shared" si="75"/>
        <v>0</v>
      </c>
      <c r="R70" s="60">
        <f t="shared" si="75"/>
        <v>0</v>
      </c>
      <c r="S70" s="60">
        <f t="shared" si="75"/>
        <v>0</v>
      </c>
      <c r="T70" s="60">
        <f>T71</f>
        <v>0</v>
      </c>
      <c r="U70" s="60">
        <f>U71</f>
        <v>0</v>
      </c>
      <c r="V70" s="60">
        <f t="shared" ref="V70:AE70" si="76">V71</f>
        <v>0</v>
      </c>
      <c r="W70" s="60">
        <f t="shared" si="76"/>
        <v>0</v>
      </c>
      <c r="X70" s="60">
        <f t="shared" si="76"/>
        <v>0</v>
      </c>
      <c r="Y70" s="60">
        <f t="shared" si="76"/>
        <v>0</v>
      </c>
      <c r="Z70" s="8">
        <f t="shared" si="76"/>
        <v>0</v>
      </c>
      <c r="AA70" s="8">
        <f t="shared" si="76"/>
        <v>0</v>
      </c>
      <c r="AB70" s="8">
        <f t="shared" si="76"/>
        <v>0</v>
      </c>
      <c r="AC70" s="8">
        <f t="shared" si="76"/>
        <v>0</v>
      </c>
      <c r="AD70" s="8">
        <f t="shared" si="76"/>
        <v>0</v>
      </c>
      <c r="AE70" s="8">
        <f t="shared" si="76"/>
        <v>0</v>
      </c>
      <c r="AF70" s="58" t="s">
        <v>96</v>
      </c>
      <c r="AG70" s="39"/>
      <c r="AH70" s="39"/>
    </row>
    <row r="71" spans="1:34" s="4" customFormat="1" ht="18.75" x14ac:dyDescent="0.25">
      <c r="A71" s="3" t="s">
        <v>4</v>
      </c>
      <c r="B71" s="11">
        <f>B72+B73+B74+B75</f>
        <v>6.2</v>
      </c>
      <c r="C71" s="11">
        <f t="shared" ref="C71" si="77">C72+C73+C74+C75</f>
        <v>41</v>
      </c>
      <c r="D71" s="11">
        <f t="shared" ref="D71" si="78">D72+D73+D74+D75</f>
        <v>0</v>
      </c>
      <c r="E71" s="11">
        <f t="shared" ref="E71" si="79">E72+E73+E74+E75</f>
        <v>0</v>
      </c>
      <c r="F71" s="12" t="e">
        <f t="shared" ref="F71:AE71" si="80">F72+F73+F74+F75</f>
        <v>#DIV/0!</v>
      </c>
      <c r="G71" s="12">
        <f t="shared" si="80"/>
        <v>0</v>
      </c>
      <c r="H71" s="9">
        <f t="shared" si="80"/>
        <v>0</v>
      </c>
      <c r="I71" s="9">
        <f t="shared" si="80"/>
        <v>0</v>
      </c>
      <c r="J71" s="9">
        <f t="shared" si="80"/>
        <v>0</v>
      </c>
      <c r="K71" s="9">
        <f t="shared" si="80"/>
        <v>0</v>
      </c>
      <c r="L71" s="12">
        <f t="shared" si="80"/>
        <v>0</v>
      </c>
      <c r="M71" s="12">
        <f t="shared" si="80"/>
        <v>0</v>
      </c>
      <c r="N71" s="52">
        <f t="shared" si="80"/>
        <v>41</v>
      </c>
      <c r="O71" s="52">
        <f t="shared" si="80"/>
        <v>0</v>
      </c>
      <c r="P71" s="52">
        <f t="shared" si="80"/>
        <v>0</v>
      </c>
      <c r="Q71" s="52">
        <f t="shared" si="80"/>
        <v>0</v>
      </c>
      <c r="R71" s="52">
        <f t="shared" si="80"/>
        <v>0</v>
      </c>
      <c r="S71" s="52">
        <f t="shared" si="80"/>
        <v>0</v>
      </c>
      <c r="T71" s="9">
        <f t="shared" si="80"/>
        <v>0</v>
      </c>
      <c r="U71" s="9">
        <f t="shared" si="80"/>
        <v>0</v>
      </c>
      <c r="V71" s="9">
        <f t="shared" si="80"/>
        <v>0</v>
      </c>
      <c r="W71" s="9">
        <f t="shared" si="80"/>
        <v>0</v>
      </c>
      <c r="X71" s="52">
        <f t="shared" si="80"/>
        <v>0</v>
      </c>
      <c r="Y71" s="52">
        <f t="shared" si="80"/>
        <v>0</v>
      </c>
      <c r="Z71" s="9">
        <f t="shared" si="80"/>
        <v>0</v>
      </c>
      <c r="AA71" s="9">
        <f t="shared" si="80"/>
        <v>0</v>
      </c>
      <c r="AB71" s="9">
        <f t="shared" si="80"/>
        <v>0</v>
      </c>
      <c r="AC71" s="9">
        <f t="shared" si="80"/>
        <v>0</v>
      </c>
      <c r="AD71" s="9">
        <f t="shared" si="80"/>
        <v>0</v>
      </c>
      <c r="AE71" s="7">
        <f t="shared" si="80"/>
        <v>0</v>
      </c>
      <c r="AF71" s="3"/>
      <c r="AG71" s="39"/>
      <c r="AH71" s="39"/>
    </row>
    <row r="72" spans="1:34" s="4" customFormat="1" ht="18.75" x14ac:dyDescent="0.25">
      <c r="A72" s="29" t="s">
        <v>5</v>
      </c>
      <c r="B72" s="11">
        <v>0</v>
      </c>
      <c r="C72" s="9">
        <f>H72+J72+L72+N72+P72+R72+T72</f>
        <v>34.799999999999997</v>
      </c>
      <c r="D72" s="9">
        <f>E72</f>
        <v>0</v>
      </c>
      <c r="E72" s="9">
        <f>I72+K72+M72+O72+Q72+S72+U72+W72+Y72+AA72+AC72+AE72</f>
        <v>0</v>
      </c>
      <c r="F72" s="9" t="e">
        <f>E72/B72*100</f>
        <v>#DIV/0!</v>
      </c>
      <c r="G72" s="9">
        <f>E72/C72*100</f>
        <v>0</v>
      </c>
      <c r="H72" s="9"/>
      <c r="I72" s="9"/>
      <c r="J72" s="9"/>
      <c r="K72" s="9"/>
      <c r="L72" s="12"/>
      <c r="M72" s="12"/>
      <c r="N72" s="52">
        <v>34.799999999999997</v>
      </c>
      <c r="O72" s="52">
        <v>0</v>
      </c>
      <c r="P72" s="52"/>
      <c r="Q72" s="52"/>
      <c r="R72" s="52"/>
      <c r="S72" s="52"/>
      <c r="T72" s="9"/>
      <c r="U72" s="9"/>
      <c r="V72" s="9"/>
      <c r="W72" s="9"/>
      <c r="X72" s="52"/>
      <c r="Y72" s="52"/>
      <c r="Z72" s="9"/>
      <c r="AA72" s="9"/>
      <c r="AB72" s="9"/>
      <c r="AC72" s="9"/>
      <c r="AD72" s="9"/>
      <c r="AE72" s="9"/>
      <c r="AF72" s="3"/>
      <c r="AG72" s="39"/>
      <c r="AH72" s="39"/>
    </row>
    <row r="73" spans="1:34" s="4" customFormat="1" ht="18.75" x14ac:dyDescent="0.25">
      <c r="A73" s="29" t="s">
        <v>6</v>
      </c>
      <c r="B73" s="11">
        <f>J73+L73+N73+P73+R73+T73+V73+X73+Z73+AB73+AD73+H73</f>
        <v>6.2</v>
      </c>
      <c r="C73" s="9">
        <f>H73+J73+N73</f>
        <v>6.2</v>
      </c>
      <c r="D73" s="9">
        <f>E73</f>
        <v>0</v>
      </c>
      <c r="E73" s="9">
        <f>I73+K73+M73+O73+Q73+S73+U73+W73+Y73+AA73+AC73+AE73</f>
        <v>0</v>
      </c>
      <c r="F73" s="2"/>
      <c r="G73" s="2"/>
      <c r="H73" s="2"/>
      <c r="I73" s="2"/>
      <c r="J73" s="2"/>
      <c r="K73" s="2"/>
      <c r="L73" s="12"/>
      <c r="M73" s="35"/>
      <c r="N73" s="52">
        <v>6.2</v>
      </c>
      <c r="O73" s="52">
        <v>0</v>
      </c>
      <c r="P73" s="48"/>
      <c r="Q73" s="48"/>
      <c r="R73" s="48"/>
      <c r="S73" s="48"/>
      <c r="T73" s="2"/>
      <c r="U73" s="2"/>
      <c r="V73" s="2"/>
      <c r="W73" s="2"/>
      <c r="X73" s="48"/>
      <c r="Y73" s="48"/>
      <c r="Z73" s="2"/>
      <c r="AA73" s="2"/>
      <c r="AB73" s="2"/>
      <c r="AC73" s="2"/>
      <c r="AD73" s="2"/>
      <c r="AE73" s="2"/>
      <c r="AF73" s="3"/>
      <c r="AG73" s="39"/>
      <c r="AH73" s="39"/>
    </row>
    <row r="74" spans="1:34" s="4" customFormat="1" ht="18.75" x14ac:dyDescent="0.25">
      <c r="A74" s="29" t="s">
        <v>7</v>
      </c>
      <c r="B74" s="11"/>
      <c r="C74" s="9"/>
      <c r="D74" s="9"/>
      <c r="E74" s="9"/>
      <c r="F74" s="2"/>
      <c r="G74" s="2"/>
      <c r="H74" s="2"/>
      <c r="I74" s="2"/>
      <c r="J74" s="2"/>
      <c r="K74" s="2"/>
      <c r="L74" s="35"/>
      <c r="M74" s="35"/>
      <c r="N74" s="48"/>
      <c r="O74" s="52"/>
      <c r="P74" s="48"/>
      <c r="Q74" s="48"/>
      <c r="R74" s="48"/>
      <c r="S74" s="48"/>
      <c r="T74" s="2"/>
      <c r="U74" s="2"/>
      <c r="V74" s="2"/>
      <c r="W74" s="2"/>
      <c r="X74" s="48"/>
      <c r="Y74" s="48"/>
      <c r="Z74" s="2"/>
      <c r="AA74" s="2"/>
      <c r="AB74" s="2"/>
      <c r="AC74" s="2"/>
      <c r="AD74" s="2"/>
      <c r="AE74" s="2"/>
      <c r="AF74" s="3"/>
      <c r="AG74" s="39"/>
      <c r="AH74" s="39"/>
    </row>
    <row r="75" spans="1:34" s="4" customFormat="1" ht="18.75" x14ac:dyDescent="0.25">
      <c r="A75" s="29" t="s">
        <v>8</v>
      </c>
      <c r="B75" s="11"/>
      <c r="C75" s="9"/>
      <c r="D75" s="9"/>
      <c r="E75" s="9"/>
      <c r="F75" s="2"/>
      <c r="G75" s="2"/>
      <c r="H75" s="2"/>
      <c r="I75" s="2"/>
      <c r="J75" s="2"/>
      <c r="K75" s="2"/>
      <c r="L75" s="35"/>
      <c r="M75" s="35"/>
      <c r="N75" s="48"/>
      <c r="O75" s="52"/>
      <c r="P75" s="48"/>
      <c r="Q75" s="48"/>
      <c r="R75" s="48"/>
      <c r="S75" s="48"/>
      <c r="T75" s="2"/>
      <c r="U75" s="2"/>
      <c r="V75" s="2"/>
      <c r="W75" s="2"/>
      <c r="X75" s="48"/>
      <c r="Y75" s="48"/>
      <c r="Z75" s="2"/>
      <c r="AA75" s="2"/>
      <c r="AB75" s="2"/>
      <c r="AC75" s="2"/>
      <c r="AD75" s="2"/>
      <c r="AE75" s="2"/>
      <c r="AF75" s="3"/>
      <c r="AG75" s="39"/>
      <c r="AH75" s="39"/>
    </row>
    <row r="76" spans="1:34" s="57" customFormat="1" ht="37.5" x14ac:dyDescent="0.25">
      <c r="A76" s="61" t="s">
        <v>17</v>
      </c>
      <c r="B76" s="60">
        <f t="shared" ref="B76:S76" si="81">B77</f>
        <v>15.000000000000002</v>
      </c>
      <c r="C76" s="60">
        <f t="shared" si="81"/>
        <v>12.600000000000001</v>
      </c>
      <c r="D76" s="60">
        <f>D77</f>
        <v>6.1</v>
      </c>
      <c r="E76" s="60">
        <f t="shared" si="81"/>
        <v>6.1</v>
      </c>
      <c r="F76" s="60" t="e">
        <f t="shared" si="81"/>
        <v>#DIV/0!</v>
      </c>
      <c r="G76" s="60">
        <f t="shared" si="81"/>
        <v>48.412698412698404</v>
      </c>
      <c r="H76" s="60">
        <f t="shared" si="81"/>
        <v>0</v>
      </c>
      <c r="I76" s="60">
        <f t="shared" si="81"/>
        <v>0</v>
      </c>
      <c r="J76" s="60">
        <f t="shared" si="81"/>
        <v>0</v>
      </c>
      <c r="K76" s="60">
        <f t="shared" si="81"/>
        <v>0</v>
      </c>
      <c r="L76" s="60">
        <f t="shared" si="81"/>
        <v>0</v>
      </c>
      <c r="M76" s="60">
        <f t="shared" si="81"/>
        <v>0</v>
      </c>
      <c r="N76" s="60">
        <f t="shared" si="81"/>
        <v>4.2</v>
      </c>
      <c r="O76" s="60">
        <f t="shared" si="81"/>
        <v>4.2</v>
      </c>
      <c r="P76" s="60">
        <f t="shared" si="81"/>
        <v>1.4</v>
      </c>
      <c r="Q76" s="60">
        <f t="shared" si="81"/>
        <v>1.4</v>
      </c>
      <c r="R76" s="60">
        <f t="shared" si="81"/>
        <v>1.4</v>
      </c>
      <c r="S76" s="60">
        <f t="shared" si="81"/>
        <v>0.5</v>
      </c>
      <c r="T76" s="60">
        <f>T77</f>
        <v>1.4</v>
      </c>
      <c r="U76" s="60">
        <f>U77</f>
        <v>0</v>
      </c>
      <c r="V76" s="60">
        <f t="shared" ref="V76:AE76" si="82">V77</f>
        <v>1.4</v>
      </c>
      <c r="W76" s="60">
        <f t="shared" si="82"/>
        <v>0</v>
      </c>
      <c r="X76" s="60">
        <f t="shared" si="82"/>
        <v>1.4</v>
      </c>
      <c r="Y76" s="60">
        <f t="shared" si="82"/>
        <v>0</v>
      </c>
      <c r="Z76" s="60">
        <f t="shared" si="82"/>
        <v>1.4</v>
      </c>
      <c r="AA76" s="60">
        <f t="shared" si="82"/>
        <v>0</v>
      </c>
      <c r="AB76" s="60">
        <f t="shared" si="82"/>
        <v>1.4</v>
      </c>
      <c r="AC76" s="60">
        <f t="shared" si="82"/>
        <v>0</v>
      </c>
      <c r="AD76" s="60">
        <f t="shared" si="82"/>
        <v>1</v>
      </c>
      <c r="AE76" s="60">
        <f t="shared" si="82"/>
        <v>0</v>
      </c>
      <c r="AF76" s="62"/>
      <c r="AG76" s="39"/>
      <c r="AH76" s="39"/>
    </row>
    <row r="77" spans="1:34" s="4" customFormat="1" ht="40.5" customHeight="1" x14ac:dyDescent="0.25">
      <c r="A77" s="3" t="s">
        <v>4</v>
      </c>
      <c r="B77" s="11">
        <f>B78+B79+B80+B81</f>
        <v>15.000000000000002</v>
      </c>
      <c r="C77" s="11">
        <f t="shared" ref="C77" si="83">C78+C79+C80+C81</f>
        <v>12.600000000000001</v>
      </c>
      <c r="D77" s="11">
        <f t="shared" ref="D77" si="84">D78+D79+D80+D81</f>
        <v>6.1</v>
      </c>
      <c r="E77" s="11">
        <f t="shared" ref="E77" si="85">E78+E79+E80+E81</f>
        <v>6.1</v>
      </c>
      <c r="F77" s="12" t="e">
        <f t="shared" ref="F77:AE77" si="86">F78+F79+F80+F81</f>
        <v>#DIV/0!</v>
      </c>
      <c r="G77" s="12">
        <f>E77/C77*100</f>
        <v>48.412698412698404</v>
      </c>
      <c r="H77" s="9">
        <f t="shared" si="86"/>
        <v>0</v>
      </c>
      <c r="I77" s="9">
        <f t="shared" si="86"/>
        <v>0</v>
      </c>
      <c r="J77" s="9">
        <f t="shared" si="86"/>
        <v>0</v>
      </c>
      <c r="K77" s="9">
        <f t="shared" si="86"/>
        <v>0</v>
      </c>
      <c r="L77" s="12">
        <f t="shared" si="86"/>
        <v>0</v>
      </c>
      <c r="M77" s="12">
        <f t="shared" si="86"/>
        <v>0</v>
      </c>
      <c r="N77" s="52">
        <f t="shared" si="86"/>
        <v>4.2</v>
      </c>
      <c r="O77" s="52">
        <f t="shared" si="86"/>
        <v>4.2</v>
      </c>
      <c r="P77" s="52">
        <f t="shared" si="86"/>
        <v>1.4</v>
      </c>
      <c r="Q77" s="52">
        <f t="shared" si="86"/>
        <v>1.4</v>
      </c>
      <c r="R77" s="52">
        <f t="shared" si="86"/>
        <v>1.4</v>
      </c>
      <c r="S77" s="52">
        <f t="shared" si="86"/>
        <v>0.5</v>
      </c>
      <c r="T77" s="9">
        <f t="shared" si="86"/>
        <v>1.4</v>
      </c>
      <c r="U77" s="9">
        <f t="shared" si="86"/>
        <v>0</v>
      </c>
      <c r="V77" s="9">
        <f t="shared" si="86"/>
        <v>1.4</v>
      </c>
      <c r="W77" s="9">
        <f t="shared" si="86"/>
        <v>0</v>
      </c>
      <c r="X77" s="52">
        <f t="shared" si="86"/>
        <v>1.4</v>
      </c>
      <c r="Y77" s="52">
        <f t="shared" si="86"/>
        <v>0</v>
      </c>
      <c r="Z77" s="9">
        <f>Z79</f>
        <v>1.4</v>
      </c>
      <c r="AA77" s="9">
        <f t="shared" si="86"/>
        <v>0</v>
      </c>
      <c r="AB77" s="9">
        <f t="shared" si="86"/>
        <v>1.4</v>
      </c>
      <c r="AC77" s="9">
        <f t="shared" si="86"/>
        <v>0</v>
      </c>
      <c r="AD77" s="9">
        <f t="shared" si="86"/>
        <v>1</v>
      </c>
      <c r="AE77" s="7">
        <f t="shared" si="86"/>
        <v>0</v>
      </c>
      <c r="AF77" s="65" t="s">
        <v>72</v>
      </c>
      <c r="AG77" s="39"/>
      <c r="AH77" s="39"/>
    </row>
    <row r="78" spans="1:34" s="4" customFormat="1" ht="39.75" customHeight="1" x14ac:dyDescent="0.25">
      <c r="A78" s="29" t="s">
        <v>5</v>
      </c>
      <c r="B78" s="7">
        <v>0</v>
      </c>
      <c r="C78" s="9">
        <f>H78+J78+L78+N78+P78+R78+T78+V78</f>
        <v>0</v>
      </c>
      <c r="D78" s="9">
        <f>S78</f>
        <v>0</v>
      </c>
      <c r="E78" s="9">
        <f>I78+K78+M78+O78+Q78+S78+U78+W78+Y78+AA78+AC78+AE78</f>
        <v>0</v>
      </c>
      <c r="F78" s="9" t="e">
        <f>E78/B78*100</f>
        <v>#DIV/0!</v>
      </c>
      <c r="G78" s="9" t="e">
        <f>E78/C78*100</f>
        <v>#DIV/0!</v>
      </c>
      <c r="H78" s="9"/>
      <c r="I78" s="9"/>
      <c r="J78" s="9"/>
      <c r="K78" s="9"/>
      <c r="L78" s="12"/>
      <c r="M78" s="12"/>
      <c r="N78" s="52">
        <v>0</v>
      </c>
      <c r="O78" s="52">
        <v>0</v>
      </c>
      <c r="P78" s="52">
        <v>0</v>
      </c>
      <c r="Q78" s="52"/>
      <c r="R78" s="52">
        <v>0</v>
      </c>
      <c r="S78" s="52"/>
      <c r="T78" s="9">
        <v>0</v>
      </c>
      <c r="U78" s="9">
        <v>0</v>
      </c>
      <c r="V78" s="9">
        <v>0</v>
      </c>
      <c r="W78" s="9">
        <v>0</v>
      </c>
      <c r="X78" s="52">
        <v>0</v>
      </c>
      <c r="Y78" s="52">
        <v>0</v>
      </c>
      <c r="Z78" s="9">
        <v>0</v>
      </c>
      <c r="AA78" s="9">
        <v>0</v>
      </c>
      <c r="AB78" s="9">
        <v>0</v>
      </c>
      <c r="AC78" s="9"/>
      <c r="AD78" s="9">
        <v>0</v>
      </c>
      <c r="AE78" s="9"/>
      <c r="AF78" s="65" t="s">
        <v>73</v>
      </c>
      <c r="AG78" s="39"/>
      <c r="AH78" s="39"/>
    </row>
    <row r="79" spans="1:34" s="4" customFormat="1" ht="18.75" x14ac:dyDescent="0.25">
      <c r="A79" s="29" t="s">
        <v>6</v>
      </c>
      <c r="B79" s="7">
        <f>J79+L79+N79+P79+R79+T79+V79+X79+Z79+AB79+AD79+H79</f>
        <v>15.000000000000002</v>
      </c>
      <c r="C79" s="9">
        <f>H79+J79+L79+N79+P79+R79+T79+V79+X79+Z79</f>
        <v>12.600000000000001</v>
      </c>
      <c r="D79" s="9">
        <f>E79</f>
        <v>6.1</v>
      </c>
      <c r="E79" s="9">
        <f>I79+K79+M79+O79+Q79+S79+U79+W79+Y79+AA79+AC79+AE79</f>
        <v>6.1</v>
      </c>
      <c r="F79" s="9">
        <f>E79/B79*100</f>
        <v>40.666666666666664</v>
      </c>
      <c r="G79" s="9">
        <f>E79/C79*100</f>
        <v>48.412698412698404</v>
      </c>
      <c r="H79" s="2"/>
      <c r="I79" s="2"/>
      <c r="J79" s="2"/>
      <c r="K79" s="2"/>
      <c r="L79" s="12"/>
      <c r="M79" s="35"/>
      <c r="N79" s="52">
        <v>4.2</v>
      </c>
      <c r="O79" s="52">
        <v>4.2</v>
      </c>
      <c r="P79" s="52">
        <v>1.4</v>
      </c>
      <c r="Q79" s="52">
        <v>1.4</v>
      </c>
      <c r="R79" s="52">
        <v>1.4</v>
      </c>
      <c r="S79" s="52">
        <v>0.5</v>
      </c>
      <c r="T79" s="9">
        <v>1.4</v>
      </c>
      <c r="U79" s="9">
        <v>0</v>
      </c>
      <c r="V79" s="9">
        <v>1.4</v>
      </c>
      <c r="W79" s="9">
        <v>0</v>
      </c>
      <c r="X79" s="52">
        <v>1.4</v>
      </c>
      <c r="Y79" s="52">
        <v>0</v>
      </c>
      <c r="Z79" s="9">
        <v>1.4</v>
      </c>
      <c r="AA79" s="9">
        <v>0</v>
      </c>
      <c r="AB79" s="9">
        <v>1.4</v>
      </c>
      <c r="AC79" s="9"/>
      <c r="AD79" s="9">
        <v>1</v>
      </c>
      <c r="AE79" s="2"/>
      <c r="AF79" s="64"/>
      <c r="AG79" s="39"/>
      <c r="AH79" s="39"/>
    </row>
    <row r="80" spans="1:34" s="4" customFormat="1" ht="18.75" x14ac:dyDescent="0.25">
      <c r="A80" s="29" t="s">
        <v>7</v>
      </c>
      <c r="B80" s="11"/>
      <c r="C80" s="9"/>
      <c r="D80" s="9"/>
      <c r="E80" s="9"/>
      <c r="F80" s="2"/>
      <c r="G80" s="2"/>
      <c r="H80" s="2"/>
      <c r="I80" s="2"/>
      <c r="J80" s="2"/>
      <c r="K80" s="2"/>
      <c r="L80" s="35"/>
      <c r="M80" s="35"/>
      <c r="N80" s="48"/>
      <c r="O80" s="48"/>
      <c r="P80" s="48"/>
      <c r="Q80" s="48"/>
      <c r="R80" s="48"/>
      <c r="S80" s="48"/>
      <c r="T80" s="2"/>
      <c r="U80" s="2"/>
      <c r="V80" s="2"/>
      <c r="W80" s="2"/>
      <c r="X80" s="48"/>
      <c r="Y80" s="48"/>
      <c r="Z80" s="2"/>
      <c r="AA80" s="2"/>
      <c r="AB80" s="2"/>
      <c r="AC80" s="2"/>
      <c r="AD80" s="2"/>
      <c r="AE80" s="2"/>
      <c r="AF80" s="3"/>
      <c r="AG80" s="39"/>
      <c r="AH80" s="39"/>
    </row>
    <row r="81" spans="1:34" s="4" customFormat="1" ht="18.75" x14ac:dyDescent="0.25">
      <c r="A81" s="29" t="s">
        <v>8</v>
      </c>
      <c r="B81" s="11"/>
      <c r="C81" s="9"/>
      <c r="D81" s="9"/>
      <c r="E81" s="9"/>
      <c r="F81" s="2"/>
      <c r="G81" s="2"/>
      <c r="H81" s="2"/>
      <c r="I81" s="2"/>
      <c r="J81" s="2"/>
      <c r="K81" s="2"/>
      <c r="L81" s="35"/>
      <c r="M81" s="35"/>
      <c r="N81" s="48"/>
      <c r="O81" s="48"/>
      <c r="P81" s="48"/>
      <c r="Q81" s="48"/>
      <c r="R81" s="48"/>
      <c r="S81" s="48"/>
      <c r="T81" s="2"/>
      <c r="U81" s="2"/>
      <c r="V81" s="2"/>
      <c r="W81" s="2"/>
      <c r="X81" s="48"/>
      <c r="Y81" s="48"/>
      <c r="Z81" s="2"/>
      <c r="AA81" s="2"/>
      <c r="AB81" s="2"/>
      <c r="AC81" s="2"/>
      <c r="AD81" s="2"/>
      <c r="AE81" s="2"/>
      <c r="AF81" s="3"/>
      <c r="AG81" s="39"/>
      <c r="AH81" s="39"/>
    </row>
    <row r="82" spans="1:34" s="4" customFormat="1" ht="75" x14ac:dyDescent="0.25">
      <c r="A82" s="5" t="s">
        <v>18</v>
      </c>
      <c r="B82" s="6">
        <f t="shared" ref="B82:AD82" si="87">B84+B90+B96+B102</f>
        <v>23532.336000000003</v>
      </c>
      <c r="C82" s="6">
        <f>C84+C90+C96+C102</f>
        <v>20611.7</v>
      </c>
      <c r="D82" s="6">
        <f>D84+D90+D96+D102</f>
        <v>19405.43</v>
      </c>
      <c r="E82" s="6">
        <f>E84+E90+E96+E102</f>
        <v>19405.43</v>
      </c>
      <c r="F82" s="6">
        <f>E82/B82*100</f>
        <v>82.46282901960943</v>
      </c>
      <c r="G82" s="6">
        <f>E82/C82*100</f>
        <v>94.147644299111661</v>
      </c>
      <c r="H82" s="6">
        <f t="shared" si="87"/>
        <v>1333.9</v>
      </c>
      <c r="I82" s="6">
        <f t="shared" si="87"/>
        <v>685.4</v>
      </c>
      <c r="J82" s="6">
        <f t="shared" si="87"/>
        <v>1611.8</v>
      </c>
      <c r="K82" s="6">
        <f t="shared" si="87"/>
        <v>1972.9</v>
      </c>
      <c r="L82" s="6">
        <f t="shared" si="87"/>
        <v>1685.6000000000001</v>
      </c>
      <c r="M82" s="6">
        <f t="shared" si="87"/>
        <v>1621.1000000000001</v>
      </c>
      <c r="N82" s="49">
        <f>N84+N90+N96+N102</f>
        <v>3104.4999999999995</v>
      </c>
      <c r="O82" s="49">
        <f t="shared" si="87"/>
        <v>2944</v>
      </c>
      <c r="P82" s="49">
        <f t="shared" si="87"/>
        <v>1802</v>
      </c>
      <c r="Q82" s="49">
        <f t="shared" si="87"/>
        <v>1238.7</v>
      </c>
      <c r="R82" s="49">
        <f t="shared" si="87"/>
        <v>1879.4</v>
      </c>
      <c r="S82" s="49">
        <f t="shared" si="87"/>
        <v>1919</v>
      </c>
      <c r="T82" s="6">
        <f>T84+T90+T96+T102</f>
        <v>2896.7999999999997</v>
      </c>
      <c r="U82" s="6">
        <f t="shared" si="87"/>
        <v>2675.8</v>
      </c>
      <c r="V82" s="6">
        <f t="shared" si="87"/>
        <v>2017.5</v>
      </c>
      <c r="W82" s="6">
        <f t="shared" si="87"/>
        <v>2199.1</v>
      </c>
      <c r="X82" s="49">
        <f t="shared" si="87"/>
        <v>1704.5</v>
      </c>
      <c r="Y82" s="49">
        <f t="shared" si="87"/>
        <v>1768.3</v>
      </c>
      <c r="Z82" s="6">
        <f t="shared" si="87"/>
        <v>2575.6999999999998</v>
      </c>
      <c r="AA82" s="6">
        <f>AA84+AA90+AA96+AA102</f>
        <v>2381.13</v>
      </c>
      <c r="AB82" s="6">
        <f t="shared" si="87"/>
        <v>1465.7</v>
      </c>
      <c r="AC82" s="6">
        <f t="shared" si="87"/>
        <v>0</v>
      </c>
      <c r="AD82" s="6">
        <f t="shared" si="87"/>
        <v>1454.9359999999999</v>
      </c>
      <c r="AE82" s="6">
        <f>AE84+AE90+AE96+AE102</f>
        <v>0</v>
      </c>
      <c r="AF82" s="3"/>
      <c r="AG82" s="39"/>
      <c r="AH82" s="39"/>
    </row>
    <row r="83" spans="1:34" s="4" customFormat="1" ht="18.75" x14ac:dyDescent="0.25">
      <c r="A83" s="29" t="s">
        <v>2</v>
      </c>
      <c r="B83" s="7"/>
      <c r="C83" s="9"/>
      <c r="D83" s="9"/>
      <c r="E83" s="2"/>
      <c r="F83" s="2"/>
      <c r="G83" s="2"/>
      <c r="H83" s="2"/>
      <c r="I83" s="2"/>
      <c r="J83" s="2"/>
      <c r="K83" s="2"/>
      <c r="L83" s="35"/>
      <c r="M83" s="35"/>
      <c r="N83" s="48"/>
      <c r="O83" s="48"/>
      <c r="P83" s="48"/>
      <c r="Q83" s="48"/>
      <c r="R83" s="48"/>
      <c r="S83" s="48"/>
      <c r="T83" s="2"/>
      <c r="U83" s="2"/>
      <c r="V83" s="2"/>
      <c r="W83" s="2"/>
      <c r="X83" s="48"/>
      <c r="Y83" s="48"/>
      <c r="Z83" s="2"/>
      <c r="AA83" s="2"/>
      <c r="AB83" s="2"/>
      <c r="AC83" s="2"/>
      <c r="AD83" s="2"/>
      <c r="AE83" s="7"/>
      <c r="AF83" s="3"/>
      <c r="AG83" s="39"/>
      <c r="AH83" s="39"/>
    </row>
    <row r="84" spans="1:34" s="57" customFormat="1" ht="37.5" x14ac:dyDescent="0.25">
      <c r="A84" s="55" t="s">
        <v>19</v>
      </c>
      <c r="B84" s="40">
        <f t="shared" ref="B84:S84" si="88">B85</f>
        <v>300</v>
      </c>
      <c r="C84" s="40">
        <f t="shared" si="88"/>
        <v>300</v>
      </c>
      <c r="D84" s="40">
        <f>D85</f>
        <v>300</v>
      </c>
      <c r="E84" s="40">
        <f t="shared" si="88"/>
        <v>300</v>
      </c>
      <c r="F84" s="40">
        <f t="shared" si="88"/>
        <v>100</v>
      </c>
      <c r="G84" s="40">
        <f t="shared" si="88"/>
        <v>100</v>
      </c>
      <c r="H84" s="40">
        <f t="shared" si="88"/>
        <v>0</v>
      </c>
      <c r="I84" s="40">
        <f t="shared" si="88"/>
        <v>0</v>
      </c>
      <c r="J84" s="40">
        <f t="shared" si="88"/>
        <v>0</v>
      </c>
      <c r="K84" s="40">
        <f t="shared" si="88"/>
        <v>0</v>
      </c>
      <c r="L84" s="40">
        <f t="shared" si="88"/>
        <v>0</v>
      </c>
      <c r="M84" s="40">
        <f t="shared" si="88"/>
        <v>0</v>
      </c>
      <c r="N84" s="40">
        <f t="shared" si="88"/>
        <v>0</v>
      </c>
      <c r="O84" s="40">
        <f t="shared" si="88"/>
        <v>0</v>
      </c>
      <c r="P84" s="40">
        <f t="shared" si="88"/>
        <v>0</v>
      </c>
      <c r="Q84" s="40">
        <f t="shared" si="88"/>
        <v>0</v>
      </c>
      <c r="R84" s="40">
        <f t="shared" si="88"/>
        <v>0</v>
      </c>
      <c r="S84" s="40">
        <f t="shared" si="88"/>
        <v>0</v>
      </c>
      <c r="T84" s="40">
        <f>T85</f>
        <v>0</v>
      </c>
      <c r="U84" s="40">
        <f>U85</f>
        <v>0</v>
      </c>
      <c r="V84" s="40">
        <f t="shared" ref="V84:AE84" si="89">V85</f>
        <v>300</v>
      </c>
      <c r="W84" s="40">
        <f t="shared" si="89"/>
        <v>300</v>
      </c>
      <c r="X84" s="40">
        <f t="shared" si="89"/>
        <v>0</v>
      </c>
      <c r="Y84" s="40">
        <f t="shared" si="89"/>
        <v>0</v>
      </c>
      <c r="Z84" s="40">
        <f t="shared" si="89"/>
        <v>0</v>
      </c>
      <c r="AA84" s="40">
        <f t="shared" si="89"/>
        <v>0</v>
      </c>
      <c r="AB84" s="40">
        <f t="shared" si="89"/>
        <v>0</v>
      </c>
      <c r="AC84" s="40">
        <f t="shared" si="89"/>
        <v>0</v>
      </c>
      <c r="AD84" s="40">
        <f t="shared" si="89"/>
        <v>0</v>
      </c>
      <c r="AE84" s="40">
        <f t="shared" si="89"/>
        <v>0</v>
      </c>
      <c r="AF84" s="62"/>
      <c r="AG84" s="39"/>
      <c r="AH84" s="39"/>
    </row>
    <row r="85" spans="1:34" s="4" customFormat="1" ht="18.75" x14ac:dyDescent="0.25">
      <c r="A85" s="3" t="s">
        <v>4</v>
      </c>
      <c r="B85" s="11">
        <f>B86+B87+B88+B89</f>
        <v>300</v>
      </c>
      <c r="C85" s="11">
        <f t="shared" ref="C85" si="90">C86+C87+C88+C89</f>
        <v>300</v>
      </c>
      <c r="D85" s="11">
        <f t="shared" ref="D85" si="91">D86+D87+D88+D89</f>
        <v>300</v>
      </c>
      <c r="E85" s="11">
        <f t="shared" ref="E85" si="92">E86+E87+E88+E89</f>
        <v>300</v>
      </c>
      <c r="F85" s="12">
        <f t="shared" ref="F85:AE85" si="93">F86+F87+F88+F89</f>
        <v>100</v>
      </c>
      <c r="G85" s="12">
        <f t="shared" si="93"/>
        <v>100</v>
      </c>
      <c r="H85" s="9">
        <f t="shared" si="93"/>
        <v>0</v>
      </c>
      <c r="I85" s="9">
        <f t="shared" si="93"/>
        <v>0</v>
      </c>
      <c r="J85" s="9">
        <f t="shared" si="93"/>
        <v>0</v>
      </c>
      <c r="K85" s="9">
        <f t="shared" si="93"/>
        <v>0</v>
      </c>
      <c r="L85" s="12">
        <f t="shared" si="93"/>
        <v>0</v>
      </c>
      <c r="M85" s="12">
        <f t="shared" si="93"/>
        <v>0</v>
      </c>
      <c r="N85" s="52">
        <f t="shared" si="93"/>
        <v>0</v>
      </c>
      <c r="O85" s="52">
        <f t="shared" si="93"/>
        <v>0</v>
      </c>
      <c r="P85" s="52">
        <f t="shared" si="93"/>
        <v>0</v>
      </c>
      <c r="Q85" s="52">
        <f t="shared" si="93"/>
        <v>0</v>
      </c>
      <c r="R85" s="52">
        <f t="shared" si="93"/>
        <v>0</v>
      </c>
      <c r="S85" s="52">
        <f t="shared" si="93"/>
        <v>0</v>
      </c>
      <c r="T85" s="9">
        <f t="shared" si="93"/>
        <v>0</v>
      </c>
      <c r="U85" s="9">
        <f t="shared" si="93"/>
        <v>0</v>
      </c>
      <c r="V85" s="9">
        <f t="shared" si="93"/>
        <v>300</v>
      </c>
      <c r="W85" s="9">
        <f t="shared" si="93"/>
        <v>300</v>
      </c>
      <c r="X85" s="52">
        <f t="shared" si="93"/>
        <v>0</v>
      </c>
      <c r="Y85" s="52">
        <f t="shared" si="93"/>
        <v>0</v>
      </c>
      <c r="Z85" s="9">
        <f t="shared" si="93"/>
        <v>0</v>
      </c>
      <c r="AA85" s="9">
        <f t="shared" si="93"/>
        <v>0</v>
      </c>
      <c r="AB85" s="9">
        <f t="shared" si="93"/>
        <v>0</v>
      </c>
      <c r="AC85" s="9">
        <f t="shared" si="93"/>
        <v>0</v>
      </c>
      <c r="AD85" s="9">
        <f t="shared" si="93"/>
        <v>0</v>
      </c>
      <c r="AE85" s="9">
        <f t="shared" si="93"/>
        <v>0</v>
      </c>
      <c r="AF85" s="3"/>
      <c r="AG85" s="39"/>
      <c r="AH85" s="39"/>
    </row>
    <row r="86" spans="1:34" s="4" customFormat="1" ht="18.75" x14ac:dyDescent="0.25">
      <c r="A86" s="29" t="s">
        <v>5</v>
      </c>
      <c r="B86" s="11">
        <f>H86+J86+L86+N86+P86+R86+T86+V86+X86+Z86+AB86+AD86</f>
        <v>0</v>
      </c>
      <c r="C86" s="9">
        <f>H86+J86</f>
        <v>0</v>
      </c>
      <c r="D86" s="9">
        <f>E86</f>
        <v>0</v>
      </c>
      <c r="E86" s="9">
        <f>I86+K86+M86+O86+Q86+S86+U86+W86+Y86+AA86+AC86+AE86</f>
        <v>0</v>
      </c>
      <c r="F86" s="9"/>
      <c r="G86" s="9"/>
      <c r="H86" s="9"/>
      <c r="I86" s="9"/>
      <c r="J86" s="9"/>
      <c r="K86" s="9"/>
      <c r="L86" s="12"/>
      <c r="M86" s="12"/>
      <c r="N86" s="52"/>
      <c r="O86" s="52"/>
      <c r="P86" s="52"/>
      <c r="Q86" s="52"/>
      <c r="R86" s="52"/>
      <c r="S86" s="52"/>
      <c r="T86" s="9"/>
      <c r="U86" s="9"/>
      <c r="V86" s="9"/>
      <c r="W86" s="9"/>
      <c r="X86" s="52"/>
      <c r="Y86" s="52"/>
      <c r="Z86" s="9"/>
      <c r="AA86" s="9"/>
      <c r="AB86" s="9"/>
      <c r="AC86" s="9"/>
      <c r="AD86" s="9"/>
      <c r="AE86" s="9"/>
      <c r="AF86" s="3"/>
      <c r="AG86" s="39"/>
      <c r="AH86" s="39"/>
    </row>
    <row r="87" spans="1:34" s="4" customFormat="1" ht="18.75" x14ac:dyDescent="0.25">
      <c r="A87" s="29" t="s">
        <v>6</v>
      </c>
      <c r="B87" s="11">
        <f>J87+L87+N87+P87+R87+T87+V87+X87+Z87+AB87+AD87+H87</f>
        <v>300</v>
      </c>
      <c r="C87" s="9">
        <f>H87+J87+V87</f>
        <v>300</v>
      </c>
      <c r="D87" s="9">
        <f>E87</f>
        <v>300</v>
      </c>
      <c r="E87" s="9">
        <f>I87+K87+M87+O87+Q87+S87+U87+W87+Y87+AA87+AC87+AE87</f>
        <v>300</v>
      </c>
      <c r="F87" s="9">
        <f>E87/B87*100</f>
        <v>100</v>
      </c>
      <c r="G87" s="9">
        <f>E87/C87*100</f>
        <v>100</v>
      </c>
      <c r="H87" s="2"/>
      <c r="I87" s="2"/>
      <c r="J87" s="2"/>
      <c r="K87" s="2"/>
      <c r="L87" s="35"/>
      <c r="M87" s="35"/>
      <c r="N87" s="48"/>
      <c r="O87" s="48"/>
      <c r="P87" s="48"/>
      <c r="Q87" s="48"/>
      <c r="R87" s="48"/>
      <c r="S87" s="48"/>
      <c r="T87" s="9">
        <v>0</v>
      </c>
      <c r="U87" s="9">
        <v>0</v>
      </c>
      <c r="V87" s="9">
        <v>300</v>
      </c>
      <c r="W87" s="9">
        <v>300</v>
      </c>
      <c r="X87" s="52">
        <v>0</v>
      </c>
      <c r="Y87" s="52">
        <v>0</v>
      </c>
      <c r="Z87" s="2"/>
      <c r="AA87" s="2"/>
      <c r="AB87" s="2"/>
      <c r="AC87" s="2"/>
      <c r="AD87" s="2"/>
      <c r="AE87" s="2"/>
      <c r="AF87" s="3"/>
      <c r="AG87" s="39"/>
      <c r="AH87" s="39"/>
    </row>
    <row r="88" spans="1:34" s="4" customFormat="1" ht="18.75" x14ac:dyDescent="0.25">
      <c r="A88" s="29" t="s">
        <v>7</v>
      </c>
      <c r="B88" s="11"/>
      <c r="C88" s="9"/>
      <c r="D88" s="9"/>
      <c r="E88" s="9"/>
      <c r="F88" s="2"/>
      <c r="G88" s="2"/>
      <c r="H88" s="2"/>
      <c r="I88" s="2"/>
      <c r="J88" s="2"/>
      <c r="K88" s="2"/>
      <c r="L88" s="35"/>
      <c r="M88" s="35"/>
      <c r="N88" s="48"/>
      <c r="O88" s="48"/>
      <c r="P88" s="48"/>
      <c r="Q88" s="48"/>
      <c r="R88" s="48"/>
      <c r="S88" s="48"/>
      <c r="T88" s="2"/>
      <c r="U88" s="2"/>
      <c r="V88" s="2"/>
      <c r="W88" s="2"/>
      <c r="X88" s="48"/>
      <c r="Y88" s="48"/>
      <c r="Z88" s="2"/>
      <c r="AA88" s="2"/>
      <c r="AB88" s="2"/>
      <c r="AC88" s="2"/>
      <c r="AD88" s="2"/>
      <c r="AE88" s="2"/>
      <c r="AF88" s="3"/>
      <c r="AG88" s="39"/>
      <c r="AH88" s="39"/>
    </row>
    <row r="89" spans="1:34" s="4" customFormat="1" ht="18.75" x14ac:dyDescent="0.25">
      <c r="A89" s="29" t="s">
        <v>8</v>
      </c>
      <c r="B89" s="11"/>
      <c r="C89" s="9"/>
      <c r="D89" s="9"/>
      <c r="E89" s="9"/>
      <c r="F89" s="2"/>
      <c r="G89" s="2"/>
      <c r="H89" s="2"/>
      <c r="I89" s="2"/>
      <c r="J89" s="2"/>
      <c r="K89" s="2"/>
      <c r="L89" s="35"/>
      <c r="M89" s="35"/>
      <c r="N89" s="48"/>
      <c r="O89" s="48"/>
      <c r="P89" s="48"/>
      <c r="Q89" s="48"/>
      <c r="R89" s="48"/>
      <c r="S89" s="48"/>
      <c r="T89" s="2"/>
      <c r="U89" s="2"/>
      <c r="V89" s="2"/>
      <c r="W89" s="2"/>
      <c r="X89" s="48"/>
      <c r="Y89" s="48"/>
      <c r="Z89" s="2"/>
      <c r="AA89" s="2"/>
      <c r="AB89" s="2"/>
      <c r="AC89" s="2"/>
      <c r="AD89" s="2"/>
      <c r="AE89" s="6"/>
      <c r="AF89" s="3"/>
      <c r="AG89" s="39"/>
      <c r="AH89" s="39"/>
    </row>
    <row r="90" spans="1:34" s="57" customFormat="1" ht="37.5" x14ac:dyDescent="0.25">
      <c r="A90" s="55" t="s">
        <v>20</v>
      </c>
      <c r="B90" s="40">
        <f t="shared" ref="B90:S90" si="94">B91</f>
        <v>200</v>
      </c>
      <c r="C90" s="40">
        <f t="shared" si="94"/>
        <v>200</v>
      </c>
      <c r="D90" s="40">
        <f>D91</f>
        <v>200</v>
      </c>
      <c r="E90" s="40">
        <f t="shared" si="94"/>
        <v>200</v>
      </c>
      <c r="F90" s="40">
        <f t="shared" si="94"/>
        <v>100</v>
      </c>
      <c r="G90" s="40">
        <f t="shared" si="94"/>
        <v>100</v>
      </c>
      <c r="H90" s="40">
        <f t="shared" si="94"/>
        <v>0</v>
      </c>
      <c r="I90" s="40">
        <f t="shared" si="94"/>
        <v>0</v>
      </c>
      <c r="J90" s="40">
        <f t="shared" si="94"/>
        <v>0</v>
      </c>
      <c r="K90" s="40">
        <f t="shared" si="94"/>
        <v>0</v>
      </c>
      <c r="L90" s="40">
        <f t="shared" si="94"/>
        <v>0</v>
      </c>
      <c r="M90" s="40">
        <f t="shared" si="94"/>
        <v>0</v>
      </c>
      <c r="N90" s="40">
        <f t="shared" si="94"/>
        <v>200</v>
      </c>
      <c r="O90" s="40">
        <f t="shared" si="94"/>
        <v>200</v>
      </c>
      <c r="P90" s="40">
        <f t="shared" si="94"/>
        <v>0</v>
      </c>
      <c r="Q90" s="40">
        <f t="shared" si="94"/>
        <v>0</v>
      </c>
      <c r="R90" s="40">
        <f t="shared" si="94"/>
        <v>0</v>
      </c>
      <c r="S90" s="40">
        <f t="shared" si="94"/>
        <v>0</v>
      </c>
      <c r="T90" s="40">
        <f>T91</f>
        <v>0</v>
      </c>
      <c r="U90" s="40">
        <f>U91</f>
        <v>0</v>
      </c>
      <c r="V90" s="40">
        <f t="shared" ref="V90:AE90" si="95">V91</f>
        <v>0</v>
      </c>
      <c r="W90" s="40">
        <f t="shared" si="95"/>
        <v>0</v>
      </c>
      <c r="X90" s="40">
        <f t="shared" si="95"/>
        <v>0</v>
      </c>
      <c r="Y90" s="40">
        <f t="shared" si="95"/>
        <v>0</v>
      </c>
      <c r="Z90" s="40">
        <f t="shared" si="95"/>
        <v>0</v>
      </c>
      <c r="AA90" s="40">
        <f t="shared" si="95"/>
        <v>0</v>
      </c>
      <c r="AB90" s="40">
        <f t="shared" si="95"/>
        <v>0</v>
      </c>
      <c r="AC90" s="40">
        <f t="shared" si="95"/>
        <v>0</v>
      </c>
      <c r="AD90" s="40">
        <f t="shared" si="95"/>
        <v>0</v>
      </c>
      <c r="AE90" s="40">
        <f t="shared" si="95"/>
        <v>0</v>
      </c>
      <c r="AF90" s="62"/>
      <c r="AG90" s="39"/>
      <c r="AH90" s="39"/>
    </row>
    <row r="91" spans="1:34" s="4" customFormat="1" ht="18.75" x14ac:dyDescent="0.25">
      <c r="A91" s="3" t="s">
        <v>4</v>
      </c>
      <c r="B91" s="11">
        <f>B92+B93+B94+B95</f>
        <v>200</v>
      </c>
      <c r="C91" s="11">
        <f t="shared" ref="C91" si="96">C92+C93+C94+C95</f>
        <v>200</v>
      </c>
      <c r="D91" s="11">
        <f t="shared" ref="D91" si="97">D92+D93+D94+D95</f>
        <v>200</v>
      </c>
      <c r="E91" s="11">
        <f t="shared" ref="E91" si="98">E92+E93+E94+E95</f>
        <v>200</v>
      </c>
      <c r="F91" s="9">
        <f>E91/B91*100</f>
        <v>100</v>
      </c>
      <c r="G91" s="9">
        <f>E91/C91*100</f>
        <v>100</v>
      </c>
      <c r="H91" s="9">
        <f t="shared" ref="H91:AE91" si="99">H92+H93</f>
        <v>0</v>
      </c>
      <c r="I91" s="9">
        <f t="shared" si="99"/>
        <v>0</v>
      </c>
      <c r="J91" s="9">
        <f t="shared" si="99"/>
        <v>0</v>
      </c>
      <c r="K91" s="9">
        <f t="shared" si="99"/>
        <v>0</v>
      </c>
      <c r="L91" s="12">
        <f t="shared" si="99"/>
        <v>0</v>
      </c>
      <c r="M91" s="12">
        <f t="shared" si="99"/>
        <v>0</v>
      </c>
      <c r="N91" s="52">
        <f t="shared" si="99"/>
        <v>200</v>
      </c>
      <c r="O91" s="52">
        <f t="shared" si="99"/>
        <v>200</v>
      </c>
      <c r="P91" s="52">
        <f t="shared" si="99"/>
        <v>0</v>
      </c>
      <c r="Q91" s="52">
        <f t="shared" si="99"/>
        <v>0</v>
      </c>
      <c r="R91" s="52">
        <f t="shared" si="99"/>
        <v>0</v>
      </c>
      <c r="S91" s="52">
        <f t="shared" si="99"/>
        <v>0</v>
      </c>
      <c r="T91" s="9">
        <f t="shared" si="99"/>
        <v>0</v>
      </c>
      <c r="U91" s="9">
        <f t="shared" si="99"/>
        <v>0</v>
      </c>
      <c r="V91" s="9">
        <f t="shared" si="99"/>
        <v>0</v>
      </c>
      <c r="W91" s="9">
        <f t="shared" si="99"/>
        <v>0</v>
      </c>
      <c r="X91" s="52">
        <f t="shared" si="99"/>
        <v>0</v>
      </c>
      <c r="Y91" s="52">
        <f t="shared" si="99"/>
        <v>0</v>
      </c>
      <c r="Z91" s="9">
        <f t="shared" si="99"/>
        <v>0</v>
      </c>
      <c r="AA91" s="9">
        <f t="shared" si="99"/>
        <v>0</v>
      </c>
      <c r="AB91" s="9">
        <f t="shared" si="99"/>
        <v>0</v>
      </c>
      <c r="AC91" s="9">
        <f t="shared" si="99"/>
        <v>0</v>
      </c>
      <c r="AD91" s="9">
        <f t="shared" si="99"/>
        <v>0</v>
      </c>
      <c r="AE91" s="9">
        <f t="shared" si="99"/>
        <v>0</v>
      </c>
      <c r="AF91" s="3"/>
      <c r="AG91" s="39"/>
      <c r="AH91" s="39"/>
    </row>
    <row r="92" spans="1:34" s="4" customFormat="1" ht="18.75" x14ac:dyDescent="0.25">
      <c r="A92" s="29" t="s">
        <v>5</v>
      </c>
      <c r="B92" s="11">
        <f>H92+J92+L92+N92+P92+R92+T92+V92+X92+Z92+AB92+AD92</f>
        <v>0</v>
      </c>
      <c r="C92" s="9">
        <f>H92+J92</f>
        <v>0</v>
      </c>
      <c r="D92" s="9">
        <f>E92</f>
        <v>0</v>
      </c>
      <c r="E92" s="9">
        <f>I92+K92+M92+O92+Q92+S92+U92+W92+Y92+AA92+AC92+AE92</f>
        <v>0</v>
      </c>
      <c r="F92" s="9"/>
      <c r="G92" s="9"/>
      <c r="H92" s="9"/>
      <c r="I92" s="9"/>
      <c r="J92" s="9"/>
      <c r="K92" s="9"/>
      <c r="L92" s="12"/>
      <c r="M92" s="12"/>
      <c r="N92" s="52"/>
      <c r="O92" s="52"/>
      <c r="P92" s="52"/>
      <c r="Q92" s="52"/>
      <c r="R92" s="52"/>
      <c r="S92" s="52"/>
      <c r="T92" s="9"/>
      <c r="U92" s="9"/>
      <c r="V92" s="9"/>
      <c r="W92" s="9"/>
      <c r="X92" s="52"/>
      <c r="Y92" s="52"/>
      <c r="Z92" s="9"/>
      <c r="AA92" s="9"/>
      <c r="AB92" s="9"/>
      <c r="AC92" s="9"/>
      <c r="AD92" s="9"/>
      <c r="AE92" s="9"/>
      <c r="AF92" s="3"/>
      <c r="AG92" s="39"/>
      <c r="AH92" s="39"/>
    </row>
    <row r="93" spans="1:34" s="4" customFormat="1" ht="18.75" x14ac:dyDescent="0.25">
      <c r="A93" s="29" t="s">
        <v>6</v>
      </c>
      <c r="B93" s="11">
        <f>J93+L93+N93+P93+R93+T93+V93+X93+Z93+AB93+AD93+H93</f>
        <v>200</v>
      </c>
      <c r="C93" s="9">
        <f>H93+J93+N93+P93</f>
        <v>200</v>
      </c>
      <c r="D93" s="9">
        <f>E93</f>
        <v>200</v>
      </c>
      <c r="E93" s="9">
        <f>I93+K93+M93+O93+Q93+S93+U93+W93+Y93+AA93+AC93+AE93</f>
        <v>200</v>
      </c>
      <c r="F93" s="9">
        <f>E93/B93*100</f>
        <v>100</v>
      </c>
      <c r="G93" s="9">
        <f>E93/C93*100</f>
        <v>100</v>
      </c>
      <c r="H93" s="2"/>
      <c r="I93" s="2"/>
      <c r="J93" s="2"/>
      <c r="K93" s="2"/>
      <c r="L93" s="35"/>
      <c r="M93" s="35"/>
      <c r="N93" s="52">
        <v>200</v>
      </c>
      <c r="O93" s="52">
        <v>200</v>
      </c>
      <c r="P93" s="48"/>
      <c r="Q93" s="52"/>
      <c r="R93" s="48"/>
      <c r="S93" s="48"/>
      <c r="T93" s="9">
        <v>0</v>
      </c>
      <c r="U93" s="9">
        <v>0</v>
      </c>
      <c r="V93" s="2"/>
      <c r="W93" s="2"/>
      <c r="X93" s="52">
        <v>0</v>
      </c>
      <c r="Y93" s="52">
        <v>0</v>
      </c>
      <c r="Z93" s="2"/>
      <c r="AA93" s="2"/>
      <c r="AB93" s="2"/>
      <c r="AC93" s="2"/>
      <c r="AD93" s="2"/>
      <c r="AE93" s="9"/>
      <c r="AF93" s="3"/>
      <c r="AG93" s="39"/>
      <c r="AH93" s="39"/>
    </row>
    <row r="94" spans="1:34" s="4" customFormat="1" ht="18.75" x14ac:dyDescent="0.25">
      <c r="A94" s="29" t="s">
        <v>7</v>
      </c>
      <c r="B94" s="11"/>
      <c r="C94" s="9"/>
      <c r="D94" s="9"/>
      <c r="E94" s="9"/>
      <c r="F94" s="2"/>
      <c r="G94" s="2"/>
      <c r="H94" s="2"/>
      <c r="I94" s="2"/>
      <c r="J94" s="2"/>
      <c r="K94" s="2"/>
      <c r="L94" s="35"/>
      <c r="M94" s="35"/>
      <c r="N94" s="48"/>
      <c r="O94" s="48"/>
      <c r="P94" s="48"/>
      <c r="Q94" s="48"/>
      <c r="R94" s="48"/>
      <c r="S94" s="48"/>
      <c r="T94" s="2"/>
      <c r="U94" s="2"/>
      <c r="V94" s="2"/>
      <c r="W94" s="2"/>
      <c r="X94" s="48"/>
      <c r="Y94" s="48"/>
      <c r="Z94" s="2"/>
      <c r="AA94" s="2"/>
      <c r="AB94" s="2"/>
      <c r="AC94" s="2"/>
      <c r="AD94" s="2"/>
      <c r="AE94" s="2"/>
      <c r="AF94" s="3"/>
      <c r="AG94" s="39"/>
      <c r="AH94" s="39"/>
    </row>
    <row r="95" spans="1:34" s="4" customFormat="1" ht="18.75" x14ac:dyDescent="0.25">
      <c r="A95" s="29" t="s">
        <v>8</v>
      </c>
      <c r="B95" s="11"/>
      <c r="C95" s="9"/>
      <c r="D95" s="9"/>
      <c r="E95" s="9"/>
      <c r="F95" s="2"/>
      <c r="G95" s="2"/>
      <c r="H95" s="2"/>
      <c r="I95" s="2"/>
      <c r="J95" s="2"/>
      <c r="K95" s="2"/>
      <c r="L95" s="35"/>
      <c r="M95" s="35"/>
      <c r="N95" s="48"/>
      <c r="O95" s="48"/>
      <c r="P95" s="48"/>
      <c r="Q95" s="48"/>
      <c r="R95" s="48"/>
      <c r="S95" s="48"/>
      <c r="T95" s="2"/>
      <c r="U95" s="2"/>
      <c r="V95" s="2"/>
      <c r="W95" s="2"/>
      <c r="X95" s="48"/>
      <c r="Y95" s="48"/>
      <c r="Z95" s="2"/>
      <c r="AA95" s="2"/>
      <c r="AB95" s="2"/>
      <c r="AC95" s="2"/>
      <c r="AD95" s="2"/>
      <c r="AE95" s="2"/>
      <c r="AF95" s="3"/>
      <c r="AG95" s="39"/>
      <c r="AH95" s="39"/>
    </row>
    <row r="96" spans="1:34" s="57" customFormat="1" ht="33.75" customHeight="1" x14ac:dyDescent="0.25">
      <c r="A96" s="55" t="s">
        <v>21</v>
      </c>
      <c r="B96" s="40">
        <f t="shared" ref="B96:S96" si="100">B97</f>
        <v>500</v>
      </c>
      <c r="C96" s="40">
        <f t="shared" si="100"/>
        <v>500</v>
      </c>
      <c r="D96" s="40">
        <f>D97</f>
        <v>410.00000000000006</v>
      </c>
      <c r="E96" s="40">
        <f t="shared" si="100"/>
        <v>410.00000000000006</v>
      </c>
      <c r="F96" s="40">
        <f t="shared" si="100"/>
        <v>82</v>
      </c>
      <c r="G96" s="40">
        <f t="shared" si="100"/>
        <v>82</v>
      </c>
      <c r="H96" s="40">
        <f t="shared" si="100"/>
        <v>0</v>
      </c>
      <c r="I96" s="40">
        <f t="shared" si="100"/>
        <v>0</v>
      </c>
      <c r="J96" s="40">
        <f t="shared" si="100"/>
        <v>0</v>
      </c>
      <c r="K96" s="40">
        <f t="shared" si="100"/>
        <v>0</v>
      </c>
      <c r="L96" s="40">
        <f t="shared" si="100"/>
        <v>40</v>
      </c>
      <c r="M96" s="40">
        <f t="shared" si="100"/>
        <v>40</v>
      </c>
      <c r="N96" s="40">
        <f t="shared" si="100"/>
        <v>223.6</v>
      </c>
      <c r="O96" s="40">
        <f t="shared" si="100"/>
        <v>223.6</v>
      </c>
      <c r="P96" s="40">
        <f t="shared" si="100"/>
        <v>0</v>
      </c>
      <c r="Q96" s="40">
        <f t="shared" si="100"/>
        <v>0</v>
      </c>
      <c r="R96" s="40">
        <f t="shared" si="100"/>
        <v>0</v>
      </c>
      <c r="S96" s="40">
        <f t="shared" si="100"/>
        <v>0</v>
      </c>
      <c r="T96" s="40">
        <f>T97</f>
        <v>0</v>
      </c>
      <c r="U96" s="40">
        <f>U97</f>
        <v>0</v>
      </c>
      <c r="V96" s="40">
        <f t="shared" ref="V96:AE96" si="101">V97</f>
        <v>96.3</v>
      </c>
      <c r="W96" s="40">
        <f t="shared" si="101"/>
        <v>96.3</v>
      </c>
      <c r="X96" s="40">
        <f t="shared" si="101"/>
        <v>140.1</v>
      </c>
      <c r="Y96" s="40">
        <f t="shared" si="101"/>
        <v>50.1</v>
      </c>
      <c r="Z96" s="40">
        <f t="shared" si="101"/>
        <v>0</v>
      </c>
      <c r="AA96" s="40">
        <f t="shared" si="101"/>
        <v>0</v>
      </c>
      <c r="AB96" s="40">
        <f t="shared" si="101"/>
        <v>0</v>
      </c>
      <c r="AC96" s="40">
        <f t="shared" si="101"/>
        <v>0</v>
      </c>
      <c r="AD96" s="40">
        <f t="shared" si="101"/>
        <v>0</v>
      </c>
      <c r="AE96" s="40">
        <f t="shared" si="101"/>
        <v>0</v>
      </c>
      <c r="AF96" s="82" t="s">
        <v>84</v>
      </c>
      <c r="AG96" s="39"/>
      <c r="AH96" s="39"/>
    </row>
    <row r="97" spans="1:34" s="4" customFormat="1" ht="18.75" x14ac:dyDescent="0.25">
      <c r="A97" s="3" t="s">
        <v>4</v>
      </c>
      <c r="B97" s="11">
        <f>B98+B99+B100+B101</f>
        <v>500</v>
      </c>
      <c r="C97" s="11">
        <f t="shared" ref="C97" si="102">C98+C99+C100+C101</f>
        <v>500</v>
      </c>
      <c r="D97" s="11">
        <f t="shared" ref="D97" si="103">D98+D99+D100+D101</f>
        <v>410.00000000000006</v>
      </c>
      <c r="E97" s="11">
        <f t="shared" ref="E97" si="104">E98+E99+E100+E101</f>
        <v>410.00000000000006</v>
      </c>
      <c r="F97" s="9">
        <f>E97/B97*100</f>
        <v>82</v>
      </c>
      <c r="G97" s="9">
        <f>E97/C97*100</f>
        <v>82</v>
      </c>
      <c r="H97" s="9">
        <f t="shared" ref="H97:AD97" si="105">H98+H99</f>
        <v>0</v>
      </c>
      <c r="I97" s="9">
        <f t="shared" si="105"/>
        <v>0</v>
      </c>
      <c r="J97" s="9">
        <f t="shared" si="105"/>
        <v>0</v>
      </c>
      <c r="K97" s="9">
        <f t="shared" si="105"/>
        <v>0</v>
      </c>
      <c r="L97" s="12">
        <f t="shared" si="105"/>
        <v>40</v>
      </c>
      <c r="M97" s="12">
        <f t="shared" si="105"/>
        <v>40</v>
      </c>
      <c r="N97" s="52">
        <f t="shared" si="105"/>
        <v>223.6</v>
      </c>
      <c r="O97" s="52">
        <f t="shared" si="105"/>
        <v>223.6</v>
      </c>
      <c r="P97" s="52">
        <f t="shared" si="105"/>
        <v>0</v>
      </c>
      <c r="Q97" s="52">
        <f t="shared" si="105"/>
        <v>0</v>
      </c>
      <c r="R97" s="52">
        <f t="shared" si="105"/>
        <v>0</v>
      </c>
      <c r="S97" s="52">
        <f t="shared" si="105"/>
        <v>0</v>
      </c>
      <c r="T97" s="9">
        <f t="shared" si="105"/>
        <v>0</v>
      </c>
      <c r="U97" s="9">
        <f t="shared" si="105"/>
        <v>0</v>
      </c>
      <c r="V97" s="9">
        <f t="shared" si="105"/>
        <v>96.3</v>
      </c>
      <c r="W97" s="9">
        <f t="shared" si="105"/>
        <v>96.3</v>
      </c>
      <c r="X97" s="52">
        <f t="shared" si="105"/>
        <v>140.1</v>
      </c>
      <c r="Y97" s="52">
        <f t="shared" si="105"/>
        <v>50.1</v>
      </c>
      <c r="Z97" s="9">
        <f t="shared" si="105"/>
        <v>0</v>
      </c>
      <c r="AA97" s="9">
        <f t="shared" si="105"/>
        <v>0</v>
      </c>
      <c r="AB97" s="9">
        <f t="shared" si="105"/>
        <v>0</v>
      </c>
      <c r="AC97" s="9">
        <f t="shared" si="105"/>
        <v>0</v>
      </c>
      <c r="AD97" s="9">
        <f t="shared" si="105"/>
        <v>0</v>
      </c>
      <c r="AE97" s="9">
        <f>AE98+AE99</f>
        <v>0</v>
      </c>
      <c r="AF97" s="83"/>
      <c r="AG97" s="39"/>
      <c r="AH97" s="39"/>
    </row>
    <row r="98" spans="1:34" s="4" customFormat="1" ht="18.75" x14ac:dyDescent="0.25">
      <c r="A98" s="29" t="s">
        <v>5</v>
      </c>
      <c r="B98" s="11">
        <f>H98+J98+L98+N98+P98+R98+T98+V98+X98+Z98+AB98+AD98</f>
        <v>0</v>
      </c>
      <c r="C98" s="9">
        <f>H98+J98+L98+N98+P98+R98+T98+V98</f>
        <v>0</v>
      </c>
      <c r="D98" s="9">
        <f>E98</f>
        <v>0</v>
      </c>
      <c r="E98" s="9">
        <f>I98+K98+M98+O98+Q98+S98+U98+W98+Y98+AA98+AC98+AE98</f>
        <v>0</v>
      </c>
      <c r="F98" s="9"/>
      <c r="G98" s="9"/>
      <c r="H98" s="9"/>
      <c r="I98" s="9"/>
      <c r="J98" s="9"/>
      <c r="K98" s="9"/>
      <c r="L98" s="12"/>
      <c r="M98" s="12"/>
      <c r="N98" s="52"/>
      <c r="O98" s="52"/>
      <c r="P98" s="52"/>
      <c r="Q98" s="52"/>
      <c r="R98" s="52"/>
      <c r="S98" s="52"/>
      <c r="T98" s="9"/>
      <c r="U98" s="9"/>
      <c r="V98" s="9"/>
      <c r="W98" s="9"/>
      <c r="X98" s="52"/>
      <c r="Y98" s="52"/>
      <c r="Z98" s="9"/>
      <c r="AA98" s="9"/>
      <c r="AB98" s="9"/>
      <c r="AC98" s="9"/>
      <c r="AD98" s="9"/>
      <c r="AE98" s="9"/>
      <c r="AF98" s="83"/>
      <c r="AG98" s="39"/>
      <c r="AH98" s="39"/>
    </row>
    <row r="99" spans="1:34" s="4" customFormat="1" ht="21" customHeight="1" x14ac:dyDescent="0.25">
      <c r="A99" s="29" t="s">
        <v>6</v>
      </c>
      <c r="B99" s="11">
        <f>J99+L99+N99+P99+R99+T99+V99+X99+Z99+AB99+AD99+H99</f>
        <v>500</v>
      </c>
      <c r="C99" s="9">
        <f>H99+J99+L99+N99+P99+R99+T99+V99+X99</f>
        <v>500</v>
      </c>
      <c r="D99" s="9">
        <f>E99</f>
        <v>410.00000000000006</v>
      </c>
      <c r="E99" s="9">
        <f>I99+K99+M99+O99+Q99+S99+U99+W99+Y99+AA99+AC99+AE99</f>
        <v>410.00000000000006</v>
      </c>
      <c r="F99" s="9">
        <f>E99/B99*100</f>
        <v>82</v>
      </c>
      <c r="G99" s="9">
        <f>E99/C99*100</f>
        <v>82</v>
      </c>
      <c r="H99" s="9"/>
      <c r="I99" s="9"/>
      <c r="J99" s="9"/>
      <c r="K99" s="9"/>
      <c r="L99" s="12">
        <v>40</v>
      </c>
      <c r="M99" s="12">
        <v>40</v>
      </c>
      <c r="N99" s="52">
        <v>223.6</v>
      </c>
      <c r="O99" s="52">
        <v>223.6</v>
      </c>
      <c r="P99" s="52"/>
      <c r="Q99" s="52"/>
      <c r="R99" s="52"/>
      <c r="S99" s="52"/>
      <c r="T99" s="9">
        <v>0</v>
      </c>
      <c r="U99" s="9">
        <v>0</v>
      </c>
      <c r="V99" s="9">
        <v>96.3</v>
      </c>
      <c r="W99" s="9">
        <v>96.3</v>
      </c>
      <c r="X99" s="52">
        <v>140.1</v>
      </c>
      <c r="Y99" s="52">
        <v>50.1</v>
      </c>
      <c r="Z99" s="9"/>
      <c r="AA99" s="9"/>
      <c r="AB99" s="9"/>
      <c r="AC99" s="9"/>
      <c r="AD99" s="9"/>
      <c r="AE99" s="2"/>
      <c r="AF99" s="84"/>
      <c r="AG99" s="39"/>
      <c r="AH99" s="39"/>
    </row>
    <row r="100" spans="1:34" s="4" customFormat="1" ht="18.75" x14ac:dyDescent="0.25">
      <c r="A100" s="29" t="s">
        <v>7</v>
      </c>
      <c r="B100" s="11"/>
      <c r="C100" s="9"/>
      <c r="D100" s="9"/>
      <c r="E100" s="9"/>
      <c r="F100" s="2"/>
      <c r="G100" s="2"/>
      <c r="H100" s="2"/>
      <c r="I100" s="2"/>
      <c r="J100" s="2"/>
      <c r="K100" s="2"/>
      <c r="L100" s="35"/>
      <c r="M100" s="35"/>
      <c r="N100" s="48"/>
      <c r="O100" s="48"/>
      <c r="P100" s="48"/>
      <c r="Q100" s="48"/>
      <c r="R100" s="48"/>
      <c r="S100" s="48"/>
      <c r="T100" s="2"/>
      <c r="U100" s="2"/>
      <c r="V100" s="2"/>
      <c r="W100" s="2"/>
      <c r="X100" s="48"/>
      <c r="Y100" s="48"/>
      <c r="Z100" s="2"/>
      <c r="AA100" s="2"/>
      <c r="AB100" s="2"/>
      <c r="AC100" s="2"/>
      <c r="AD100" s="2"/>
      <c r="AE100" s="2"/>
      <c r="AF100" s="3"/>
      <c r="AG100" s="39"/>
      <c r="AH100" s="39"/>
    </row>
    <row r="101" spans="1:34" s="4" customFormat="1" ht="18.75" x14ac:dyDescent="0.25">
      <c r="A101" s="29" t="s">
        <v>8</v>
      </c>
      <c r="B101" s="11"/>
      <c r="C101" s="9"/>
      <c r="D101" s="9"/>
      <c r="E101" s="9"/>
      <c r="F101" s="2"/>
      <c r="G101" s="2"/>
      <c r="H101" s="2"/>
      <c r="I101" s="2"/>
      <c r="J101" s="2"/>
      <c r="K101" s="2"/>
      <c r="L101" s="35"/>
      <c r="M101" s="35"/>
      <c r="N101" s="48"/>
      <c r="O101" s="48"/>
      <c r="P101" s="48"/>
      <c r="Q101" s="48"/>
      <c r="R101" s="48"/>
      <c r="S101" s="48"/>
      <c r="T101" s="2"/>
      <c r="U101" s="2"/>
      <c r="V101" s="2"/>
      <c r="W101" s="2"/>
      <c r="X101" s="48"/>
      <c r="Y101" s="48"/>
      <c r="Z101" s="2"/>
      <c r="AA101" s="2"/>
      <c r="AB101" s="2"/>
      <c r="AC101" s="2"/>
      <c r="AD101" s="2"/>
      <c r="AE101" s="28"/>
      <c r="AF101" s="28"/>
      <c r="AG101" s="39"/>
      <c r="AH101" s="39"/>
    </row>
    <row r="102" spans="1:34" s="57" customFormat="1" ht="66" customHeight="1" x14ac:dyDescent="0.25">
      <c r="A102" s="55" t="s">
        <v>22</v>
      </c>
      <c r="B102" s="40">
        <f t="shared" ref="B102:R102" si="106">B103</f>
        <v>22532.336000000003</v>
      </c>
      <c r="C102" s="40">
        <f t="shared" si="106"/>
        <v>19611.7</v>
      </c>
      <c r="D102" s="40">
        <f>D103</f>
        <v>18495.43</v>
      </c>
      <c r="E102" s="40">
        <f t="shared" si="106"/>
        <v>18495.43</v>
      </c>
      <c r="F102" s="40">
        <f t="shared" si="106"/>
        <v>82.083943715378638</v>
      </c>
      <c r="G102" s="40">
        <f t="shared" si="106"/>
        <v>94.308142588352865</v>
      </c>
      <c r="H102" s="40">
        <f t="shared" si="106"/>
        <v>1333.9</v>
      </c>
      <c r="I102" s="40">
        <f t="shared" si="106"/>
        <v>685.4</v>
      </c>
      <c r="J102" s="40">
        <f t="shared" si="106"/>
        <v>1611.8</v>
      </c>
      <c r="K102" s="40">
        <f t="shared" si="106"/>
        <v>1972.9</v>
      </c>
      <c r="L102" s="40">
        <f t="shared" si="106"/>
        <v>1645.6000000000001</v>
      </c>
      <c r="M102" s="40">
        <f t="shared" si="106"/>
        <v>1581.1000000000001</v>
      </c>
      <c r="N102" s="40">
        <f t="shared" si="106"/>
        <v>2680.8999999999996</v>
      </c>
      <c r="O102" s="40">
        <f t="shared" si="106"/>
        <v>2520.4</v>
      </c>
      <c r="P102" s="40">
        <f t="shared" si="106"/>
        <v>1802</v>
      </c>
      <c r="Q102" s="40">
        <f t="shared" si="106"/>
        <v>1238.7</v>
      </c>
      <c r="R102" s="40">
        <f t="shared" si="106"/>
        <v>1879.4</v>
      </c>
      <c r="S102" s="40">
        <v>1919</v>
      </c>
      <c r="T102" s="40">
        <f>T103</f>
        <v>2896.7999999999997</v>
      </c>
      <c r="U102" s="40">
        <f>U103</f>
        <v>2675.8</v>
      </c>
      <c r="V102" s="40">
        <f t="shared" ref="V102:AE102" si="107">V103</f>
        <v>1621.2</v>
      </c>
      <c r="W102" s="40">
        <f t="shared" si="107"/>
        <v>1802.8</v>
      </c>
      <c r="X102" s="40">
        <f t="shared" si="107"/>
        <v>1564.4</v>
      </c>
      <c r="Y102" s="40">
        <f t="shared" si="107"/>
        <v>1718.2</v>
      </c>
      <c r="Z102" s="40">
        <f t="shared" si="107"/>
        <v>2575.6999999999998</v>
      </c>
      <c r="AA102" s="40">
        <f t="shared" si="107"/>
        <v>2381.13</v>
      </c>
      <c r="AB102" s="40">
        <f t="shared" si="107"/>
        <v>1465.7</v>
      </c>
      <c r="AC102" s="40">
        <f t="shared" si="107"/>
        <v>0</v>
      </c>
      <c r="AD102" s="40">
        <f t="shared" si="107"/>
        <v>1454.9359999999999</v>
      </c>
      <c r="AE102" s="40">
        <f t="shared" si="107"/>
        <v>0</v>
      </c>
      <c r="AF102" s="75" t="s">
        <v>85</v>
      </c>
      <c r="AG102" s="39"/>
      <c r="AH102" s="39"/>
    </row>
    <row r="103" spans="1:34" s="4" customFormat="1" ht="18.75" x14ac:dyDescent="0.25">
      <c r="A103" s="3" t="s">
        <v>4</v>
      </c>
      <c r="B103" s="11">
        <f>B104+B105+B106+B107</f>
        <v>22532.336000000003</v>
      </c>
      <c r="C103" s="11">
        <f t="shared" ref="C103" si="108">C104+C105+C106+C107</f>
        <v>19611.7</v>
      </c>
      <c r="D103" s="11">
        <f t="shared" ref="D103" si="109">D104+D105+D106+D107</f>
        <v>18495.43</v>
      </c>
      <c r="E103" s="11">
        <f t="shared" ref="E103" si="110">E104+E105+E106+E107</f>
        <v>18495.43</v>
      </c>
      <c r="F103" s="9">
        <f>E103/B103*100</f>
        <v>82.083943715378638</v>
      </c>
      <c r="G103" s="9">
        <f>E103/C103*100</f>
        <v>94.308142588352865</v>
      </c>
      <c r="H103" s="9">
        <f t="shared" ref="H103:AD103" si="111">H104+H105</f>
        <v>1333.9</v>
      </c>
      <c r="I103" s="9">
        <f t="shared" si="111"/>
        <v>685.4</v>
      </c>
      <c r="J103" s="9">
        <f t="shared" si="111"/>
        <v>1611.8</v>
      </c>
      <c r="K103" s="9">
        <f t="shared" si="111"/>
        <v>1972.9</v>
      </c>
      <c r="L103" s="12">
        <f t="shared" si="111"/>
        <v>1645.6000000000001</v>
      </c>
      <c r="M103" s="12">
        <f t="shared" si="111"/>
        <v>1581.1000000000001</v>
      </c>
      <c r="N103" s="52">
        <f t="shared" si="111"/>
        <v>2680.8999999999996</v>
      </c>
      <c r="O103" s="52">
        <f t="shared" si="111"/>
        <v>2520.4</v>
      </c>
      <c r="P103" s="52">
        <f t="shared" si="111"/>
        <v>1802</v>
      </c>
      <c r="Q103" s="52">
        <f t="shared" si="111"/>
        <v>1238.7</v>
      </c>
      <c r="R103" s="52">
        <f t="shared" si="111"/>
        <v>1879.4</v>
      </c>
      <c r="S103" s="52">
        <f t="shared" si="111"/>
        <v>1919</v>
      </c>
      <c r="T103" s="9">
        <f t="shared" si="111"/>
        <v>2896.7999999999997</v>
      </c>
      <c r="U103" s="9">
        <f t="shared" si="111"/>
        <v>2675.8</v>
      </c>
      <c r="V103" s="9">
        <f t="shared" si="111"/>
        <v>1621.2</v>
      </c>
      <c r="W103" s="9">
        <f t="shared" si="111"/>
        <v>1802.8</v>
      </c>
      <c r="X103" s="52">
        <f t="shared" si="111"/>
        <v>1564.4</v>
      </c>
      <c r="Y103" s="52">
        <f t="shared" si="111"/>
        <v>1718.2</v>
      </c>
      <c r="Z103" s="9">
        <f t="shared" si="111"/>
        <v>2575.6999999999998</v>
      </c>
      <c r="AA103" s="9">
        <f t="shared" si="111"/>
        <v>2381.13</v>
      </c>
      <c r="AB103" s="9">
        <f t="shared" si="111"/>
        <v>1465.7</v>
      </c>
      <c r="AC103" s="9">
        <f t="shared" si="111"/>
        <v>0</v>
      </c>
      <c r="AD103" s="9">
        <f t="shared" si="111"/>
        <v>1454.9359999999999</v>
      </c>
      <c r="AE103" s="7">
        <f>AE105+AE111</f>
        <v>0</v>
      </c>
      <c r="AF103" s="10"/>
      <c r="AG103" s="39"/>
      <c r="AH103" s="39"/>
    </row>
    <row r="104" spans="1:34" s="4" customFormat="1" ht="18.75" x14ac:dyDescent="0.25">
      <c r="A104" s="29" t="s">
        <v>5</v>
      </c>
      <c r="B104" s="7">
        <f>H104+J104+L104+N104+P104+R104+T104+V104+X104+Z104+AB104+AD104</f>
        <v>1631.0300000000002</v>
      </c>
      <c r="C104" s="9">
        <f>H104+J104+L104+N104+P104+R104+T104+V104+X104+Z104</f>
        <v>1631.0300000000002</v>
      </c>
      <c r="D104" s="9">
        <f>E104</f>
        <v>1282.53</v>
      </c>
      <c r="E104" s="9">
        <f>I104+K104+M104+O104+Q104+S104+U104+W104+Y104+AA104+AC104+AE104</f>
        <v>1282.53</v>
      </c>
      <c r="F104" s="9">
        <f>E104/B104*100</f>
        <v>78.633133664003722</v>
      </c>
      <c r="G104" s="9">
        <f>E104/C104*100</f>
        <v>78.633133664003722</v>
      </c>
      <c r="H104" s="9">
        <v>173.7</v>
      </c>
      <c r="I104" s="9"/>
      <c r="J104" s="9">
        <v>173.7</v>
      </c>
      <c r="K104" s="9">
        <v>347.4</v>
      </c>
      <c r="L104" s="12">
        <v>173.7</v>
      </c>
      <c r="M104" s="12">
        <v>173.7</v>
      </c>
      <c r="N104" s="52">
        <v>173.7</v>
      </c>
      <c r="O104" s="52">
        <v>0</v>
      </c>
      <c r="P104" s="52">
        <v>173.7</v>
      </c>
      <c r="Q104" s="52">
        <v>347</v>
      </c>
      <c r="R104" s="52">
        <v>173.7</v>
      </c>
      <c r="S104" s="52">
        <v>173.7</v>
      </c>
      <c r="T104" s="9">
        <v>173.7</v>
      </c>
      <c r="U104" s="9">
        <v>0</v>
      </c>
      <c r="V104" s="9">
        <v>173.7</v>
      </c>
      <c r="W104" s="9">
        <v>173</v>
      </c>
      <c r="X104" s="52">
        <v>173.7</v>
      </c>
      <c r="Y104" s="52">
        <v>0</v>
      </c>
      <c r="Z104" s="9">
        <v>67.73</v>
      </c>
      <c r="AA104" s="9">
        <v>67.73</v>
      </c>
      <c r="AB104" s="9"/>
      <c r="AC104" s="9"/>
      <c r="AD104" s="9">
        <v>0</v>
      </c>
      <c r="AE104" s="31"/>
      <c r="AF104" s="10"/>
      <c r="AG104" s="39"/>
      <c r="AH104" s="39"/>
    </row>
    <row r="105" spans="1:34" s="4" customFormat="1" ht="18.75" x14ac:dyDescent="0.25">
      <c r="A105" s="29" t="s">
        <v>6</v>
      </c>
      <c r="B105" s="11">
        <f>J105+L105+N105+P105+R105+T105+V105+X105+Z105+AB105+AD105+H105</f>
        <v>20901.306000000004</v>
      </c>
      <c r="C105" s="9">
        <f>H105+J105+L105+N105+P105+R105+T105+V105+X105+Z105</f>
        <v>17980.670000000002</v>
      </c>
      <c r="D105" s="9">
        <f>E105</f>
        <v>17212.900000000001</v>
      </c>
      <c r="E105" s="9">
        <f>I105+K105+M105+O105+Q105+S105+U105+W105+Y105+AA105+AC105+AE105</f>
        <v>17212.900000000001</v>
      </c>
      <c r="F105" s="9">
        <f>E105/B105*100</f>
        <v>82.353227114133432</v>
      </c>
      <c r="G105" s="9">
        <f>E105/C105*100</f>
        <v>95.730025633082633</v>
      </c>
      <c r="H105" s="9">
        <v>1160.2</v>
      </c>
      <c r="I105" s="9">
        <v>685.4</v>
      </c>
      <c r="J105" s="9">
        <v>1438.1</v>
      </c>
      <c r="K105" s="9">
        <v>1625.5</v>
      </c>
      <c r="L105" s="12">
        <v>1471.9</v>
      </c>
      <c r="M105" s="12">
        <v>1407.4</v>
      </c>
      <c r="N105" s="52">
        <v>2507.1999999999998</v>
      </c>
      <c r="O105" s="52">
        <v>2520.4</v>
      </c>
      <c r="P105" s="52">
        <v>1628.3</v>
      </c>
      <c r="Q105" s="52">
        <v>891.7</v>
      </c>
      <c r="R105" s="52">
        <v>1705.7</v>
      </c>
      <c r="S105" s="52">
        <v>1745.3</v>
      </c>
      <c r="T105" s="9">
        <v>2723.1</v>
      </c>
      <c r="U105" s="9">
        <v>2675.8</v>
      </c>
      <c r="V105" s="9">
        <v>1447.5</v>
      </c>
      <c r="W105" s="9">
        <v>1629.8</v>
      </c>
      <c r="X105" s="52">
        <v>1390.7</v>
      </c>
      <c r="Y105" s="52">
        <v>1718.2</v>
      </c>
      <c r="Z105" s="9">
        <v>2507.9699999999998</v>
      </c>
      <c r="AA105" s="9">
        <v>2313.4</v>
      </c>
      <c r="AB105" s="9">
        <v>1465.7</v>
      </c>
      <c r="AC105" s="9"/>
      <c r="AD105" s="9">
        <v>1454.9359999999999</v>
      </c>
      <c r="AE105" s="7"/>
      <c r="AF105" s="3"/>
      <c r="AG105" s="39"/>
      <c r="AH105" s="39"/>
    </row>
    <row r="106" spans="1:34" s="4" customFormat="1" ht="18.75" x14ac:dyDescent="0.25">
      <c r="A106" s="29" t="s">
        <v>7</v>
      </c>
      <c r="B106" s="11"/>
      <c r="C106" s="9"/>
      <c r="D106" s="9"/>
      <c r="E106" s="9"/>
      <c r="F106" s="9"/>
      <c r="G106" s="9"/>
      <c r="H106" s="9"/>
      <c r="I106" s="9"/>
      <c r="J106" s="9"/>
      <c r="K106" s="9"/>
      <c r="L106" s="12"/>
      <c r="M106" s="12"/>
      <c r="N106" s="52"/>
      <c r="O106" s="52"/>
      <c r="P106" s="52"/>
      <c r="Q106" s="52"/>
      <c r="R106" s="52"/>
      <c r="S106" s="52"/>
      <c r="T106" s="9"/>
      <c r="U106" s="9"/>
      <c r="V106" s="9"/>
      <c r="W106" s="9"/>
      <c r="X106" s="52"/>
      <c r="Y106" s="52"/>
      <c r="Z106" s="9"/>
      <c r="AA106" s="9"/>
      <c r="AB106" s="9"/>
      <c r="AC106" s="9"/>
      <c r="AD106" s="9"/>
      <c r="AE106" s="9"/>
      <c r="AF106" s="10"/>
      <c r="AG106" s="39"/>
      <c r="AH106" s="39"/>
    </row>
    <row r="107" spans="1:34" s="4" customFormat="1" ht="18.75" x14ac:dyDescent="0.25">
      <c r="A107" s="29" t="s">
        <v>8</v>
      </c>
      <c r="B107" s="11"/>
      <c r="C107" s="9"/>
      <c r="D107" s="9"/>
      <c r="E107" s="9"/>
      <c r="F107" s="2"/>
      <c r="G107" s="2"/>
      <c r="H107" s="2"/>
      <c r="I107" s="2"/>
      <c r="J107" s="2"/>
      <c r="K107" s="2"/>
      <c r="L107" s="35"/>
      <c r="M107" s="35"/>
      <c r="N107" s="48"/>
      <c r="O107" s="48"/>
      <c r="P107" s="48"/>
      <c r="Q107" s="48"/>
      <c r="R107" s="48"/>
      <c r="S107" s="48"/>
      <c r="T107" s="2"/>
      <c r="U107" s="2"/>
      <c r="V107" s="2"/>
      <c r="W107" s="2"/>
      <c r="X107" s="48"/>
      <c r="Y107" s="48"/>
      <c r="Z107" s="2"/>
      <c r="AA107" s="2"/>
      <c r="AB107" s="2"/>
      <c r="AC107" s="2"/>
      <c r="AD107" s="2"/>
      <c r="AE107" s="2"/>
      <c r="AF107" s="10"/>
      <c r="AG107" s="39"/>
      <c r="AH107" s="39"/>
    </row>
    <row r="108" spans="1:34" s="4" customFormat="1" ht="56.25" x14ac:dyDescent="0.25">
      <c r="A108" s="5" t="s">
        <v>23</v>
      </c>
      <c r="B108" s="49">
        <f>B110+B116+B122+B146+B128+B134+B140</f>
        <v>26071.4</v>
      </c>
      <c r="C108" s="49">
        <f>C110+C116+C122+C146+C128+C134+C140</f>
        <v>2831.4</v>
      </c>
      <c r="D108" s="49">
        <f t="shared" ref="D108:E108" si="112">D110+D116+D122+D146+D128+D134+D140</f>
        <v>2821.4</v>
      </c>
      <c r="E108" s="49">
        <f t="shared" si="112"/>
        <v>1061.4000000000001</v>
      </c>
      <c r="F108" s="49">
        <f>E108/B108*100</f>
        <v>4.0711277491810947</v>
      </c>
      <c r="G108" s="49">
        <f>E108/C108*100</f>
        <v>37.486755668573849</v>
      </c>
      <c r="H108" s="49">
        <f>H110+H116+H122+H146+H128+H134+H140</f>
        <v>0</v>
      </c>
      <c r="I108" s="49">
        <f t="shared" ref="I108:AE108" si="113">I110+I116+I122+I146+I128+I134+I140</f>
        <v>0</v>
      </c>
      <c r="J108" s="49">
        <f t="shared" si="113"/>
        <v>0</v>
      </c>
      <c r="K108" s="49">
        <f t="shared" si="113"/>
        <v>0</v>
      </c>
      <c r="L108" s="49">
        <f t="shared" si="113"/>
        <v>0</v>
      </c>
      <c r="M108" s="49">
        <f t="shared" si="113"/>
        <v>0</v>
      </c>
      <c r="N108" s="49">
        <f t="shared" si="113"/>
        <v>550</v>
      </c>
      <c r="O108" s="49">
        <f t="shared" si="113"/>
        <v>240</v>
      </c>
      <c r="P108" s="49">
        <f t="shared" si="113"/>
        <v>200</v>
      </c>
      <c r="Q108" s="49">
        <f t="shared" si="113"/>
        <v>500</v>
      </c>
      <c r="R108" s="49">
        <f t="shared" si="113"/>
        <v>150</v>
      </c>
      <c r="S108" s="49">
        <f t="shared" si="113"/>
        <v>0</v>
      </c>
      <c r="T108" s="6">
        <f t="shared" si="113"/>
        <v>110</v>
      </c>
      <c r="U108" s="6">
        <f t="shared" si="113"/>
        <v>260</v>
      </c>
      <c r="V108" s="6">
        <f t="shared" si="113"/>
        <v>61.4</v>
      </c>
      <c r="W108" s="6">
        <f t="shared" si="113"/>
        <v>61.4</v>
      </c>
      <c r="X108" s="49">
        <f t="shared" si="113"/>
        <v>1200</v>
      </c>
      <c r="Y108" s="49">
        <f t="shared" si="113"/>
        <v>1200</v>
      </c>
      <c r="Z108" s="49">
        <f t="shared" si="113"/>
        <v>560</v>
      </c>
      <c r="AA108" s="49">
        <f t="shared" si="113"/>
        <v>560</v>
      </c>
      <c r="AB108" s="49">
        <f t="shared" si="113"/>
        <v>0</v>
      </c>
      <c r="AC108" s="49">
        <f t="shared" si="113"/>
        <v>0</v>
      </c>
      <c r="AD108" s="49">
        <f t="shared" si="113"/>
        <v>19390</v>
      </c>
      <c r="AE108" s="49">
        <f t="shared" si="113"/>
        <v>0</v>
      </c>
      <c r="AF108" s="10"/>
      <c r="AG108" s="39"/>
      <c r="AH108" s="39"/>
    </row>
    <row r="109" spans="1:34" s="4" customFormat="1" ht="18.75" x14ac:dyDescent="0.25">
      <c r="A109" s="29" t="s">
        <v>2</v>
      </c>
      <c r="B109" s="7"/>
      <c r="C109" s="9"/>
      <c r="D109" s="9"/>
      <c r="E109" s="2"/>
      <c r="F109" s="2"/>
      <c r="G109" s="2"/>
      <c r="H109" s="2"/>
      <c r="I109" s="2"/>
      <c r="J109" s="2"/>
      <c r="K109" s="2"/>
      <c r="L109" s="35"/>
      <c r="M109" s="35"/>
      <c r="N109" s="48"/>
      <c r="O109" s="48"/>
      <c r="P109" s="48"/>
      <c r="Q109" s="48"/>
      <c r="R109" s="48"/>
      <c r="S109" s="48"/>
      <c r="T109" s="2"/>
      <c r="U109" s="2"/>
      <c r="V109" s="2"/>
      <c r="W109" s="2"/>
      <c r="X109" s="48"/>
      <c r="Y109" s="48"/>
      <c r="Z109" s="2"/>
      <c r="AA109" s="2"/>
      <c r="AB109" s="2"/>
      <c r="AC109" s="2"/>
      <c r="AD109" s="2"/>
      <c r="AE109" s="2"/>
      <c r="AF109" s="10"/>
      <c r="AG109" s="39"/>
      <c r="AH109" s="39"/>
    </row>
    <row r="110" spans="1:34" s="57" customFormat="1" ht="50.25" customHeight="1" x14ac:dyDescent="0.25">
      <c r="A110" s="55" t="s">
        <v>24</v>
      </c>
      <c r="B110" s="40">
        <f t="shared" ref="B110:S110" si="114">B111</f>
        <v>61.4</v>
      </c>
      <c r="C110" s="40">
        <f t="shared" si="114"/>
        <v>61.4</v>
      </c>
      <c r="D110" s="40">
        <f>D111</f>
        <v>61.4</v>
      </c>
      <c r="E110" s="40">
        <f t="shared" si="114"/>
        <v>61.4</v>
      </c>
      <c r="F110" s="40">
        <f>F111</f>
        <v>100</v>
      </c>
      <c r="G110" s="40">
        <f>G111</f>
        <v>100</v>
      </c>
      <c r="H110" s="40">
        <f t="shared" si="114"/>
        <v>0</v>
      </c>
      <c r="I110" s="40">
        <f t="shared" si="114"/>
        <v>0</v>
      </c>
      <c r="J110" s="40">
        <f t="shared" si="114"/>
        <v>0</v>
      </c>
      <c r="K110" s="40">
        <f t="shared" si="114"/>
        <v>0</v>
      </c>
      <c r="L110" s="40">
        <f t="shared" si="114"/>
        <v>0</v>
      </c>
      <c r="M110" s="40">
        <f t="shared" si="114"/>
        <v>0</v>
      </c>
      <c r="N110" s="40">
        <f t="shared" si="114"/>
        <v>0</v>
      </c>
      <c r="O110" s="40">
        <f t="shared" si="114"/>
        <v>0</v>
      </c>
      <c r="P110" s="40">
        <f t="shared" si="114"/>
        <v>0</v>
      </c>
      <c r="Q110" s="40">
        <f t="shared" si="114"/>
        <v>0</v>
      </c>
      <c r="R110" s="40">
        <f t="shared" si="114"/>
        <v>0</v>
      </c>
      <c r="S110" s="40">
        <f t="shared" si="114"/>
        <v>0</v>
      </c>
      <c r="T110" s="40">
        <f>T111</f>
        <v>0</v>
      </c>
      <c r="U110" s="40">
        <f>U111</f>
        <v>0</v>
      </c>
      <c r="V110" s="40">
        <f t="shared" ref="V110:AE110" si="115">V111</f>
        <v>61.4</v>
      </c>
      <c r="W110" s="40">
        <f t="shared" si="115"/>
        <v>61.4</v>
      </c>
      <c r="X110" s="40">
        <f t="shared" si="115"/>
        <v>0</v>
      </c>
      <c r="Y110" s="40">
        <f t="shared" si="115"/>
        <v>0</v>
      </c>
      <c r="Z110" s="40">
        <f t="shared" si="115"/>
        <v>0</v>
      </c>
      <c r="AA110" s="40">
        <f t="shared" si="115"/>
        <v>0</v>
      </c>
      <c r="AB110" s="40">
        <f t="shared" si="115"/>
        <v>0</v>
      </c>
      <c r="AC110" s="40">
        <f t="shared" si="115"/>
        <v>0</v>
      </c>
      <c r="AD110" s="40">
        <f t="shared" si="115"/>
        <v>0</v>
      </c>
      <c r="AE110" s="40">
        <f t="shared" si="115"/>
        <v>0</v>
      </c>
      <c r="AF110" s="71" t="s">
        <v>82</v>
      </c>
      <c r="AG110" s="39"/>
      <c r="AH110" s="39"/>
    </row>
    <row r="111" spans="1:34" s="4" customFormat="1" ht="18.75" x14ac:dyDescent="0.25">
      <c r="A111" s="3" t="s">
        <v>4</v>
      </c>
      <c r="B111" s="11">
        <f>B112+B113+B114+B115</f>
        <v>61.4</v>
      </c>
      <c r="C111" s="11">
        <f t="shared" ref="C111" si="116">C112+C113+C114+C115</f>
        <v>61.4</v>
      </c>
      <c r="D111" s="11">
        <f t="shared" ref="D111" si="117">D112+D113+D114+D115</f>
        <v>61.4</v>
      </c>
      <c r="E111" s="11">
        <f t="shared" ref="E111" si="118">E112+E113+E114+E115</f>
        <v>61.4</v>
      </c>
      <c r="F111" s="12">
        <f>F113</f>
        <v>100</v>
      </c>
      <c r="G111" s="12">
        <f>G113</f>
        <v>100</v>
      </c>
      <c r="H111" s="9">
        <f t="shared" ref="H111:AD111" si="119">H112+H113</f>
        <v>0</v>
      </c>
      <c r="I111" s="9">
        <f t="shared" si="119"/>
        <v>0</v>
      </c>
      <c r="J111" s="9">
        <f t="shared" si="119"/>
        <v>0</v>
      </c>
      <c r="K111" s="9">
        <f t="shared" si="119"/>
        <v>0</v>
      </c>
      <c r="L111" s="12">
        <f t="shared" si="119"/>
        <v>0</v>
      </c>
      <c r="M111" s="12">
        <f t="shared" si="119"/>
        <v>0</v>
      </c>
      <c r="N111" s="52">
        <f t="shared" si="119"/>
        <v>0</v>
      </c>
      <c r="O111" s="52">
        <f t="shared" si="119"/>
        <v>0</v>
      </c>
      <c r="P111" s="52">
        <f t="shared" si="119"/>
        <v>0</v>
      </c>
      <c r="Q111" s="52">
        <f t="shared" si="119"/>
        <v>0</v>
      </c>
      <c r="R111" s="52">
        <f t="shared" si="119"/>
        <v>0</v>
      </c>
      <c r="S111" s="52">
        <f t="shared" si="119"/>
        <v>0</v>
      </c>
      <c r="T111" s="9">
        <f t="shared" si="119"/>
        <v>0</v>
      </c>
      <c r="U111" s="9">
        <f t="shared" si="119"/>
        <v>0</v>
      </c>
      <c r="V111" s="9">
        <f t="shared" si="119"/>
        <v>61.4</v>
      </c>
      <c r="W111" s="9">
        <f t="shared" si="119"/>
        <v>61.4</v>
      </c>
      <c r="X111" s="52">
        <f t="shared" si="119"/>
        <v>0</v>
      </c>
      <c r="Y111" s="52">
        <f t="shared" si="119"/>
        <v>0</v>
      </c>
      <c r="Z111" s="9">
        <f t="shared" si="119"/>
        <v>0</v>
      </c>
      <c r="AA111" s="9">
        <f t="shared" si="119"/>
        <v>0</v>
      </c>
      <c r="AB111" s="9">
        <f t="shared" si="119"/>
        <v>0</v>
      </c>
      <c r="AC111" s="9">
        <f t="shared" si="119"/>
        <v>0</v>
      </c>
      <c r="AD111" s="9">
        <f t="shared" si="119"/>
        <v>0</v>
      </c>
      <c r="AE111" s="9">
        <f>AE112</f>
        <v>0</v>
      </c>
      <c r="AF111" s="3"/>
      <c r="AG111" s="39"/>
      <c r="AH111" s="39"/>
    </row>
    <row r="112" spans="1:34" s="4" customFormat="1" ht="18.75" x14ac:dyDescent="0.25">
      <c r="A112" s="29" t="s">
        <v>5</v>
      </c>
      <c r="B112" s="11">
        <f>H112+J112+L112+N112+P112+R112+T112+V112+X112+Z112+AB112+AD112</f>
        <v>0</v>
      </c>
      <c r="C112" s="9">
        <f>H112+J112</f>
        <v>0</v>
      </c>
      <c r="D112" s="9">
        <f>E112</f>
        <v>0</v>
      </c>
      <c r="E112" s="9">
        <f>I112+K112+M112+O112+Q112+S112+U112+W112+Y112+AA112+AC112+AE112</f>
        <v>0</v>
      </c>
      <c r="F112" s="9"/>
      <c r="G112" s="9"/>
      <c r="H112" s="9"/>
      <c r="I112" s="9"/>
      <c r="J112" s="9"/>
      <c r="K112" s="9"/>
      <c r="L112" s="12"/>
      <c r="M112" s="12"/>
      <c r="N112" s="52"/>
      <c r="O112" s="52"/>
      <c r="P112" s="52"/>
      <c r="Q112" s="52"/>
      <c r="R112" s="52"/>
      <c r="S112" s="52"/>
      <c r="T112" s="9"/>
      <c r="U112" s="9"/>
      <c r="V112" s="9"/>
      <c r="W112" s="9"/>
      <c r="X112" s="52"/>
      <c r="Y112" s="52"/>
      <c r="Z112" s="9"/>
      <c r="AA112" s="9"/>
      <c r="AB112" s="9"/>
      <c r="AC112" s="9"/>
      <c r="AD112" s="9"/>
      <c r="AE112" s="9"/>
      <c r="AF112" s="10"/>
      <c r="AG112" s="39"/>
      <c r="AH112" s="39"/>
    </row>
    <row r="113" spans="1:34" s="4" customFormat="1" ht="18.75" x14ac:dyDescent="0.25">
      <c r="A113" s="29" t="s">
        <v>6</v>
      </c>
      <c r="B113" s="11">
        <f>J113+L113+N113+P113+R113+T113+V113+X113+Z113+AB113+AD113</f>
        <v>61.4</v>
      </c>
      <c r="C113" s="9">
        <f>H113+J113+L113+N113+V113</f>
        <v>61.4</v>
      </c>
      <c r="D113" s="9">
        <f>E113</f>
        <v>61.4</v>
      </c>
      <c r="E113" s="9">
        <f>I113+K113+M113+O113+Q113+S113+U113+W113+Y113+AA113+AC113+AE113</f>
        <v>61.4</v>
      </c>
      <c r="F113" s="9">
        <f>E113/B113*100</f>
        <v>100</v>
      </c>
      <c r="G113" s="9">
        <f>E113/C113*100</f>
        <v>100</v>
      </c>
      <c r="H113" s="9"/>
      <c r="I113" s="9"/>
      <c r="J113" s="9"/>
      <c r="K113" s="9"/>
      <c r="L113" s="12"/>
      <c r="M113" s="12"/>
      <c r="N113" s="52"/>
      <c r="O113" s="52"/>
      <c r="P113" s="52"/>
      <c r="Q113" s="52"/>
      <c r="R113" s="52"/>
      <c r="S113" s="52"/>
      <c r="T113" s="9"/>
      <c r="U113" s="9"/>
      <c r="V113" s="9">
        <v>61.4</v>
      </c>
      <c r="W113" s="9">
        <v>61.4</v>
      </c>
      <c r="X113" s="52">
        <v>0</v>
      </c>
      <c r="Y113" s="52">
        <v>0</v>
      </c>
      <c r="Z113" s="9"/>
      <c r="AA113" s="9"/>
      <c r="AB113" s="9"/>
      <c r="AC113" s="9"/>
      <c r="AD113" s="9"/>
      <c r="AE113" s="9"/>
      <c r="AF113" s="10"/>
      <c r="AG113" s="39"/>
      <c r="AH113" s="39"/>
    </row>
    <row r="114" spans="1:34" s="4" customFormat="1" ht="18.75" x14ac:dyDescent="0.25">
      <c r="A114" s="29" t="s">
        <v>7</v>
      </c>
      <c r="B114" s="11"/>
      <c r="C114" s="9"/>
      <c r="D114" s="9"/>
      <c r="E114" s="9"/>
      <c r="F114" s="2"/>
      <c r="G114" s="2"/>
      <c r="H114" s="2"/>
      <c r="I114" s="2"/>
      <c r="J114" s="2"/>
      <c r="K114" s="2"/>
      <c r="L114" s="35"/>
      <c r="M114" s="35"/>
      <c r="N114" s="48"/>
      <c r="O114" s="48"/>
      <c r="P114" s="48"/>
      <c r="Q114" s="48"/>
      <c r="R114" s="48"/>
      <c r="S114" s="48"/>
      <c r="T114" s="2"/>
      <c r="U114" s="2"/>
      <c r="V114" s="2"/>
      <c r="W114" s="2"/>
      <c r="X114" s="48"/>
      <c r="Y114" s="48"/>
      <c r="Z114" s="2"/>
      <c r="AA114" s="2"/>
      <c r="AB114" s="2"/>
      <c r="AC114" s="2"/>
      <c r="AD114" s="2"/>
      <c r="AE114" s="2"/>
      <c r="AF114" s="10"/>
      <c r="AG114" s="39"/>
      <c r="AH114" s="39"/>
    </row>
    <row r="115" spans="1:34" s="4" customFormat="1" ht="18.75" x14ac:dyDescent="0.25">
      <c r="A115" s="29" t="s">
        <v>8</v>
      </c>
      <c r="B115" s="11"/>
      <c r="C115" s="9"/>
      <c r="D115" s="9"/>
      <c r="E115" s="9"/>
      <c r="F115" s="2"/>
      <c r="G115" s="2"/>
      <c r="H115" s="2"/>
      <c r="I115" s="2"/>
      <c r="J115" s="2"/>
      <c r="K115" s="2"/>
      <c r="L115" s="35"/>
      <c r="M115" s="35"/>
      <c r="N115" s="48"/>
      <c r="O115" s="48"/>
      <c r="P115" s="48"/>
      <c r="Q115" s="48"/>
      <c r="R115" s="48"/>
      <c r="S115" s="48"/>
      <c r="T115" s="2"/>
      <c r="U115" s="2"/>
      <c r="V115" s="2"/>
      <c r="W115" s="2"/>
      <c r="X115" s="48"/>
      <c r="Y115" s="48"/>
      <c r="Z115" s="2"/>
      <c r="AA115" s="2"/>
      <c r="AB115" s="2"/>
      <c r="AC115" s="2"/>
      <c r="AD115" s="2"/>
      <c r="AE115" s="2"/>
      <c r="AF115" s="10"/>
      <c r="AG115" s="39"/>
      <c r="AH115" s="39"/>
    </row>
    <row r="116" spans="1:34" s="57" customFormat="1" ht="56.25" x14ac:dyDescent="0.25">
      <c r="A116" s="55" t="s">
        <v>77</v>
      </c>
      <c r="B116" s="40">
        <f t="shared" ref="B116:S116" si="120">B117</f>
        <v>250</v>
      </c>
      <c r="C116" s="40">
        <f t="shared" si="120"/>
        <v>250</v>
      </c>
      <c r="D116" s="40">
        <f>D117</f>
        <v>240</v>
      </c>
      <c r="E116" s="40">
        <f t="shared" si="120"/>
        <v>240</v>
      </c>
      <c r="F116" s="40">
        <f t="shared" si="120"/>
        <v>96</v>
      </c>
      <c r="G116" s="40">
        <f t="shared" si="120"/>
        <v>96</v>
      </c>
      <c r="H116" s="40">
        <f t="shared" si="120"/>
        <v>0</v>
      </c>
      <c r="I116" s="40">
        <f t="shared" si="120"/>
        <v>0</v>
      </c>
      <c r="J116" s="40">
        <f t="shared" si="120"/>
        <v>0</v>
      </c>
      <c r="K116" s="40">
        <f t="shared" si="120"/>
        <v>0</v>
      </c>
      <c r="L116" s="40">
        <f t="shared" si="120"/>
        <v>0</v>
      </c>
      <c r="M116" s="40">
        <f t="shared" si="120"/>
        <v>0</v>
      </c>
      <c r="N116" s="40">
        <f t="shared" si="120"/>
        <v>250</v>
      </c>
      <c r="O116" s="40">
        <f t="shared" si="120"/>
        <v>240</v>
      </c>
      <c r="P116" s="40">
        <f t="shared" si="120"/>
        <v>0</v>
      </c>
      <c r="Q116" s="40">
        <f t="shared" si="120"/>
        <v>0</v>
      </c>
      <c r="R116" s="40">
        <f t="shared" si="120"/>
        <v>0</v>
      </c>
      <c r="S116" s="40">
        <f t="shared" si="120"/>
        <v>0</v>
      </c>
      <c r="T116" s="40">
        <f>T117</f>
        <v>0</v>
      </c>
      <c r="U116" s="40">
        <f>U117</f>
        <v>0</v>
      </c>
      <c r="V116" s="40">
        <f t="shared" ref="V116:AE116" si="121">V117</f>
        <v>0</v>
      </c>
      <c r="W116" s="40">
        <f t="shared" si="121"/>
        <v>0</v>
      </c>
      <c r="X116" s="40">
        <f t="shared" si="121"/>
        <v>0</v>
      </c>
      <c r="Y116" s="40">
        <f t="shared" si="121"/>
        <v>0</v>
      </c>
      <c r="Z116" s="40">
        <f t="shared" si="121"/>
        <v>0</v>
      </c>
      <c r="AA116" s="40">
        <f t="shared" si="121"/>
        <v>0</v>
      </c>
      <c r="AB116" s="40">
        <f t="shared" si="121"/>
        <v>0</v>
      </c>
      <c r="AC116" s="40">
        <f t="shared" si="121"/>
        <v>0</v>
      </c>
      <c r="AD116" s="40">
        <f t="shared" si="121"/>
        <v>0</v>
      </c>
      <c r="AE116" s="40">
        <f t="shared" si="121"/>
        <v>0</v>
      </c>
      <c r="AF116" s="75" t="s">
        <v>68</v>
      </c>
      <c r="AG116" s="39"/>
      <c r="AH116" s="39"/>
    </row>
    <row r="117" spans="1:34" s="4" customFormat="1" ht="18.75" x14ac:dyDescent="0.25">
      <c r="A117" s="3" t="s">
        <v>4</v>
      </c>
      <c r="B117" s="11">
        <f>B118+B119+B120+B121</f>
        <v>250</v>
      </c>
      <c r="C117" s="11">
        <f t="shared" ref="C117" si="122">C118+C119+C120+C121</f>
        <v>250</v>
      </c>
      <c r="D117" s="11">
        <f t="shared" ref="D117" si="123">D118+D119+D120+D121</f>
        <v>240</v>
      </c>
      <c r="E117" s="11">
        <f t="shared" ref="E117" si="124">E118+E119+E120+E121</f>
        <v>240</v>
      </c>
      <c r="F117" s="9">
        <f>E117/B117*100</f>
        <v>96</v>
      </c>
      <c r="G117" s="9">
        <f>E117/C117*100</f>
        <v>96</v>
      </c>
      <c r="H117" s="9">
        <f t="shared" ref="H117:AD117" si="125">H118+H119</f>
        <v>0</v>
      </c>
      <c r="I117" s="9">
        <f t="shared" si="125"/>
        <v>0</v>
      </c>
      <c r="J117" s="9">
        <f t="shared" si="125"/>
        <v>0</v>
      </c>
      <c r="K117" s="9">
        <f t="shared" si="125"/>
        <v>0</v>
      </c>
      <c r="L117" s="12">
        <f t="shared" si="125"/>
        <v>0</v>
      </c>
      <c r="M117" s="12">
        <f t="shared" si="125"/>
        <v>0</v>
      </c>
      <c r="N117" s="52">
        <f t="shared" si="125"/>
        <v>250</v>
      </c>
      <c r="O117" s="52">
        <f t="shared" si="125"/>
        <v>240</v>
      </c>
      <c r="P117" s="52">
        <f t="shared" si="125"/>
        <v>0</v>
      </c>
      <c r="Q117" s="52">
        <f t="shared" si="125"/>
        <v>0</v>
      </c>
      <c r="R117" s="52">
        <f t="shared" si="125"/>
        <v>0</v>
      </c>
      <c r="S117" s="52">
        <f t="shared" si="125"/>
        <v>0</v>
      </c>
      <c r="T117" s="9">
        <f t="shared" si="125"/>
        <v>0</v>
      </c>
      <c r="U117" s="9">
        <f t="shared" si="125"/>
        <v>0</v>
      </c>
      <c r="V117" s="9">
        <f t="shared" si="125"/>
        <v>0</v>
      </c>
      <c r="W117" s="9">
        <f t="shared" si="125"/>
        <v>0</v>
      </c>
      <c r="X117" s="52">
        <f t="shared" si="125"/>
        <v>0</v>
      </c>
      <c r="Y117" s="52">
        <f t="shared" si="125"/>
        <v>0</v>
      </c>
      <c r="Z117" s="9">
        <f t="shared" si="125"/>
        <v>0</v>
      </c>
      <c r="AA117" s="9">
        <f t="shared" si="125"/>
        <v>0</v>
      </c>
      <c r="AB117" s="9">
        <f t="shared" si="125"/>
        <v>0</v>
      </c>
      <c r="AC117" s="9">
        <f t="shared" si="125"/>
        <v>0</v>
      </c>
      <c r="AD117" s="9">
        <f t="shared" si="125"/>
        <v>0</v>
      </c>
      <c r="AE117" s="7">
        <f>AE119</f>
        <v>0</v>
      </c>
      <c r="AF117" s="10"/>
      <c r="AG117" s="39"/>
      <c r="AH117" s="39"/>
    </row>
    <row r="118" spans="1:34" s="4" customFormat="1" ht="18.75" x14ac:dyDescent="0.25">
      <c r="A118" s="29" t="s">
        <v>5</v>
      </c>
      <c r="B118" s="11">
        <f>H118+J118+L118+N118+P118+R118+T118+V118+X118+Z118+AB118+AD118</f>
        <v>0</v>
      </c>
      <c r="C118" s="9">
        <f>H118+J118</f>
        <v>0</v>
      </c>
      <c r="D118" s="9">
        <f>E118</f>
        <v>0</v>
      </c>
      <c r="E118" s="9">
        <f>I118+K118+M118+O118+Q118+S118+U118+W118+Y118+AA118+AC118+AE118</f>
        <v>0</v>
      </c>
      <c r="F118" s="2"/>
      <c r="G118" s="2"/>
      <c r="H118" s="2"/>
      <c r="I118" s="2"/>
      <c r="J118" s="2"/>
      <c r="K118" s="2"/>
      <c r="L118" s="35"/>
      <c r="M118" s="35"/>
      <c r="N118" s="48"/>
      <c r="O118" s="48"/>
      <c r="P118" s="48"/>
      <c r="Q118" s="48"/>
      <c r="R118" s="48"/>
      <c r="S118" s="48"/>
      <c r="T118" s="2"/>
      <c r="U118" s="2"/>
      <c r="V118" s="2"/>
      <c r="W118" s="2"/>
      <c r="X118" s="48"/>
      <c r="Y118" s="48"/>
      <c r="Z118" s="2"/>
      <c r="AA118" s="2"/>
      <c r="AB118" s="2"/>
      <c r="AC118" s="2"/>
      <c r="AD118" s="2"/>
      <c r="AE118" s="2"/>
      <c r="AF118" s="10"/>
      <c r="AG118" s="39"/>
      <c r="AH118" s="39"/>
    </row>
    <row r="119" spans="1:34" s="4" customFormat="1" ht="18.75" x14ac:dyDescent="0.25">
      <c r="A119" s="29" t="s">
        <v>6</v>
      </c>
      <c r="B119" s="11">
        <f>J119+L119+N119+P119+R119+T119+V119+X119+Z119+AB119+AD119</f>
        <v>250</v>
      </c>
      <c r="C119" s="9">
        <f>H119+J119+L119+N119</f>
        <v>250</v>
      </c>
      <c r="D119" s="9">
        <f>E119</f>
        <v>240</v>
      </c>
      <c r="E119" s="9">
        <f>I119+K119+M119+O119+Q119+S119+U119+W119+Y119+AA119+AC119+AE119</f>
        <v>240</v>
      </c>
      <c r="F119" s="9">
        <f>E119/B119*100</f>
        <v>96</v>
      </c>
      <c r="G119" s="9">
        <f>E119/C119*100</f>
        <v>96</v>
      </c>
      <c r="H119" s="2"/>
      <c r="I119" s="2"/>
      <c r="J119" s="2"/>
      <c r="K119" s="2"/>
      <c r="L119" s="35"/>
      <c r="M119" s="35"/>
      <c r="N119" s="52">
        <v>250</v>
      </c>
      <c r="O119" s="52">
        <v>240</v>
      </c>
      <c r="P119" s="48"/>
      <c r="Q119" s="52"/>
      <c r="R119" s="48"/>
      <c r="S119" s="48"/>
      <c r="T119" s="2"/>
      <c r="U119" s="2"/>
      <c r="V119" s="2"/>
      <c r="W119" s="2"/>
      <c r="X119" s="48"/>
      <c r="Y119" s="48"/>
      <c r="Z119" s="2"/>
      <c r="AA119" s="2"/>
      <c r="AB119" s="2"/>
      <c r="AC119" s="2"/>
      <c r="AD119" s="2"/>
      <c r="AE119" s="7"/>
      <c r="AF119" s="3"/>
      <c r="AG119" s="39"/>
      <c r="AH119" s="39"/>
    </row>
    <row r="120" spans="1:34" s="4" customFormat="1" ht="18.75" x14ac:dyDescent="0.25">
      <c r="A120" s="29" t="s">
        <v>7</v>
      </c>
      <c r="B120" s="11"/>
      <c r="C120" s="9"/>
      <c r="D120" s="9"/>
      <c r="E120" s="9"/>
      <c r="F120" s="2"/>
      <c r="G120" s="2"/>
      <c r="H120" s="2"/>
      <c r="I120" s="2"/>
      <c r="J120" s="2"/>
      <c r="K120" s="2"/>
      <c r="L120" s="35"/>
      <c r="M120" s="35"/>
      <c r="N120" s="48"/>
      <c r="O120" s="48"/>
      <c r="P120" s="48"/>
      <c r="Q120" s="48"/>
      <c r="R120" s="48"/>
      <c r="S120" s="48"/>
      <c r="T120" s="2"/>
      <c r="U120" s="2"/>
      <c r="V120" s="2"/>
      <c r="W120" s="2"/>
      <c r="X120" s="48"/>
      <c r="Y120" s="48"/>
      <c r="Z120" s="2"/>
      <c r="AA120" s="2"/>
      <c r="AB120" s="2"/>
      <c r="AC120" s="2"/>
      <c r="AD120" s="2"/>
      <c r="AE120" s="2"/>
      <c r="AF120" s="10"/>
      <c r="AG120" s="39"/>
      <c r="AH120" s="39"/>
    </row>
    <row r="121" spans="1:34" s="4" customFormat="1" ht="18.75" x14ac:dyDescent="0.25">
      <c r="A121" s="29" t="s">
        <v>8</v>
      </c>
      <c r="B121" s="11"/>
      <c r="C121" s="9"/>
      <c r="D121" s="9"/>
      <c r="E121" s="9"/>
      <c r="F121" s="2"/>
      <c r="G121" s="2"/>
      <c r="H121" s="2"/>
      <c r="I121" s="2"/>
      <c r="J121" s="2"/>
      <c r="K121" s="2"/>
      <c r="L121" s="35"/>
      <c r="M121" s="35"/>
      <c r="N121" s="48"/>
      <c r="O121" s="48"/>
      <c r="P121" s="48"/>
      <c r="Q121" s="48"/>
      <c r="R121" s="48"/>
      <c r="S121" s="48"/>
      <c r="T121" s="2"/>
      <c r="U121" s="2"/>
      <c r="V121" s="2"/>
      <c r="W121" s="2"/>
      <c r="X121" s="48"/>
      <c r="Y121" s="48"/>
      <c r="Z121" s="2"/>
      <c r="AA121" s="2"/>
      <c r="AB121" s="2"/>
      <c r="AC121" s="2"/>
      <c r="AD121" s="2"/>
      <c r="AE121" s="2"/>
      <c r="AF121" s="10"/>
      <c r="AG121" s="39"/>
      <c r="AH121" s="39"/>
    </row>
    <row r="122" spans="1:34" s="57" customFormat="1" ht="93.75" x14ac:dyDescent="0.25">
      <c r="A122" s="55" t="s">
        <v>25</v>
      </c>
      <c r="B122" s="40">
        <f t="shared" ref="B122:S122" si="126">B123</f>
        <v>200</v>
      </c>
      <c r="C122" s="40">
        <f t="shared" si="126"/>
        <v>200</v>
      </c>
      <c r="D122" s="40">
        <f>D123</f>
        <v>200</v>
      </c>
      <c r="E122" s="40">
        <f t="shared" si="126"/>
        <v>200</v>
      </c>
      <c r="F122" s="40">
        <f t="shared" si="126"/>
        <v>100</v>
      </c>
      <c r="G122" s="40">
        <f t="shared" si="126"/>
        <v>100</v>
      </c>
      <c r="H122" s="40">
        <f t="shared" si="126"/>
        <v>0</v>
      </c>
      <c r="I122" s="40">
        <f t="shared" si="126"/>
        <v>0</v>
      </c>
      <c r="J122" s="40">
        <f t="shared" si="126"/>
        <v>0</v>
      </c>
      <c r="K122" s="40">
        <f t="shared" si="126"/>
        <v>0</v>
      </c>
      <c r="L122" s="40">
        <f t="shared" si="126"/>
        <v>0</v>
      </c>
      <c r="M122" s="40">
        <f t="shared" si="126"/>
        <v>0</v>
      </c>
      <c r="N122" s="40">
        <f t="shared" si="126"/>
        <v>0</v>
      </c>
      <c r="O122" s="40">
        <f t="shared" si="126"/>
        <v>0</v>
      </c>
      <c r="P122" s="40">
        <f t="shared" si="126"/>
        <v>200</v>
      </c>
      <c r="Q122" s="40">
        <f t="shared" si="126"/>
        <v>200</v>
      </c>
      <c r="R122" s="40">
        <f t="shared" si="126"/>
        <v>0</v>
      </c>
      <c r="S122" s="40">
        <f t="shared" si="126"/>
        <v>0</v>
      </c>
      <c r="T122" s="40">
        <f>T123</f>
        <v>0</v>
      </c>
      <c r="U122" s="40">
        <f>U123</f>
        <v>0</v>
      </c>
      <c r="V122" s="40">
        <f t="shared" ref="V122:AE122" si="127">V123</f>
        <v>0</v>
      </c>
      <c r="W122" s="40">
        <f t="shared" si="127"/>
        <v>0</v>
      </c>
      <c r="X122" s="40">
        <f t="shared" si="127"/>
        <v>0</v>
      </c>
      <c r="Y122" s="40">
        <f t="shared" si="127"/>
        <v>0</v>
      </c>
      <c r="Z122" s="40">
        <f t="shared" si="127"/>
        <v>0</v>
      </c>
      <c r="AA122" s="40">
        <f t="shared" si="127"/>
        <v>0</v>
      </c>
      <c r="AB122" s="40">
        <f t="shared" si="127"/>
        <v>0</v>
      </c>
      <c r="AC122" s="40">
        <f t="shared" si="127"/>
        <v>0</v>
      </c>
      <c r="AD122" s="40">
        <f t="shared" si="127"/>
        <v>0</v>
      </c>
      <c r="AE122" s="40">
        <f t="shared" si="127"/>
        <v>0</v>
      </c>
      <c r="AF122" s="63" t="s">
        <v>81</v>
      </c>
      <c r="AG122" s="74"/>
      <c r="AH122" s="74"/>
    </row>
    <row r="123" spans="1:34" s="4" customFormat="1" ht="18.75" x14ac:dyDescent="0.25">
      <c r="A123" s="3" t="s">
        <v>4</v>
      </c>
      <c r="B123" s="11">
        <f>B124+B125+B126+B127</f>
        <v>200</v>
      </c>
      <c r="C123" s="11">
        <f t="shared" ref="C123" si="128">C124+C125+C126+C127</f>
        <v>200</v>
      </c>
      <c r="D123" s="11">
        <f t="shared" ref="D123" si="129">D124+D125+D126+D127</f>
        <v>200</v>
      </c>
      <c r="E123" s="11">
        <f t="shared" ref="E123" si="130">E124+E125+E126+E127</f>
        <v>200</v>
      </c>
      <c r="F123" s="9">
        <f>E123/B123*100</f>
        <v>100</v>
      </c>
      <c r="G123" s="9">
        <f>E123/C123*100</f>
        <v>100</v>
      </c>
      <c r="H123" s="9">
        <f t="shared" ref="H123:AD123" si="131">H124+H125</f>
        <v>0</v>
      </c>
      <c r="I123" s="9">
        <f t="shared" si="131"/>
        <v>0</v>
      </c>
      <c r="J123" s="9">
        <f t="shared" si="131"/>
        <v>0</v>
      </c>
      <c r="K123" s="9">
        <f t="shared" si="131"/>
        <v>0</v>
      </c>
      <c r="L123" s="12">
        <f t="shared" si="131"/>
        <v>0</v>
      </c>
      <c r="M123" s="12">
        <f t="shared" si="131"/>
        <v>0</v>
      </c>
      <c r="N123" s="52">
        <f t="shared" si="131"/>
        <v>0</v>
      </c>
      <c r="O123" s="52">
        <f t="shared" si="131"/>
        <v>0</v>
      </c>
      <c r="P123" s="52">
        <f t="shared" si="131"/>
        <v>200</v>
      </c>
      <c r="Q123" s="52">
        <f t="shared" si="131"/>
        <v>200</v>
      </c>
      <c r="R123" s="52">
        <f t="shared" si="131"/>
        <v>0</v>
      </c>
      <c r="S123" s="52">
        <f t="shared" si="131"/>
        <v>0</v>
      </c>
      <c r="T123" s="9">
        <f t="shared" si="131"/>
        <v>0</v>
      </c>
      <c r="U123" s="9">
        <f t="shared" si="131"/>
        <v>0</v>
      </c>
      <c r="V123" s="9">
        <f t="shared" si="131"/>
        <v>0</v>
      </c>
      <c r="W123" s="9">
        <f t="shared" si="131"/>
        <v>0</v>
      </c>
      <c r="X123" s="52">
        <f t="shared" si="131"/>
        <v>0</v>
      </c>
      <c r="Y123" s="52">
        <f t="shared" si="131"/>
        <v>0</v>
      </c>
      <c r="Z123" s="9">
        <f t="shared" si="131"/>
        <v>0</v>
      </c>
      <c r="AA123" s="9">
        <f t="shared" si="131"/>
        <v>0</v>
      </c>
      <c r="AB123" s="9">
        <f t="shared" si="131"/>
        <v>0</v>
      </c>
      <c r="AC123" s="9">
        <f t="shared" si="131"/>
        <v>0</v>
      </c>
      <c r="AD123" s="9">
        <f t="shared" si="131"/>
        <v>0</v>
      </c>
      <c r="AE123" s="9"/>
      <c r="AF123" s="10"/>
      <c r="AG123" s="39"/>
      <c r="AH123" s="39"/>
    </row>
    <row r="124" spans="1:34" s="4" customFormat="1" ht="18.75" x14ac:dyDescent="0.25">
      <c r="A124" s="29" t="s">
        <v>5</v>
      </c>
      <c r="B124" s="11">
        <f>H124+J124+L124+N124+P124+R124+T124+V124+X124+Z124+AB124+AD124</f>
        <v>0</v>
      </c>
      <c r="C124" s="9">
        <f>H124+J124</f>
        <v>0</v>
      </c>
      <c r="D124" s="9">
        <f>E124</f>
        <v>0</v>
      </c>
      <c r="E124" s="9">
        <f>I124+K124+M124+O124+Q124+S124+U124+W124+Y124+AA124+AC124+AE124</f>
        <v>0</v>
      </c>
      <c r="F124" s="9"/>
      <c r="G124" s="9"/>
      <c r="H124" s="9"/>
      <c r="I124" s="9"/>
      <c r="J124" s="9"/>
      <c r="K124" s="9"/>
      <c r="L124" s="12"/>
      <c r="M124" s="12"/>
      <c r="N124" s="52"/>
      <c r="O124" s="52"/>
      <c r="P124" s="52"/>
      <c r="Q124" s="52"/>
      <c r="R124" s="52"/>
      <c r="S124" s="52"/>
      <c r="T124" s="9"/>
      <c r="U124" s="9"/>
      <c r="V124" s="9"/>
      <c r="W124" s="9"/>
      <c r="X124" s="52"/>
      <c r="Y124" s="52"/>
      <c r="Z124" s="9"/>
      <c r="AA124" s="9"/>
      <c r="AB124" s="9"/>
      <c r="AC124" s="9"/>
      <c r="AD124" s="9"/>
      <c r="AE124" s="9"/>
      <c r="AF124" s="10"/>
      <c r="AG124" s="39"/>
      <c r="AH124" s="39"/>
    </row>
    <row r="125" spans="1:34" s="4" customFormat="1" ht="18.75" x14ac:dyDescent="0.25">
      <c r="A125" s="29" t="s">
        <v>6</v>
      </c>
      <c r="B125" s="11">
        <f>J125+L125+N125+P125+R125+T125+V125+X125+Z125+AB125+AD125</f>
        <v>200</v>
      </c>
      <c r="C125" s="9">
        <f>H125+J125+L125+N125+P125+R125</f>
        <v>200</v>
      </c>
      <c r="D125" s="9">
        <f>E125</f>
        <v>200</v>
      </c>
      <c r="E125" s="9">
        <f>I125+K125+M125+O125+Q125+S125+U125+W125+Y125+AA125+AC125+AE125</f>
        <v>200</v>
      </c>
      <c r="F125" s="9">
        <f>E125/B125*100</f>
        <v>100</v>
      </c>
      <c r="G125" s="9">
        <f>E125/C125*100</f>
        <v>100</v>
      </c>
      <c r="H125" s="9"/>
      <c r="I125" s="9"/>
      <c r="J125" s="9"/>
      <c r="K125" s="9"/>
      <c r="L125" s="12"/>
      <c r="M125" s="12"/>
      <c r="N125" s="52"/>
      <c r="O125" s="52"/>
      <c r="P125" s="52">
        <v>200</v>
      </c>
      <c r="Q125" s="52">
        <v>200</v>
      </c>
      <c r="R125" s="52"/>
      <c r="S125" s="52"/>
      <c r="T125" s="9"/>
      <c r="U125" s="9"/>
      <c r="V125" s="9"/>
      <c r="W125" s="9"/>
      <c r="X125" s="52"/>
      <c r="Y125" s="52"/>
      <c r="Z125" s="9"/>
      <c r="AA125" s="9"/>
      <c r="AB125" s="9"/>
      <c r="AC125" s="9"/>
      <c r="AD125" s="9"/>
      <c r="AE125" s="9"/>
      <c r="AF125" s="36"/>
      <c r="AG125" s="39"/>
      <c r="AH125" s="39"/>
    </row>
    <row r="126" spans="1:34" s="4" customFormat="1" ht="18.75" x14ac:dyDescent="0.25">
      <c r="A126" s="29" t="s">
        <v>7</v>
      </c>
      <c r="B126" s="11"/>
      <c r="C126" s="9"/>
      <c r="D126" s="9"/>
      <c r="E126" s="9"/>
      <c r="F126" s="9"/>
      <c r="G126" s="9"/>
      <c r="H126" s="9"/>
      <c r="I126" s="9"/>
      <c r="J126" s="9"/>
      <c r="K126" s="9"/>
      <c r="L126" s="12"/>
      <c r="M126" s="12"/>
      <c r="N126" s="52"/>
      <c r="O126" s="52"/>
      <c r="P126" s="52"/>
      <c r="Q126" s="52"/>
      <c r="R126" s="52"/>
      <c r="S126" s="52"/>
      <c r="T126" s="9"/>
      <c r="U126" s="9"/>
      <c r="V126" s="9"/>
      <c r="W126" s="9"/>
      <c r="X126" s="52"/>
      <c r="Y126" s="52"/>
      <c r="Z126" s="9"/>
      <c r="AA126" s="9"/>
      <c r="AB126" s="9"/>
      <c r="AC126" s="9"/>
      <c r="AD126" s="9"/>
      <c r="AE126" s="7"/>
      <c r="AF126" s="10"/>
      <c r="AG126" s="39"/>
      <c r="AH126" s="39"/>
    </row>
    <row r="127" spans="1:34" s="4" customFormat="1" ht="18.75" x14ac:dyDescent="0.25">
      <c r="A127" s="29" t="s">
        <v>8</v>
      </c>
      <c r="B127" s="11"/>
      <c r="C127" s="9"/>
      <c r="D127" s="9"/>
      <c r="E127" s="9"/>
      <c r="F127" s="2"/>
      <c r="G127" s="2"/>
      <c r="H127" s="2"/>
      <c r="I127" s="2"/>
      <c r="J127" s="2"/>
      <c r="K127" s="2"/>
      <c r="L127" s="35"/>
      <c r="M127" s="35"/>
      <c r="N127" s="48"/>
      <c r="O127" s="48"/>
      <c r="P127" s="48"/>
      <c r="Q127" s="48"/>
      <c r="R127" s="48"/>
      <c r="S127" s="48"/>
      <c r="T127" s="2"/>
      <c r="U127" s="2"/>
      <c r="V127" s="2"/>
      <c r="W127" s="2"/>
      <c r="X127" s="48"/>
      <c r="Y127" s="48"/>
      <c r="Z127" s="2"/>
      <c r="AA127" s="2"/>
      <c r="AB127" s="2"/>
      <c r="AC127" s="2"/>
      <c r="AD127" s="2"/>
      <c r="AE127" s="7"/>
      <c r="AF127" s="3"/>
      <c r="AG127" s="39"/>
      <c r="AH127" s="39"/>
    </row>
    <row r="128" spans="1:34" s="57" customFormat="1" ht="37.5" x14ac:dyDescent="0.25">
      <c r="A128" s="55" t="s">
        <v>66</v>
      </c>
      <c r="B128" s="40">
        <f t="shared" ref="B128:S128" si="132">B129</f>
        <v>300</v>
      </c>
      <c r="C128" s="40">
        <f t="shared" si="132"/>
        <v>300</v>
      </c>
      <c r="D128" s="40">
        <f>D129</f>
        <v>300</v>
      </c>
      <c r="E128" s="40">
        <f t="shared" si="132"/>
        <v>300</v>
      </c>
      <c r="F128" s="40">
        <f t="shared" si="132"/>
        <v>100</v>
      </c>
      <c r="G128" s="40">
        <f t="shared" si="132"/>
        <v>100</v>
      </c>
      <c r="H128" s="40">
        <f t="shared" si="132"/>
        <v>0</v>
      </c>
      <c r="I128" s="40">
        <f t="shared" si="132"/>
        <v>0</v>
      </c>
      <c r="J128" s="40">
        <f t="shared" si="132"/>
        <v>0</v>
      </c>
      <c r="K128" s="40">
        <f t="shared" si="132"/>
        <v>0</v>
      </c>
      <c r="L128" s="40">
        <f t="shared" si="132"/>
        <v>0</v>
      </c>
      <c r="M128" s="40">
        <f t="shared" si="132"/>
        <v>0</v>
      </c>
      <c r="N128" s="40">
        <f t="shared" si="132"/>
        <v>300</v>
      </c>
      <c r="O128" s="40">
        <f t="shared" si="132"/>
        <v>0</v>
      </c>
      <c r="P128" s="40">
        <f t="shared" si="132"/>
        <v>0</v>
      </c>
      <c r="Q128" s="40">
        <f t="shared" si="132"/>
        <v>300</v>
      </c>
      <c r="R128" s="40">
        <f t="shared" si="132"/>
        <v>0</v>
      </c>
      <c r="S128" s="40">
        <f t="shared" si="132"/>
        <v>0</v>
      </c>
      <c r="T128" s="40">
        <f>T129</f>
        <v>0</v>
      </c>
      <c r="U128" s="40">
        <f>U129</f>
        <v>0</v>
      </c>
      <c r="V128" s="40">
        <f t="shared" ref="V128:AE128" si="133">V129</f>
        <v>0</v>
      </c>
      <c r="W128" s="40">
        <f t="shared" si="133"/>
        <v>0</v>
      </c>
      <c r="X128" s="40">
        <f t="shared" si="133"/>
        <v>0</v>
      </c>
      <c r="Y128" s="40">
        <f t="shared" si="133"/>
        <v>0</v>
      </c>
      <c r="Z128" s="40">
        <f t="shared" si="133"/>
        <v>0</v>
      </c>
      <c r="AA128" s="40">
        <f t="shared" si="133"/>
        <v>0</v>
      </c>
      <c r="AB128" s="40">
        <f t="shared" si="133"/>
        <v>0</v>
      </c>
      <c r="AC128" s="40">
        <f t="shared" si="133"/>
        <v>0</v>
      </c>
      <c r="AD128" s="40">
        <f t="shared" si="133"/>
        <v>0</v>
      </c>
      <c r="AE128" s="40">
        <f t="shared" si="133"/>
        <v>0</v>
      </c>
      <c r="AF128" s="63" t="s">
        <v>83</v>
      </c>
      <c r="AG128" s="74"/>
      <c r="AH128" s="74"/>
    </row>
    <row r="129" spans="1:34" s="4" customFormat="1" ht="18.75" x14ac:dyDescent="0.25">
      <c r="A129" s="3" t="s">
        <v>4</v>
      </c>
      <c r="B129" s="11">
        <f>B130+B131+B132+B133</f>
        <v>300</v>
      </c>
      <c r="C129" s="11">
        <f t="shared" ref="C129:E129" si="134">C130+C131+C132+C133</f>
        <v>300</v>
      </c>
      <c r="D129" s="11">
        <f t="shared" si="134"/>
        <v>300</v>
      </c>
      <c r="E129" s="11">
        <f t="shared" si="134"/>
        <v>300</v>
      </c>
      <c r="F129" s="9">
        <f>E129/B129*100</f>
        <v>100</v>
      </c>
      <c r="G129" s="9">
        <f>E129/C129*100</f>
        <v>100</v>
      </c>
      <c r="H129" s="9">
        <f t="shared" ref="H129:M129" si="135">H130+H131</f>
        <v>0</v>
      </c>
      <c r="I129" s="9">
        <f t="shared" si="135"/>
        <v>0</v>
      </c>
      <c r="J129" s="9">
        <f t="shared" si="135"/>
        <v>0</v>
      </c>
      <c r="K129" s="9">
        <f t="shared" si="135"/>
        <v>0</v>
      </c>
      <c r="L129" s="12">
        <f t="shared" si="135"/>
        <v>0</v>
      </c>
      <c r="M129" s="12">
        <f t="shared" si="135"/>
        <v>0</v>
      </c>
      <c r="N129" s="52">
        <f>N130+N131+N132+N133</f>
        <v>300</v>
      </c>
      <c r="O129" s="52">
        <f>O130+O131+O132+O133</f>
        <v>0</v>
      </c>
      <c r="P129" s="52">
        <f t="shared" ref="P129" si="136">P130+P131</f>
        <v>0</v>
      </c>
      <c r="Q129" s="52">
        <f>Q130+Q131+Q133</f>
        <v>300</v>
      </c>
      <c r="R129" s="52">
        <f t="shared" ref="R129:AD129" si="137">R130+R131</f>
        <v>0</v>
      </c>
      <c r="S129" s="52">
        <f t="shared" si="137"/>
        <v>0</v>
      </c>
      <c r="T129" s="9">
        <f t="shared" si="137"/>
        <v>0</v>
      </c>
      <c r="U129" s="9">
        <f t="shared" si="137"/>
        <v>0</v>
      </c>
      <c r="V129" s="9">
        <f t="shared" si="137"/>
        <v>0</v>
      </c>
      <c r="W129" s="9">
        <f t="shared" si="137"/>
        <v>0</v>
      </c>
      <c r="X129" s="52">
        <f t="shared" si="137"/>
        <v>0</v>
      </c>
      <c r="Y129" s="52">
        <f t="shared" si="137"/>
        <v>0</v>
      </c>
      <c r="Z129" s="9">
        <f t="shared" si="137"/>
        <v>0</v>
      </c>
      <c r="AA129" s="9">
        <f t="shared" si="137"/>
        <v>0</v>
      </c>
      <c r="AB129" s="9">
        <f t="shared" si="137"/>
        <v>0</v>
      </c>
      <c r="AC129" s="9">
        <f t="shared" si="137"/>
        <v>0</v>
      </c>
      <c r="AD129" s="9">
        <f t="shared" si="137"/>
        <v>0</v>
      </c>
      <c r="AE129" s="9"/>
      <c r="AF129" s="10"/>
      <c r="AG129" s="39"/>
      <c r="AH129" s="39"/>
    </row>
    <row r="130" spans="1:34" s="4" customFormat="1" ht="18.75" x14ac:dyDescent="0.25">
      <c r="A130" s="29" t="s">
        <v>5</v>
      </c>
      <c r="B130" s="11">
        <f>H130+J130+L130+N130+P130+R130+T130+V130+X130+Z130+AB130+AD130</f>
        <v>0</v>
      </c>
      <c r="C130" s="9">
        <f>H130+J130</f>
        <v>0</v>
      </c>
      <c r="D130" s="9">
        <f>E130</f>
        <v>0</v>
      </c>
      <c r="E130" s="9">
        <f>I130+K130+M130+O130+Q130+S130+U130+W130+Y130+AA130+AC130+AE130</f>
        <v>0</v>
      </c>
      <c r="F130" s="9"/>
      <c r="G130" s="9"/>
      <c r="H130" s="9"/>
      <c r="I130" s="9"/>
      <c r="J130" s="9"/>
      <c r="K130" s="9"/>
      <c r="L130" s="12"/>
      <c r="M130" s="12"/>
      <c r="N130" s="52"/>
      <c r="O130" s="52"/>
      <c r="P130" s="52"/>
      <c r="Q130" s="52"/>
      <c r="R130" s="52"/>
      <c r="S130" s="52"/>
      <c r="T130" s="9"/>
      <c r="U130" s="9"/>
      <c r="V130" s="9"/>
      <c r="W130" s="9"/>
      <c r="X130" s="52"/>
      <c r="Y130" s="52"/>
      <c r="Z130" s="9"/>
      <c r="AA130" s="9"/>
      <c r="AB130" s="9"/>
      <c r="AC130" s="9"/>
      <c r="AD130" s="9"/>
      <c r="AE130" s="9"/>
      <c r="AF130" s="10"/>
      <c r="AG130" s="39"/>
      <c r="AH130" s="39"/>
    </row>
    <row r="131" spans="1:34" s="4" customFormat="1" ht="18.75" x14ac:dyDescent="0.25">
      <c r="A131" s="29" t="s">
        <v>6</v>
      </c>
      <c r="B131" s="11">
        <f>J131+L131+N131+P131+R131+T131+V131+X131+Z131+AB131+AD131</f>
        <v>0</v>
      </c>
      <c r="C131" s="9">
        <f>H131+J131</f>
        <v>0</v>
      </c>
      <c r="D131" s="9">
        <f>E131</f>
        <v>0</v>
      </c>
      <c r="E131" s="9">
        <f>I131+K131+M131+O131+Q131+S131+U131+W131+Y131+AA131+AC131+AE131</f>
        <v>0</v>
      </c>
      <c r="F131" s="9" t="e">
        <f>E131/B131*100</f>
        <v>#DIV/0!</v>
      </c>
      <c r="G131" s="9" t="e">
        <f>E131/C131*100</f>
        <v>#DIV/0!</v>
      </c>
      <c r="H131" s="9"/>
      <c r="I131" s="9"/>
      <c r="J131" s="9"/>
      <c r="K131" s="9"/>
      <c r="L131" s="12"/>
      <c r="M131" s="12"/>
      <c r="N131" s="52"/>
      <c r="O131" s="52"/>
      <c r="P131" s="52">
        <v>0</v>
      </c>
      <c r="Q131" s="52"/>
      <c r="R131" s="52"/>
      <c r="S131" s="52"/>
      <c r="T131" s="9"/>
      <c r="U131" s="9"/>
      <c r="V131" s="9"/>
      <c r="W131" s="9"/>
      <c r="X131" s="52"/>
      <c r="Y131" s="52"/>
      <c r="Z131" s="9"/>
      <c r="AA131" s="9"/>
      <c r="AB131" s="9"/>
      <c r="AC131" s="9"/>
      <c r="AD131" s="9"/>
      <c r="AE131" s="9"/>
      <c r="AF131" s="36"/>
      <c r="AG131" s="39"/>
      <c r="AH131" s="39"/>
    </row>
    <row r="132" spans="1:34" s="4" customFormat="1" ht="18.75" x14ac:dyDescent="0.25">
      <c r="A132" s="29" t="s">
        <v>7</v>
      </c>
      <c r="B132" s="11"/>
      <c r="C132" s="9"/>
      <c r="D132" s="9"/>
      <c r="E132" s="9"/>
      <c r="F132" s="9"/>
      <c r="G132" s="9"/>
      <c r="H132" s="9"/>
      <c r="I132" s="9"/>
      <c r="J132" s="9"/>
      <c r="K132" s="9"/>
      <c r="L132" s="12"/>
      <c r="M132" s="12"/>
      <c r="N132" s="52"/>
      <c r="O132" s="52"/>
      <c r="P132" s="52"/>
      <c r="Q132" s="52"/>
      <c r="R132" s="52"/>
      <c r="S132" s="52"/>
      <c r="T132" s="9"/>
      <c r="U132" s="9"/>
      <c r="V132" s="9"/>
      <c r="W132" s="9"/>
      <c r="X132" s="52"/>
      <c r="Y132" s="52"/>
      <c r="Z132" s="9"/>
      <c r="AA132" s="9"/>
      <c r="AB132" s="9"/>
      <c r="AC132" s="9"/>
      <c r="AD132" s="9"/>
      <c r="AE132" s="7"/>
      <c r="AF132" s="10"/>
      <c r="AG132" s="39"/>
      <c r="AH132" s="39"/>
    </row>
    <row r="133" spans="1:34" s="4" customFormat="1" ht="19.5" thickBot="1" x14ac:dyDescent="0.3">
      <c r="A133" s="29" t="s">
        <v>8</v>
      </c>
      <c r="B133" s="11">
        <f>H133+J133+L133+N133+P133+R133</f>
        <v>300</v>
      </c>
      <c r="C133" s="9">
        <f>H133+J133+L133+N133+P133+R133</f>
        <v>300</v>
      </c>
      <c r="D133" s="9">
        <f>E133</f>
        <v>300</v>
      </c>
      <c r="E133" s="9">
        <f>Q133</f>
        <v>300</v>
      </c>
      <c r="F133" s="9">
        <f>E133/B133*100</f>
        <v>100</v>
      </c>
      <c r="G133" s="9">
        <f>E133/C133*100</f>
        <v>100</v>
      </c>
      <c r="H133" s="2"/>
      <c r="I133" s="2"/>
      <c r="J133" s="2"/>
      <c r="K133" s="2"/>
      <c r="L133" s="35"/>
      <c r="M133" s="35"/>
      <c r="N133" s="52">
        <v>300</v>
      </c>
      <c r="O133" s="52">
        <v>0</v>
      </c>
      <c r="P133" s="52">
        <v>0</v>
      </c>
      <c r="Q133" s="52">
        <v>300</v>
      </c>
      <c r="R133" s="48"/>
      <c r="S133" s="48"/>
      <c r="T133" s="2"/>
      <c r="U133" s="2"/>
      <c r="V133" s="2"/>
      <c r="W133" s="2"/>
      <c r="X133" s="48"/>
      <c r="Y133" s="48"/>
      <c r="Z133" s="2"/>
      <c r="AA133" s="2"/>
      <c r="AB133" s="2"/>
      <c r="AC133" s="2"/>
      <c r="AD133" s="2"/>
      <c r="AE133" s="7"/>
      <c r="AF133" s="3"/>
      <c r="AG133" s="39"/>
      <c r="AH133" s="39"/>
    </row>
    <row r="134" spans="1:34" s="57" customFormat="1" ht="57" thickBot="1" x14ac:dyDescent="0.3">
      <c r="A134" s="55" t="s">
        <v>70</v>
      </c>
      <c r="B134" s="40">
        <f t="shared" ref="B134:S134" si="138">B135</f>
        <v>110</v>
      </c>
      <c r="C134" s="40">
        <f t="shared" si="138"/>
        <v>110</v>
      </c>
      <c r="D134" s="40">
        <f>D135</f>
        <v>110</v>
      </c>
      <c r="E134" s="40">
        <f t="shared" si="138"/>
        <v>110</v>
      </c>
      <c r="F134" s="40">
        <f t="shared" si="138"/>
        <v>100</v>
      </c>
      <c r="G134" s="40">
        <f t="shared" si="138"/>
        <v>100</v>
      </c>
      <c r="H134" s="40">
        <f t="shared" si="138"/>
        <v>0</v>
      </c>
      <c r="I134" s="40">
        <f t="shared" si="138"/>
        <v>0</v>
      </c>
      <c r="J134" s="40">
        <f t="shared" si="138"/>
        <v>0</v>
      </c>
      <c r="K134" s="40">
        <f t="shared" si="138"/>
        <v>0</v>
      </c>
      <c r="L134" s="40">
        <f t="shared" si="138"/>
        <v>0</v>
      </c>
      <c r="M134" s="40">
        <f t="shared" si="138"/>
        <v>0</v>
      </c>
      <c r="N134" s="40">
        <f t="shared" si="138"/>
        <v>0</v>
      </c>
      <c r="O134" s="40">
        <f t="shared" si="138"/>
        <v>0</v>
      </c>
      <c r="P134" s="40">
        <f t="shared" si="138"/>
        <v>0</v>
      </c>
      <c r="Q134" s="40">
        <f t="shared" si="138"/>
        <v>0</v>
      </c>
      <c r="R134" s="40">
        <f t="shared" si="138"/>
        <v>0</v>
      </c>
      <c r="S134" s="40">
        <f t="shared" si="138"/>
        <v>0</v>
      </c>
      <c r="T134" s="40">
        <f>T135</f>
        <v>110</v>
      </c>
      <c r="U134" s="40">
        <f>U135</f>
        <v>110</v>
      </c>
      <c r="V134" s="40">
        <f t="shared" ref="V134:AE134" si="139">V135</f>
        <v>0</v>
      </c>
      <c r="W134" s="40">
        <f t="shared" si="139"/>
        <v>0</v>
      </c>
      <c r="X134" s="40">
        <f t="shared" si="139"/>
        <v>0</v>
      </c>
      <c r="Y134" s="40">
        <f t="shared" si="139"/>
        <v>0</v>
      </c>
      <c r="Z134" s="40">
        <f t="shared" si="139"/>
        <v>0</v>
      </c>
      <c r="AA134" s="40">
        <f t="shared" si="139"/>
        <v>0</v>
      </c>
      <c r="AB134" s="40">
        <f t="shared" si="139"/>
        <v>0</v>
      </c>
      <c r="AC134" s="40">
        <f t="shared" si="139"/>
        <v>0</v>
      </c>
      <c r="AD134" s="40">
        <f t="shared" si="139"/>
        <v>0</v>
      </c>
      <c r="AE134" s="40">
        <f t="shared" si="139"/>
        <v>0</v>
      </c>
      <c r="AF134" s="70" t="s">
        <v>80</v>
      </c>
      <c r="AG134" s="39"/>
      <c r="AH134" s="39"/>
    </row>
    <row r="135" spans="1:34" s="4" customFormat="1" ht="18.75" x14ac:dyDescent="0.25">
      <c r="A135" s="3" t="s">
        <v>4</v>
      </c>
      <c r="B135" s="11">
        <f>B136+B137+B138+B139</f>
        <v>110</v>
      </c>
      <c r="C135" s="11">
        <f t="shared" ref="C135:E135" si="140">C136+C137+C138+C139</f>
        <v>110</v>
      </c>
      <c r="D135" s="11">
        <f t="shared" si="140"/>
        <v>110</v>
      </c>
      <c r="E135" s="11">
        <f t="shared" si="140"/>
        <v>110</v>
      </c>
      <c r="F135" s="9">
        <f>E135/B135*100</f>
        <v>100</v>
      </c>
      <c r="G135" s="9">
        <f>E135/C135*100</f>
        <v>100</v>
      </c>
      <c r="H135" s="9">
        <f t="shared" ref="H135:M135" si="141">H136+H137</f>
        <v>0</v>
      </c>
      <c r="I135" s="9">
        <f t="shared" si="141"/>
        <v>0</v>
      </c>
      <c r="J135" s="9">
        <f t="shared" si="141"/>
        <v>0</v>
      </c>
      <c r="K135" s="9">
        <f t="shared" si="141"/>
        <v>0</v>
      </c>
      <c r="L135" s="12">
        <f t="shared" si="141"/>
        <v>0</v>
      </c>
      <c r="M135" s="12">
        <f t="shared" si="141"/>
        <v>0</v>
      </c>
      <c r="N135" s="52">
        <v>0</v>
      </c>
      <c r="O135" s="52">
        <f>O136+O137+O138+O139</f>
        <v>0</v>
      </c>
      <c r="P135" s="52">
        <f t="shared" ref="P135" si="142">P136+P137</f>
        <v>0</v>
      </c>
      <c r="Q135" s="52">
        <f>Q136+Q137+Q139</f>
        <v>0</v>
      </c>
      <c r="R135" s="52">
        <f t="shared" ref="R135:S135" si="143">R136+R137</f>
        <v>0</v>
      </c>
      <c r="S135" s="52">
        <f t="shared" si="143"/>
        <v>0</v>
      </c>
      <c r="T135" s="9">
        <v>110</v>
      </c>
      <c r="U135" s="9">
        <f>U136+U137+U139</f>
        <v>110</v>
      </c>
      <c r="V135" s="9">
        <f t="shared" ref="V135:AD135" si="144">V136+V137</f>
        <v>0</v>
      </c>
      <c r="W135" s="9">
        <f t="shared" si="144"/>
        <v>0</v>
      </c>
      <c r="X135" s="52">
        <f t="shared" si="144"/>
        <v>0</v>
      </c>
      <c r="Y135" s="52">
        <f t="shared" si="144"/>
        <v>0</v>
      </c>
      <c r="Z135" s="9">
        <f t="shared" si="144"/>
        <v>0</v>
      </c>
      <c r="AA135" s="9">
        <f t="shared" si="144"/>
        <v>0</v>
      </c>
      <c r="AB135" s="9">
        <f t="shared" si="144"/>
        <v>0</v>
      </c>
      <c r="AC135" s="9">
        <f t="shared" si="144"/>
        <v>0</v>
      </c>
      <c r="AD135" s="9">
        <f t="shared" si="144"/>
        <v>0</v>
      </c>
      <c r="AE135" s="9"/>
      <c r="AF135" s="10"/>
      <c r="AG135" s="39"/>
      <c r="AH135" s="39"/>
    </row>
    <row r="136" spans="1:34" s="4" customFormat="1" ht="18.75" x14ac:dyDescent="0.25">
      <c r="A136" s="29" t="s">
        <v>5</v>
      </c>
      <c r="B136" s="11">
        <f>H136+J136+L136+N136+P136+R136+T136+V136+X136+Z136+AB136+AD136</f>
        <v>0</v>
      </c>
      <c r="C136" s="9">
        <f>H136+J136</f>
        <v>0</v>
      </c>
      <c r="D136" s="9">
        <f>E136</f>
        <v>0</v>
      </c>
      <c r="E136" s="9">
        <f>I136+K136+M136+O136+Q136+S136+U136+W136+Y136+AA136+AC136+AE136</f>
        <v>0</v>
      </c>
      <c r="F136" s="9"/>
      <c r="G136" s="9"/>
      <c r="H136" s="9"/>
      <c r="I136" s="9"/>
      <c r="J136" s="9"/>
      <c r="K136" s="9"/>
      <c r="L136" s="12"/>
      <c r="M136" s="12"/>
      <c r="N136" s="52"/>
      <c r="O136" s="52"/>
      <c r="P136" s="52"/>
      <c r="Q136" s="52"/>
      <c r="R136" s="52"/>
      <c r="S136" s="52"/>
      <c r="T136" s="9"/>
      <c r="U136" s="9"/>
      <c r="V136" s="9"/>
      <c r="W136" s="9"/>
      <c r="X136" s="52"/>
      <c r="Y136" s="52"/>
      <c r="Z136" s="9"/>
      <c r="AA136" s="9"/>
      <c r="AB136" s="9"/>
      <c r="AC136" s="9"/>
      <c r="AD136" s="9"/>
      <c r="AE136" s="9"/>
      <c r="AF136" s="10"/>
      <c r="AG136" s="39"/>
      <c r="AH136" s="39"/>
    </row>
    <row r="137" spans="1:34" s="4" customFormat="1" ht="18.75" x14ac:dyDescent="0.25">
      <c r="A137" s="29" t="s">
        <v>6</v>
      </c>
      <c r="B137" s="11">
        <f>J137+L137+N137+P137+R137+T137+V137+X137+Z137+AB137+AD137</f>
        <v>0</v>
      </c>
      <c r="C137" s="9">
        <f>H137+J137</f>
        <v>0</v>
      </c>
      <c r="D137" s="9">
        <f>E137</f>
        <v>0</v>
      </c>
      <c r="E137" s="9">
        <f>I137+K137+M137+O137+Q137+S137+U137+W137+Y137+AA137+AC137+AE137</f>
        <v>0</v>
      </c>
      <c r="F137" s="9" t="e">
        <f>E137/B137*100</f>
        <v>#DIV/0!</v>
      </c>
      <c r="G137" s="9" t="e">
        <f>E137/C137*100</f>
        <v>#DIV/0!</v>
      </c>
      <c r="H137" s="9"/>
      <c r="I137" s="9"/>
      <c r="J137" s="9"/>
      <c r="K137" s="9"/>
      <c r="L137" s="12"/>
      <c r="M137" s="12"/>
      <c r="N137" s="52"/>
      <c r="O137" s="52"/>
      <c r="P137" s="52">
        <v>0</v>
      </c>
      <c r="Q137" s="52"/>
      <c r="R137" s="52"/>
      <c r="S137" s="52"/>
      <c r="T137" s="9"/>
      <c r="U137" s="9"/>
      <c r="V137" s="9"/>
      <c r="W137" s="9"/>
      <c r="X137" s="52"/>
      <c r="Y137" s="52"/>
      <c r="Z137" s="9"/>
      <c r="AA137" s="9"/>
      <c r="AB137" s="9"/>
      <c r="AC137" s="9"/>
      <c r="AD137" s="9"/>
      <c r="AE137" s="9"/>
      <c r="AF137" s="36"/>
      <c r="AG137" s="39"/>
      <c r="AH137" s="39"/>
    </row>
    <row r="138" spans="1:34" s="4" customFormat="1" ht="18.75" x14ac:dyDescent="0.25">
      <c r="A138" s="29" t="s">
        <v>7</v>
      </c>
      <c r="B138" s="11"/>
      <c r="C138" s="9"/>
      <c r="D138" s="9"/>
      <c r="E138" s="9"/>
      <c r="F138" s="9"/>
      <c r="G138" s="9"/>
      <c r="H138" s="9"/>
      <c r="I138" s="9"/>
      <c r="J138" s="9"/>
      <c r="K138" s="9"/>
      <c r="L138" s="12"/>
      <c r="M138" s="12"/>
      <c r="N138" s="52"/>
      <c r="O138" s="52"/>
      <c r="P138" s="52"/>
      <c r="Q138" s="52"/>
      <c r="R138" s="52"/>
      <c r="S138" s="52"/>
      <c r="T138" s="9"/>
      <c r="U138" s="9"/>
      <c r="V138" s="9"/>
      <c r="W138" s="9"/>
      <c r="X138" s="52"/>
      <c r="Y138" s="52"/>
      <c r="Z138" s="9"/>
      <c r="AA138" s="9"/>
      <c r="AB138" s="9"/>
      <c r="AC138" s="9"/>
      <c r="AD138" s="9"/>
      <c r="AE138" s="7"/>
      <c r="AF138" s="10"/>
      <c r="AG138" s="39"/>
      <c r="AH138" s="39"/>
    </row>
    <row r="139" spans="1:34" s="4" customFormat="1" ht="18.75" x14ac:dyDescent="0.25">
      <c r="A139" s="29" t="s">
        <v>8</v>
      </c>
      <c r="B139" s="11">
        <v>110</v>
      </c>
      <c r="C139" s="9">
        <f>H139+J139+L139+N139+P139+R139+T139</f>
        <v>110</v>
      </c>
      <c r="D139" s="9">
        <f>E139</f>
        <v>110</v>
      </c>
      <c r="E139" s="9">
        <f>Q139+U139</f>
        <v>110</v>
      </c>
      <c r="F139" s="2">
        <f>E139/B139*100</f>
        <v>100</v>
      </c>
      <c r="G139" s="2">
        <f>E139/C139*100</f>
        <v>100</v>
      </c>
      <c r="H139" s="2"/>
      <c r="I139" s="2"/>
      <c r="J139" s="2"/>
      <c r="K139" s="2"/>
      <c r="L139" s="35"/>
      <c r="M139" s="35"/>
      <c r="N139" s="52">
        <v>0</v>
      </c>
      <c r="O139" s="52">
        <v>0</v>
      </c>
      <c r="P139" s="52">
        <v>0</v>
      </c>
      <c r="Q139" s="52">
        <v>0</v>
      </c>
      <c r="R139" s="48"/>
      <c r="S139" s="48"/>
      <c r="T139" s="9">
        <v>110</v>
      </c>
      <c r="U139" s="9">
        <v>110</v>
      </c>
      <c r="V139" s="2"/>
      <c r="W139" s="2"/>
      <c r="X139" s="48"/>
      <c r="Y139" s="48"/>
      <c r="Z139" s="2"/>
      <c r="AA139" s="2"/>
      <c r="AB139" s="2"/>
      <c r="AC139" s="2"/>
      <c r="AD139" s="2"/>
      <c r="AE139" s="7"/>
      <c r="AF139" s="3"/>
      <c r="AG139" s="39"/>
      <c r="AH139" s="39"/>
    </row>
    <row r="140" spans="1:34" s="57" customFormat="1" ht="56.25" x14ac:dyDescent="0.25">
      <c r="A140" s="55" t="s">
        <v>71</v>
      </c>
      <c r="B140" s="40">
        <f t="shared" ref="B140:S140" si="145">B141</f>
        <v>150</v>
      </c>
      <c r="C140" s="40">
        <f t="shared" si="145"/>
        <v>150</v>
      </c>
      <c r="D140" s="40">
        <f>D141</f>
        <v>150</v>
      </c>
      <c r="E140" s="40">
        <f t="shared" si="145"/>
        <v>150</v>
      </c>
      <c r="F140" s="40">
        <f t="shared" si="145"/>
        <v>100</v>
      </c>
      <c r="G140" s="40">
        <f t="shared" si="145"/>
        <v>100</v>
      </c>
      <c r="H140" s="40">
        <f t="shared" si="145"/>
        <v>0</v>
      </c>
      <c r="I140" s="40">
        <f t="shared" si="145"/>
        <v>0</v>
      </c>
      <c r="J140" s="40">
        <f t="shared" si="145"/>
        <v>0</v>
      </c>
      <c r="K140" s="40">
        <f t="shared" si="145"/>
        <v>0</v>
      </c>
      <c r="L140" s="40">
        <f t="shared" si="145"/>
        <v>0</v>
      </c>
      <c r="M140" s="40">
        <f t="shared" si="145"/>
        <v>0</v>
      </c>
      <c r="N140" s="40">
        <f t="shared" si="145"/>
        <v>0</v>
      </c>
      <c r="O140" s="40">
        <f t="shared" si="145"/>
        <v>0</v>
      </c>
      <c r="P140" s="40">
        <f t="shared" si="145"/>
        <v>0</v>
      </c>
      <c r="Q140" s="40">
        <f t="shared" si="145"/>
        <v>0</v>
      </c>
      <c r="R140" s="40">
        <f t="shared" si="145"/>
        <v>150</v>
      </c>
      <c r="S140" s="40">
        <f t="shared" si="145"/>
        <v>0</v>
      </c>
      <c r="T140" s="40">
        <f>T141</f>
        <v>0</v>
      </c>
      <c r="U140" s="40">
        <f>U141</f>
        <v>150</v>
      </c>
      <c r="V140" s="40">
        <f t="shared" ref="V140:AE140" si="146">V141</f>
        <v>0</v>
      </c>
      <c r="W140" s="40">
        <f t="shared" si="146"/>
        <v>0</v>
      </c>
      <c r="X140" s="40">
        <f t="shared" si="146"/>
        <v>0</v>
      </c>
      <c r="Y140" s="40">
        <f t="shared" si="146"/>
        <v>0</v>
      </c>
      <c r="Z140" s="40">
        <f t="shared" si="146"/>
        <v>0</v>
      </c>
      <c r="AA140" s="40">
        <f t="shared" si="146"/>
        <v>0</v>
      </c>
      <c r="AB140" s="40">
        <f t="shared" si="146"/>
        <v>0</v>
      </c>
      <c r="AC140" s="40">
        <f t="shared" si="146"/>
        <v>0</v>
      </c>
      <c r="AD140" s="40">
        <f t="shared" si="146"/>
        <v>0</v>
      </c>
      <c r="AE140" s="40">
        <f t="shared" si="146"/>
        <v>0</v>
      </c>
      <c r="AF140" s="58"/>
      <c r="AG140" s="39"/>
      <c r="AH140" s="39"/>
    </row>
    <row r="141" spans="1:34" s="4" customFormat="1" ht="18.75" x14ac:dyDescent="0.25">
      <c r="A141" s="3" t="s">
        <v>4</v>
      </c>
      <c r="B141" s="11">
        <f>B142+B143+B144+B145</f>
        <v>150</v>
      </c>
      <c r="C141" s="11">
        <f t="shared" ref="C141:D141" si="147">C142+C143+C144+C145</f>
        <v>150</v>
      </c>
      <c r="D141" s="11">
        <f t="shared" si="147"/>
        <v>150</v>
      </c>
      <c r="E141" s="11">
        <f>E142+E143+E144+E145</f>
        <v>150</v>
      </c>
      <c r="F141" s="9">
        <f>E141/B141*100</f>
        <v>100</v>
      </c>
      <c r="G141" s="9">
        <f>E141/C141*100</f>
        <v>100</v>
      </c>
      <c r="H141" s="9">
        <f t="shared" ref="H141:M141" si="148">H142+H143</f>
        <v>0</v>
      </c>
      <c r="I141" s="9">
        <f t="shared" si="148"/>
        <v>0</v>
      </c>
      <c r="J141" s="9">
        <f t="shared" si="148"/>
        <v>0</v>
      </c>
      <c r="K141" s="9">
        <f t="shared" si="148"/>
        <v>0</v>
      </c>
      <c r="L141" s="12">
        <f t="shared" si="148"/>
        <v>0</v>
      </c>
      <c r="M141" s="12">
        <f t="shared" si="148"/>
        <v>0</v>
      </c>
      <c r="N141" s="52">
        <v>0</v>
      </c>
      <c r="O141" s="52">
        <f>O142+O143+O144+O145</f>
        <v>0</v>
      </c>
      <c r="P141" s="52">
        <f t="shared" ref="P141" si="149">P142+P143</f>
        <v>0</v>
      </c>
      <c r="Q141" s="52">
        <f>Q142+Q143+Q145</f>
        <v>0</v>
      </c>
      <c r="R141" s="52">
        <f>R145</f>
        <v>150</v>
      </c>
      <c r="S141" s="52">
        <f>S145</f>
        <v>0</v>
      </c>
      <c r="T141" s="9">
        <f>T145</f>
        <v>0</v>
      </c>
      <c r="U141" s="9">
        <f>U145</f>
        <v>150</v>
      </c>
      <c r="V141" s="9">
        <f t="shared" ref="V141:AD141" si="150">V142+V143</f>
        <v>0</v>
      </c>
      <c r="W141" s="9">
        <f t="shared" si="150"/>
        <v>0</v>
      </c>
      <c r="X141" s="52">
        <f t="shared" si="150"/>
        <v>0</v>
      </c>
      <c r="Y141" s="52">
        <f t="shared" si="150"/>
        <v>0</v>
      </c>
      <c r="Z141" s="9">
        <f t="shared" si="150"/>
        <v>0</v>
      </c>
      <c r="AA141" s="9">
        <f t="shared" si="150"/>
        <v>0</v>
      </c>
      <c r="AB141" s="9">
        <f t="shared" si="150"/>
        <v>0</v>
      </c>
      <c r="AC141" s="9">
        <f t="shared" si="150"/>
        <v>0</v>
      </c>
      <c r="AD141" s="9">
        <f t="shared" si="150"/>
        <v>0</v>
      </c>
      <c r="AE141" s="9"/>
      <c r="AF141" s="10"/>
      <c r="AG141" s="39"/>
      <c r="AH141" s="39"/>
    </row>
    <row r="142" spans="1:34" s="4" customFormat="1" ht="18.75" x14ac:dyDescent="0.25">
      <c r="A142" s="29" t="s">
        <v>5</v>
      </c>
      <c r="B142" s="11">
        <f>H142+J142+L142+N142+P142+R142+T142+V142+X142+Z142+AB142+AD142</f>
        <v>0</v>
      </c>
      <c r="C142" s="9">
        <f>H142+J142</f>
        <v>0</v>
      </c>
      <c r="D142" s="9">
        <f>E142</f>
        <v>0</v>
      </c>
      <c r="E142" s="9">
        <f>I142+K142+M142+O142+Q142+S142+U142+W142+Y142+AA142+AC142+AE142</f>
        <v>0</v>
      </c>
      <c r="F142" s="9"/>
      <c r="G142" s="9"/>
      <c r="H142" s="9"/>
      <c r="I142" s="9"/>
      <c r="J142" s="9"/>
      <c r="K142" s="9"/>
      <c r="L142" s="12"/>
      <c r="M142" s="12"/>
      <c r="N142" s="52"/>
      <c r="O142" s="52"/>
      <c r="P142" s="52"/>
      <c r="Q142" s="52"/>
      <c r="R142" s="52"/>
      <c r="S142" s="52"/>
      <c r="T142" s="9"/>
      <c r="U142" s="9"/>
      <c r="V142" s="9"/>
      <c r="W142" s="9"/>
      <c r="X142" s="52"/>
      <c r="Y142" s="52"/>
      <c r="Z142" s="9"/>
      <c r="AA142" s="9"/>
      <c r="AB142" s="9"/>
      <c r="AC142" s="9"/>
      <c r="AD142" s="9"/>
      <c r="AE142" s="9"/>
      <c r="AF142" s="10"/>
      <c r="AG142" s="39"/>
      <c r="AH142" s="39"/>
    </row>
    <row r="143" spans="1:34" s="4" customFormat="1" ht="18.75" x14ac:dyDescent="0.25">
      <c r="A143" s="29" t="s">
        <v>6</v>
      </c>
      <c r="B143" s="11">
        <f>J143+L143+N143+P143+R143+T143+V143+X143+Z143+AB143+AD143</f>
        <v>0</v>
      </c>
      <c r="C143" s="9">
        <f>H143+J143</f>
        <v>0</v>
      </c>
      <c r="D143" s="9">
        <f>E143</f>
        <v>0</v>
      </c>
      <c r="E143" s="9">
        <f>I143+K143+M143+O143+Q143+S143+U143+W143+Y143+AA143+AC143+AE143</f>
        <v>0</v>
      </c>
      <c r="F143" s="9" t="e">
        <f>E143/B143*100</f>
        <v>#DIV/0!</v>
      </c>
      <c r="G143" s="9" t="e">
        <f>E143/C143*100</f>
        <v>#DIV/0!</v>
      </c>
      <c r="H143" s="9"/>
      <c r="I143" s="9"/>
      <c r="J143" s="9"/>
      <c r="K143" s="9"/>
      <c r="L143" s="12"/>
      <c r="M143" s="12"/>
      <c r="N143" s="52"/>
      <c r="O143" s="52"/>
      <c r="P143" s="52">
        <v>0</v>
      </c>
      <c r="Q143" s="52"/>
      <c r="R143" s="52"/>
      <c r="S143" s="52"/>
      <c r="T143" s="9"/>
      <c r="U143" s="9"/>
      <c r="V143" s="9"/>
      <c r="W143" s="9"/>
      <c r="X143" s="52"/>
      <c r="Y143" s="52"/>
      <c r="Z143" s="9"/>
      <c r="AA143" s="9"/>
      <c r="AB143" s="9"/>
      <c r="AC143" s="9"/>
      <c r="AD143" s="9"/>
      <c r="AE143" s="9"/>
      <c r="AF143" s="36"/>
      <c r="AG143" s="39"/>
      <c r="AH143" s="39"/>
    </row>
    <row r="144" spans="1:34" s="4" customFormat="1" ht="18.75" customHeight="1" x14ac:dyDescent="0.25">
      <c r="A144" s="29" t="s">
        <v>7</v>
      </c>
      <c r="B144" s="11"/>
      <c r="C144" s="9"/>
      <c r="D144" s="9"/>
      <c r="E144" s="9"/>
      <c r="F144" s="9"/>
      <c r="G144" s="9"/>
      <c r="H144" s="9"/>
      <c r="I144" s="9"/>
      <c r="J144" s="9"/>
      <c r="K144" s="9"/>
      <c r="L144" s="12"/>
      <c r="M144" s="12"/>
      <c r="N144" s="52"/>
      <c r="O144" s="52"/>
      <c r="P144" s="52"/>
      <c r="Q144" s="52"/>
      <c r="R144" s="52"/>
      <c r="S144" s="52"/>
      <c r="T144" s="9"/>
      <c r="U144" s="9"/>
      <c r="V144" s="9"/>
      <c r="W144" s="9"/>
      <c r="X144" s="52"/>
      <c r="Y144" s="52"/>
      <c r="Z144" s="9"/>
      <c r="AA144" s="9"/>
      <c r="AB144" s="9"/>
      <c r="AC144" s="9"/>
      <c r="AD144" s="9"/>
      <c r="AE144" s="7"/>
      <c r="AF144" s="103" t="s">
        <v>78</v>
      </c>
      <c r="AG144" s="39"/>
      <c r="AH144" s="39"/>
    </row>
    <row r="145" spans="1:34" s="4" customFormat="1" ht="27.75" customHeight="1" x14ac:dyDescent="0.25">
      <c r="A145" s="29" t="s">
        <v>8</v>
      </c>
      <c r="B145" s="11">
        <v>150</v>
      </c>
      <c r="C145" s="9">
        <f>R145</f>
        <v>150</v>
      </c>
      <c r="D145" s="9">
        <f>E145</f>
        <v>150</v>
      </c>
      <c r="E145" s="9">
        <f>U145</f>
        <v>150</v>
      </c>
      <c r="F145" s="9">
        <f>R145/B145*100</f>
        <v>100</v>
      </c>
      <c r="G145" s="9">
        <f>D145/C145*100</f>
        <v>100</v>
      </c>
      <c r="H145" s="2"/>
      <c r="I145" s="2"/>
      <c r="J145" s="2"/>
      <c r="K145" s="2"/>
      <c r="L145" s="35"/>
      <c r="M145" s="35"/>
      <c r="N145" s="52">
        <v>0</v>
      </c>
      <c r="O145" s="52">
        <v>0</v>
      </c>
      <c r="P145" s="52">
        <v>0</v>
      </c>
      <c r="Q145" s="52">
        <v>0</v>
      </c>
      <c r="R145" s="52">
        <v>150</v>
      </c>
      <c r="S145" s="52">
        <v>0</v>
      </c>
      <c r="T145" s="9">
        <v>0</v>
      </c>
      <c r="U145" s="9">
        <v>150</v>
      </c>
      <c r="V145" s="2"/>
      <c r="W145" s="2"/>
      <c r="X145" s="48"/>
      <c r="Y145" s="48"/>
      <c r="Z145" s="2"/>
      <c r="AA145" s="2"/>
      <c r="AB145" s="2"/>
      <c r="AC145" s="2"/>
      <c r="AD145" s="2"/>
      <c r="AE145" s="7"/>
      <c r="AF145" s="104"/>
      <c r="AG145" s="39"/>
      <c r="AH145" s="39"/>
    </row>
    <row r="146" spans="1:34" s="57" customFormat="1" ht="42.75" customHeight="1" x14ac:dyDescent="0.25">
      <c r="A146" s="55" t="s">
        <v>76</v>
      </c>
      <c r="B146" s="40">
        <f>B147</f>
        <v>25000</v>
      </c>
      <c r="C146" s="40">
        <f t="shared" ref="C146:S146" si="151">C147</f>
        <v>1760</v>
      </c>
      <c r="D146" s="40">
        <f>D147</f>
        <v>1760</v>
      </c>
      <c r="E146" s="40">
        <f t="shared" si="151"/>
        <v>0</v>
      </c>
      <c r="F146" s="40">
        <f t="shared" si="151"/>
        <v>0</v>
      </c>
      <c r="G146" s="40">
        <f t="shared" si="151"/>
        <v>0</v>
      </c>
      <c r="H146" s="40">
        <f t="shared" si="151"/>
        <v>0</v>
      </c>
      <c r="I146" s="40">
        <f t="shared" si="151"/>
        <v>0</v>
      </c>
      <c r="J146" s="40">
        <f t="shared" si="151"/>
        <v>0</v>
      </c>
      <c r="K146" s="40">
        <f t="shared" si="151"/>
        <v>0</v>
      </c>
      <c r="L146" s="40">
        <f t="shared" si="151"/>
        <v>0</v>
      </c>
      <c r="M146" s="40">
        <f t="shared" si="151"/>
        <v>0</v>
      </c>
      <c r="N146" s="40">
        <f t="shared" si="151"/>
        <v>0</v>
      </c>
      <c r="O146" s="40">
        <f t="shared" si="151"/>
        <v>0</v>
      </c>
      <c r="P146" s="40">
        <f t="shared" si="151"/>
        <v>0</v>
      </c>
      <c r="Q146" s="40">
        <f t="shared" si="151"/>
        <v>0</v>
      </c>
      <c r="R146" s="40">
        <f t="shared" si="151"/>
        <v>0</v>
      </c>
      <c r="S146" s="40">
        <f t="shared" si="151"/>
        <v>0</v>
      </c>
      <c r="T146" s="40">
        <f>T147</f>
        <v>0</v>
      </c>
      <c r="U146" s="40">
        <f>U147</f>
        <v>0</v>
      </c>
      <c r="V146" s="40">
        <f t="shared" ref="V146:AE146" si="152">V147</f>
        <v>0</v>
      </c>
      <c r="W146" s="40">
        <f t="shared" si="152"/>
        <v>0</v>
      </c>
      <c r="X146" s="40">
        <f>X151</f>
        <v>1200</v>
      </c>
      <c r="Y146" s="40">
        <f>Y151</f>
        <v>1200</v>
      </c>
      <c r="Z146" s="40">
        <f>Z151</f>
        <v>560</v>
      </c>
      <c r="AA146" s="40">
        <f>AA151</f>
        <v>560</v>
      </c>
      <c r="AB146" s="40">
        <f t="shared" si="152"/>
        <v>0</v>
      </c>
      <c r="AC146" s="40">
        <f t="shared" si="152"/>
        <v>0</v>
      </c>
      <c r="AD146" s="40">
        <f t="shared" si="152"/>
        <v>19390</v>
      </c>
      <c r="AE146" s="40">
        <f t="shared" si="152"/>
        <v>0</v>
      </c>
      <c r="AF146" s="82" t="s">
        <v>91</v>
      </c>
      <c r="AG146" s="39"/>
      <c r="AH146" s="39"/>
    </row>
    <row r="147" spans="1:34" s="4" customFormat="1" ht="24.75" customHeight="1" x14ac:dyDescent="0.25">
      <c r="A147" s="3" t="s">
        <v>4</v>
      </c>
      <c r="B147" s="11">
        <f>B151</f>
        <v>25000</v>
      </c>
      <c r="C147" s="11">
        <f t="shared" ref="C147:E147" si="153">C148+C149+C150+C151</f>
        <v>1760</v>
      </c>
      <c r="D147" s="11">
        <f t="shared" si="153"/>
        <v>1760</v>
      </c>
      <c r="E147" s="11">
        <f t="shared" si="153"/>
        <v>0</v>
      </c>
      <c r="F147" s="9">
        <f>E147/B147*100</f>
        <v>0</v>
      </c>
      <c r="G147" s="9">
        <f>E147/C147*100</f>
        <v>0</v>
      </c>
      <c r="H147" s="9">
        <f t="shared" ref="H147:AC147" si="154">H148+H149</f>
        <v>0</v>
      </c>
      <c r="I147" s="9">
        <f t="shared" si="154"/>
        <v>0</v>
      </c>
      <c r="J147" s="9">
        <f t="shared" si="154"/>
        <v>0</v>
      </c>
      <c r="K147" s="9">
        <f t="shared" si="154"/>
        <v>0</v>
      </c>
      <c r="L147" s="12">
        <f t="shared" si="154"/>
        <v>0</v>
      </c>
      <c r="M147" s="12">
        <f t="shared" si="154"/>
        <v>0</v>
      </c>
      <c r="N147" s="52">
        <v>0</v>
      </c>
      <c r="O147" s="52">
        <f>O148+O149+O150+O151</f>
        <v>0</v>
      </c>
      <c r="P147" s="52">
        <f t="shared" si="154"/>
        <v>0</v>
      </c>
      <c r="Q147" s="52">
        <f>Q148+Q149+Q151</f>
        <v>0</v>
      </c>
      <c r="R147" s="52">
        <f>R151</f>
        <v>0</v>
      </c>
      <c r="S147" s="52">
        <f>S151</f>
        <v>0</v>
      </c>
      <c r="T147" s="9">
        <f>T151</f>
        <v>0</v>
      </c>
      <c r="U147" s="9">
        <f t="shared" si="154"/>
        <v>0</v>
      </c>
      <c r="V147" s="9">
        <f t="shared" si="154"/>
        <v>0</v>
      </c>
      <c r="W147" s="9">
        <f t="shared" si="154"/>
        <v>0</v>
      </c>
      <c r="X147" s="52">
        <f t="shared" si="154"/>
        <v>0</v>
      </c>
      <c r="Y147" s="52">
        <f t="shared" si="154"/>
        <v>0</v>
      </c>
      <c r="Z147" s="9">
        <f t="shared" si="154"/>
        <v>0</v>
      </c>
      <c r="AA147" s="9">
        <f t="shared" si="154"/>
        <v>0</v>
      </c>
      <c r="AB147" s="9">
        <f t="shared" si="154"/>
        <v>0</v>
      </c>
      <c r="AC147" s="9">
        <f t="shared" si="154"/>
        <v>0</v>
      </c>
      <c r="AD147" s="9">
        <f>AD151</f>
        <v>19390</v>
      </c>
      <c r="AE147" s="9"/>
      <c r="AF147" s="83"/>
      <c r="AG147" s="39"/>
      <c r="AH147" s="39"/>
    </row>
    <row r="148" spans="1:34" s="4" customFormat="1" ht="33" customHeight="1" x14ac:dyDescent="0.25">
      <c r="A148" s="29" t="s">
        <v>5</v>
      </c>
      <c r="B148" s="11">
        <f>H148+J148+L148+N148+P148+R148+T148+V148+X148+Z148+AB148+AD148</f>
        <v>0</v>
      </c>
      <c r="C148" s="9">
        <f>H148+J148</f>
        <v>0</v>
      </c>
      <c r="D148" s="9">
        <f>E148</f>
        <v>0</v>
      </c>
      <c r="E148" s="9">
        <f>I148+K148+M148+O148+Q148+S148+U148+W148+Y148+AA148+AC148+AE148</f>
        <v>0</v>
      </c>
      <c r="F148" s="9"/>
      <c r="G148" s="9"/>
      <c r="H148" s="9"/>
      <c r="I148" s="9"/>
      <c r="J148" s="9"/>
      <c r="K148" s="9"/>
      <c r="L148" s="12"/>
      <c r="M148" s="12"/>
      <c r="N148" s="52"/>
      <c r="O148" s="52"/>
      <c r="P148" s="52"/>
      <c r="Q148" s="52"/>
      <c r="R148" s="52"/>
      <c r="S148" s="52"/>
      <c r="T148" s="9"/>
      <c r="U148" s="9"/>
      <c r="V148" s="9"/>
      <c r="W148" s="9"/>
      <c r="X148" s="52"/>
      <c r="Y148" s="52"/>
      <c r="Z148" s="9"/>
      <c r="AA148" s="9"/>
      <c r="AB148" s="9"/>
      <c r="AC148" s="9"/>
      <c r="AD148" s="9"/>
      <c r="AE148" s="9"/>
      <c r="AF148" s="83"/>
      <c r="AG148" s="39"/>
      <c r="AH148" s="39"/>
    </row>
    <row r="149" spans="1:34" s="4" customFormat="1" ht="31.5" customHeight="1" x14ac:dyDescent="0.25">
      <c r="A149" s="29" t="s">
        <v>6</v>
      </c>
      <c r="B149" s="11">
        <f>J149+L149+N149+P149+R149+T149+V149+X149+Z149+AB149+AD149</f>
        <v>0</v>
      </c>
      <c r="C149" s="9">
        <f>H149+J149</f>
        <v>0</v>
      </c>
      <c r="D149" s="9">
        <f>E149</f>
        <v>0</v>
      </c>
      <c r="E149" s="9">
        <f>I149+K149+M149+O149+Q149+S149+U149+W149+Y149+AA149+AC149+AE149</f>
        <v>0</v>
      </c>
      <c r="F149" s="9"/>
      <c r="G149" s="9"/>
      <c r="H149" s="9"/>
      <c r="I149" s="9"/>
      <c r="J149" s="9"/>
      <c r="K149" s="9"/>
      <c r="L149" s="12"/>
      <c r="M149" s="12"/>
      <c r="N149" s="52"/>
      <c r="O149" s="52"/>
      <c r="P149" s="52">
        <v>0</v>
      </c>
      <c r="Q149" s="52"/>
      <c r="R149" s="52"/>
      <c r="S149" s="52"/>
      <c r="T149" s="9"/>
      <c r="U149" s="9"/>
      <c r="V149" s="9"/>
      <c r="W149" s="9"/>
      <c r="X149" s="52"/>
      <c r="Y149" s="52"/>
      <c r="Z149" s="9"/>
      <c r="AA149" s="9"/>
      <c r="AB149" s="9"/>
      <c r="AC149" s="9"/>
      <c r="AD149" s="9"/>
      <c r="AE149" s="9"/>
      <c r="AF149" s="83"/>
      <c r="AG149" s="39"/>
      <c r="AH149" s="39"/>
    </row>
    <row r="150" spans="1:34" s="4" customFormat="1" ht="24" customHeight="1" x14ac:dyDescent="0.25">
      <c r="A150" s="29" t="s">
        <v>7</v>
      </c>
      <c r="B150" s="11"/>
      <c r="C150" s="9"/>
      <c r="D150" s="9"/>
      <c r="E150" s="9"/>
      <c r="F150" s="9"/>
      <c r="G150" s="9"/>
      <c r="H150" s="9"/>
      <c r="I150" s="9"/>
      <c r="J150" s="9"/>
      <c r="K150" s="9"/>
      <c r="L150" s="12"/>
      <c r="M150" s="12"/>
      <c r="N150" s="52"/>
      <c r="O150" s="52"/>
      <c r="P150" s="52"/>
      <c r="Q150" s="52"/>
      <c r="R150" s="52"/>
      <c r="S150" s="52"/>
      <c r="T150" s="9"/>
      <c r="U150" s="9"/>
      <c r="V150" s="9"/>
      <c r="W150" s="9"/>
      <c r="X150" s="52"/>
      <c r="Y150" s="52"/>
      <c r="Z150" s="9"/>
      <c r="AA150" s="9"/>
      <c r="AB150" s="9"/>
      <c r="AC150" s="9"/>
      <c r="AD150" s="9"/>
      <c r="AE150" s="7"/>
      <c r="AF150" s="83"/>
      <c r="AG150" s="39"/>
      <c r="AH150" s="39"/>
    </row>
    <row r="151" spans="1:34" s="4" customFormat="1" ht="27.75" customHeight="1" x14ac:dyDescent="0.25">
      <c r="A151" s="29" t="s">
        <v>8</v>
      </c>
      <c r="B151" s="11">
        <v>25000</v>
      </c>
      <c r="C151" s="9">
        <f>X151+Z151</f>
        <v>1760</v>
      </c>
      <c r="D151" s="9">
        <f>Y151+AA151</f>
        <v>1760</v>
      </c>
      <c r="E151" s="9">
        <f>Q151</f>
        <v>0</v>
      </c>
      <c r="F151" s="9">
        <f>E151/B151*100</f>
        <v>0</v>
      </c>
      <c r="G151" s="9">
        <f>E151/C151*100</f>
        <v>0</v>
      </c>
      <c r="H151" s="9"/>
      <c r="I151" s="9"/>
      <c r="J151" s="9"/>
      <c r="K151" s="9"/>
      <c r="L151" s="12"/>
      <c r="M151" s="12"/>
      <c r="N151" s="52">
        <v>0</v>
      </c>
      <c r="O151" s="52">
        <v>0</v>
      </c>
      <c r="P151" s="52">
        <v>0</v>
      </c>
      <c r="Q151" s="52">
        <v>0</v>
      </c>
      <c r="R151" s="52">
        <v>0</v>
      </c>
      <c r="S151" s="52">
        <v>0</v>
      </c>
      <c r="T151" s="9">
        <v>0</v>
      </c>
      <c r="U151" s="9">
        <v>0</v>
      </c>
      <c r="V151" s="2"/>
      <c r="W151" s="2"/>
      <c r="X151" s="52">
        <v>1200</v>
      </c>
      <c r="Y151" s="52">
        <v>1200</v>
      </c>
      <c r="Z151" s="9">
        <v>560</v>
      </c>
      <c r="AA151" s="9">
        <v>560</v>
      </c>
      <c r="AB151" s="9">
        <v>0</v>
      </c>
      <c r="AC151" s="9">
        <v>0</v>
      </c>
      <c r="AD151" s="9">
        <v>19390</v>
      </c>
      <c r="AE151" s="7"/>
      <c r="AF151" s="84"/>
      <c r="AG151" s="39"/>
      <c r="AH151" s="39"/>
    </row>
    <row r="152" spans="1:34" s="57" customFormat="1" ht="55.5" customHeight="1" x14ac:dyDescent="0.25">
      <c r="A152" s="55" t="s">
        <v>92</v>
      </c>
      <c r="B152" s="40">
        <f>X152+Z152+AB152+AD152</f>
        <v>2000</v>
      </c>
      <c r="C152" s="40">
        <f t="shared" ref="C152:S152" si="155">C153</f>
        <v>0</v>
      </c>
      <c r="D152" s="40">
        <f>D153</f>
        <v>0</v>
      </c>
      <c r="E152" s="40">
        <f t="shared" si="155"/>
        <v>0</v>
      </c>
      <c r="F152" s="40" t="e">
        <f t="shared" si="155"/>
        <v>#DIV/0!</v>
      </c>
      <c r="G152" s="40" t="e">
        <f t="shared" si="155"/>
        <v>#DIV/0!</v>
      </c>
      <c r="H152" s="40">
        <f t="shared" si="155"/>
        <v>0</v>
      </c>
      <c r="I152" s="40">
        <f t="shared" si="155"/>
        <v>0</v>
      </c>
      <c r="J152" s="40">
        <f t="shared" si="155"/>
        <v>0</v>
      </c>
      <c r="K152" s="40">
        <f t="shared" si="155"/>
        <v>0</v>
      </c>
      <c r="L152" s="40">
        <f t="shared" si="155"/>
        <v>0</v>
      </c>
      <c r="M152" s="40">
        <f t="shared" si="155"/>
        <v>0</v>
      </c>
      <c r="N152" s="40">
        <f t="shared" si="155"/>
        <v>0</v>
      </c>
      <c r="O152" s="40">
        <f t="shared" si="155"/>
        <v>0</v>
      </c>
      <c r="P152" s="40">
        <f t="shared" si="155"/>
        <v>0</v>
      </c>
      <c r="Q152" s="40">
        <f t="shared" si="155"/>
        <v>0</v>
      </c>
      <c r="R152" s="40">
        <f t="shared" si="155"/>
        <v>0</v>
      </c>
      <c r="S152" s="40">
        <f t="shared" si="155"/>
        <v>0</v>
      </c>
      <c r="T152" s="40">
        <f>T153</f>
        <v>0</v>
      </c>
      <c r="U152" s="40">
        <f>U153</f>
        <v>0</v>
      </c>
      <c r="V152" s="40">
        <f t="shared" ref="V152:AE152" si="156">V153</f>
        <v>0</v>
      </c>
      <c r="W152" s="40">
        <f t="shared" si="156"/>
        <v>0</v>
      </c>
      <c r="X152" s="40">
        <f>X157</f>
        <v>0</v>
      </c>
      <c r="Y152" s="40">
        <f>Y157</f>
        <v>0</v>
      </c>
      <c r="Z152" s="40">
        <f>Z157</f>
        <v>0</v>
      </c>
      <c r="AA152" s="40">
        <f>AA157</f>
        <v>0</v>
      </c>
      <c r="AB152" s="40">
        <f t="shared" si="156"/>
        <v>0</v>
      </c>
      <c r="AC152" s="40">
        <f t="shared" si="156"/>
        <v>0</v>
      </c>
      <c r="AD152" s="40">
        <f t="shared" si="156"/>
        <v>2000</v>
      </c>
      <c r="AE152" s="40">
        <f t="shared" si="156"/>
        <v>0</v>
      </c>
      <c r="AF152" s="82" t="s">
        <v>94</v>
      </c>
      <c r="AG152" s="39"/>
      <c r="AH152" s="39"/>
    </row>
    <row r="153" spans="1:34" s="4" customFormat="1" ht="24.75" customHeight="1" x14ac:dyDescent="0.25">
      <c r="A153" s="3" t="s">
        <v>4</v>
      </c>
      <c r="B153" s="11">
        <v>0</v>
      </c>
      <c r="C153" s="11">
        <f t="shared" ref="C153:E153" si="157">C154+C155+C156+C157</f>
        <v>0</v>
      </c>
      <c r="D153" s="11">
        <f t="shared" si="157"/>
        <v>0</v>
      </c>
      <c r="E153" s="11">
        <f t="shared" si="157"/>
        <v>0</v>
      </c>
      <c r="F153" s="9" t="e">
        <f>E153/B153*100</f>
        <v>#DIV/0!</v>
      </c>
      <c r="G153" s="9" t="e">
        <f>E153/C153*100</f>
        <v>#DIV/0!</v>
      </c>
      <c r="H153" s="9">
        <f t="shared" ref="H153:M153" si="158">H154+H155</f>
        <v>0</v>
      </c>
      <c r="I153" s="9">
        <f t="shared" si="158"/>
        <v>0</v>
      </c>
      <c r="J153" s="9">
        <f t="shared" si="158"/>
        <v>0</v>
      </c>
      <c r="K153" s="9">
        <f t="shared" si="158"/>
        <v>0</v>
      </c>
      <c r="L153" s="12">
        <f t="shared" si="158"/>
        <v>0</v>
      </c>
      <c r="M153" s="12">
        <f t="shared" si="158"/>
        <v>0</v>
      </c>
      <c r="N153" s="52">
        <v>0</v>
      </c>
      <c r="O153" s="52">
        <f>O154+O155+O156+O157</f>
        <v>0</v>
      </c>
      <c r="P153" s="52">
        <f t="shared" ref="P153" si="159">P154+P155</f>
        <v>0</v>
      </c>
      <c r="Q153" s="52">
        <f>Q154+Q155+Q157</f>
        <v>0</v>
      </c>
      <c r="R153" s="52">
        <f>R157</f>
        <v>0</v>
      </c>
      <c r="S153" s="52">
        <f>S157</f>
        <v>0</v>
      </c>
      <c r="T153" s="9">
        <f>T157</f>
        <v>0</v>
      </c>
      <c r="U153" s="9">
        <f t="shared" ref="U153:AC153" si="160">U154+U155</f>
        <v>0</v>
      </c>
      <c r="V153" s="9">
        <f t="shared" si="160"/>
        <v>0</v>
      </c>
      <c r="W153" s="9">
        <f t="shared" si="160"/>
        <v>0</v>
      </c>
      <c r="X153" s="52">
        <f t="shared" si="160"/>
        <v>0</v>
      </c>
      <c r="Y153" s="52">
        <f t="shared" si="160"/>
        <v>0</v>
      </c>
      <c r="Z153" s="9">
        <f t="shared" si="160"/>
        <v>0</v>
      </c>
      <c r="AA153" s="9">
        <f t="shared" si="160"/>
        <v>0</v>
      </c>
      <c r="AB153" s="9">
        <f t="shared" si="160"/>
        <v>0</v>
      </c>
      <c r="AC153" s="9">
        <f t="shared" si="160"/>
        <v>0</v>
      </c>
      <c r="AD153" s="9">
        <f>AD157</f>
        <v>2000</v>
      </c>
      <c r="AE153" s="9"/>
      <c r="AF153" s="83"/>
      <c r="AG153" s="39"/>
      <c r="AH153" s="39"/>
    </row>
    <row r="154" spans="1:34" s="4" customFormat="1" ht="33" customHeight="1" x14ac:dyDescent="0.25">
      <c r="A154" s="29" t="s">
        <v>5</v>
      </c>
      <c r="B154" s="11">
        <f>H154+J154+L154+N154+P154+R154+T154+V154+X154+Z154+AB154+AD154</f>
        <v>0</v>
      </c>
      <c r="C154" s="9">
        <f>H154+J154</f>
        <v>0</v>
      </c>
      <c r="D154" s="9">
        <f>E154</f>
        <v>0</v>
      </c>
      <c r="E154" s="9">
        <f>I154+K154+M154+O154+Q154+S154+U154+W154+Y154+AA154+AC154+AE154</f>
        <v>0</v>
      </c>
      <c r="F154" s="9"/>
      <c r="G154" s="9"/>
      <c r="H154" s="9"/>
      <c r="I154" s="9"/>
      <c r="J154" s="9"/>
      <c r="K154" s="9"/>
      <c r="L154" s="12"/>
      <c r="M154" s="12"/>
      <c r="N154" s="52"/>
      <c r="O154" s="52"/>
      <c r="P154" s="52"/>
      <c r="Q154" s="52"/>
      <c r="R154" s="52"/>
      <c r="S154" s="52"/>
      <c r="T154" s="9"/>
      <c r="U154" s="9"/>
      <c r="V154" s="9"/>
      <c r="W154" s="9"/>
      <c r="X154" s="52"/>
      <c r="Y154" s="52"/>
      <c r="Z154" s="9"/>
      <c r="AA154" s="9"/>
      <c r="AB154" s="9"/>
      <c r="AC154" s="9"/>
      <c r="AD154" s="9"/>
      <c r="AE154" s="9"/>
      <c r="AF154" s="83"/>
      <c r="AG154" s="39"/>
      <c r="AH154" s="39"/>
    </row>
    <row r="155" spans="1:34" s="4" customFormat="1" ht="31.5" customHeight="1" x14ac:dyDescent="0.25">
      <c r="A155" s="29" t="s">
        <v>6</v>
      </c>
      <c r="B155" s="11">
        <f>J155+L155+N155+P155+R155+T155+V155+X155+Z155+AB155+AD155</f>
        <v>0</v>
      </c>
      <c r="C155" s="9">
        <f>H155+J155</f>
        <v>0</v>
      </c>
      <c r="D155" s="9">
        <f>E155</f>
        <v>0</v>
      </c>
      <c r="E155" s="9">
        <f>I155+K155+M155+O155+Q155+S155+U155+W155+Y155+AA155+AC155+AE155</f>
        <v>0</v>
      </c>
      <c r="F155" s="9"/>
      <c r="G155" s="9"/>
      <c r="H155" s="9"/>
      <c r="I155" s="9"/>
      <c r="J155" s="9"/>
      <c r="K155" s="9"/>
      <c r="L155" s="12"/>
      <c r="M155" s="12"/>
      <c r="N155" s="52"/>
      <c r="O155" s="52"/>
      <c r="P155" s="52">
        <v>0</v>
      </c>
      <c r="Q155" s="52"/>
      <c r="R155" s="52"/>
      <c r="S155" s="52"/>
      <c r="T155" s="9"/>
      <c r="U155" s="9"/>
      <c r="V155" s="9"/>
      <c r="W155" s="9"/>
      <c r="X155" s="52"/>
      <c r="Y155" s="52"/>
      <c r="Z155" s="9"/>
      <c r="AA155" s="9"/>
      <c r="AB155" s="9"/>
      <c r="AC155" s="9"/>
      <c r="AD155" s="9"/>
      <c r="AE155" s="9"/>
      <c r="AF155" s="83"/>
      <c r="AG155" s="39"/>
      <c r="AH155" s="39"/>
    </row>
    <row r="156" spans="1:34" s="4" customFormat="1" ht="24" customHeight="1" x14ac:dyDescent="0.25">
      <c r="A156" s="29" t="s">
        <v>7</v>
      </c>
      <c r="B156" s="11"/>
      <c r="C156" s="9"/>
      <c r="D156" s="9"/>
      <c r="E156" s="9"/>
      <c r="F156" s="9"/>
      <c r="G156" s="9"/>
      <c r="H156" s="9"/>
      <c r="I156" s="9"/>
      <c r="J156" s="9"/>
      <c r="K156" s="9"/>
      <c r="L156" s="12"/>
      <c r="M156" s="12"/>
      <c r="N156" s="52"/>
      <c r="O156" s="52"/>
      <c r="P156" s="52"/>
      <c r="Q156" s="52"/>
      <c r="R156" s="52"/>
      <c r="S156" s="52"/>
      <c r="T156" s="9"/>
      <c r="U156" s="9"/>
      <c r="V156" s="9"/>
      <c r="W156" s="9"/>
      <c r="X156" s="52"/>
      <c r="Y156" s="52"/>
      <c r="Z156" s="9"/>
      <c r="AA156" s="9"/>
      <c r="AB156" s="9"/>
      <c r="AC156" s="9"/>
      <c r="AD156" s="9"/>
      <c r="AE156" s="7"/>
      <c r="AF156" s="83"/>
      <c r="AG156" s="39"/>
      <c r="AH156" s="39"/>
    </row>
    <row r="157" spans="1:34" s="4" customFormat="1" ht="27.75" customHeight="1" x14ac:dyDescent="0.25">
      <c r="A157" s="29" t="s">
        <v>8</v>
      </c>
      <c r="B157" s="11">
        <v>0</v>
      </c>
      <c r="C157" s="9">
        <f>X157+Z157</f>
        <v>0</v>
      </c>
      <c r="D157" s="9">
        <f>Y157+AA157</f>
        <v>0</v>
      </c>
      <c r="E157" s="9">
        <f>Q157</f>
        <v>0</v>
      </c>
      <c r="F157" s="9" t="e">
        <f>E157/B157*100</f>
        <v>#DIV/0!</v>
      </c>
      <c r="G157" s="9" t="e">
        <f>E157/C157*100</f>
        <v>#DIV/0!</v>
      </c>
      <c r="H157" s="9"/>
      <c r="I157" s="9"/>
      <c r="J157" s="9"/>
      <c r="K157" s="9"/>
      <c r="L157" s="12"/>
      <c r="M157" s="12"/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52">
        <v>0</v>
      </c>
      <c r="T157" s="9">
        <v>0</v>
      </c>
      <c r="U157" s="9">
        <v>0</v>
      </c>
      <c r="V157" s="2"/>
      <c r="W157" s="2"/>
      <c r="X157" s="52">
        <v>0</v>
      </c>
      <c r="Y157" s="52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2000</v>
      </c>
      <c r="AE157" s="7"/>
      <c r="AF157" s="84"/>
      <c r="AG157" s="39"/>
      <c r="AH157" s="39"/>
    </row>
    <row r="158" spans="1:34" s="4" customFormat="1" ht="56.25" x14ac:dyDescent="0.25">
      <c r="A158" s="1" t="s">
        <v>26</v>
      </c>
      <c r="B158" s="2">
        <f t="shared" ref="B158:AE158" si="161">B159</f>
        <v>112692.04000000001</v>
      </c>
      <c r="C158" s="2">
        <f t="shared" si="161"/>
        <v>97218.18</v>
      </c>
      <c r="D158" s="2">
        <f>D159</f>
        <v>87515.420000000013</v>
      </c>
      <c r="E158" s="2">
        <f t="shared" si="161"/>
        <v>90160.920000000013</v>
      </c>
      <c r="F158" s="6">
        <f>E158/B158*100</f>
        <v>80.006467182597817</v>
      </c>
      <c r="G158" s="6">
        <f>E158/C158*100</f>
        <v>92.740802183295372</v>
      </c>
      <c r="H158" s="2">
        <f t="shared" si="161"/>
        <v>4869.41</v>
      </c>
      <c r="I158" s="2">
        <f t="shared" si="161"/>
        <v>3375.7</v>
      </c>
      <c r="J158" s="2">
        <f t="shared" si="161"/>
        <v>10897.130000000001</v>
      </c>
      <c r="K158" s="2">
        <f t="shared" si="161"/>
        <v>10061.200000000001</v>
      </c>
      <c r="L158" s="2">
        <f t="shared" si="161"/>
        <v>7229.0999999999995</v>
      </c>
      <c r="M158" s="2">
        <f t="shared" si="161"/>
        <v>6816.8</v>
      </c>
      <c r="N158" s="48">
        <f>N159</f>
        <v>10901.69</v>
      </c>
      <c r="O158" s="48">
        <f t="shared" si="161"/>
        <v>9835</v>
      </c>
      <c r="P158" s="48">
        <f t="shared" si="161"/>
        <v>10297.49</v>
      </c>
      <c r="Q158" s="48">
        <f t="shared" si="161"/>
        <v>8877.1</v>
      </c>
      <c r="R158" s="48">
        <f t="shared" si="161"/>
        <v>8940.42</v>
      </c>
      <c r="S158" s="48">
        <f t="shared" si="161"/>
        <v>10653.22</v>
      </c>
      <c r="T158" s="2">
        <f>T159</f>
        <v>16240.23</v>
      </c>
      <c r="U158" s="2">
        <f t="shared" si="161"/>
        <v>10525.2</v>
      </c>
      <c r="V158" s="2">
        <f t="shared" si="161"/>
        <v>4407.8999999999996</v>
      </c>
      <c r="W158" s="2">
        <f t="shared" si="161"/>
        <v>5113.1000000000004</v>
      </c>
      <c r="X158" s="48">
        <f t="shared" si="161"/>
        <v>14397.81</v>
      </c>
      <c r="Y158" s="48">
        <f t="shared" si="161"/>
        <v>15783.5</v>
      </c>
      <c r="Z158" s="2">
        <f t="shared" si="161"/>
        <v>9427.98</v>
      </c>
      <c r="AA158" s="2">
        <f t="shared" si="161"/>
        <v>9120.1</v>
      </c>
      <c r="AB158" s="2">
        <f t="shared" si="161"/>
        <v>6339.5</v>
      </c>
      <c r="AC158" s="2">
        <f t="shared" si="161"/>
        <v>0</v>
      </c>
      <c r="AD158" s="2">
        <f t="shared" si="161"/>
        <v>8743.36</v>
      </c>
      <c r="AE158" s="2">
        <f t="shared" si="161"/>
        <v>0</v>
      </c>
      <c r="AF158" s="10"/>
      <c r="AG158" s="39"/>
      <c r="AH158" s="39"/>
    </row>
    <row r="159" spans="1:34" s="4" customFormat="1" ht="93.75" x14ac:dyDescent="0.25">
      <c r="A159" s="5" t="s">
        <v>27</v>
      </c>
      <c r="B159" s="6">
        <f>B160+B176</f>
        <v>112692.04000000001</v>
      </c>
      <c r="C159" s="6">
        <f>C160+C176</f>
        <v>97218.18</v>
      </c>
      <c r="D159" s="6">
        <f t="shared" ref="D159:E159" si="162">D160+D176</f>
        <v>87515.420000000013</v>
      </c>
      <c r="E159" s="6">
        <f t="shared" si="162"/>
        <v>90160.920000000013</v>
      </c>
      <c r="F159" s="6">
        <f>E159/B159*100</f>
        <v>80.006467182597817</v>
      </c>
      <c r="G159" s="6">
        <f>E159/C159*100</f>
        <v>92.740802183295372</v>
      </c>
      <c r="H159" s="6">
        <f t="shared" ref="H159:AE159" si="163">H160+H176</f>
        <v>4869.41</v>
      </c>
      <c r="I159" s="6">
        <f t="shared" si="163"/>
        <v>3375.7</v>
      </c>
      <c r="J159" s="6">
        <f t="shared" si="163"/>
        <v>10897.130000000001</v>
      </c>
      <c r="K159" s="6">
        <f t="shared" si="163"/>
        <v>10061.200000000001</v>
      </c>
      <c r="L159" s="6">
        <f t="shared" si="163"/>
        <v>7229.0999999999995</v>
      </c>
      <c r="M159" s="6">
        <f t="shared" si="163"/>
        <v>6816.8</v>
      </c>
      <c r="N159" s="49">
        <f t="shared" si="163"/>
        <v>10901.69</v>
      </c>
      <c r="O159" s="49">
        <f t="shared" si="163"/>
        <v>9835</v>
      </c>
      <c r="P159" s="49">
        <f t="shared" si="163"/>
        <v>10297.49</v>
      </c>
      <c r="Q159" s="49">
        <f t="shared" si="163"/>
        <v>8877.1</v>
      </c>
      <c r="R159" s="49">
        <f t="shared" si="163"/>
        <v>8940.42</v>
      </c>
      <c r="S159" s="49">
        <f t="shared" si="163"/>
        <v>10653.22</v>
      </c>
      <c r="T159" s="6">
        <f t="shared" si="163"/>
        <v>16240.23</v>
      </c>
      <c r="U159" s="6">
        <f t="shared" si="163"/>
        <v>10525.2</v>
      </c>
      <c r="V159" s="6">
        <f t="shared" si="163"/>
        <v>4407.8999999999996</v>
      </c>
      <c r="W159" s="6">
        <f t="shared" si="163"/>
        <v>5113.1000000000004</v>
      </c>
      <c r="X159" s="49">
        <f t="shared" si="163"/>
        <v>14397.81</v>
      </c>
      <c r="Y159" s="49">
        <f t="shared" si="163"/>
        <v>15783.5</v>
      </c>
      <c r="Z159" s="6">
        <f t="shared" si="163"/>
        <v>9427.98</v>
      </c>
      <c r="AA159" s="6">
        <f t="shared" si="163"/>
        <v>9120.1</v>
      </c>
      <c r="AB159" s="6">
        <f t="shared" si="163"/>
        <v>6339.5</v>
      </c>
      <c r="AC159" s="6">
        <f t="shared" si="163"/>
        <v>0</v>
      </c>
      <c r="AD159" s="6">
        <f t="shared" si="163"/>
        <v>8743.36</v>
      </c>
      <c r="AE159" s="6">
        <f t="shared" si="163"/>
        <v>0</v>
      </c>
      <c r="AF159" s="10"/>
      <c r="AG159" s="39"/>
      <c r="AH159" s="39"/>
    </row>
    <row r="160" spans="1:34" s="57" customFormat="1" ht="131.25" x14ac:dyDescent="0.25">
      <c r="A160" s="55" t="s">
        <v>28</v>
      </c>
      <c r="B160" s="40">
        <f>B161+B166+B171</f>
        <v>26437.4</v>
      </c>
      <c r="C160" s="40">
        <f>C161+C166+C171</f>
        <v>25034.47</v>
      </c>
      <c r="D160" s="40">
        <f>D161+D166+D171</f>
        <v>20041.820000000003</v>
      </c>
      <c r="E160" s="40">
        <f>E161+E166+E171</f>
        <v>22687.320000000003</v>
      </c>
      <c r="F160" s="40">
        <f>E160/B160*100</f>
        <v>85.815246582492989</v>
      </c>
      <c r="G160" s="40">
        <f>E160/C160*100</f>
        <v>90.62432717768742</v>
      </c>
      <c r="H160" s="40">
        <f>H161+H166+H171</f>
        <v>1199.0999999999999</v>
      </c>
      <c r="I160" s="40">
        <f t="shared" ref="I160:S160" si="164">I161+I166+I171</f>
        <v>951.2</v>
      </c>
      <c r="J160" s="40">
        <f t="shared" si="164"/>
        <v>3297.7200000000003</v>
      </c>
      <c r="K160" s="40">
        <f t="shared" si="164"/>
        <v>3031.6000000000004</v>
      </c>
      <c r="L160" s="40">
        <v>457.78</v>
      </c>
      <c r="M160" s="40">
        <f t="shared" si="164"/>
        <v>711.9</v>
      </c>
      <c r="N160" s="40">
        <f t="shared" si="164"/>
        <v>1226.8599999999999</v>
      </c>
      <c r="O160" s="40">
        <f t="shared" si="164"/>
        <v>1228.5</v>
      </c>
      <c r="P160" s="40">
        <f t="shared" si="164"/>
        <v>927.33</v>
      </c>
      <c r="Q160" s="40">
        <f t="shared" si="164"/>
        <v>1127.9000000000001</v>
      </c>
      <c r="R160" s="40">
        <f t="shared" si="164"/>
        <v>100.72</v>
      </c>
      <c r="S160" s="40">
        <f t="shared" si="164"/>
        <v>100.72</v>
      </c>
      <c r="T160" s="40">
        <f>T161+T166+T171</f>
        <v>5018.01</v>
      </c>
      <c r="U160" s="40">
        <f>U161+U166+U171</f>
        <v>852.2</v>
      </c>
      <c r="V160" s="40">
        <f t="shared" ref="V160:AE160" si="165">V161+V166+V171</f>
        <v>669.52</v>
      </c>
      <c r="W160" s="40">
        <f t="shared" si="165"/>
        <v>1457.9</v>
      </c>
      <c r="X160" s="40">
        <f t="shared" si="165"/>
        <v>10634.81</v>
      </c>
      <c r="Y160" s="40">
        <f t="shared" si="165"/>
        <v>11342.699999999999</v>
      </c>
      <c r="Z160" s="40">
        <f t="shared" si="165"/>
        <v>1893.6000000000001</v>
      </c>
      <c r="AA160" s="40">
        <f t="shared" si="165"/>
        <v>1882.7</v>
      </c>
      <c r="AB160" s="40">
        <f t="shared" si="165"/>
        <v>512</v>
      </c>
      <c r="AC160" s="40">
        <f t="shared" si="165"/>
        <v>0</v>
      </c>
      <c r="AD160" s="40">
        <f t="shared" si="165"/>
        <v>499.93</v>
      </c>
      <c r="AE160" s="40">
        <f t="shared" si="165"/>
        <v>0</v>
      </c>
      <c r="AF160" s="62"/>
      <c r="AG160" s="39"/>
      <c r="AH160" s="39"/>
    </row>
    <row r="161" spans="1:34" s="4" customFormat="1" ht="47.25" customHeight="1" x14ac:dyDescent="0.25">
      <c r="A161" s="5" t="s">
        <v>29</v>
      </c>
      <c r="B161" s="11">
        <f>SUM(B162:B165)</f>
        <v>15939.8</v>
      </c>
      <c r="C161" s="12">
        <f>SUM(C162:C165)</f>
        <v>15201.169999999998</v>
      </c>
      <c r="D161" s="12">
        <f>SUM(D162:D165)</f>
        <v>15147.52</v>
      </c>
      <c r="E161" s="12">
        <f>SUM(E162:E165)</f>
        <v>15147.52</v>
      </c>
      <c r="F161" s="9">
        <f>E161/B161*100</f>
        <v>95.029548676896837</v>
      </c>
      <c r="G161" s="9">
        <f>E161/C161*100</f>
        <v>99.647066640265209</v>
      </c>
      <c r="H161" s="9">
        <f t="shared" ref="H161:AD161" si="166">H162+H163</f>
        <v>761.1</v>
      </c>
      <c r="I161" s="9">
        <f t="shared" si="166"/>
        <v>638.20000000000005</v>
      </c>
      <c r="J161" s="9">
        <f t="shared" si="166"/>
        <v>1763.92</v>
      </c>
      <c r="K161" s="9">
        <f t="shared" si="166"/>
        <v>1774.3</v>
      </c>
      <c r="L161" s="12">
        <f t="shared" si="166"/>
        <v>154.6</v>
      </c>
      <c r="M161" s="12">
        <f t="shared" si="166"/>
        <v>117.5</v>
      </c>
      <c r="N161" s="52">
        <f t="shared" si="166"/>
        <v>641.55999999999995</v>
      </c>
      <c r="O161" s="52">
        <f>O162+O163</f>
        <v>699.6</v>
      </c>
      <c r="P161" s="52">
        <f t="shared" si="166"/>
        <v>750.73</v>
      </c>
      <c r="Q161" s="52">
        <f t="shared" si="166"/>
        <v>790.8</v>
      </c>
      <c r="R161" s="52">
        <f t="shared" si="166"/>
        <v>100.72</v>
      </c>
      <c r="S161" s="52">
        <f t="shared" si="166"/>
        <v>100.72</v>
      </c>
      <c r="T161" s="9">
        <f>T162+T163</f>
        <v>18.010000000000002</v>
      </c>
      <c r="U161" s="9">
        <f t="shared" si="166"/>
        <v>18</v>
      </c>
      <c r="V161" s="9">
        <f t="shared" si="166"/>
        <v>369.52</v>
      </c>
      <c r="W161" s="9">
        <f t="shared" si="166"/>
        <v>79.5</v>
      </c>
      <c r="X161" s="52">
        <f t="shared" si="166"/>
        <v>10399.209999999999</v>
      </c>
      <c r="Y161" s="52">
        <f t="shared" si="166"/>
        <v>10673.4</v>
      </c>
      <c r="Z161" s="9">
        <f t="shared" si="166"/>
        <v>241.8</v>
      </c>
      <c r="AA161" s="9">
        <v>255.5</v>
      </c>
      <c r="AB161" s="9">
        <f t="shared" si="166"/>
        <v>238.7</v>
      </c>
      <c r="AC161" s="9">
        <f t="shared" si="166"/>
        <v>0</v>
      </c>
      <c r="AD161" s="9">
        <f t="shared" si="166"/>
        <v>499.93</v>
      </c>
      <c r="AE161" s="9"/>
      <c r="AF161" s="79" t="s">
        <v>87</v>
      </c>
      <c r="AG161" s="39"/>
      <c r="AH161" s="39"/>
    </row>
    <row r="162" spans="1:34" s="4" customFormat="1" ht="18.75" x14ac:dyDescent="0.25">
      <c r="A162" s="29" t="s">
        <v>5</v>
      </c>
      <c r="B162" s="11">
        <f>H162+J162+L162+N162+P162+R162+T162+V162+X162+Z162+AB162+AD162</f>
        <v>0</v>
      </c>
      <c r="C162" s="9">
        <f>H162+J162+L162+N162+P162+R162+T162+V162+X162+Z162+AB162</f>
        <v>0</v>
      </c>
      <c r="D162" s="9">
        <f>E162</f>
        <v>0</v>
      </c>
      <c r="E162" s="9">
        <f>I162+K162+M162+O162+Q162+S162+U162+W162+Y162+AA162+AC162+AE27</f>
        <v>0</v>
      </c>
      <c r="F162" s="9"/>
      <c r="G162" s="9"/>
      <c r="H162" s="9"/>
      <c r="I162" s="9"/>
      <c r="J162" s="9"/>
      <c r="K162" s="9"/>
      <c r="L162" s="12"/>
      <c r="M162" s="12"/>
      <c r="N162" s="52"/>
      <c r="O162" s="52"/>
      <c r="P162" s="52"/>
      <c r="Q162" s="52"/>
      <c r="R162" s="52"/>
      <c r="S162" s="52"/>
      <c r="T162" s="9"/>
      <c r="U162" s="9"/>
      <c r="V162" s="9"/>
      <c r="W162" s="9"/>
      <c r="X162" s="52"/>
      <c r="Y162" s="52"/>
      <c r="Z162" s="9"/>
      <c r="AA162" s="9"/>
      <c r="AB162" s="9"/>
      <c r="AC162" s="9"/>
      <c r="AD162" s="9"/>
      <c r="AE162" s="37"/>
      <c r="AF162" s="80"/>
      <c r="AG162" s="39"/>
      <c r="AH162" s="39"/>
    </row>
    <row r="163" spans="1:34" s="4" customFormat="1" ht="18.75" x14ac:dyDescent="0.25">
      <c r="A163" s="29" t="s">
        <v>6</v>
      </c>
      <c r="B163" s="11">
        <f>H163+J163+L163+N163+P163+R163+T163+V163+X163+Z163+AB163+AD163</f>
        <v>15939.8</v>
      </c>
      <c r="C163" s="9">
        <f>H163+J163+L163+N163+P163+R163+T163+V163+X163+Z163</f>
        <v>15201.169999999998</v>
      </c>
      <c r="D163" s="9">
        <f>E163</f>
        <v>15147.52</v>
      </c>
      <c r="E163" s="9">
        <f>I163+K163+M163+O163+Q163+S163+U163+W163+Y163+AA163+AC163+AE163</f>
        <v>15147.52</v>
      </c>
      <c r="F163" s="9">
        <f>E163/B163*100</f>
        <v>95.029548676896837</v>
      </c>
      <c r="G163" s="9">
        <f>E163/C163*100</f>
        <v>99.647066640265209</v>
      </c>
      <c r="H163" s="9">
        <v>761.1</v>
      </c>
      <c r="I163" s="9">
        <v>638.20000000000005</v>
      </c>
      <c r="J163" s="9">
        <v>1763.92</v>
      </c>
      <c r="K163" s="9">
        <v>1774.3</v>
      </c>
      <c r="L163" s="12">
        <v>154.6</v>
      </c>
      <c r="M163" s="12">
        <v>117.5</v>
      </c>
      <c r="N163" s="52">
        <v>641.55999999999995</v>
      </c>
      <c r="O163" s="52">
        <v>699.6</v>
      </c>
      <c r="P163" s="52">
        <v>750.73</v>
      </c>
      <c r="Q163" s="52">
        <v>790.8</v>
      </c>
      <c r="R163" s="52">
        <v>100.72</v>
      </c>
      <c r="S163" s="52">
        <v>100.72</v>
      </c>
      <c r="T163" s="9">
        <v>18.010000000000002</v>
      </c>
      <c r="U163" s="9">
        <v>18</v>
      </c>
      <c r="V163" s="9">
        <v>369.52</v>
      </c>
      <c r="W163" s="9">
        <v>79.5</v>
      </c>
      <c r="X163" s="52">
        <v>10399.209999999999</v>
      </c>
      <c r="Y163" s="52">
        <v>10673.4</v>
      </c>
      <c r="Z163" s="9">
        <v>241.8</v>
      </c>
      <c r="AA163" s="9">
        <v>255.5</v>
      </c>
      <c r="AB163" s="9">
        <v>238.7</v>
      </c>
      <c r="AC163" s="9"/>
      <c r="AD163" s="9">
        <v>499.93</v>
      </c>
      <c r="AE163" s="38"/>
      <c r="AF163" s="81"/>
      <c r="AG163" s="39"/>
      <c r="AH163" s="39"/>
    </row>
    <row r="164" spans="1:34" s="4" customFormat="1" ht="18.75" x14ac:dyDescent="0.25">
      <c r="A164" s="29" t="s">
        <v>7</v>
      </c>
      <c r="B164" s="11">
        <f>H164+J164+L164+N164+P164+R164+T164+V164+X164+Z164+AB164+AD164</f>
        <v>0</v>
      </c>
      <c r="C164" s="9">
        <f>H164+J164+L164+N164+P164+R164+T164+V164</f>
        <v>0</v>
      </c>
      <c r="D164" s="9"/>
      <c r="E164" s="9">
        <f t="shared" ref="E164:E175" si="167">I164+K164+M164+O164+Q164+S164+U164+W164+Y164+AA164+AC164+AE164</f>
        <v>0</v>
      </c>
      <c r="F164" s="9"/>
      <c r="G164" s="9"/>
      <c r="H164" s="9"/>
      <c r="I164" s="9"/>
      <c r="J164" s="9"/>
      <c r="K164" s="9"/>
      <c r="L164" s="12"/>
      <c r="M164" s="12"/>
      <c r="N164" s="52"/>
      <c r="O164" s="52"/>
      <c r="P164" s="52"/>
      <c r="Q164" s="52"/>
      <c r="R164" s="52"/>
      <c r="S164" s="52"/>
      <c r="T164" s="9"/>
      <c r="U164" s="9"/>
      <c r="V164" s="9"/>
      <c r="W164" s="9"/>
      <c r="X164" s="52"/>
      <c r="Y164" s="52"/>
      <c r="Z164" s="9"/>
      <c r="AA164" s="9"/>
      <c r="AB164" s="9"/>
      <c r="AC164" s="9"/>
      <c r="AD164" s="9"/>
      <c r="AE164" s="13"/>
      <c r="AF164" s="76"/>
      <c r="AG164" s="39"/>
      <c r="AH164" s="39"/>
    </row>
    <row r="165" spans="1:34" s="4" customFormat="1" ht="18.75" x14ac:dyDescent="0.25">
      <c r="A165" s="29" t="s">
        <v>8</v>
      </c>
      <c r="B165" s="11">
        <f>H165+J165+L165+N165+P165+R165+T165+V165+X165+Z165+AB165+AD165</f>
        <v>0</v>
      </c>
      <c r="C165" s="9"/>
      <c r="D165" s="9"/>
      <c r="E165" s="9">
        <f t="shared" si="167"/>
        <v>0</v>
      </c>
      <c r="F165" s="9"/>
      <c r="G165" s="9"/>
      <c r="H165" s="9"/>
      <c r="I165" s="9"/>
      <c r="J165" s="9"/>
      <c r="K165" s="9"/>
      <c r="L165" s="12"/>
      <c r="M165" s="12"/>
      <c r="N165" s="52"/>
      <c r="O165" s="52"/>
      <c r="P165" s="52"/>
      <c r="Q165" s="52"/>
      <c r="R165" s="52"/>
      <c r="S165" s="52"/>
      <c r="T165" s="9"/>
      <c r="U165" s="9"/>
      <c r="V165" s="9"/>
      <c r="W165" s="9"/>
      <c r="X165" s="52"/>
      <c r="Y165" s="52"/>
      <c r="Z165" s="9"/>
      <c r="AA165" s="9"/>
      <c r="AB165" s="9"/>
      <c r="AC165" s="9"/>
      <c r="AD165" s="9"/>
      <c r="AE165" s="38"/>
      <c r="AF165" s="76"/>
      <c r="AG165" s="39"/>
      <c r="AH165" s="39"/>
    </row>
    <row r="166" spans="1:34" s="4" customFormat="1" ht="18.75" x14ac:dyDescent="0.25">
      <c r="A166" s="5" t="s">
        <v>30</v>
      </c>
      <c r="B166" s="11">
        <f>SUM(B167:B170)</f>
        <v>2336.4</v>
      </c>
      <c r="C166" s="12">
        <f>SUM(C167:C170)</f>
        <v>2336.4</v>
      </c>
      <c r="D166" s="12">
        <f>SUM(D167:D170)</f>
        <v>2306.4</v>
      </c>
      <c r="E166" s="9">
        <f t="shared" si="167"/>
        <v>2306.4</v>
      </c>
      <c r="F166" s="9">
        <f>E166/B166*100</f>
        <v>98.71597329224447</v>
      </c>
      <c r="G166" s="9">
        <f>E166/C166*100</f>
        <v>98.71597329224447</v>
      </c>
      <c r="H166" s="9">
        <f t="shared" ref="H166:AD166" si="168">H167+H168</f>
        <v>0</v>
      </c>
      <c r="I166" s="9">
        <f t="shared" si="168"/>
        <v>0</v>
      </c>
      <c r="J166" s="9">
        <f t="shared" si="168"/>
        <v>420</v>
      </c>
      <c r="K166" s="9">
        <f t="shared" si="168"/>
        <v>350</v>
      </c>
      <c r="L166" s="12">
        <f t="shared" si="168"/>
        <v>0</v>
      </c>
      <c r="M166" s="12">
        <f t="shared" si="168"/>
        <v>0</v>
      </c>
      <c r="N166" s="52">
        <f t="shared" si="168"/>
        <v>420</v>
      </c>
      <c r="O166" s="52">
        <f t="shared" si="168"/>
        <v>380</v>
      </c>
      <c r="P166" s="52">
        <f t="shared" si="168"/>
        <v>0</v>
      </c>
      <c r="Q166" s="52">
        <v>104.6</v>
      </c>
      <c r="R166" s="52">
        <f t="shared" si="168"/>
        <v>0</v>
      </c>
      <c r="S166" s="52">
        <f t="shared" si="168"/>
        <v>0</v>
      </c>
      <c r="T166" s="9">
        <f t="shared" si="168"/>
        <v>0</v>
      </c>
      <c r="U166" s="9">
        <f t="shared" si="168"/>
        <v>0</v>
      </c>
      <c r="V166" s="9">
        <f t="shared" si="168"/>
        <v>0</v>
      </c>
      <c r="W166" s="9">
        <f t="shared" si="168"/>
        <v>0</v>
      </c>
      <c r="X166" s="52">
        <f t="shared" si="168"/>
        <v>0</v>
      </c>
      <c r="Y166" s="52">
        <f t="shared" si="168"/>
        <v>0</v>
      </c>
      <c r="Z166" s="9">
        <f t="shared" si="168"/>
        <v>1496.4</v>
      </c>
      <c r="AA166" s="9">
        <f t="shared" si="168"/>
        <v>1471.8</v>
      </c>
      <c r="AB166" s="9">
        <f t="shared" si="168"/>
        <v>0</v>
      </c>
      <c r="AC166" s="9">
        <f t="shared" si="168"/>
        <v>0</v>
      </c>
      <c r="AD166" s="9">
        <f t="shared" si="168"/>
        <v>0</v>
      </c>
      <c r="AE166" s="13">
        <f>AE168</f>
        <v>0</v>
      </c>
      <c r="AF166" s="107" t="s">
        <v>88</v>
      </c>
      <c r="AG166" s="39"/>
      <c r="AH166" s="39"/>
    </row>
    <row r="167" spans="1:34" s="4" customFormat="1" ht="31.5" customHeight="1" x14ac:dyDescent="0.25">
      <c r="A167" s="29" t="s">
        <v>5</v>
      </c>
      <c r="B167" s="11">
        <f>H167+J167+L167+N167+P167+R167+T167+V167+X167+Z167+AB167+AD167</f>
        <v>0</v>
      </c>
      <c r="C167" s="9">
        <f>H167+J167+L167+N167+P167+R167+T167+V167+X167+Z167+AB167</f>
        <v>0</v>
      </c>
      <c r="D167" s="9">
        <f>E167</f>
        <v>0</v>
      </c>
      <c r="E167" s="9">
        <f t="shared" si="167"/>
        <v>0</v>
      </c>
      <c r="F167" s="9"/>
      <c r="G167" s="9"/>
      <c r="H167" s="9"/>
      <c r="I167" s="9"/>
      <c r="J167" s="9"/>
      <c r="K167" s="9"/>
      <c r="L167" s="12"/>
      <c r="M167" s="12"/>
      <c r="N167" s="52"/>
      <c r="O167" s="52"/>
      <c r="P167" s="52"/>
      <c r="Q167" s="52"/>
      <c r="R167" s="52"/>
      <c r="S167" s="52"/>
      <c r="T167" s="9"/>
      <c r="U167" s="9"/>
      <c r="V167" s="9"/>
      <c r="W167" s="9"/>
      <c r="X167" s="52"/>
      <c r="Y167" s="52"/>
      <c r="Z167" s="9"/>
      <c r="AA167" s="9"/>
      <c r="AB167" s="9"/>
      <c r="AC167" s="9"/>
      <c r="AD167" s="9"/>
      <c r="AE167" s="38"/>
      <c r="AF167" s="108"/>
      <c r="AG167" s="39"/>
      <c r="AH167" s="39"/>
    </row>
    <row r="168" spans="1:34" s="4" customFormat="1" ht="22.5" customHeight="1" x14ac:dyDescent="0.25">
      <c r="A168" s="29" t="s">
        <v>6</v>
      </c>
      <c r="B168" s="11">
        <f>H168+J168+L168+N168+P168+R168+T168+V168+X168+Z168+AB168+AD168</f>
        <v>2336.4</v>
      </c>
      <c r="C168" s="9">
        <f>H168+J168+L168+N168+P168+R168+T168+V168+X168+Z168</f>
        <v>2336.4</v>
      </c>
      <c r="D168" s="9">
        <f>E168+V168</f>
        <v>2306.4</v>
      </c>
      <c r="E168" s="9">
        <f t="shared" si="167"/>
        <v>2306.4</v>
      </c>
      <c r="F168" s="9">
        <f>E168/B168*100</f>
        <v>98.71597329224447</v>
      </c>
      <c r="G168" s="9">
        <f>E168/C168*100</f>
        <v>98.71597329224447</v>
      </c>
      <c r="H168" s="9"/>
      <c r="I168" s="9"/>
      <c r="J168" s="9">
        <v>420</v>
      </c>
      <c r="K168" s="9">
        <v>350</v>
      </c>
      <c r="L168" s="12">
        <v>0</v>
      </c>
      <c r="M168" s="12"/>
      <c r="N168" s="52">
        <v>420</v>
      </c>
      <c r="O168" s="52">
        <v>380</v>
      </c>
      <c r="P168" s="52"/>
      <c r="Q168" s="52">
        <v>104.6</v>
      </c>
      <c r="R168" s="52"/>
      <c r="S168" s="52"/>
      <c r="T168" s="9"/>
      <c r="U168" s="9"/>
      <c r="V168" s="9"/>
      <c r="W168" s="9"/>
      <c r="X168" s="52"/>
      <c r="Y168" s="52"/>
      <c r="Z168" s="9">
        <v>1496.4</v>
      </c>
      <c r="AA168" s="9">
        <v>1471.8</v>
      </c>
      <c r="AB168" s="9"/>
      <c r="AC168" s="9"/>
      <c r="AD168" s="9"/>
      <c r="AE168" s="38"/>
      <c r="AF168" s="109"/>
      <c r="AG168" s="39"/>
      <c r="AH168" s="39"/>
    </row>
    <row r="169" spans="1:34" s="4" customFormat="1" ht="28.5" customHeight="1" x14ac:dyDescent="0.25">
      <c r="A169" s="29" t="s">
        <v>7</v>
      </c>
      <c r="B169" s="11">
        <f>H169+J169+L169+N169+P169+R169+T169+V169+X169+Z169+AB169+AD169</f>
        <v>0</v>
      </c>
      <c r="C169" s="9"/>
      <c r="D169" s="9"/>
      <c r="E169" s="9">
        <f t="shared" si="167"/>
        <v>0</v>
      </c>
      <c r="F169" s="9"/>
      <c r="G169" s="9"/>
      <c r="H169" s="9"/>
      <c r="I169" s="9"/>
      <c r="J169" s="9"/>
      <c r="K169" s="9"/>
      <c r="L169" s="12"/>
      <c r="M169" s="12"/>
      <c r="N169" s="52"/>
      <c r="O169" s="52"/>
      <c r="P169" s="52"/>
      <c r="Q169" s="52"/>
      <c r="R169" s="52"/>
      <c r="S169" s="52"/>
      <c r="T169" s="9"/>
      <c r="U169" s="9"/>
      <c r="V169" s="9"/>
      <c r="W169" s="9"/>
      <c r="X169" s="52"/>
      <c r="Y169" s="52"/>
      <c r="Z169" s="9"/>
      <c r="AA169" s="9"/>
      <c r="AB169" s="9"/>
      <c r="AC169" s="9"/>
      <c r="AD169" s="9"/>
      <c r="AE169" s="38"/>
      <c r="AF169" s="77"/>
      <c r="AG169" s="39"/>
      <c r="AH169" s="39"/>
    </row>
    <row r="170" spans="1:34" s="4" customFormat="1" ht="30.75" customHeight="1" x14ac:dyDescent="0.25">
      <c r="A170" s="29" t="s">
        <v>8</v>
      </c>
      <c r="B170" s="11">
        <f>H170+J170+L170+N170+P170+R170+T170+V170+X170+Z170+AB170+AD170</f>
        <v>0</v>
      </c>
      <c r="C170" s="9"/>
      <c r="D170" s="9"/>
      <c r="E170" s="9">
        <f t="shared" si="167"/>
        <v>0</v>
      </c>
      <c r="F170" s="9"/>
      <c r="G170" s="9"/>
      <c r="H170" s="9"/>
      <c r="I170" s="9"/>
      <c r="J170" s="9"/>
      <c r="K170" s="9"/>
      <c r="L170" s="12"/>
      <c r="M170" s="12"/>
      <c r="N170" s="52"/>
      <c r="O170" s="52"/>
      <c r="P170" s="52"/>
      <c r="Q170" s="52"/>
      <c r="R170" s="52"/>
      <c r="S170" s="52"/>
      <c r="T170" s="9"/>
      <c r="U170" s="9"/>
      <c r="V170" s="9"/>
      <c r="W170" s="9"/>
      <c r="X170" s="52"/>
      <c r="Y170" s="52"/>
      <c r="Z170" s="9"/>
      <c r="AA170" s="9"/>
      <c r="AB170" s="9"/>
      <c r="AC170" s="9"/>
      <c r="AD170" s="9"/>
      <c r="AE170" s="38"/>
      <c r="AF170" s="77"/>
      <c r="AG170" s="39"/>
      <c r="AH170" s="39"/>
    </row>
    <row r="171" spans="1:34" s="4" customFormat="1" ht="25.5" customHeight="1" x14ac:dyDescent="0.25">
      <c r="A171" s="5" t="s">
        <v>31</v>
      </c>
      <c r="B171" s="11">
        <f>SUM(B172:B175)</f>
        <v>8161.2000000000007</v>
      </c>
      <c r="C171" s="11">
        <f>SUM(C172:C175)</f>
        <v>7496.9</v>
      </c>
      <c r="D171" s="11">
        <f t="shared" ref="D171:E171" si="169">SUM(D172:D175)</f>
        <v>2587.9</v>
      </c>
      <c r="E171" s="11">
        <f t="shared" si="169"/>
        <v>5233.4000000000005</v>
      </c>
      <c r="F171" s="9">
        <f>E171/B171*100</f>
        <v>64.12537371955105</v>
      </c>
      <c r="G171" s="9">
        <f>E171/C171*100</f>
        <v>69.807520441782614</v>
      </c>
      <c r="H171" s="7">
        <f t="shared" ref="H171" si="170">SUM(H172:H175)</f>
        <v>438</v>
      </c>
      <c r="I171" s="7">
        <f t="shared" ref="I171:AE171" si="171">SUM(I172:I175)</f>
        <v>313</v>
      </c>
      <c r="J171" s="7">
        <f t="shared" si="171"/>
        <v>1113.8</v>
      </c>
      <c r="K171" s="7">
        <f t="shared" si="171"/>
        <v>907.3</v>
      </c>
      <c r="L171" s="11">
        <f t="shared" si="171"/>
        <v>303.2</v>
      </c>
      <c r="M171" s="11">
        <f t="shared" si="171"/>
        <v>594.4</v>
      </c>
      <c r="N171" s="51">
        <f t="shared" si="171"/>
        <v>165.3</v>
      </c>
      <c r="O171" s="51">
        <f t="shared" si="171"/>
        <v>148.9</v>
      </c>
      <c r="P171" s="51">
        <f t="shared" si="171"/>
        <v>176.6</v>
      </c>
      <c r="Q171" s="51">
        <f t="shared" si="171"/>
        <v>232.5</v>
      </c>
      <c r="R171" s="51">
        <f t="shared" si="171"/>
        <v>0</v>
      </c>
      <c r="S171" s="51">
        <f t="shared" si="171"/>
        <v>0</v>
      </c>
      <c r="T171" s="7">
        <f t="shared" si="171"/>
        <v>5000</v>
      </c>
      <c r="U171" s="7">
        <f t="shared" si="171"/>
        <v>834.2</v>
      </c>
      <c r="V171" s="7">
        <f t="shared" si="171"/>
        <v>300</v>
      </c>
      <c r="W171" s="7">
        <f>W172+W173+W174+W175</f>
        <v>1378.4</v>
      </c>
      <c r="X171" s="51">
        <f t="shared" si="171"/>
        <v>235.6</v>
      </c>
      <c r="Y171" s="51">
        <f t="shared" si="171"/>
        <v>669.3</v>
      </c>
      <c r="Z171" s="11">
        <f t="shared" si="171"/>
        <v>155.4</v>
      </c>
      <c r="AA171" s="11">
        <f t="shared" si="171"/>
        <v>155.4</v>
      </c>
      <c r="AB171" s="11">
        <f t="shared" si="171"/>
        <v>273.3</v>
      </c>
      <c r="AC171" s="11">
        <f t="shared" si="171"/>
        <v>0</v>
      </c>
      <c r="AD171" s="11">
        <f t="shared" si="171"/>
        <v>0</v>
      </c>
      <c r="AE171" s="11">
        <f t="shared" si="171"/>
        <v>0</v>
      </c>
      <c r="AF171" s="79" t="s">
        <v>89</v>
      </c>
      <c r="AG171" s="39"/>
      <c r="AH171" s="39"/>
    </row>
    <row r="172" spans="1:34" s="4" customFormat="1" ht="25.5" customHeight="1" x14ac:dyDescent="0.25">
      <c r="A172" s="29" t="s">
        <v>5</v>
      </c>
      <c r="B172" s="11">
        <f>H172+J172+L172+N172+P172+R172+T172+V172+X172+Z172+AB172+AD172</f>
        <v>100</v>
      </c>
      <c r="C172" s="9">
        <f>H172+J172+L172+N172+P172+R172+T172+V172</f>
        <v>100</v>
      </c>
      <c r="D172" s="9">
        <f>E172</f>
        <v>100</v>
      </c>
      <c r="E172" s="9">
        <f t="shared" si="167"/>
        <v>100</v>
      </c>
      <c r="F172" s="9"/>
      <c r="G172" s="9"/>
      <c r="H172" s="9"/>
      <c r="I172" s="9"/>
      <c r="J172" s="9"/>
      <c r="K172" s="9"/>
      <c r="L172" s="12"/>
      <c r="M172" s="12"/>
      <c r="N172" s="52"/>
      <c r="O172" s="52"/>
      <c r="P172" s="52">
        <v>100</v>
      </c>
      <c r="Q172" s="52">
        <v>100</v>
      </c>
      <c r="R172" s="52"/>
      <c r="S172" s="52"/>
      <c r="T172" s="9"/>
      <c r="U172" s="9"/>
      <c r="V172" s="9"/>
      <c r="W172" s="9"/>
      <c r="X172" s="52"/>
      <c r="Y172" s="52"/>
      <c r="Z172" s="9"/>
      <c r="AA172" s="9"/>
      <c r="AB172" s="9"/>
      <c r="AC172" s="9"/>
      <c r="AD172" s="9"/>
      <c r="AE172" s="13"/>
      <c r="AF172" s="80"/>
      <c r="AG172" s="39"/>
      <c r="AH172" s="39"/>
    </row>
    <row r="173" spans="1:34" s="4" customFormat="1" ht="27" customHeight="1" x14ac:dyDescent="0.25">
      <c r="A173" s="29" t="s">
        <v>6</v>
      </c>
      <c r="B173" s="11">
        <f>H173+J173+L173+N173+P173+R173+T173+V173+X173+Z173+AB173+AD173</f>
        <v>3061.2000000000003</v>
      </c>
      <c r="C173" s="9">
        <f>H173+J173+L173+N173+P173+R173+T173+V173</f>
        <v>2396.9</v>
      </c>
      <c r="D173" s="9">
        <f>E173</f>
        <v>2487.9</v>
      </c>
      <c r="E173" s="9">
        <f t="shared" si="167"/>
        <v>2487.9</v>
      </c>
      <c r="F173" s="9">
        <f>E173/B173*100</f>
        <v>81.272050176401407</v>
      </c>
      <c r="G173" s="9">
        <f>E173/C173*100</f>
        <v>103.79657057031999</v>
      </c>
      <c r="H173" s="9">
        <v>438</v>
      </c>
      <c r="I173" s="9">
        <v>313</v>
      </c>
      <c r="J173" s="9">
        <v>1113.8</v>
      </c>
      <c r="K173" s="9">
        <v>907.3</v>
      </c>
      <c r="L173" s="12">
        <v>303.2</v>
      </c>
      <c r="M173" s="12">
        <v>594.4</v>
      </c>
      <c r="N173" s="52">
        <v>165.3</v>
      </c>
      <c r="O173" s="52">
        <v>148.9</v>
      </c>
      <c r="P173" s="52">
        <v>76.599999999999994</v>
      </c>
      <c r="Q173" s="52">
        <v>132.5</v>
      </c>
      <c r="R173" s="52"/>
      <c r="S173" s="52"/>
      <c r="T173" s="9"/>
      <c r="U173" s="9"/>
      <c r="V173" s="9">
        <v>300</v>
      </c>
      <c r="W173" s="9"/>
      <c r="X173" s="52">
        <v>235.6</v>
      </c>
      <c r="Y173" s="52">
        <v>236.4</v>
      </c>
      <c r="Z173" s="9">
        <v>155.4</v>
      </c>
      <c r="AA173" s="9">
        <v>155.4</v>
      </c>
      <c r="AB173" s="9">
        <v>273.3</v>
      </c>
      <c r="AC173" s="9"/>
      <c r="AD173" s="9"/>
      <c r="AE173" s="38"/>
      <c r="AF173" s="81"/>
      <c r="AG173" s="39"/>
      <c r="AH173" s="39"/>
    </row>
    <row r="174" spans="1:34" s="4" customFormat="1" ht="30.75" customHeight="1" x14ac:dyDescent="0.25">
      <c r="A174" s="29" t="s">
        <v>7</v>
      </c>
      <c r="B174" s="11">
        <f>H174+J174+L174+N174+P174+R174+T174+V174+X174+Z174+AB174+AD174</f>
        <v>0</v>
      </c>
      <c r="C174" s="9"/>
      <c r="D174" s="9"/>
      <c r="E174" s="9">
        <f t="shared" si="167"/>
        <v>0</v>
      </c>
      <c r="F174" s="9"/>
      <c r="G174" s="9"/>
      <c r="H174" s="9"/>
      <c r="I174" s="9"/>
      <c r="J174" s="9"/>
      <c r="K174" s="9"/>
      <c r="L174" s="12"/>
      <c r="M174" s="12"/>
      <c r="N174" s="52"/>
      <c r="O174" s="52"/>
      <c r="P174" s="52"/>
      <c r="Q174" s="52"/>
      <c r="R174" s="52"/>
      <c r="S174" s="52"/>
      <c r="T174" s="9"/>
      <c r="U174" s="9"/>
      <c r="V174" s="9"/>
      <c r="W174" s="9"/>
      <c r="X174" s="52"/>
      <c r="Y174" s="52"/>
      <c r="Z174" s="9"/>
      <c r="AA174" s="9"/>
      <c r="AB174" s="9"/>
      <c r="AC174" s="9"/>
      <c r="AD174" s="9"/>
      <c r="AE174" s="38"/>
      <c r="AF174" s="105"/>
      <c r="AG174" s="39"/>
      <c r="AH174" s="39"/>
    </row>
    <row r="175" spans="1:34" s="4" customFormat="1" ht="28.5" customHeight="1" x14ac:dyDescent="0.25">
      <c r="A175" s="29" t="s">
        <v>8</v>
      </c>
      <c r="B175" s="11">
        <f>H175+J175+L175+N175+P175+R175+T175+V175+X175+Z175+AB175+AD175</f>
        <v>5000</v>
      </c>
      <c r="C175" s="9">
        <f>H175+J175+P175+T175</f>
        <v>5000</v>
      </c>
      <c r="D175" s="9"/>
      <c r="E175" s="9">
        <f t="shared" si="167"/>
        <v>2645.5000000000005</v>
      </c>
      <c r="F175" s="9">
        <f>E175/B175*100</f>
        <v>52.910000000000011</v>
      </c>
      <c r="G175" s="9">
        <f>E175/C175*100</f>
        <v>52.910000000000011</v>
      </c>
      <c r="H175" s="9"/>
      <c r="I175" s="9"/>
      <c r="J175" s="9"/>
      <c r="K175" s="9"/>
      <c r="L175" s="12"/>
      <c r="M175" s="12"/>
      <c r="N175" s="52"/>
      <c r="O175" s="52"/>
      <c r="P175" s="52"/>
      <c r="Q175" s="52"/>
      <c r="R175" s="52"/>
      <c r="S175" s="52"/>
      <c r="T175" s="9">
        <v>5000</v>
      </c>
      <c r="U175" s="9">
        <v>834.2</v>
      </c>
      <c r="V175" s="9">
        <v>0</v>
      </c>
      <c r="W175" s="9">
        <v>1378.4</v>
      </c>
      <c r="X175" s="52">
        <v>0</v>
      </c>
      <c r="Y175" s="52">
        <v>432.9</v>
      </c>
      <c r="Z175" s="9">
        <v>0</v>
      </c>
      <c r="AA175" s="9">
        <v>0</v>
      </c>
      <c r="AB175" s="9"/>
      <c r="AC175" s="9"/>
      <c r="AD175" s="9"/>
      <c r="AE175" s="38"/>
      <c r="AF175" s="106"/>
      <c r="AG175" s="39"/>
      <c r="AH175" s="39"/>
    </row>
    <row r="176" spans="1:34" s="57" customFormat="1" ht="78.75" customHeight="1" x14ac:dyDescent="0.25">
      <c r="A176" s="55" t="s">
        <v>32</v>
      </c>
      <c r="B176" s="40">
        <f>B177</f>
        <v>86254.64</v>
      </c>
      <c r="C176" s="40">
        <f t="shared" ref="C176:E176" si="172">C177</f>
        <v>72183.709999999992</v>
      </c>
      <c r="D176" s="40">
        <f t="shared" si="172"/>
        <v>67473.600000000006</v>
      </c>
      <c r="E176" s="40">
        <f t="shared" si="172"/>
        <v>67473.600000000006</v>
      </c>
      <c r="F176" s="40">
        <f>E176/B176*100</f>
        <v>78.226052534681045</v>
      </c>
      <c r="G176" s="40">
        <f>E176/C176*100</f>
        <v>93.474829708808286</v>
      </c>
      <c r="H176" s="40">
        <f t="shared" ref="H176:AE176" si="173">H177</f>
        <v>3670.31</v>
      </c>
      <c r="I176" s="40">
        <f t="shared" si="173"/>
        <v>2424.5</v>
      </c>
      <c r="J176" s="40">
        <f t="shared" si="173"/>
        <v>7599.41</v>
      </c>
      <c r="K176" s="40">
        <f t="shared" si="173"/>
        <v>7029.6</v>
      </c>
      <c r="L176" s="40">
        <f t="shared" si="173"/>
        <v>6771.32</v>
      </c>
      <c r="M176" s="40">
        <f t="shared" si="173"/>
        <v>6104.9000000000005</v>
      </c>
      <c r="N176" s="40">
        <f t="shared" si="173"/>
        <v>9674.83</v>
      </c>
      <c r="O176" s="40">
        <f t="shared" si="173"/>
        <v>8606.5</v>
      </c>
      <c r="P176" s="40">
        <f t="shared" si="173"/>
        <v>9370.16</v>
      </c>
      <c r="Q176" s="40">
        <f t="shared" si="173"/>
        <v>7749.2</v>
      </c>
      <c r="R176" s="40">
        <f t="shared" si="173"/>
        <v>8839.7000000000007</v>
      </c>
      <c r="S176" s="40">
        <f t="shared" si="173"/>
        <v>10552.5</v>
      </c>
      <c r="T176" s="40">
        <f t="shared" si="173"/>
        <v>11222.22</v>
      </c>
      <c r="U176" s="40">
        <f t="shared" si="173"/>
        <v>9673</v>
      </c>
      <c r="V176" s="40">
        <f t="shared" si="173"/>
        <v>3738.38</v>
      </c>
      <c r="W176" s="40">
        <f t="shared" si="173"/>
        <v>3655.2</v>
      </c>
      <c r="X176" s="40">
        <f t="shared" si="173"/>
        <v>3763</v>
      </c>
      <c r="Y176" s="40">
        <f t="shared" si="173"/>
        <v>4440.8</v>
      </c>
      <c r="Z176" s="40">
        <f t="shared" si="173"/>
        <v>7534.38</v>
      </c>
      <c r="AA176" s="40">
        <f t="shared" si="173"/>
        <v>7237.4</v>
      </c>
      <c r="AB176" s="40">
        <f t="shared" si="173"/>
        <v>5827.5</v>
      </c>
      <c r="AC176" s="40">
        <f t="shared" si="173"/>
        <v>0</v>
      </c>
      <c r="AD176" s="40">
        <f t="shared" si="173"/>
        <v>8243.43</v>
      </c>
      <c r="AE176" s="40">
        <f t="shared" si="173"/>
        <v>0</v>
      </c>
      <c r="AF176" s="100" t="s">
        <v>86</v>
      </c>
      <c r="AG176" s="39"/>
      <c r="AH176" s="39"/>
    </row>
    <row r="177" spans="1:34" s="4" customFormat="1" ht="56.25" customHeight="1" x14ac:dyDescent="0.25">
      <c r="A177" s="5" t="s">
        <v>33</v>
      </c>
      <c r="B177" s="11">
        <f>B178+B179</f>
        <v>86254.64</v>
      </c>
      <c r="C177" s="12">
        <f>SUM(C178:C181)</f>
        <v>72183.709999999992</v>
      </c>
      <c r="D177" s="12">
        <f>SUM(D178:D181)</f>
        <v>67473.600000000006</v>
      </c>
      <c r="E177" s="12">
        <f>SUM(E178:E181)</f>
        <v>67473.600000000006</v>
      </c>
      <c r="F177" s="9">
        <f>E177/B177*100</f>
        <v>78.226052534681045</v>
      </c>
      <c r="G177" s="9">
        <f>E177/C177*100</f>
        <v>93.474829708808286</v>
      </c>
      <c r="H177" s="9">
        <f t="shared" ref="H177:AD177" si="174">H178+H179</f>
        <v>3670.31</v>
      </c>
      <c r="I177" s="9">
        <f t="shared" si="174"/>
        <v>2424.5</v>
      </c>
      <c r="J177" s="9">
        <f t="shared" si="174"/>
        <v>7599.41</v>
      </c>
      <c r="K177" s="9">
        <f t="shared" si="174"/>
        <v>7029.6</v>
      </c>
      <c r="L177" s="12">
        <f t="shared" si="174"/>
        <v>6771.32</v>
      </c>
      <c r="M177" s="12">
        <f t="shared" si="174"/>
        <v>6104.9000000000005</v>
      </c>
      <c r="N177" s="52">
        <f t="shared" si="174"/>
        <v>9674.83</v>
      </c>
      <c r="O177" s="52">
        <f t="shared" si="174"/>
        <v>8606.5</v>
      </c>
      <c r="P177" s="52">
        <f t="shared" si="174"/>
        <v>9370.16</v>
      </c>
      <c r="Q177" s="52">
        <f t="shared" si="174"/>
        <v>7749.2</v>
      </c>
      <c r="R177" s="52">
        <f t="shared" si="174"/>
        <v>8839.7000000000007</v>
      </c>
      <c r="S177" s="52">
        <f t="shared" si="174"/>
        <v>10552.5</v>
      </c>
      <c r="T177" s="9">
        <f t="shared" si="174"/>
        <v>11222.22</v>
      </c>
      <c r="U177" s="9">
        <f t="shared" si="174"/>
        <v>9673</v>
      </c>
      <c r="V177" s="9">
        <f t="shared" si="174"/>
        <v>3738.38</v>
      </c>
      <c r="W177" s="9">
        <f t="shared" si="174"/>
        <v>3655.2</v>
      </c>
      <c r="X177" s="52">
        <f t="shared" si="174"/>
        <v>3763</v>
      </c>
      <c r="Y177" s="52">
        <f t="shared" si="174"/>
        <v>4440.8</v>
      </c>
      <c r="Z177" s="9">
        <f t="shared" si="174"/>
        <v>7534.38</v>
      </c>
      <c r="AA177" s="9">
        <f t="shared" si="174"/>
        <v>7237.4</v>
      </c>
      <c r="AB177" s="9">
        <f t="shared" si="174"/>
        <v>5827.5</v>
      </c>
      <c r="AC177" s="9">
        <f t="shared" si="174"/>
        <v>0</v>
      </c>
      <c r="AD177" s="9">
        <f t="shared" si="174"/>
        <v>8243.43</v>
      </c>
      <c r="AE177" s="38"/>
      <c r="AF177" s="101"/>
      <c r="AG177" s="39"/>
      <c r="AH177" s="39"/>
    </row>
    <row r="178" spans="1:34" s="4" customFormat="1" ht="37.5" customHeight="1" x14ac:dyDescent="0.25">
      <c r="A178" s="29" t="s">
        <v>5</v>
      </c>
      <c r="B178" s="7">
        <f>H178+J178+L178+N178+P178+R178+T178+V178+X178+Z178+AB178+AD178</f>
        <v>1821.2399999999998</v>
      </c>
      <c r="C178" s="9">
        <f>H178+J178+L178+N178+P178+R178+T178+V178+X178+Z178</f>
        <v>1821.1399999999999</v>
      </c>
      <c r="D178" s="9">
        <f>E178</f>
        <v>1821.1</v>
      </c>
      <c r="E178" s="9">
        <f>I178+K178+M178+O178+Q178+S178+U178+W178+Y178+AA178+AC178+AE53</f>
        <v>1821.1</v>
      </c>
      <c r="F178" s="9">
        <f>E178/B178*100</f>
        <v>99.992312929652329</v>
      </c>
      <c r="G178" s="9">
        <f>E178/C178*100</f>
        <v>99.99780357358577</v>
      </c>
      <c r="H178" s="2"/>
      <c r="I178" s="2"/>
      <c r="J178" s="9">
        <v>586.41999999999996</v>
      </c>
      <c r="K178" s="9">
        <v>508</v>
      </c>
      <c r="L178" s="12">
        <v>661.42</v>
      </c>
      <c r="M178" s="12">
        <v>739.3</v>
      </c>
      <c r="N178" s="52">
        <v>573.29999999999995</v>
      </c>
      <c r="O178" s="52">
        <v>519</v>
      </c>
      <c r="P178" s="52"/>
      <c r="Q178" s="52">
        <v>53.5</v>
      </c>
      <c r="R178" s="52"/>
      <c r="S178" s="52"/>
      <c r="T178" s="9">
        <v>0</v>
      </c>
      <c r="U178" s="9">
        <v>0</v>
      </c>
      <c r="V178" s="9"/>
      <c r="W178" s="9"/>
      <c r="X178" s="52"/>
      <c r="Y178" s="52">
        <v>1.3</v>
      </c>
      <c r="Z178" s="52"/>
      <c r="AA178" s="52"/>
      <c r="AB178" s="52"/>
      <c r="AC178" s="52"/>
      <c r="AD178" s="52">
        <v>0.1</v>
      </c>
      <c r="AE178" s="38"/>
      <c r="AF178" s="101"/>
      <c r="AG178" s="39"/>
      <c r="AH178" s="39"/>
    </row>
    <row r="179" spans="1:34" s="4" customFormat="1" ht="37.5" customHeight="1" x14ac:dyDescent="0.25">
      <c r="A179" s="29" t="s">
        <v>6</v>
      </c>
      <c r="B179" s="7">
        <f>H179+J179+L179+N179+P179+R179+T179+V179+X179+Z179+AB179+AD179</f>
        <v>84433.4</v>
      </c>
      <c r="C179" s="9">
        <f>H179+J179+L179+N179+P179+R179+T179+V179+X179+Z179</f>
        <v>70362.569999999992</v>
      </c>
      <c r="D179" s="9">
        <f>E179</f>
        <v>65652.5</v>
      </c>
      <c r="E179" s="9">
        <f>I179+K179+M179+O179+Q179+S179+U179+W179+Y179+AA179+AC179+AE54</f>
        <v>65652.5</v>
      </c>
      <c r="F179" s="9">
        <f>E179/B179*100</f>
        <v>77.75655131736967</v>
      </c>
      <c r="G179" s="9">
        <f>E179/C179*100</f>
        <v>93.306000619363402</v>
      </c>
      <c r="H179" s="9">
        <v>3670.31</v>
      </c>
      <c r="I179" s="9">
        <v>2424.5</v>
      </c>
      <c r="J179" s="9">
        <v>7012.99</v>
      </c>
      <c r="K179" s="9">
        <v>6521.6</v>
      </c>
      <c r="L179" s="12">
        <v>6109.9</v>
      </c>
      <c r="M179" s="12">
        <v>5365.6</v>
      </c>
      <c r="N179" s="52">
        <v>9101.5300000000007</v>
      </c>
      <c r="O179" s="52">
        <v>8087.5</v>
      </c>
      <c r="P179" s="52">
        <v>9370.16</v>
      </c>
      <c r="Q179" s="52">
        <v>7695.7</v>
      </c>
      <c r="R179" s="52">
        <v>8839.7000000000007</v>
      </c>
      <c r="S179" s="52">
        <v>10552.5</v>
      </c>
      <c r="T179" s="9">
        <v>11222.22</v>
      </c>
      <c r="U179" s="9">
        <v>9673</v>
      </c>
      <c r="V179" s="9">
        <v>3738.38</v>
      </c>
      <c r="W179" s="9">
        <v>3655.2</v>
      </c>
      <c r="X179" s="52">
        <v>3763</v>
      </c>
      <c r="Y179" s="52">
        <v>4439.5</v>
      </c>
      <c r="Z179" s="9">
        <v>7534.38</v>
      </c>
      <c r="AA179" s="9">
        <v>7237.4</v>
      </c>
      <c r="AB179" s="9">
        <v>5827.5</v>
      </c>
      <c r="AC179" s="9"/>
      <c r="AD179" s="9">
        <v>8243.33</v>
      </c>
      <c r="AE179" s="38"/>
      <c r="AF179" s="101"/>
      <c r="AG179" s="39"/>
      <c r="AH179" s="39"/>
    </row>
    <row r="180" spans="1:34" s="4" customFormat="1" ht="34.5" customHeight="1" x14ac:dyDescent="0.25">
      <c r="A180" s="29" t="s">
        <v>7</v>
      </c>
      <c r="B180" s="11">
        <f>H180+J180+L180+N180+P180+R180+T180+V180+X180+Z180+AB180+AD180</f>
        <v>0</v>
      </c>
      <c r="C180" s="9"/>
      <c r="D180" s="9"/>
      <c r="E180" s="9">
        <v>0</v>
      </c>
      <c r="F180" s="2"/>
      <c r="G180" s="2"/>
      <c r="H180" s="2"/>
      <c r="I180" s="2"/>
      <c r="J180" s="2"/>
      <c r="K180" s="2"/>
      <c r="L180" s="35"/>
      <c r="M180" s="35" t="s">
        <v>65</v>
      </c>
      <c r="N180" s="48"/>
      <c r="O180" s="48"/>
      <c r="P180" s="48"/>
      <c r="Q180" s="48"/>
      <c r="R180" s="48"/>
      <c r="S180" s="48"/>
      <c r="T180" s="2"/>
      <c r="U180" s="2"/>
      <c r="V180" s="2"/>
      <c r="W180" s="2"/>
      <c r="X180" s="48"/>
      <c r="Y180" s="48"/>
      <c r="Z180" s="2"/>
      <c r="AA180" s="2"/>
      <c r="AB180" s="2"/>
      <c r="AC180" s="2"/>
      <c r="AD180" s="2"/>
      <c r="AE180" s="13"/>
      <c r="AF180" s="101"/>
      <c r="AG180" s="39"/>
      <c r="AH180" s="39"/>
    </row>
    <row r="181" spans="1:34" s="4" customFormat="1" ht="25.5" customHeight="1" x14ac:dyDescent="0.25">
      <c r="A181" s="29" t="s">
        <v>8</v>
      </c>
      <c r="B181" s="11">
        <f>H181+J181+L181+N181+P181+R181+T181+V181+X181+Z181+AB181+AD181</f>
        <v>0</v>
      </c>
      <c r="C181" s="9"/>
      <c r="D181" s="9"/>
      <c r="E181" s="9">
        <f>I181+K181+M181+O181+Q181+S181+U181+W181+Y181+AA181+AC181+AE56</f>
        <v>0</v>
      </c>
      <c r="F181" s="2"/>
      <c r="G181" s="2"/>
      <c r="H181" s="2"/>
      <c r="I181" s="2"/>
      <c r="J181" s="2"/>
      <c r="K181" s="2"/>
      <c r="L181" s="35"/>
      <c r="M181" s="35"/>
      <c r="N181" s="48"/>
      <c r="O181" s="48"/>
      <c r="P181" s="48"/>
      <c r="Q181" s="48"/>
      <c r="R181" s="48"/>
      <c r="S181" s="48"/>
      <c r="T181" s="2"/>
      <c r="U181" s="2"/>
      <c r="V181" s="2"/>
      <c r="W181" s="2"/>
      <c r="X181" s="48"/>
      <c r="Y181" s="48"/>
      <c r="Z181" s="2"/>
      <c r="AA181" s="2"/>
      <c r="AB181" s="2"/>
      <c r="AC181" s="2"/>
      <c r="AD181" s="2"/>
      <c r="AE181" s="13"/>
      <c r="AF181" s="102"/>
      <c r="AG181" s="39"/>
      <c r="AH181" s="39"/>
    </row>
    <row r="182" spans="1:34" s="4" customFormat="1" ht="65.25" customHeight="1" x14ac:dyDescent="0.25">
      <c r="A182" s="1" t="s">
        <v>34</v>
      </c>
      <c r="B182" s="2">
        <f>B183+B202</f>
        <v>52307.798000000003</v>
      </c>
      <c r="C182" s="2">
        <f>C183+C202</f>
        <v>41301.626000000004</v>
      </c>
      <c r="D182" s="2">
        <f>D183+D202</f>
        <v>39297.379999999997</v>
      </c>
      <c r="E182" s="2">
        <f>E183+E202</f>
        <v>39297.379999999997</v>
      </c>
      <c r="F182" s="2">
        <f>E182/B182*100</f>
        <v>75.127192316526106</v>
      </c>
      <c r="G182" s="2">
        <v>45</v>
      </c>
      <c r="H182" s="2">
        <f t="shared" ref="H182:AE182" si="175">H183+H202</f>
        <v>5211.8100000000004</v>
      </c>
      <c r="I182" s="2">
        <f t="shared" si="175"/>
        <v>3268.18</v>
      </c>
      <c r="J182" s="2">
        <f t="shared" si="175"/>
        <v>4398.7929999999997</v>
      </c>
      <c r="K182" s="2">
        <f t="shared" si="175"/>
        <v>3856.54</v>
      </c>
      <c r="L182" s="2">
        <f t="shared" si="175"/>
        <v>3933.241</v>
      </c>
      <c r="M182" s="2">
        <f t="shared" si="175"/>
        <v>3407.56</v>
      </c>
      <c r="N182" s="48">
        <f>N183+N202</f>
        <v>4736.2519999999995</v>
      </c>
      <c r="O182" s="48">
        <f t="shared" si="175"/>
        <v>4407.63</v>
      </c>
      <c r="P182" s="48">
        <f t="shared" si="175"/>
        <v>4903.1329999999998</v>
      </c>
      <c r="Q182" s="48">
        <f t="shared" si="175"/>
        <v>4546.04</v>
      </c>
      <c r="R182" s="48">
        <f t="shared" si="175"/>
        <v>4753.4809999999998</v>
      </c>
      <c r="S182" s="48">
        <f t="shared" si="175"/>
        <v>5418.96</v>
      </c>
      <c r="T182" s="2">
        <f t="shared" si="175"/>
        <v>4674.7060000000001</v>
      </c>
      <c r="U182" s="2">
        <f t="shared" si="175"/>
        <v>4446.7</v>
      </c>
      <c r="V182" s="2">
        <f t="shared" si="175"/>
        <v>3461.3180000000002</v>
      </c>
      <c r="W182" s="2">
        <f t="shared" si="175"/>
        <v>2736.8</v>
      </c>
      <c r="X182" s="48">
        <f t="shared" si="175"/>
        <v>3310.6479999999997</v>
      </c>
      <c r="Y182" s="48">
        <f t="shared" si="175"/>
        <v>3207.3500000000004</v>
      </c>
      <c r="Z182" s="2">
        <f t="shared" si="175"/>
        <v>3606.7699999999995</v>
      </c>
      <c r="AA182" s="2">
        <f t="shared" si="175"/>
        <v>4001.6200000000003</v>
      </c>
      <c r="AB182" s="2">
        <f t="shared" si="175"/>
        <v>3704.3870000000002</v>
      </c>
      <c r="AC182" s="2">
        <f t="shared" si="175"/>
        <v>0</v>
      </c>
      <c r="AD182" s="2">
        <f t="shared" si="175"/>
        <v>5613.259</v>
      </c>
      <c r="AE182" s="2">
        <f t="shared" si="175"/>
        <v>0</v>
      </c>
      <c r="AF182" s="13"/>
      <c r="AG182" s="39"/>
      <c r="AH182" s="39"/>
    </row>
    <row r="183" spans="1:34" s="4" customFormat="1" ht="75" x14ac:dyDescent="0.25">
      <c r="A183" s="5" t="s">
        <v>35</v>
      </c>
      <c r="B183" s="6">
        <f>B184+B190+B196</f>
        <v>47391.995999999999</v>
      </c>
      <c r="C183" s="6">
        <f>C184+C190+C196</f>
        <v>37133.937000000005</v>
      </c>
      <c r="D183" s="6">
        <f t="shared" ref="D183:E183" si="176">D184+D190+D196</f>
        <v>35835.06</v>
      </c>
      <c r="E183" s="6">
        <f t="shared" si="176"/>
        <v>35835.06</v>
      </c>
      <c r="F183" s="2">
        <f>E183/B183*100</f>
        <v>75.614160669662439</v>
      </c>
      <c r="G183" s="2">
        <f>E183/C183*100</f>
        <v>96.502183433983831</v>
      </c>
      <c r="H183" s="6">
        <f t="shared" ref="H183:AE183" si="177">H184+H190+H196</f>
        <v>4226.6570000000002</v>
      </c>
      <c r="I183" s="6">
        <f t="shared" si="177"/>
        <v>2608</v>
      </c>
      <c r="J183" s="6">
        <f t="shared" si="177"/>
        <v>3980.2</v>
      </c>
      <c r="K183" s="6">
        <f t="shared" si="177"/>
        <v>3543.18</v>
      </c>
      <c r="L183" s="6">
        <f t="shared" si="177"/>
        <v>3758.2220000000002</v>
      </c>
      <c r="M183" s="6">
        <f t="shared" si="177"/>
        <v>3272.27</v>
      </c>
      <c r="N183" s="49">
        <f>N184+N190+N196</f>
        <v>4198.7169999999996</v>
      </c>
      <c r="O183" s="49">
        <f t="shared" si="177"/>
        <v>3642.4</v>
      </c>
      <c r="P183" s="49">
        <f t="shared" si="177"/>
        <v>4537.8379999999997</v>
      </c>
      <c r="Q183" s="49">
        <f t="shared" si="177"/>
        <v>4275.3999999999996</v>
      </c>
      <c r="R183" s="49">
        <f t="shared" si="177"/>
        <v>4500.4349999999995</v>
      </c>
      <c r="S183" s="49">
        <f t="shared" si="177"/>
        <v>5285.01</v>
      </c>
      <c r="T183" s="6">
        <f t="shared" si="177"/>
        <v>4201.0609999999997</v>
      </c>
      <c r="U183" s="6">
        <f t="shared" si="177"/>
        <v>4018.61</v>
      </c>
      <c r="V183" s="6">
        <f t="shared" si="177"/>
        <v>3093.277</v>
      </c>
      <c r="W183" s="6">
        <f t="shared" si="177"/>
        <v>2516.09</v>
      </c>
      <c r="X183" s="49">
        <f t="shared" si="177"/>
        <v>3151.5259999999998</v>
      </c>
      <c r="Y183" s="49">
        <f t="shared" si="177"/>
        <v>3023.3</v>
      </c>
      <c r="Z183" s="6">
        <f t="shared" si="177"/>
        <v>3174.5299999999997</v>
      </c>
      <c r="AA183" s="6">
        <f t="shared" si="177"/>
        <v>3650.8</v>
      </c>
      <c r="AB183" s="6">
        <f t="shared" si="177"/>
        <v>3501.32</v>
      </c>
      <c r="AC183" s="6">
        <f t="shared" si="177"/>
        <v>0</v>
      </c>
      <c r="AD183" s="6">
        <f t="shared" si="177"/>
        <v>5068.2129999999997</v>
      </c>
      <c r="AE183" s="6">
        <f t="shared" si="177"/>
        <v>0</v>
      </c>
      <c r="AF183" s="13"/>
      <c r="AG183" s="39"/>
      <c r="AH183" s="39"/>
    </row>
    <row r="184" spans="1:34" s="57" customFormat="1" ht="18.75" x14ac:dyDescent="0.25">
      <c r="A184" s="55" t="s">
        <v>36</v>
      </c>
      <c r="B184" s="40">
        <f t="shared" ref="B184:S184" si="178">B185</f>
        <v>14151.596000000001</v>
      </c>
      <c r="C184" s="40">
        <f t="shared" si="178"/>
        <v>10408.85</v>
      </c>
      <c r="D184" s="40">
        <f>D185</f>
        <v>9708.7400000000016</v>
      </c>
      <c r="E184" s="40">
        <f t="shared" si="178"/>
        <v>9708.7400000000016</v>
      </c>
      <c r="F184" s="40">
        <f t="shared" si="178"/>
        <v>68.605265441438561</v>
      </c>
      <c r="G184" s="40">
        <f t="shared" si="178"/>
        <v>93.273896732107787</v>
      </c>
      <c r="H184" s="40">
        <f t="shared" si="178"/>
        <v>2871.66</v>
      </c>
      <c r="I184" s="40">
        <f t="shared" si="178"/>
        <v>1463.8</v>
      </c>
      <c r="J184" s="40">
        <f t="shared" si="178"/>
        <v>1267.7270000000001</v>
      </c>
      <c r="K184" s="40">
        <f t="shared" si="178"/>
        <v>729.18</v>
      </c>
      <c r="L184" s="40">
        <f t="shared" si="178"/>
        <v>752.53200000000004</v>
      </c>
      <c r="M184" s="40">
        <f t="shared" si="178"/>
        <v>826.67</v>
      </c>
      <c r="N184" s="40">
        <f t="shared" si="178"/>
        <v>1176.7270000000001</v>
      </c>
      <c r="O184" s="40">
        <f t="shared" si="178"/>
        <v>966.9</v>
      </c>
      <c r="P184" s="40">
        <f t="shared" si="178"/>
        <v>1086.6579999999999</v>
      </c>
      <c r="Q184" s="40">
        <f t="shared" si="178"/>
        <v>1575.4</v>
      </c>
      <c r="R184" s="40">
        <f t="shared" si="178"/>
        <v>1095.7249999999999</v>
      </c>
      <c r="S184" s="40">
        <f t="shared" si="178"/>
        <v>1291.8499999999999</v>
      </c>
      <c r="T184" s="40">
        <f>T185</f>
        <v>1489.7139999999999</v>
      </c>
      <c r="U184" s="40">
        <f>U185</f>
        <v>995.61</v>
      </c>
      <c r="V184" s="40">
        <f t="shared" ref="V184:AE184" si="179">V185</f>
        <v>668.10699999999997</v>
      </c>
      <c r="W184" s="40">
        <f t="shared" si="179"/>
        <v>531.79</v>
      </c>
      <c r="X184" s="40">
        <f t="shared" si="179"/>
        <v>483.69600000000003</v>
      </c>
      <c r="Y184" s="40">
        <f t="shared" si="179"/>
        <v>342.5</v>
      </c>
      <c r="Z184" s="40">
        <f t="shared" si="179"/>
        <v>1204.83</v>
      </c>
      <c r="AA184" s="40">
        <f t="shared" si="179"/>
        <v>985.04</v>
      </c>
      <c r="AB184" s="40">
        <f t="shared" si="179"/>
        <v>557.19000000000005</v>
      </c>
      <c r="AC184" s="40">
        <f t="shared" si="179"/>
        <v>0</v>
      </c>
      <c r="AD184" s="40">
        <f t="shared" si="179"/>
        <v>1497.03</v>
      </c>
      <c r="AE184" s="40">
        <f t="shared" si="179"/>
        <v>0</v>
      </c>
      <c r="AF184" s="72"/>
      <c r="AG184" s="39"/>
      <c r="AH184" s="39"/>
    </row>
    <row r="185" spans="1:34" s="4" customFormat="1" ht="18.75" x14ac:dyDescent="0.25">
      <c r="A185" s="3" t="s">
        <v>4</v>
      </c>
      <c r="B185" s="11">
        <f>SUM(B186:B189)</f>
        <v>14151.596000000001</v>
      </c>
      <c r="C185" s="12">
        <f>SUM(C186:C189)</f>
        <v>10408.85</v>
      </c>
      <c r="D185" s="12">
        <f>SUM(D186:D189)</f>
        <v>9708.7400000000016</v>
      </c>
      <c r="E185" s="12">
        <f>SUM(E186:E189)</f>
        <v>9708.7400000000016</v>
      </c>
      <c r="F185" s="9">
        <f>E185/B185*100</f>
        <v>68.605265441438561</v>
      </c>
      <c r="G185" s="9">
        <f>E185/C185*100</f>
        <v>93.273896732107787</v>
      </c>
      <c r="H185" s="9">
        <f t="shared" ref="H185:AC185" si="180">H186+H187</f>
        <v>2871.66</v>
      </c>
      <c r="I185" s="9">
        <f t="shared" si="180"/>
        <v>1463.8</v>
      </c>
      <c r="J185" s="9">
        <f t="shared" si="180"/>
        <v>1267.7270000000001</v>
      </c>
      <c r="K185" s="9">
        <f t="shared" si="180"/>
        <v>729.18</v>
      </c>
      <c r="L185" s="12">
        <f t="shared" si="180"/>
        <v>752.53200000000004</v>
      </c>
      <c r="M185" s="12">
        <f t="shared" si="180"/>
        <v>826.67</v>
      </c>
      <c r="N185" s="52">
        <f t="shared" si="180"/>
        <v>1176.7270000000001</v>
      </c>
      <c r="O185" s="52">
        <f t="shared" si="180"/>
        <v>966.9</v>
      </c>
      <c r="P185" s="52">
        <f t="shared" si="180"/>
        <v>1086.6579999999999</v>
      </c>
      <c r="Q185" s="52">
        <f t="shared" si="180"/>
        <v>1575.4</v>
      </c>
      <c r="R185" s="52">
        <f t="shared" si="180"/>
        <v>1095.7249999999999</v>
      </c>
      <c r="S185" s="52">
        <f t="shared" si="180"/>
        <v>1291.8499999999999</v>
      </c>
      <c r="T185" s="9">
        <f t="shared" si="180"/>
        <v>1489.7139999999999</v>
      </c>
      <c r="U185" s="9">
        <f t="shared" si="180"/>
        <v>995.61</v>
      </c>
      <c r="V185" s="9">
        <f t="shared" si="180"/>
        <v>668.10699999999997</v>
      </c>
      <c r="W185" s="9">
        <f t="shared" si="180"/>
        <v>531.79</v>
      </c>
      <c r="X185" s="52">
        <f t="shared" si="180"/>
        <v>483.69600000000003</v>
      </c>
      <c r="Y185" s="52">
        <f t="shared" si="180"/>
        <v>342.5</v>
      </c>
      <c r="Z185" s="9">
        <f t="shared" si="180"/>
        <v>1204.83</v>
      </c>
      <c r="AA185" s="9">
        <f t="shared" si="180"/>
        <v>985.04</v>
      </c>
      <c r="AB185" s="9">
        <f t="shared" si="180"/>
        <v>557.19000000000005</v>
      </c>
      <c r="AC185" s="9">
        <f t="shared" si="180"/>
        <v>0</v>
      </c>
      <c r="AD185" s="9">
        <f>AD186+AD187</f>
        <v>1497.03</v>
      </c>
      <c r="AE185" s="38"/>
      <c r="AF185" s="13"/>
      <c r="AG185" s="39"/>
      <c r="AH185" s="39"/>
    </row>
    <row r="186" spans="1:34" s="4" customFormat="1" ht="18.75" x14ac:dyDescent="0.25">
      <c r="A186" s="29" t="s">
        <v>5</v>
      </c>
      <c r="B186" s="11">
        <f>H186+J186+L186+N186+P186+R186+T186+V186+X186+Z186+AB186+AD186</f>
        <v>0</v>
      </c>
      <c r="C186" s="9">
        <f>H186+J186+L186+N186+P186+R186+T186+V186</f>
        <v>0</v>
      </c>
      <c r="D186" s="9">
        <f>E186</f>
        <v>0</v>
      </c>
      <c r="E186" s="9">
        <f>I186+K186+M186+O186+Q186+S186+U186+W186+Y186+AA186+AC186+AE61</f>
        <v>0</v>
      </c>
      <c r="F186" s="9"/>
      <c r="G186" s="9"/>
      <c r="H186" s="9"/>
      <c r="I186" s="9"/>
      <c r="J186" s="9"/>
      <c r="K186" s="9"/>
      <c r="L186" s="12"/>
      <c r="M186" s="12"/>
      <c r="N186" s="52"/>
      <c r="O186" s="52"/>
      <c r="P186" s="52"/>
      <c r="Q186" s="52"/>
      <c r="R186" s="52"/>
      <c r="S186" s="52"/>
      <c r="T186" s="9"/>
      <c r="U186" s="9"/>
      <c r="V186" s="9"/>
      <c r="W186" s="9"/>
      <c r="X186" s="52"/>
      <c r="Y186" s="52"/>
      <c r="Z186" s="9"/>
      <c r="AA186" s="9"/>
      <c r="AB186" s="9"/>
      <c r="AC186" s="9"/>
      <c r="AD186" s="9"/>
      <c r="AE186" s="13"/>
      <c r="AF186" s="13"/>
      <c r="AG186" s="39"/>
      <c r="AH186" s="39"/>
    </row>
    <row r="187" spans="1:34" s="4" customFormat="1" ht="18.75" x14ac:dyDescent="0.25">
      <c r="A187" s="29" t="s">
        <v>6</v>
      </c>
      <c r="B187" s="11">
        <f>H187+J187+L187+N187+P187+R187+T187+V187+X187+Z187+AB187+AD187</f>
        <v>14151.596000000001</v>
      </c>
      <c r="C187" s="9">
        <f>H187+J187+L187+N187+P187+R187+T187+V187</f>
        <v>10408.85</v>
      </c>
      <c r="D187" s="9">
        <f>E187</f>
        <v>9708.7400000000016</v>
      </c>
      <c r="E187" s="9">
        <f>I187+K187+M187+O187+Q187+S187+U187+W187+Y187+AA187+AC187+AE62</f>
        <v>9708.7400000000016</v>
      </c>
      <c r="F187" s="9">
        <f>E187/B187*100</f>
        <v>68.605265441438561</v>
      </c>
      <c r="G187" s="9">
        <f>E187/C187*100</f>
        <v>93.273896732107787</v>
      </c>
      <c r="H187" s="9">
        <v>2871.66</v>
      </c>
      <c r="I187" s="9">
        <v>1463.8</v>
      </c>
      <c r="J187" s="9">
        <v>1267.7270000000001</v>
      </c>
      <c r="K187" s="9">
        <v>729.18</v>
      </c>
      <c r="L187" s="12">
        <v>752.53200000000004</v>
      </c>
      <c r="M187" s="12">
        <v>826.67</v>
      </c>
      <c r="N187" s="52">
        <v>1176.7270000000001</v>
      </c>
      <c r="O187" s="52">
        <v>966.9</v>
      </c>
      <c r="P187" s="52">
        <v>1086.6579999999999</v>
      </c>
      <c r="Q187" s="52">
        <v>1575.4</v>
      </c>
      <c r="R187" s="52">
        <v>1095.7249999999999</v>
      </c>
      <c r="S187" s="52">
        <v>1291.8499999999999</v>
      </c>
      <c r="T187" s="9">
        <v>1489.7139999999999</v>
      </c>
      <c r="U187" s="9">
        <v>995.61</v>
      </c>
      <c r="V187" s="9">
        <v>668.10699999999997</v>
      </c>
      <c r="W187" s="9">
        <v>531.79</v>
      </c>
      <c r="X187" s="52">
        <v>483.69600000000003</v>
      </c>
      <c r="Y187" s="52">
        <v>342.5</v>
      </c>
      <c r="Z187" s="9">
        <v>1204.83</v>
      </c>
      <c r="AA187" s="9">
        <v>985.04</v>
      </c>
      <c r="AB187" s="9">
        <v>557.19000000000005</v>
      </c>
      <c r="AC187" s="9"/>
      <c r="AD187" s="9">
        <v>1497.03</v>
      </c>
      <c r="AE187" s="38"/>
      <c r="AF187" s="13"/>
      <c r="AG187" s="39"/>
      <c r="AH187" s="39"/>
    </row>
    <row r="188" spans="1:34" s="4" customFormat="1" ht="18.75" x14ac:dyDescent="0.25">
      <c r="A188" s="29" t="s">
        <v>7</v>
      </c>
      <c r="B188" s="11">
        <f>H188+J188+L188+N188+P188+R188+T188+V188+X188+Z188+AB188+AD188</f>
        <v>0</v>
      </c>
      <c r="C188" s="9"/>
      <c r="D188" s="9"/>
      <c r="E188" s="9">
        <f>I188+K188+M188+O188+Q188+S188+U188+W188+Y188+AA188+AC188+AE63</f>
        <v>0</v>
      </c>
      <c r="F188" s="2"/>
      <c r="G188" s="2"/>
      <c r="H188" s="2"/>
      <c r="I188" s="2"/>
      <c r="J188" s="2"/>
      <c r="K188" s="2"/>
      <c r="L188" s="35"/>
      <c r="M188" s="35"/>
      <c r="N188" s="48"/>
      <c r="O188" s="48"/>
      <c r="P188" s="48"/>
      <c r="Q188" s="48"/>
      <c r="R188" s="48"/>
      <c r="S188" s="48"/>
      <c r="T188" s="2"/>
      <c r="U188" s="2"/>
      <c r="V188" s="2"/>
      <c r="W188" s="2"/>
      <c r="X188" s="48"/>
      <c r="Y188" s="48"/>
      <c r="Z188" s="2"/>
      <c r="AA188" s="2"/>
      <c r="AB188" s="2"/>
      <c r="AC188" s="2"/>
      <c r="AD188" s="2"/>
      <c r="AE188" s="38"/>
      <c r="AF188" s="13"/>
      <c r="AG188" s="39"/>
      <c r="AH188" s="39"/>
    </row>
    <row r="189" spans="1:34" s="4" customFormat="1" ht="18.75" x14ac:dyDescent="0.25">
      <c r="A189" s="29" t="s">
        <v>8</v>
      </c>
      <c r="B189" s="11">
        <f>H189+J189+L189+N189+P189+R189+T189+V189+X189+Z189+AB189+AD189</f>
        <v>0</v>
      </c>
      <c r="C189" s="9"/>
      <c r="D189" s="9"/>
      <c r="E189" s="9">
        <f>I189+K189+M189+O189+Q189+S189+U189+W189+Y189+AA189+AC189+AE64</f>
        <v>0</v>
      </c>
      <c r="F189" s="2"/>
      <c r="G189" s="2"/>
      <c r="H189" s="2"/>
      <c r="I189" s="2"/>
      <c r="J189" s="2"/>
      <c r="K189" s="2"/>
      <c r="L189" s="35"/>
      <c r="M189" s="35"/>
      <c r="N189" s="48"/>
      <c r="O189" s="48"/>
      <c r="P189" s="48"/>
      <c r="Q189" s="48"/>
      <c r="R189" s="48"/>
      <c r="S189" s="48"/>
      <c r="T189" s="2"/>
      <c r="U189" s="2"/>
      <c r="V189" s="2"/>
      <c r="W189" s="2"/>
      <c r="X189" s="48"/>
      <c r="Y189" s="48"/>
      <c r="Z189" s="2"/>
      <c r="AA189" s="2"/>
      <c r="AB189" s="2"/>
      <c r="AC189" s="2"/>
      <c r="AD189" s="2"/>
      <c r="AE189" s="38"/>
      <c r="AF189" s="13"/>
      <c r="AG189" s="39"/>
      <c r="AH189" s="39"/>
    </row>
    <row r="190" spans="1:34" s="57" customFormat="1" ht="56.25" x14ac:dyDescent="0.25">
      <c r="A190" s="55" t="s">
        <v>37</v>
      </c>
      <c r="B190" s="40">
        <f t="shared" ref="B190:S190" si="181">B191</f>
        <v>172.5</v>
      </c>
      <c r="C190" s="40">
        <f t="shared" si="181"/>
        <v>0</v>
      </c>
      <c r="D190" s="40">
        <f>D191</f>
        <v>0</v>
      </c>
      <c r="E190" s="40">
        <f t="shared" si="181"/>
        <v>0</v>
      </c>
      <c r="F190" s="40">
        <f t="shared" si="181"/>
        <v>0</v>
      </c>
      <c r="G190" s="40">
        <f t="shared" si="181"/>
        <v>0</v>
      </c>
      <c r="H190" s="40">
        <f t="shared" si="181"/>
        <v>0</v>
      </c>
      <c r="I190" s="40">
        <f t="shared" si="181"/>
        <v>0</v>
      </c>
      <c r="J190" s="40">
        <f t="shared" si="181"/>
        <v>0</v>
      </c>
      <c r="K190" s="40">
        <f t="shared" si="181"/>
        <v>0</v>
      </c>
      <c r="L190" s="40">
        <f t="shared" si="181"/>
        <v>0</v>
      </c>
      <c r="M190" s="40">
        <f t="shared" si="181"/>
        <v>0</v>
      </c>
      <c r="N190" s="40">
        <f t="shared" si="181"/>
        <v>0</v>
      </c>
      <c r="O190" s="40">
        <f t="shared" si="181"/>
        <v>0</v>
      </c>
      <c r="P190" s="40">
        <f t="shared" si="181"/>
        <v>0</v>
      </c>
      <c r="Q190" s="40">
        <f t="shared" si="181"/>
        <v>0</v>
      </c>
      <c r="R190" s="40">
        <f t="shared" si="181"/>
        <v>0</v>
      </c>
      <c r="S190" s="40">
        <f t="shared" si="181"/>
        <v>0</v>
      </c>
      <c r="T190" s="40">
        <f>T191</f>
        <v>0</v>
      </c>
      <c r="U190" s="40">
        <f>U191</f>
        <v>0</v>
      </c>
      <c r="V190" s="40">
        <f t="shared" ref="V190:AE190" si="182">V191</f>
        <v>0</v>
      </c>
      <c r="W190" s="40">
        <f t="shared" si="182"/>
        <v>0</v>
      </c>
      <c r="X190" s="40">
        <f t="shared" si="182"/>
        <v>0</v>
      </c>
      <c r="Y190" s="40">
        <f t="shared" si="182"/>
        <v>0</v>
      </c>
      <c r="Z190" s="40">
        <f t="shared" si="182"/>
        <v>0</v>
      </c>
      <c r="AA190" s="40">
        <f t="shared" si="182"/>
        <v>0</v>
      </c>
      <c r="AB190" s="40">
        <f t="shared" si="182"/>
        <v>172.5</v>
      </c>
      <c r="AC190" s="40">
        <f t="shared" si="182"/>
        <v>0</v>
      </c>
      <c r="AD190" s="40">
        <f t="shared" si="182"/>
        <v>0</v>
      </c>
      <c r="AE190" s="40">
        <f t="shared" si="182"/>
        <v>0</v>
      </c>
      <c r="AF190" s="56"/>
      <c r="AG190" s="39"/>
      <c r="AH190" s="39"/>
    </row>
    <row r="191" spans="1:34" s="4" customFormat="1" ht="18.75" x14ac:dyDescent="0.25">
      <c r="A191" s="3" t="s">
        <v>4</v>
      </c>
      <c r="B191" s="11">
        <f>SUM(B192:B195)</f>
        <v>172.5</v>
      </c>
      <c r="C191" s="12">
        <f>SUM(C192:C195)</f>
        <v>0</v>
      </c>
      <c r="D191" s="12">
        <f>SUM(D192:D195)</f>
        <v>0</v>
      </c>
      <c r="E191" s="12">
        <f>SUM(E192:E195)</f>
        <v>0</v>
      </c>
      <c r="F191" s="9"/>
      <c r="G191" s="9"/>
      <c r="H191" s="9">
        <f t="shared" ref="H191:AD191" si="183">H192+H193</f>
        <v>0</v>
      </c>
      <c r="I191" s="9">
        <f t="shared" si="183"/>
        <v>0</v>
      </c>
      <c r="J191" s="9">
        <f t="shared" si="183"/>
        <v>0</v>
      </c>
      <c r="K191" s="9">
        <f t="shared" si="183"/>
        <v>0</v>
      </c>
      <c r="L191" s="12">
        <f t="shared" si="183"/>
        <v>0</v>
      </c>
      <c r="M191" s="12">
        <f t="shared" si="183"/>
        <v>0</v>
      </c>
      <c r="N191" s="52">
        <f t="shared" si="183"/>
        <v>0</v>
      </c>
      <c r="O191" s="52">
        <f t="shared" si="183"/>
        <v>0</v>
      </c>
      <c r="P191" s="52">
        <f t="shared" si="183"/>
        <v>0</v>
      </c>
      <c r="Q191" s="52">
        <f t="shared" si="183"/>
        <v>0</v>
      </c>
      <c r="R191" s="52">
        <f t="shared" si="183"/>
        <v>0</v>
      </c>
      <c r="S191" s="52">
        <f t="shared" si="183"/>
        <v>0</v>
      </c>
      <c r="T191" s="9">
        <f t="shared" si="183"/>
        <v>0</v>
      </c>
      <c r="U191" s="9">
        <f t="shared" si="183"/>
        <v>0</v>
      </c>
      <c r="V191" s="9">
        <f t="shared" si="183"/>
        <v>0</v>
      </c>
      <c r="W191" s="9">
        <f t="shared" si="183"/>
        <v>0</v>
      </c>
      <c r="X191" s="52">
        <f t="shared" si="183"/>
        <v>0</v>
      </c>
      <c r="Y191" s="52">
        <f t="shared" si="183"/>
        <v>0</v>
      </c>
      <c r="Z191" s="9">
        <f t="shared" si="183"/>
        <v>0</v>
      </c>
      <c r="AA191" s="9">
        <f t="shared" si="183"/>
        <v>0</v>
      </c>
      <c r="AB191" s="9">
        <f t="shared" si="183"/>
        <v>172.5</v>
      </c>
      <c r="AC191" s="9">
        <f t="shared" si="183"/>
        <v>0</v>
      </c>
      <c r="AD191" s="9">
        <f t="shared" si="183"/>
        <v>0</v>
      </c>
      <c r="AE191" s="38"/>
      <c r="AF191" s="13"/>
      <c r="AG191" s="39"/>
      <c r="AH191" s="39"/>
    </row>
    <row r="192" spans="1:34" s="4" customFormat="1" ht="18.75" x14ac:dyDescent="0.25">
      <c r="A192" s="29" t="s">
        <v>5</v>
      </c>
      <c r="B192" s="11">
        <f>H192+J192+L192+N192+P192+R192+T192+V192+X192+Z192+AB192+AD192</f>
        <v>0</v>
      </c>
      <c r="C192" s="9">
        <f>H192+J192+L192+N192+P192+R192+T192+V192+X192+Z192+AB192</f>
        <v>0</v>
      </c>
      <c r="D192" s="9">
        <f>E192</f>
        <v>0</v>
      </c>
      <c r="E192" s="9">
        <f>I192+K192+M192+O192+Q192+S192+U192+W192+Y192+AA192+AC192+AE85</f>
        <v>0</v>
      </c>
      <c r="F192" s="9"/>
      <c r="G192" s="9"/>
      <c r="H192" s="9"/>
      <c r="I192" s="9"/>
      <c r="J192" s="9"/>
      <c r="K192" s="9"/>
      <c r="L192" s="12"/>
      <c r="M192" s="12"/>
      <c r="N192" s="52"/>
      <c r="O192" s="52"/>
      <c r="P192" s="52"/>
      <c r="Q192" s="52"/>
      <c r="R192" s="52"/>
      <c r="S192" s="52"/>
      <c r="T192" s="9"/>
      <c r="U192" s="9"/>
      <c r="V192" s="9"/>
      <c r="W192" s="9"/>
      <c r="X192" s="52"/>
      <c r="Y192" s="52"/>
      <c r="Z192" s="9"/>
      <c r="AA192" s="9"/>
      <c r="AB192" s="9"/>
      <c r="AC192" s="9"/>
      <c r="AD192" s="9"/>
      <c r="AE192" s="38"/>
      <c r="AF192" s="13"/>
      <c r="AG192" s="39"/>
      <c r="AH192" s="39"/>
    </row>
    <row r="193" spans="1:34" s="4" customFormat="1" ht="18.75" x14ac:dyDescent="0.25">
      <c r="A193" s="29" t="s">
        <v>6</v>
      </c>
      <c r="B193" s="11">
        <f>H193+J193+L193+N193+P193+R193+T193+V193+X193+Z193+AB193+AD193</f>
        <v>172.5</v>
      </c>
      <c r="C193" s="9">
        <f>H193+J193</f>
        <v>0</v>
      </c>
      <c r="D193" s="9">
        <f>E193</f>
        <v>0</v>
      </c>
      <c r="E193" s="9">
        <f>I193+K193+M193+O193+Q193+S193+U193+W193+Y193+AA193+AC193+AE86</f>
        <v>0</v>
      </c>
      <c r="F193" s="2"/>
      <c r="G193" s="2"/>
      <c r="H193" s="2"/>
      <c r="I193" s="2"/>
      <c r="J193" s="2"/>
      <c r="K193" s="2"/>
      <c r="L193" s="35"/>
      <c r="M193" s="35"/>
      <c r="N193" s="48"/>
      <c r="O193" s="48"/>
      <c r="P193" s="48"/>
      <c r="Q193" s="48"/>
      <c r="R193" s="48"/>
      <c r="S193" s="48"/>
      <c r="T193" s="2"/>
      <c r="U193" s="2"/>
      <c r="V193" s="2"/>
      <c r="W193" s="2"/>
      <c r="X193" s="48"/>
      <c r="Y193" s="48"/>
      <c r="Z193" s="2"/>
      <c r="AA193" s="2"/>
      <c r="AB193" s="9">
        <v>172.5</v>
      </c>
      <c r="AC193" s="2"/>
      <c r="AD193" s="2"/>
      <c r="AE193" s="38"/>
      <c r="AF193" s="13"/>
      <c r="AG193" s="39"/>
      <c r="AH193" s="39"/>
    </row>
    <row r="194" spans="1:34" s="4" customFormat="1" ht="18.75" x14ac:dyDescent="0.25">
      <c r="A194" s="29" t="s">
        <v>7</v>
      </c>
      <c r="B194" s="11">
        <f>H194+J194+L194+N194+P194+R194+T194+V194+X194+Z194+AB194+AD194</f>
        <v>0</v>
      </c>
      <c r="C194" s="9"/>
      <c r="D194" s="9"/>
      <c r="E194" s="9">
        <f>I194+K194+M194+O194+Q194+S194+U194+W194+Y194+AA194+AC194+AE87</f>
        <v>0</v>
      </c>
      <c r="F194" s="2"/>
      <c r="G194" s="2"/>
      <c r="H194" s="2"/>
      <c r="I194" s="2"/>
      <c r="J194" s="2"/>
      <c r="K194" s="2"/>
      <c r="L194" s="35"/>
      <c r="M194" s="35"/>
      <c r="N194" s="48"/>
      <c r="O194" s="48"/>
      <c r="P194" s="48"/>
      <c r="Q194" s="48"/>
      <c r="R194" s="48"/>
      <c r="S194" s="48"/>
      <c r="T194" s="2"/>
      <c r="U194" s="2"/>
      <c r="V194" s="2"/>
      <c r="W194" s="2"/>
      <c r="X194" s="48"/>
      <c r="Y194" s="48"/>
      <c r="Z194" s="2"/>
      <c r="AA194" s="2"/>
      <c r="AB194" s="2"/>
      <c r="AC194" s="2"/>
      <c r="AD194" s="2"/>
      <c r="AE194" s="38"/>
      <c r="AF194" s="13"/>
      <c r="AG194" s="39"/>
      <c r="AH194" s="39"/>
    </row>
    <row r="195" spans="1:34" s="4" customFormat="1" ht="18.75" x14ac:dyDescent="0.25">
      <c r="A195" s="29" t="s">
        <v>8</v>
      </c>
      <c r="B195" s="11">
        <f>H195+J195+L195+N195+P195+R195+T195+V195+X195+Z195+AB195+AD195</f>
        <v>0</v>
      </c>
      <c r="C195" s="9"/>
      <c r="D195" s="9"/>
      <c r="E195" s="9">
        <f>I195+K195+M195+O195+Q195+S195+U195+W195+Y195+AA195+AC195+AE88</f>
        <v>0</v>
      </c>
      <c r="F195" s="2"/>
      <c r="G195" s="2"/>
      <c r="H195" s="2"/>
      <c r="I195" s="2"/>
      <c r="J195" s="2"/>
      <c r="K195" s="2"/>
      <c r="L195" s="35"/>
      <c r="M195" s="35"/>
      <c r="N195" s="48"/>
      <c r="O195" s="48"/>
      <c r="P195" s="48"/>
      <c r="Q195" s="48"/>
      <c r="R195" s="48"/>
      <c r="S195" s="48"/>
      <c r="T195" s="2"/>
      <c r="U195" s="2"/>
      <c r="V195" s="2"/>
      <c r="W195" s="2"/>
      <c r="X195" s="48"/>
      <c r="Y195" s="48"/>
      <c r="Z195" s="2"/>
      <c r="AA195" s="2"/>
      <c r="AB195" s="2"/>
      <c r="AC195" s="2"/>
      <c r="AD195" s="2"/>
      <c r="AE195" s="38"/>
      <c r="AF195" s="38"/>
      <c r="AG195" s="39"/>
      <c r="AH195" s="39"/>
    </row>
    <row r="196" spans="1:34" s="57" customFormat="1" ht="75" x14ac:dyDescent="0.25">
      <c r="A196" s="55" t="s">
        <v>38</v>
      </c>
      <c r="B196" s="40">
        <f t="shared" ref="B196:S196" si="184">B197</f>
        <v>33067.9</v>
      </c>
      <c r="C196" s="40">
        <f t="shared" si="184"/>
        <v>26725.087000000003</v>
      </c>
      <c r="D196" s="40">
        <f>D197</f>
        <v>26126.32</v>
      </c>
      <c r="E196" s="40">
        <f t="shared" si="184"/>
        <v>26126.32</v>
      </c>
      <c r="F196" s="40">
        <f t="shared" si="184"/>
        <v>79.008101512342776</v>
      </c>
      <c r="G196" s="40">
        <f t="shared" si="184"/>
        <v>97.759532083094797</v>
      </c>
      <c r="H196" s="40">
        <f t="shared" si="184"/>
        <v>1354.9970000000001</v>
      </c>
      <c r="I196" s="40">
        <f t="shared" si="184"/>
        <v>1144.2</v>
      </c>
      <c r="J196" s="40">
        <f t="shared" si="184"/>
        <v>2712.473</v>
      </c>
      <c r="K196" s="40">
        <f t="shared" si="184"/>
        <v>2814</v>
      </c>
      <c r="L196" s="40">
        <f t="shared" si="184"/>
        <v>3005.69</v>
      </c>
      <c r="M196" s="40">
        <f t="shared" si="184"/>
        <v>2445.6</v>
      </c>
      <c r="N196" s="40">
        <f t="shared" si="184"/>
        <v>3021.99</v>
      </c>
      <c r="O196" s="40">
        <f t="shared" si="184"/>
        <v>2675.5</v>
      </c>
      <c r="P196" s="40">
        <f t="shared" si="184"/>
        <v>3451.18</v>
      </c>
      <c r="Q196" s="40">
        <f t="shared" si="184"/>
        <v>2700</v>
      </c>
      <c r="R196" s="40">
        <f t="shared" si="184"/>
        <v>3404.71</v>
      </c>
      <c r="S196" s="40">
        <f t="shared" si="184"/>
        <v>3993.16</v>
      </c>
      <c r="T196" s="40">
        <f>T197</f>
        <v>2711.3470000000002</v>
      </c>
      <c r="U196" s="40">
        <f>U197</f>
        <v>3023</v>
      </c>
      <c r="V196" s="40">
        <f t="shared" ref="V196:AD196" si="185">V197</f>
        <v>2425.17</v>
      </c>
      <c r="W196" s="40">
        <f t="shared" si="185"/>
        <v>1984.3</v>
      </c>
      <c r="X196" s="40">
        <f t="shared" si="185"/>
        <v>2667.83</v>
      </c>
      <c r="Y196" s="40">
        <f t="shared" si="185"/>
        <v>2680.8</v>
      </c>
      <c r="Z196" s="40">
        <f t="shared" si="185"/>
        <v>1969.7</v>
      </c>
      <c r="AA196" s="40">
        <f t="shared" si="185"/>
        <v>2665.76</v>
      </c>
      <c r="AB196" s="40">
        <f t="shared" si="185"/>
        <v>2771.63</v>
      </c>
      <c r="AC196" s="40">
        <f t="shared" si="185"/>
        <v>0</v>
      </c>
      <c r="AD196" s="40">
        <f t="shared" si="185"/>
        <v>3571.183</v>
      </c>
      <c r="AE196" s="40"/>
      <c r="AF196" s="92" t="s">
        <v>90</v>
      </c>
      <c r="AG196" s="39"/>
      <c r="AH196" s="39"/>
    </row>
    <row r="197" spans="1:34" s="4" customFormat="1" ht="18.75" x14ac:dyDescent="0.25">
      <c r="A197" s="3" t="s">
        <v>4</v>
      </c>
      <c r="B197" s="11">
        <f>SUM(B198:B201)</f>
        <v>33067.9</v>
      </c>
      <c r="C197" s="12">
        <f>SUM(C198:C201)</f>
        <v>26725.087000000003</v>
      </c>
      <c r="D197" s="12">
        <f>SUM(D198:D201)</f>
        <v>26126.32</v>
      </c>
      <c r="E197" s="12">
        <f>SUM(E198:E201)</f>
        <v>26126.32</v>
      </c>
      <c r="F197" s="9">
        <f>E197/B197*100</f>
        <v>79.008101512342776</v>
      </c>
      <c r="G197" s="9">
        <f>E197/C197*100</f>
        <v>97.759532083094797</v>
      </c>
      <c r="H197" s="9">
        <f t="shared" ref="H197:AD197" si="186">H198+H199</f>
        <v>1354.9970000000001</v>
      </c>
      <c r="I197" s="9">
        <f t="shared" si="186"/>
        <v>1144.2</v>
      </c>
      <c r="J197" s="9">
        <f t="shared" si="186"/>
        <v>2712.473</v>
      </c>
      <c r="K197" s="9">
        <f t="shared" si="186"/>
        <v>2814</v>
      </c>
      <c r="L197" s="12">
        <f t="shared" si="186"/>
        <v>3005.69</v>
      </c>
      <c r="M197" s="12">
        <f t="shared" si="186"/>
        <v>2445.6</v>
      </c>
      <c r="N197" s="52">
        <f t="shared" si="186"/>
        <v>3021.99</v>
      </c>
      <c r="O197" s="52">
        <f t="shared" si="186"/>
        <v>2675.5</v>
      </c>
      <c r="P197" s="52">
        <f t="shared" si="186"/>
        <v>3451.18</v>
      </c>
      <c r="Q197" s="52">
        <f t="shared" si="186"/>
        <v>2700</v>
      </c>
      <c r="R197" s="52">
        <f t="shared" si="186"/>
        <v>3404.71</v>
      </c>
      <c r="S197" s="52">
        <f t="shared" si="186"/>
        <v>3993.16</v>
      </c>
      <c r="T197" s="9">
        <f t="shared" si="186"/>
        <v>2711.3470000000002</v>
      </c>
      <c r="U197" s="9">
        <f>U198+U199</f>
        <v>3023</v>
      </c>
      <c r="V197" s="9">
        <f t="shared" si="186"/>
        <v>2425.17</v>
      </c>
      <c r="W197" s="9">
        <f t="shared" si="186"/>
        <v>1984.3</v>
      </c>
      <c r="X197" s="52">
        <f t="shared" si="186"/>
        <v>2667.83</v>
      </c>
      <c r="Y197" s="52">
        <f t="shared" si="186"/>
        <v>2680.8</v>
      </c>
      <c r="Z197" s="9">
        <f t="shared" si="186"/>
        <v>1969.7</v>
      </c>
      <c r="AA197" s="9">
        <f t="shared" si="186"/>
        <v>2665.76</v>
      </c>
      <c r="AB197" s="9">
        <f t="shared" si="186"/>
        <v>2771.63</v>
      </c>
      <c r="AC197" s="9">
        <f t="shared" si="186"/>
        <v>0</v>
      </c>
      <c r="AD197" s="9">
        <f t="shared" si="186"/>
        <v>3571.183</v>
      </c>
      <c r="AE197" s="13"/>
      <c r="AF197" s="93"/>
      <c r="AG197" s="39"/>
      <c r="AH197" s="39"/>
    </row>
    <row r="198" spans="1:34" s="4" customFormat="1" ht="18.75" x14ac:dyDescent="0.25">
      <c r="A198" s="29" t="s">
        <v>5</v>
      </c>
      <c r="B198" s="11">
        <f>H198+J198+L198+N198+P198+R198+T198+V198+X198+Z198+AB198+AD198</f>
        <v>0</v>
      </c>
      <c r="C198" s="9">
        <f>H198+J198+L198+N198+P198+R198+T198+V198+X198+Z198+AB198</f>
        <v>0</v>
      </c>
      <c r="D198" s="9">
        <f>E198</f>
        <v>0</v>
      </c>
      <c r="E198" s="9">
        <f>I198+K198+M198+O198+Q198+S198+U198+W198+Y198+AA198+AC198+AE91</f>
        <v>0</v>
      </c>
      <c r="F198" s="9"/>
      <c r="G198" s="9"/>
      <c r="H198" s="9"/>
      <c r="I198" s="9"/>
      <c r="J198" s="9"/>
      <c r="K198" s="9"/>
      <c r="L198" s="12"/>
      <c r="M198" s="12"/>
      <c r="N198" s="52"/>
      <c r="O198" s="52"/>
      <c r="P198" s="52"/>
      <c r="Q198" s="52"/>
      <c r="R198" s="52"/>
      <c r="S198" s="52"/>
      <c r="T198" s="9"/>
      <c r="U198" s="9"/>
      <c r="V198" s="9"/>
      <c r="W198" s="9"/>
      <c r="X198" s="52"/>
      <c r="Y198" s="52"/>
      <c r="Z198" s="9"/>
      <c r="AA198" s="9"/>
      <c r="AB198" s="9"/>
      <c r="AC198" s="9"/>
      <c r="AD198" s="9"/>
      <c r="AE198" s="13"/>
      <c r="AF198" s="93"/>
      <c r="AG198" s="39"/>
      <c r="AH198" s="39"/>
    </row>
    <row r="199" spans="1:34" s="4" customFormat="1" ht="18.75" x14ac:dyDescent="0.25">
      <c r="A199" s="29" t="s">
        <v>6</v>
      </c>
      <c r="B199" s="7">
        <f>H199+J199+L199+N199+P199+R199+T199+V199+X199+Z199+AB199+AD199</f>
        <v>33067.9</v>
      </c>
      <c r="C199" s="9">
        <f>H199+J199+L199+N199+P199+R199+T199+V199+X199+Z199</f>
        <v>26725.087000000003</v>
      </c>
      <c r="D199" s="9">
        <f>E199</f>
        <v>26126.32</v>
      </c>
      <c r="E199" s="9">
        <f>I199+K199+M199+O199+Q199+S199+U199+W199+Y199+AA199+AC199+AE92</f>
        <v>26126.32</v>
      </c>
      <c r="F199" s="9">
        <f>E199/B199*100</f>
        <v>79.008101512342776</v>
      </c>
      <c r="G199" s="9">
        <f>E199/C199*100</f>
        <v>97.759532083094797</v>
      </c>
      <c r="H199" s="9">
        <v>1354.9970000000001</v>
      </c>
      <c r="I199" s="9">
        <v>1144.2</v>
      </c>
      <c r="J199" s="9">
        <v>2712.473</v>
      </c>
      <c r="K199" s="9">
        <v>2814</v>
      </c>
      <c r="L199" s="12">
        <v>3005.69</v>
      </c>
      <c r="M199" s="12">
        <v>2445.6</v>
      </c>
      <c r="N199" s="52">
        <v>3021.99</v>
      </c>
      <c r="O199" s="52">
        <v>2675.5</v>
      </c>
      <c r="P199" s="52">
        <v>3451.18</v>
      </c>
      <c r="Q199" s="52">
        <v>2700</v>
      </c>
      <c r="R199" s="52">
        <v>3404.71</v>
      </c>
      <c r="S199" s="52">
        <v>3993.16</v>
      </c>
      <c r="T199" s="9">
        <v>2711.3470000000002</v>
      </c>
      <c r="U199" s="9">
        <v>3023</v>
      </c>
      <c r="V199" s="9">
        <v>2425.17</v>
      </c>
      <c r="W199" s="9">
        <v>1984.3</v>
      </c>
      <c r="X199" s="52">
        <v>2667.83</v>
      </c>
      <c r="Y199" s="52">
        <v>2680.8</v>
      </c>
      <c r="Z199" s="9">
        <v>1969.7</v>
      </c>
      <c r="AA199" s="9">
        <v>2665.76</v>
      </c>
      <c r="AB199" s="9">
        <v>2771.63</v>
      </c>
      <c r="AC199" s="9"/>
      <c r="AD199" s="9">
        <v>3571.183</v>
      </c>
      <c r="AE199" s="13"/>
      <c r="AF199" s="93"/>
      <c r="AG199" s="39"/>
      <c r="AH199" s="39"/>
    </row>
    <row r="200" spans="1:34" s="4" customFormat="1" ht="18.75" x14ac:dyDescent="0.25">
      <c r="A200" s="29" t="s">
        <v>7</v>
      </c>
      <c r="B200" s="11">
        <f>H200+J200+L200+N200+P200+R200+T200+V200+X200+Z200+AB200+AD200</f>
        <v>0</v>
      </c>
      <c r="C200" s="9"/>
      <c r="D200" s="9"/>
      <c r="E200" s="9">
        <f>I200+K200+M200+O200+Q200+S200+U200+W200+Y200+AA200+AC200+AE93</f>
        <v>0</v>
      </c>
      <c r="F200" s="2"/>
      <c r="G200" s="2"/>
      <c r="H200" s="9"/>
      <c r="I200" s="9"/>
      <c r="J200" s="9"/>
      <c r="K200" s="9"/>
      <c r="L200" s="12"/>
      <c r="M200" s="12"/>
      <c r="N200" s="52"/>
      <c r="O200" s="52"/>
      <c r="P200" s="52"/>
      <c r="Q200" s="52"/>
      <c r="R200" s="52"/>
      <c r="S200" s="52"/>
      <c r="T200" s="9"/>
      <c r="U200" s="9"/>
      <c r="V200" s="9"/>
      <c r="W200" s="9"/>
      <c r="X200" s="52"/>
      <c r="Y200" s="52"/>
      <c r="Z200" s="9"/>
      <c r="AA200" s="9"/>
      <c r="AB200" s="9"/>
      <c r="AC200" s="9"/>
      <c r="AD200" s="9"/>
      <c r="AE200" s="38"/>
      <c r="AF200" s="93"/>
      <c r="AG200" s="39"/>
      <c r="AH200" s="39"/>
    </row>
    <row r="201" spans="1:34" s="4" customFormat="1" ht="18.75" x14ac:dyDescent="0.25">
      <c r="A201" s="29" t="s">
        <v>8</v>
      </c>
      <c r="B201" s="11">
        <f>H201+J201+L201+N201+P201+R201+T201+V201+X201+Z201+AB201+AD201</f>
        <v>0</v>
      </c>
      <c r="C201" s="9"/>
      <c r="D201" s="9"/>
      <c r="E201" s="9">
        <f>I201+K201+M201+O201+Q201+S201+U201+W201+Y201+AA201+AC201+AE94</f>
        <v>0</v>
      </c>
      <c r="F201" s="2"/>
      <c r="G201" s="2"/>
      <c r="H201" s="2"/>
      <c r="I201" s="2"/>
      <c r="J201" s="2"/>
      <c r="K201" s="2"/>
      <c r="L201" s="35"/>
      <c r="M201" s="35"/>
      <c r="N201" s="48"/>
      <c r="O201" s="48"/>
      <c r="P201" s="48"/>
      <c r="Q201" s="48"/>
      <c r="R201" s="48"/>
      <c r="S201" s="48"/>
      <c r="T201" s="2"/>
      <c r="U201" s="2"/>
      <c r="V201" s="2"/>
      <c r="W201" s="2"/>
      <c r="X201" s="48"/>
      <c r="Y201" s="48"/>
      <c r="Z201" s="2"/>
      <c r="AA201" s="2"/>
      <c r="AB201" s="2"/>
      <c r="AC201" s="2"/>
      <c r="AD201" s="2"/>
      <c r="AE201" s="38"/>
      <c r="AF201" s="94"/>
      <c r="AG201" s="39"/>
      <c r="AH201" s="39"/>
    </row>
    <row r="202" spans="1:34" s="4" customFormat="1" ht="75" x14ac:dyDescent="0.25">
      <c r="A202" s="5" t="s">
        <v>39</v>
      </c>
      <c r="B202" s="6">
        <f t="shared" ref="B202:Q203" si="187">B203</f>
        <v>4915.8020000000006</v>
      </c>
      <c r="C202" s="6">
        <f>C203</f>
        <v>4167.6890000000003</v>
      </c>
      <c r="D202" s="6">
        <f>D203</f>
        <v>3462.32</v>
      </c>
      <c r="E202" s="6">
        <f>E203</f>
        <v>3462.32</v>
      </c>
      <c r="F202" s="6">
        <f t="shared" si="187"/>
        <v>70.432454358413949</v>
      </c>
      <c r="G202" s="6">
        <f t="shared" si="187"/>
        <v>83.075296645215118</v>
      </c>
      <c r="H202" s="6">
        <f t="shared" si="187"/>
        <v>985.15300000000002</v>
      </c>
      <c r="I202" s="6">
        <f t="shared" si="187"/>
        <v>660.18</v>
      </c>
      <c r="J202" s="6">
        <f t="shared" si="187"/>
        <v>418.59300000000002</v>
      </c>
      <c r="K202" s="6">
        <f t="shared" si="187"/>
        <v>313.36</v>
      </c>
      <c r="L202" s="6">
        <f t="shared" si="187"/>
        <v>175.01900000000001</v>
      </c>
      <c r="M202" s="6">
        <f t="shared" si="187"/>
        <v>135.29</v>
      </c>
      <c r="N202" s="49">
        <f t="shared" si="187"/>
        <v>537.53499999999997</v>
      </c>
      <c r="O202" s="49">
        <f t="shared" si="187"/>
        <v>765.23</v>
      </c>
      <c r="P202" s="49">
        <f t="shared" si="187"/>
        <v>365.29500000000002</v>
      </c>
      <c r="Q202" s="49">
        <f t="shared" si="187"/>
        <v>270.64</v>
      </c>
      <c r="R202" s="49">
        <f>R203</f>
        <v>253.04599999999999</v>
      </c>
      <c r="S202" s="49">
        <f t="shared" ref="S202:AE203" si="188">S203</f>
        <v>133.94999999999999</v>
      </c>
      <c r="T202" s="6">
        <f>T203</f>
        <v>473.64499999999998</v>
      </c>
      <c r="U202" s="6">
        <f t="shared" si="188"/>
        <v>428.09</v>
      </c>
      <c r="V202" s="6">
        <f t="shared" si="188"/>
        <v>368.041</v>
      </c>
      <c r="W202" s="6">
        <f t="shared" si="188"/>
        <v>220.71</v>
      </c>
      <c r="X202" s="49">
        <f t="shared" si="188"/>
        <v>159.12200000000001</v>
      </c>
      <c r="Y202" s="49">
        <f t="shared" si="188"/>
        <v>184.05</v>
      </c>
      <c r="Z202" s="6">
        <f t="shared" si="188"/>
        <v>432.24</v>
      </c>
      <c r="AA202" s="6">
        <f t="shared" si="188"/>
        <v>350.82</v>
      </c>
      <c r="AB202" s="6">
        <f t="shared" si="188"/>
        <v>203.06700000000001</v>
      </c>
      <c r="AC202" s="6">
        <f t="shared" si="188"/>
        <v>0</v>
      </c>
      <c r="AD202" s="6">
        <f t="shared" si="188"/>
        <v>545.04600000000005</v>
      </c>
      <c r="AE202" s="6">
        <f t="shared" si="188"/>
        <v>0</v>
      </c>
      <c r="AF202" s="13"/>
      <c r="AG202" s="39"/>
      <c r="AH202" s="39"/>
    </row>
    <row r="203" spans="1:34" s="57" customFormat="1" ht="56.25" x14ac:dyDescent="0.25">
      <c r="A203" s="55" t="s">
        <v>40</v>
      </c>
      <c r="B203" s="40">
        <f t="shared" si="187"/>
        <v>4915.8020000000006</v>
      </c>
      <c r="C203" s="40">
        <f>C204</f>
        <v>4167.6890000000003</v>
      </c>
      <c r="D203" s="40">
        <f>D204</f>
        <v>3462.32</v>
      </c>
      <c r="E203" s="40">
        <f t="shared" si="187"/>
        <v>3462.32</v>
      </c>
      <c r="F203" s="40">
        <f t="shared" si="187"/>
        <v>70.432454358413949</v>
      </c>
      <c r="G203" s="40">
        <f t="shared" si="187"/>
        <v>83.075296645215118</v>
      </c>
      <c r="H203" s="40">
        <f t="shared" si="187"/>
        <v>985.15300000000002</v>
      </c>
      <c r="I203" s="40">
        <f t="shared" si="187"/>
        <v>660.18</v>
      </c>
      <c r="J203" s="40">
        <f t="shared" si="187"/>
        <v>418.59300000000002</v>
      </c>
      <c r="K203" s="40">
        <f t="shared" si="187"/>
        <v>313.36</v>
      </c>
      <c r="L203" s="40">
        <f t="shared" si="187"/>
        <v>175.01900000000001</v>
      </c>
      <c r="M203" s="40">
        <f t="shared" si="187"/>
        <v>135.29</v>
      </c>
      <c r="N203" s="40">
        <f t="shared" si="187"/>
        <v>537.53499999999997</v>
      </c>
      <c r="O203" s="40">
        <f t="shared" si="187"/>
        <v>765.23</v>
      </c>
      <c r="P203" s="40">
        <f t="shared" si="187"/>
        <v>365.29500000000002</v>
      </c>
      <c r="Q203" s="40">
        <f t="shared" si="187"/>
        <v>270.64</v>
      </c>
      <c r="R203" s="40">
        <f t="shared" ref="R203:V203" si="189">R204</f>
        <v>253.04599999999999</v>
      </c>
      <c r="S203" s="40">
        <f t="shared" si="189"/>
        <v>133.94999999999999</v>
      </c>
      <c r="T203" s="40">
        <f>T204</f>
        <v>473.64499999999998</v>
      </c>
      <c r="U203" s="40">
        <f>U204</f>
        <v>428.09</v>
      </c>
      <c r="V203" s="40">
        <f t="shared" si="189"/>
        <v>368.041</v>
      </c>
      <c r="W203" s="40">
        <f t="shared" si="188"/>
        <v>220.71</v>
      </c>
      <c r="X203" s="40">
        <f t="shared" si="188"/>
        <v>159.12200000000001</v>
      </c>
      <c r="Y203" s="40">
        <f t="shared" si="188"/>
        <v>184.05</v>
      </c>
      <c r="Z203" s="40">
        <f t="shared" si="188"/>
        <v>432.24</v>
      </c>
      <c r="AA203" s="40">
        <f t="shared" si="188"/>
        <v>350.82</v>
      </c>
      <c r="AB203" s="40">
        <f t="shared" si="188"/>
        <v>203.06700000000001</v>
      </c>
      <c r="AC203" s="40">
        <f t="shared" si="188"/>
        <v>0</v>
      </c>
      <c r="AD203" s="40">
        <f t="shared" si="188"/>
        <v>545.04600000000005</v>
      </c>
      <c r="AE203" s="40">
        <f t="shared" si="188"/>
        <v>0</v>
      </c>
      <c r="AF203" s="72"/>
      <c r="AG203" s="39"/>
      <c r="AH203" s="39"/>
    </row>
    <row r="204" spans="1:34" s="4" customFormat="1" ht="18.75" x14ac:dyDescent="0.25">
      <c r="A204" s="3" t="s">
        <v>4</v>
      </c>
      <c r="B204" s="11">
        <f>SUM(B205:B208)</f>
        <v>4915.8020000000006</v>
      </c>
      <c r="C204" s="12">
        <f>SUM(C205:C208)</f>
        <v>4167.6890000000003</v>
      </c>
      <c r="D204" s="12">
        <f>SUM(D205:D208)</f>
        <v>3462.32</v>
      </c>
      <c r="E204" s="12">
        <f>SUM(E205:E208)</f>
        <v>3462.32</v>
      </c>
      <c r="F204" s="9">
        <f>E204/B204*100</f>
        <v>70.432454358413949</v>
      </c>
      <c r="G204" s="9">
        <f>E204/C204*100</f>
        <v>83.075296645215118</v>
      </c>
      <c r="H204" s="9">
        <f t="shared" ref="H204:AD204" si="190">H205+H206</f>
        <v>985.15300000000002</v>
      </c>
      <c r="I204" s="9">
        <f t="shared" si="190"/>
        <v>660.18</v>
      </c>
      <c r="J204" s="9">
        <f t="shared" si="190"/>
        <v>418.59300000000002</v>
      </c>
      <c r="K204" s="9">
        <f t="shared" si="190"/>
        <v>313.36</v>
      </c>
      <c r="L204" s="12">
        <f t="shared" si="190"/>
        <v>175.01900000000001</v>
      </c>
      <c r="M204" s="12">
        <f t="shared" si="190"/>
        <v>135.29</v>
      </c>
      <c r="N204" s="52">
        <f t="shared" si="190"/>
        <v>537.53499999999997</v>
      </c>
      <c r="O204" s="52">
        <f t="shared" si="190"/>
        <v>765.23</v>
      </c>
      <c r="P204" s="52">
        <f t="shared" si="190"/>
        <v>365.29500000000002</v>
      </c>
      <c r="Q204" s="52">
        <f t="shared" si="190"/>
        <v>270.64</v>
      </c>
      <c r="R204" s="52">
        <f t="shared" si="190"/>
        <v>253.04599999999999</v>
      </c>
      <c r="S204" s="52">
        <f t="shared" si="190"/>
        <v>133.94999999999999</v>
      </c>
      <c r="T204" s="9">
        <f t="shared" si="190"/>
        <v>473.64499999999998</v>
      </c>
      <c r="U204" s="9">
        <f t="shared" si="190"/>
        <v>428.09</v>
      </c>
      <c r="V204" s="9">
        <f t="shared" si="190"/>
        <v>368.041</v>
      </c>
      <c r="W204" s="9">
        <f t="shared" si="190"/>
        <v>220.71</v>
      </c>
      <c r="X204" s="52">
        <f t="shared" si="190"/>
        <v>159.12200000000001</v>
      </c>
      <c r="Y204" s="52">
        <f t="shared" si="190"/>
        <v>184.05</v>
      </c>
      <c r="Z204" s="9">
        <f t="shared" si="190"/>
        <v>432.24</v>
      </c>
      <c r="AA204" s="9">
        <f t="shared" si="190"/>
        <v>350.82</v>
      </c>
      <c r="AB204" s="9">
        <f t="shared" si="190"/>
        <v>203.06700000000001</v>
      </c>
      <c r="AC204" s="9">
        <f t="shared" si="190"/>
        <v>0</v>
      </c>
      <c r="AD204" s="9">
        <f t="shared" si="190"/>
        <v>545.04600000000005</v>
      </c>
      <c r="AE204" s="13"/>
      <c r="AF204" s="13"/>
      <c r="AG204" s="39"/>
      <c r="AH204" s="39"/>
    </row>
    <row r="205" spans="1:34" s="4" customFormat="1" ht="18.75" x14ac:dyDescent="0.25">
      <c r="A205" s="29" t="s">
        <v>5</v>
      </c>
      <c r="B205" s="11">
        <f>H205+J205+L205+N205+P205+R205+T205+V205+X205+Z205+AB205+AD205</f>
        <v>0</v>
      </c>
      <c r="C205" s="9">
        <f>H205+J205+L205+N205+P205+R205+T205+V205+X205+Z205+AB205</f>
        <v>0</v>
      </c>
      <c r="D205" s="9">
        <f>E205</f>
        <v>0</v>
      </c>
      <c r="E205" s="9">
        <f>I205+K205+M205+O205+Q205+S205+U205+W205+Y205+AA205+AC205+AE98</f>
        <v>0</v>
      </c>
      <c r="F205" s="9"/>
      <c r="G205" s="9"/>
      <c r="H205" s="9"/>
      <c r="I205" s="9"/>
      <c r="J205" s="9"/>
      <c r="K205" s="9"/>
      <c r="L205" s="12"/>
      <c r="M205" s="12"/>
      <c r="N205" s="52"/>
      <c r="O205" s="52"/>
      <c r="P205" s="52"/>
      <c r="Q205" s="52"/>
      <c r="R205" s="52"/>
      <c r="S205" s="52"/>
      <c r="T205" s="9"/>
      <c r="U205" s="9"/>
      <c r="V205" s="9"/>
      <c r="W205" s="9"/>
      <c r="X205" s="52"/>
      <c r="Y205" s="52"/>
      <c r="Z205" s="9"/>
      <c r="AA205" s="9"/>
      <c r="AB205" s="9"/>
      <c r="AC205" s="9"/>
      <c r="AD205" s="9"/>
      <c r="AE205" s="38"/>
      <c r="AF205" s="13"/>
      <c r="AG205" s="39"/>
      <c r="AH205" s="39"/>
    </row>
    <row r="206" spans="1:34" s="4" customFormat="1" ht="18.75" x14ac:dyDescent="0.25">
      <c r="A206" s="29" t="s">
        <v>6</v>
      </c>
      <c r="B206" s="11">
        <f>H206+J206+L206+N206+P206+R206+T206+V206+X206+Z206+AB206+AD206</f>
        <v>4915.8020000000006</v>
      </c>
      <c r="C206" s="9">
        <f>H206+J206+L206+N206+P206+R206+T206+V206+X206+Z206</f>
        <v>4167.6890000000003</v>
      </c>
      <c r="D206" s="9">
        <f>E206</f>
        <v>3462.32</v>
      </c>
      <c r="E206" s="9">
        <f>I206+K206+M206+O206+Q206+S206+U206+W206+Y206+AA206+AC206+AE99</f>
        <v>3462.32</v>
      </c>
      <c r="F206" s="9">
        <f>E206/B206*100</f>
        <v>70.432454358413949</v>
      </c>
      <c r="G206" s="9">
        <f>E206/C206*100</f>
        <v>83.075296645215118</v>
      </c>
      <c r="H206" s="9">
        <v>985.15300000000002</v>
      </c>
      <c r="I206" s="9">
        <v>660.18</v>
      </c>
      <c r="J206" s="9">
        <v>418.59300000000002</v>
      </c>
      <c r="K206" s="9">
        <v>313.36</v>
      </c>
      <c r="L206" s="12">
        <v>175.01900000000001</v>
      </c>
      <c r="M206" s="12">
        <v>135.29</v>
      </c>
      <c r="N206" s="52">
        <v>537.53499999999997</v>
      </c>
      <c r="O206" s="52">
        <v>765.23</v>
      </c>
      <c r="P206" s="52">
        <v>365.29500000000002</v>
      </c>
      <c r="Q206" s="52">
        <v>270.64</v>
      </c>
      <c r="R206" s="52">
        <v>253.04599999999999</v>
      </c>
      <c r="S206" s="52">
        <v>133.94999999999999</v>
      </c>
      <c r="T206" s="9">
        <v>473.64499999999998</v>
      </c>
      <c r="U206" s="9">
        <v>428.09</v>
      </c>
      <c r="V206" s="9">
        <v>368.041</v>
      </c>
      <c r="W206" s="9">
        <v>220.71</v>
      </c>
      <c r="X206" s="52">
        <v>159.12200000000001</v>
      </c>
      <c r="Y206" s="52">
        <v>184.05</v>
      </c>
      <c r="Z206" s="9">
        <v>432.24</v>
      </c>
      <c r="AA206" s="9">
        <v>350.82</v>
      </c>
      <c r="AB206" s="9">
        <v>203.06700000000001</v>
      </c>
      <c r="AC206" s="9"/>
      <c r="AD206" s="9">
        <v>545.04600000000005</v>
      </c>
      <c r="AE206" s="13"/>
      <c r="AF206" s="13"/>
      <c r="AG206" s="39"/>
      <c r="AH206" s="39"/>
    </row>
    <row r="207" spans="1:34" s="4" customFormat="1" ht="18.75" x14ac:dyDescent="0.25">
      <c r="A207" s="29" t="s">
        <v>7</v>
      </c>
      <c r="B207" s="11">
        <f>H207+J207+L207+N207+P207+R207+T207+V207+X207+Z207+AB207+AD207</f>
        <v>0</v>
      </c>
      <c r="C207" s="9"/>
      <c r="D207" s="9"/>
      <c r="E207" s="9">
        <f>I207+K207+M207+O207+Q207+S207+U207+W207+Y207+AA207+AC207+AE100</f>
        <v>0</v>
      </c>
      <c r="F207" s="2"/>
      <c r="G207" s="2"/>
      <c r="H207" s="2"/>
      <c r="I207" s="2"/>
      <c r="J207" s="2"/>
      <c r="K207" s="2"/>
      <c r="L207" s="35"/>
      <c r="M207" s="35"/>
      <c r="N207" s="48"/>
      <c r="O207" s="48"/>
      <c r="P207" s="48"/>
      <c r="Q207" s="48"/>
      <c r="R207" s="48"/>
      <c r="S207" s="48"/>
      <c r="T207" s="2"/>
      <c r="U207" s="2"/>
      <c r="V207" s="2"/>
      <c r="W207" s="2"/>
      <c r="X207" s="48"/>
      <c r="Y207" s="48"/>
      <c r="Z207" s="2"/>
      <c r="AA207" s="2"/>
      <c r="AB207" s="2"/>
      <c r="AC207" s="2"/>
      <c r="AD207" s="2"/>
      <c r="AE207" s="38"/>
      <c r="AF207" s="13"/>
      <c r="AG207" s="39"/>
      <c r="AH207" s="39"/>
    </row>
    <row r="208" spans="1:34" s="4" customFormat="1" ht="18.75" x14ac:dyDescent="0.25">
      <c r="A208" s="29" t="s">
        <v>8</v>
      </c>
      <c r="B208" s="11">
        <f>H208+J208+L208+N208+P208+R208+T208+V208+X208+Z208+AB208+AD208</f>
        <v>0</v>
      </c>
      <c r="C208" s="9"/>
      <c r="D208" s="9"/>
      <c r="E208" s="9">
        <f>I208+K208+M208+O208+Q208+S208+U208+W208+Y208+AA208+AC208+AE101</f>
        <v>0</v>
      </c>
      <c r="F208" s="2"/>
      <c r="G208" s="2"/>
      <c r="H208" s="2"/>
      <c r="I208" s="2"/>
      <c r="J208" s="2"/>
      <c r="K208" s="2"/>
      <c r="L208" s="35"/>
      <c r="M208" s="35"/>
      <c r="N208" s="48"/>
      <c r="O208" s="48"/>
      <c r="P208" s="48"/>
      <c r="Q208" s="48"/>
      <c r="R208" s="48"/>
      <c r="S208" s="48"/>
      <c r="T208" s="2"/>
      <c r="U208" s="2"/>
      <c r="V208" s="2"/>
      <c r="W208" s="2"/>
      <c r="X208" s="48"/>
      <c r="Y208" s="48"/>
      <c r="Z208" s="2"/>
      <c r="AA208" s="2"/>
      <c r="AB208" s="2"/>
      <c r="AC208" s="2"/>
      <c r="AD208" s="2"/>
      <c r="AE208" s="38"/>
      <c r="AF208" s="13"/>
      <c r="AG208" s="39"/>
      <c r="AH208" s="39"/>
    </row>
    <row r="209" spans="1:44" s="4" customFormat="1" ht="18.75" x14ac:dyDescent="0.25">
      <c r="A209" s="3" t="s">
        <v>41</v>
      </c>
      <c r="B209" s="6">
        <f>B210+B211+B212+B213</f>
        <v>249015.20300000004</v>
      </c>
      <c r="C209" s="49">
        <f>C7+C158+C182</f>
        <v>191429.565</v>
      </c>
      <c r="D209" s="6">
        <f>D7+D158+D182</f>
        <v>176201.83000000002</v>
      </c>
      <c r="E209" s="6">
        <f>E7+E158+E182</f>
        <v>177072.33000000002</v>
      </c>
      <c r="F209" s="2">
        <f>E209/B209*100</f>
        <v>71.109043892392378</v>
      </c>
      <c r="G209" s="2">
        <f>E209/C209*100</f>
        <v>92.499990792958243</v>
      </c>
      <c r="H209" s="2">
        <f t="shared" ref="H209:N209" si="191">H7+H158+H182</f>
        <v>12664.21</v>
      </c>
      <c r="I209" s="2">
        <f t="shared" si="191"/>
        <v>8184.7800000000007</v>
      </c>
      <c r="J209" s="2">
        <f t="shared" si="191"/>
        <v>19808.745999999999</v>
      </c>
      <c r="K209" s="2">
        <f t="shared" si="191"/>
        <v>18465.29</v>
      </c>
      <c r="L209" s="2">
        <f t="shared" si="191"/>
        <v>16318.517</v>
      </c>
      <c r="M209" s="2">
        <f t="shared" si="191"/>
        <v>14442.91</v>
      </c>
      <c r="N209" s="48">
        <f t="shared" si="191"/>
        <v>22167.462</v>
      </c>
      <c r="O209" s="48">
        <f>O210+O211+O212+O213</f>
        <v>19551.43</v>
      </c>
      <c r="P209" s="48">
        <f>P7+P158+P182</f>
        <v>20496.222999999998</v>
      </c>
      <c r="Q209" s="48">
        <f>Q7+Q158+Q182</f>
        <v>20034.240000000002</v>
      </c>
      <c r="R209" s="48">
        <f>R210+R211+R212+R213</f>
        <v>19102.111000000001</v>
      </c>
      <c r="S209" s="48">
        <f>S7+S158+S182</f>
        <v>21374.44</v>
      </c>
      <c r="T209" s="2">
        <f>T210+T211+T212+T213</f>
        <v>28442.126</v>
      </c>
      <c r="U209" s="2">
        <f t="shared" ref="U209:AE209" si="192">U7+U158+U182</f>
        <v>22368.500000000004</v>
      </c>
      <c r="V209" s="2">
        <f t="shared" si="192"/>
        <v>11907.538</v>
      </c>
      <c r="W209" s="2">
        <f t="shared" si="192"/>
        <v>12097.5</v>
      </c>
      <c r="X209" s="48">
        <f t="shared" si="192"/>
        <v>23708.457999999999</v>
      </c>
      <c r="Y209" s="48">
        <f t="shared" si="192"/>
        <v>23631.65</v>
      </c>
      <c r="Z209" s="2">
        <f t="shared" si="192"/>
        <v>18893.68</v>
      </c>
      <c r="AA209" s="2">
        <f t="shared" si="192"/>
        <v>18681.59</v>
      </c>
      <c r="AB209" s="2">
        <f t="shared" si="192"/>
        <v>13745.457</v>
      </c>
      <c r="AC209" s="2">
        <f t="shared" si="192"/>
        <v>0</v>
      </c>
      <c r="AD209" s="2">
        <f t="shared" si="192"/>
        <v>37945.455000000002</v>
      </c>
      <c r="AE209" s="2">
        <f t="shared" si="192"/>
        <v>0</v>
      </c>
      <c r="AF209" s="13"/>
      <c r="AG209" s="39"/>
      <c r="AH209" s="39"/>
    </row>
    <row r="210" spans="1:44" s="4" customFormat="1" ht="18.75" x14ac:dyDescent="0.25">
      <c r="A210" s="29" t="s">
        <v>5</v>
      </c>
      <c r="B210" s="7">
        <f>B12+B18+B24+B30+B36+B42+B48+B54+B60+B66+B72+B78+B86+B92+B98+B104+B112+B118+B124+B130+B136+B148+B162+B167+B172+B178+B186+B192+B198+B205</f>
        <v>7048.9</v>
      </c>
      <c r="C210" s="51">
        <f>C12+C18+C24+C30+C36+C42+C48+C54+C60+C66+C72+C78+C86+C92+C98+C104+C112+C118+C124+C130+C136+C148+C162+C167+C172+C178+C186+C192+C198+C205</f>
        <v>7055.2100000000009</v>
      </c>
      <c r="D210" s="7">
        <f>D12+D18+D24+D30+D36+D42+D48+D54+D60+D66+D72+D78+D86+D92+D98+D104+D112+D118+D124+D130+D136+D148+D162+D167+D172+D178+D186+D192+D198+D205</f>
        <v>6269.73</v>
      </c>
      <c r="E210" s="7">
        <f>E12+E18+E24+E30+E36+E42+E48+E54+E60+E66+E72+E78+E86+E92+E98+E104+E112+E118+E124+E130+E136+E148+E162+E167+E172+E178+E186+E192+E198+E205</f>
        <v>6269.73</v>
      </c>
      <c r="F210" s="9">
        <f>E210/B210*100</f>
        <v>88.946218558924087</v>
      </c>
      <c r="G210" s="9">
        <f>E210/C210*100</f>
        <v>88.866667328116364</v>
      </c>
      <c r="H210" s="7">
        <f t="shared" ref="H210:AE210" si="193">H12+H18+H24+H30+H36+H42+H48+H54+H60+H66+H72+H78+H86+H92+H98+H104+H112+H118+H124+H130+H136+H148+H162+H167+H172+H178+H186+H192+H198+H205</f>
        <v>310.7</v>
      </c>
      <c r="I210" s="7">
        <f t="shared" si="193"/>
        <v>19</v>
      </c>
      <c r="J210" s="7">
        <f t="shared" si="193"/>
        <v>1117.42</v>
      </c>
      <c r="K210" s="7">
        <f t="shared" si="193"/>
        <v>1330.7</v>
      </c>
      <c r="L210" s="7">
        <f t="shared" si="193"/>
        <v>1192.42</v>
      </c>
      <c r="M210" s="7">
        <f t="shared" si="193"/>
        <v>1270.3</v>
      </c>
      <c r="N210" s="7">
        <f t="shared" si="193"/>
        <v>1139.0999999999999</v>
      </c>
      <c r="O210" s="7">
        <f t="shared" si="193"/>
        <v>602</v>
      </c>
      <c r="P210" s="7">
        <f t="shared" si="193"/>
        <v>631</v>
      </c>
      <c r="Q210" s="7">
        <f t="shared" si="193"/>
        <v>1131.7</v>
      </c>
      <c r="R210" s="52">
        <f t="shared" si="193"/>
        <v>584.5</v>
      </c>
      <c r="S210" s="52">
        <f t="shared" si="193"/>
        <v>584.16000000000008</v>
      </c>
      <c r="T210" s="7">
        <f t="shared" si="193"/>
        <v>531</v>
      </c>
      <c r="U210" s="7">
        <f t="shared" si="193"/>
        <v>106.6</v>
      </c>
      <c r="V210" s="7">
        <f t="shared" si="193"/>
        <v>531</v>
      </c>
      <c r="W210" s="7">
        <f t="shared" si="193"/>
        <v>698.4</v>
      </c>
      <c r="X210" s="51">
        <f t="shared" si="193"/>
        <v>631.20000000000005</v>
      </c>
      <c r="Y210" s="51">
        <f t="shared" si="193"/>
        <v>358.6</v>
      </c>
      <c r="Z210" s="7">
        <f t="shared" si="193"/>
        <v>386.87</v>
      </c>
      <c r="AA210" s="7">
        <f t="shared" si="193"/>
        <v>168.27</v>
      </c>
      <c r="AB210" s="7">
        <f t="shared" si="193"/>
        <v>28.39</v>
      </c>
      <c r="AC210" s="7">
        <f t="shared" si="193"/>
        <v>0</v>
      </c>
      <c r="AD210" s="7">
        <f t="shared" si="193"/>
        <v>0.1</v>
      </c>
      <c r="AE210" s="7">
        <f t="shared" si="193"/>
        <v>0</v>
      </c>
      <c r="AF210" s="13"/>
      <c r="AG210" s="39"/>
      <c r="AH210" s="39"/>
    </row>
    <row r="211" spans="1:44" s="4" customFormat="1" ht="18.75" x14ac:dyDescent="0.25">
      <c r="A211" s="29" t="s">
        <v>6</v>
      </c>
      <c r="B211" s="7">
        <f>B206+B199+B193+B187+B179+B173+B168+B163+B125+B119+B113+B105+B99+B93+B87+B61+B55+B43+B31+B25+B19+B13+B73+B79+B37</f>
        <v>211391.30300000004</v>
      </c>
      <c r="C211" s="51">
        <f>C206+C199+C193+C187+C179+C173+C168+C163+C125+C119+C113+C105+C99+C93+C87+C61+C55+C43+C31+C25+C19+C13+C73+C79+C37</f>
        <v>177039.35500000004</v>
      </c>
      <c r="D211" s="7">
        <f>D206+D199+D193+D187+D179+D173+D168+D163+D125+D119+D113+D105+D99+D93+D87+D61+D55+D43+D31+D25+D19+D13+D73+D79+D37</f>
        <v>167597.1</v>
      </c>
      <c r="E211" s="7">
        <f>E206+E199+E193+E187+E179+E173+E168+E163+E125+E119+E113+E105+E99+E93+E87+E61+E55+E43+E31+E25+E19+E13+E73+E79+E37</f>
        <v>167597.1</v>
      </c>
      <c r="F211" s="9">
        <f>E211/B211*100</f>
        <v>79.282873808673187</v>
      </c>
      <c r="G211" s="9">
        <f>E211/C211*100</f>
        <v>94.666578513009142</v>
      </c>
      <c r="H211" s="7">
        <f t="shared" ref="H211:AE211" si="194">H206+H199+H193+H187+H179+H173+H168+H163+H125+H119+H113+H105+H99+H93+H87+H61+H55+H43+H31+H25+H19+H13+H73+H79+H37</f>
        <v>12353.51</v>
      </c>
      <c r="I211" s="7">
        <f t="shared" si="194"/>
        <v>8165.78</v>
      </c>
      <c r="J211" s="7">
        <f t="shared" si="194"/>
        <v>18691.326000000001</v>
      </c>
      <c r="K211" s="7">
        <f t="shared" si="194"/>
        <v>17134.59</v>
      </c>
      <c r="L211" s="7">
        <f t="shared" si="194"/>
        <v>15126.116999999998</v>
      </c>
      <c r="M211" s="7">
        <f t="shared" si="194"/>
        <v>13172.609999999997</v>
      </c>
      <c r="N211" s="7">
        <f t="shared" si="194"/>
        <v>20728.361999999997</v>
      </c>
      <c r="O211" s="7">
        <f t="shared" si="194"/>
        <v>18949.43</v>
      </c>
      <c r="P211" s="7">
        <f t="shared" si="194"/>
        <v>19865.222999999998</v>
      </c>
      <c r="Q211" s="7">
        <f t="shared" si="194"/>
        <v>18602.54</v>
      </c>
      <c r="R211" s="52">
        <f t="shared" si="194"/>
        <v>18367.611000000001</v>
      </c>
      <c r="S211" s="52">
        <f t="shared" si="194"/>
        <v>20790.28</v>
      </c>
      <c r="T211" s="7">
        <f t="shared" si="194"/>
        <v>22801.126</v>
      </c>
      <c r="U211" s="7">
        <f t="shared" si="194"/>
        <v>21167.7</v>
      </c>
      <c r="V211" s="7">
        <f t="shared" si="194"/>
        <v>11376.537999999999</v>
      </c>
      <c r="W211" s="7">
        <f t="shared" si="194"/>
        <v>10020.700000000001</v>
      </c>
      <c r="X211" s="51">
        <f t="shared" si="194"/>
        <v>21877.257999999998</v>
      </c>
      <c r="Y211" s="51">
        <f t="shared" si="194"/>
        <v>21640.15</v>
      </c>
      <c r="Z211" s="7">
        <f t="shared" si="194"/>
        <v>17931.810000000001</v>
      </c>
      <c r="AA211" s="7">
        <f t="shared" si="194"/>
        <v>17953.32</v>
      </c>
      <c r="AB211" s="7">
        <f t="shared" si="194"/>
        <v>13717.067000000001</v>
      </c>
      <c r="AC211" s="7">
        <f t="shared" si="194"/>
        <v>0</v>
      </c>
      <c r="AD211" s="7">
        <f t="shared" si="194"/>
        <v>18555.355</v>
      </c>
      <c r="AE211" s="7">
        <f t="shared" si="194"/>
        <v>0</v>
      </c>
      <c r="AF211" s="13"/>
      <c r="AG211" s="39"/>
      <c r="AH211" s="39"/>
    </row>
    <row r="212" spans="1:44" s="4" customFormat="1" ht="18.75" x14ac:dyDescent="0.25">
      <c r="A212" s="29" t="s">
        <v>7</v>
      </c>
      <c r="B212" s="7">
        <f>B50</f>
        <v>15</v>
      </c>
      <c r="C212" s="51">
        <f t="shared" ref="C212:E212" si="195">C50</f>
        <v>15</v>
      </c>
      <c r="D212" s="7">
        <f t="shared" si="195"/>
        <v>15</v>
      </c>
      <c r="E212" s="7">
        <f t="shared" si="195"/>
        <v>0</v>
      </c>
      <c r="F212" s="2"/>
      <c r="G212" s="2"/>
      <c r="H212" s="7">
        <f t="shared" ref="H212:AE212" si="196">H50</f>
        <v>0</v>
      </c>
      <c r="I212" s="7">
        <f t="shared" si="196"/>
        <v>0</v>
      </c>
      <c r="J212" s="7">
        <f t="shared" si="196"/>
        <v>0</v>
      </c>
      <c r="K212" s="7">
        <f t="shared" si="196"/>
        <v>0</v>
      </c>
      <c r="L212" s="7">
        <f t="shared" si="196"/>
        <v>0</v>
      </c>
      <c r="M212" s="7">
        <f t="shared" si="196"/>
        <v>0</v>
      </c>
      <c r="N212" s="7">
        <f t="shared" si="196"/>
        <v>0</v>
      </c>
      <c r="O212" s="7">
        <f t="shared" si="196"/>
        <v>0</v>
      </c>
      <c r="P212" s="7">
        <f t="shared" si="196"/>
        <v>0</v>
      </c>
      <c r="Q212" s="7">
        <f t="shared" si="196"/>
        <v>0</v>
      </c>
      <c r="R212" s="52">
        <f t="shared" si="196"/>
        <v>0</v>
      </c>
      <c r="S212" s="52">
        <f t="shared" si="196"/>
        <v>0</v>
      </c>
      <c r="T212" s="7">
        <f t="shared" si="196"/>
        <v>0</v>
      </c>
      <c r="U212" s="7">
        <f t="shared" si="196"/>
        <v>0</v>
      </c>
      <c r="V212" s="7">
        <f t="shared" si="196"/>
        <v>0</v>
      </c>
      <c r="W212" s="7">
        <f t="shared" si="196"/>
        <v>0</v>
      </c>
      <c r="X212" s="51">
        <f t="shared" si="196"/>
        <v>0</v>
      </c>
      <c r="Y212" s="51">
        <f t="shared" si="196"/>
        <v>0</v>
      </c>
      <c r="Z212" s="7">
        <f t="shared" si="196"/>
        <v>15</v>
      </c>
      <c r="AA212" s="7">
        <f t="shared" si="196"/>
        <v>0</v>
      </c>
      <c r="AB212" s="7">
        <f t="shared" si="196"/>
        <v>0</v>
      </c>
      <c r="AC212" s="7">
        <f t="shared" si="196"/>
        <v>0</v>
      </c>
      <c r="AD212" s="7">
        <f t="shared" si="196"/>
        <v>0</v>
      </c>
      <c r="AE212" s="7">
        <f t="shared" si="196"/>
        <v>0</v>
      </c>
      <c r="AF212" s="13"/>
      <c r="AG212" s="39"/>
      <c r="AH212" s="39"/>
    </row>
    <row r="213" spans="1:44" s="4" customFormat="1" ht="18.75" x14ac:dyDescent="0.25">
      <c r="A213" s="29" t="s">
        <v>8</v>
      </c>
      <c r="B213" s="9">
        <f>B133+B139+B145+B151+B175+B157</f>
        <v>30560</v>
      </c>
      <c r="C213" s="52">
        <f>C133+C139+C145+C151+C175</f>
        <v>7320</v>
      </c>
      <c r="D213" s="9">
        <f>D133+D139+D145+D151+D175</f>
        <v>2320</v>
      </c>
      <c r="E213" s="9">
        <f>E133+E139+E145+E151+E175</f>
        <v>3205.5000000000005</v>
      </c>
      <c r="F213" s="9">
        <f>E213/B213*100</f>
        <v>10.489201570680629</v>
      </c>
      <c r="G213" s="9">
        <f>E213/C213*100</f>
        <v>43.790983606557383</v>
      </c>
      <c r="H213" s="9">
        <f t="shared" ref="H213:AC213" si="197">H133+H139+H145+H151+H175</f>
        <v>0</v>
      </c>
      <c r="I213" s="9">
        <f t="shared" si="197"/>
        <v>0</v>
      </c>
      <c r="J213" s="9">
        <f t="shared" si="197"/>
        <v>0</v>
      </c>
      <c r="K213" s="9">
        <f t="shared" si="197"/>
        <v>0</v>
      </c>
      <c r="L213" s="9">
        <f t="shared" si="197"/>
        <v>0</v>
      </c>
      <c r="M213" s="9">
        <f t="shared" si="197"/>
        <v>0</v>
      </c>
      <c r="N213" s="9">
        <f t="shared" si="197"/>
        <v>300</v>
      </c>
      <c r="O213" s="9">
        <f t="shared" si="197"/>
        <v>0</v>
      </c>
      <c r="P213" s="9">
        <f t="shared" si="197"/>
        <v>0</v>
      </c>
      <c r="Q213" s="9">
        <f t="shared" si="197"/>
        <v>300</v>
      </c>
      <c r="R213" s="9">
        <f t="shared" si="197"/>
        <v>150</v>
      </c>
      <c r="S213" s="9">
        <f t="shared" si="197"/>
        <v>0</v>
      </c>
      <c r="T213" s="9">
        <f t="shared" si="197"/>
        <v>5110</v>
      </c>
      <c r="U213" s="9">
        <f t="shared" si="197"/>
        <v>1094.2</v>
      </c>
      <c r="V213" s="9">
        <f t="shared" si="197"/>
        <v>0</v>
      </c>
      <c r="W213" s="9">
        <f t="shared" si="197"/>
        <v>1378.4</v>
      </c>
      <c r="X213" s="52">
        <f t="shared" si="197"/>
        <v>1200</v>
      </c>
      <c r="Y213" s="52">
        <f t="shared" si="197"/>
        <v>1632.9</v>
      </c>
      <c r="Z213" s="9">
        <f t="shared" si="197"/>
        <v>560</v>
      </c>
      <c r="AA213" s="9">
        <f t="shared" si="197"/>
        <v>560</v>
      </c>
      <c r="AB213" s="9">
        <f t="shared" si="197"/>
        <v>0</v>
      </c>
      <c r="AC213" s="9">
        <f t="shared" si="197"/>
        <v>0</v>
      </c>
      <c r="AD213" s="9">
        <f>AD133+AD139+AD145+AD151+AD175+AD157</f>
        <v>21390</v>
      </c>
      <c r="AE213" s="9">
        <f>AE133+AE139+AE145+AE151+AE175</f>
        <v>0</v>
      </c>
      <c r="AF213" s="13"/>
      <c r="AG213" s="39"/>
      <c r="AH213" s="39"/>
    </row>
    <row r="214" spans="1:44" s="43" customFormat="1" ht="49.5" customHeight="1" x14ac:dyDescent="0.25">
      <c r="A214" s="41"/>
      <c r="B214" s="85" t="s">
        <v>74</v>
      </c>
      <c r="C214" s="85"/>
      <c r="D214" s="85"/>
      <c r="E214" s="85"/>
      <c r="F214" s="85"/>
      <c r="G214" s="85"/>
      <c r="H214" s="85"/>
      <c r="I214" s="85"/>
      <c r="J214" s="42"/>
      <c r="K214" s="42"/>
      <c r="L214" s="42"/>
      <c r="M214" s="42"/>
      <c r="N214" s="54"/>
      <c r="O214" s="54"/>
      <c r="P214" s="54"/>
      <c r="Q214" s="66"/>
      <c r="R214" s="68"/>
      <c r="S214" s="68"/>
      <c r="T214" s="66"/>
      <c r="U214" s="66"/>
      <c r="V214" s="66"/>
      <c r="W214" s="66"/>
      <c r="X214" s="68"/>
      <c r="Y214" s="68"/>
      <c r="Z214" s="66"/>
      <c r="AA214" s="66"/>
      <c r="AB214" s="66"/>
      <c r="AC214" s="66"/>
      <c r="AD214" s="66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22"/>
      <c r="AR214" s="41"/>
    </row>
    <row r="215" spans="1:44" s="43" customFormat="1" ht="25.5" customHeight="1" x14ac:dyDescent="0.25">
      <c r="A215" s="41"/>
      <c r="B215" s="85" t="s">
        <v>93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22"/>
      <c r="AR215" s="41"/>
    </row>
  </sheetData>
  <mergeCells count="32">
    <mergeCell ref="AF196:AF201"/>
    <mergeCell ref="AF1:AF2"/>
    <mergeCell ref="A5:AF5"/>
    <mergeCell ref="T1:U1"/>
    <mergeCell ref="V1:W1"/>
    <mergeCell ref="X1:Y1"/>
    <mergeCell ref="Z1:AA1"/>
    <mergeCell ref="AB1:AC1"/>
    <mergeCell ref="A1:A2"/>
    <mergeCell ref="AF176:AF181"/>
    <mergeCell ref="AD1:AE1"/>
    <mergeCell ref="AF144:AF145"/>
    <mergeCell ref="AF174:AF175"/>
    <mergeCell ref="AF96:AF99"/>
    <mergeCell ref="AF166:AF168"/>
    <mergeCell ref="AF161:AF163"/>
    <mergeCell ref="AF171:AF173"/>
    <mergeCell ref="AF146:AF151"/>
    <mergeCell ref="AF152:AF157"/>
    <mergeCell ref="B215:Z215"/>
    <mergeCell ref="C1:C2"/>
    <mergeCell ref="D1:D2"/>
    <mergeCell ref="E1:E2"/>
    <mergeCell ref="F1:G1"/>
    <mergeCell ref="B214:I214"/>
    <mergeCell ref="H1:I1"/>
    <mergeCell ref="J1:K1"/>
    <mergeCell ref="L1:M1"/>
    <mergeCell ref="N1:O1"/>
    <mergeCell ref="P1:Q1"/>
    <mergeCell ref="R1:S1"/>
    <mergeCell ref="B1:B2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41" orientation="landscape" r:id="rId1"/>
  <colBreaks count="1" manualBreakCount="1">
    <brk id="1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Логинова Ленара Юлдашевна</cp:lastModifiedBy>
  <cp:lastPrinted>2015-11-20T06:32:18Z</cp:lastPrinted>
  <dcterms:created xsi:type="dcterms:W3CDTF">2015-03-18T10:06:26Z</dcterms:created>
  <dcterms:modified xsi:type="dcterms:W3CDTF">2015-11-20T11:44:58Z</dcterms:modified>
</cp:coreProperties>
</file>