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908" windowHeight="10716" tabRatio="583" activeTab="1"/>
  </bookViews>
  <sheets>
    <sheet name="Титульный лист" sheetId="1" r:id="rId1"/>
    <sheet name="2017" sheetId="2" r:id="rId2"/>
  </sheets>
  <definedNames>
    <definedName name="_xlnm.Print_Titles" localSheetId="1">'2017'!$A:$A,'2017'!$4:$6</definedName>
    <definedName name="_xlnm.Print_Area" localSheetId="1">'2017'!$A$1:$AG$129</definedName>
  </definedNames>
  <calcPr fullCalcOnLoad="1"/>
</workbook>
</file>

<file path=xl/comments2.xml><?xml version="1.0" encoding="utf-8"?>
<comments xmlns="http://schemas.openxmlformats.org/spreadsheetml/2006/main">
  <authors>
    <author>Гуляева Наталья Алексеевна</author>
    <author>Гончарова Анжела Васильевна</author>
  </authors>
  <commentList>
    <comment ref="AD85" authorId="0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66,97</t>
        </r>
      </text>
    </comment>
    <comment ref="B85" authorId="0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187,10</t>
        </r>
      </text>
    </comment>
    <comment ref="B83" authorId="0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375,90</t>
        </r>
      </text>
    </comment>
    <comment ref="AD83" authorId="0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68,37</t>
        </r>
      </text>
    </comment>
    <comment ref="D89" authorId="1">
      <text>
        <r>
          <rPr>
            <b/>
            <sz val="9"/>
            <rFont val="Tahoma"/>
            <family val="2"/>
          </rPr>
          <t>Гончарова Анжела Васильевна:</t>
        </r>
        <r>
          <rPr>
            <sz val="9"/>
            <rFont val="Tahoma"/>
            <family val="2"/>
          </rPr>
          <t xml:space="preserve">
сумма финансирования 1545,264
</t>
        </r>
      </text>
    </comment>
    <comment ref="AD71" authorId="0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+7627,20 это тоже окружной бюджет</t>
        </r>
      </text>
    </comment>
  </commentList>
</comments>
</file>

<file path=xl/sharedStrings.xml><?xml version="1.0" encoding="utf-8"?>
<sst xmlns="http://schemas.openxmlformats.org/spreadsheetml/2006/main" count="200" uniqueCount="83">
  <si>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</si>
  <si>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</si>
  <si>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</si>
  <si>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</si>
  <si>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</si>
  <si>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</si>
  <si>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</si>
  <si>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</si>
  <si>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</si>
  <si>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</si>
  <si>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</si>
  <si>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</si>
  <si>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</si>
  <si>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</si>
  <si>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</si>
  <si>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</si>
  <si>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</si>
  <si>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</si>
  <si>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</si>
  <si>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</si>
  <si>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</si>
  <si>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</si>
  <si>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</si>
  <si>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</si>
  <si>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</si>
  <si>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УПРАВЛЕНИЕ ПО ЖИЛИЩНОЙ ПОЛИТИКЕ</t>
  </si>
  <si>
    <t>"Обеспечение доступным и комфортным жильем жителей города Когалыма"</t>
  </si>
  <si>
    <t>привлеченные средства</t>
  </si>
  <si>
    <t>Подпрограмма 1: «Реализация полномочий в области строительства, градостроительной деятельности и жилищных отношений»</t>
  </si>
  <si>
    <t>Итого по программе, в том числе:</t>
  </si>
  <si>
    <t>2.3. Реализация полномочий по обеспечению жилыми помещениями отдельных категорий граждан</t>
  </si>
  <si>
    <t>3.1. Обеспечение деятельности управления по жилищной политике Администрации города Когалыма</t>
  </si>
  <si>
    <t>3.2. Обеспечение деятельности отдела архитектуры и градостроительства Администрации города Когалыма</t>
  </si>
  <si>
    <t>3.3. Обеспечение деятельности "Муниципального казённого учреждения "Управление капитального строительства города Когалыма"</t>
  </si>
  <si>
    <t>Подпрограмма 2 "Обеспечение мерами финансовой поддержки по улучшению жилищных условий отдельных категорий граждан"</t>
  </si>
  <si>
    <t>Подпрограмма 3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</si>
  <si>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 xml:space="preserve">1.1. Реализация полномочий в области градостроительной деятельности </t>
  </si>
  <si>
    <t xml:space="preserve">1.2. "Проектирование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сферы" </t>
  </si>
  <si>
    <t xml:space="preserve">1.3. Приобретение жилья </t>
  </si>
  <si>
    <t>2.1. Улучшение жилищных условий молодых семей в соответствии с Федеральной целевой программой "Жилище"</t>
  </si>
  <si>
    <t xml:space="preserve">2.2. 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 </t>
  </si>
  <si>
    <t>1.2.1. Наименование подмероприятия:
"Магистральные и внутриквартальные инженерные сети застройки жилыми домами поселка Пионерный города Когалыма"</t>
  </si>
  <si>
    <t>План на 2017 год</t>
  </si>
  <si>
    <t>Комплексный план (сетевой график) реализации муниципальной программы "Обеспечение доступным и комфортным жильем жителей города Когалыма"</t>
  </si>
  <si>
    <t>1.2.2. Наименование подмероприятия:
"Магистральные инженерные сети застройки группы жилых домов по улице Комсомольской в городе Когалыме"</t>
  </si>
  <si>
    <t xml:space="preserve">бюджет автономного округа </t>
  </si>
  <si>
    <t>2.4. Улучшение жилищных условий ветеранов Великой Отечественной войны</t>
  </si>
  <si>
    <t>Исполнение %</t>
  </si>
  <si>
    <t xml:space="preserve"> </t>
  </si>
  <si>
    <t>1.4. Строительство жилых домов на территории города Когалыма</t>
  </si>
  <si>
    <t>1.2.3. Наименование подмероприятия: "Магистральные сети ливневой канализации с территории 11 микрорайона в городе Когалыме"</t>
  </si>
  <si>
    <t>Денежные средства перечисляются в бюджет МО на основании получения Депстроем ХМАО - Югры на 1 августа утвержденного Сводного списка граждан – получателей государственных жилищных сертификатов в рамках реализации подпрограммы «Выполнение государственных  обязательств по обеспечению жильем категорий граждан, установленных федеральным законодательством» по городу Когалыму, изъявивших желание получить государственные жилищные сертификаты в 2017 году.</t>
  </si>
  <si>
    <t>2017 год</t>
  </si>
  <si>
    <t>Строительство сетей тепловодоснабжения (13 этап) - протяженность 203 м.п.
- извещение о проведении электронного аукциона №0187300013717000029 от 13.03.2017 
- дата проведения аукциона в электронной форме 03.04.2017;
- Начальная (максимальная) цена контракта 14 349,3 тыс. руб., 
- срок выполнения работ: май-август 2017 года.</t>
  </si>
  <si>
    <t>1.1.1. Наименование подмероприятия:                                                                                                                                                                                                                                                                                                                     "Разработка проектов планировки и межевания территории 8 микрорайона города Когалыма"</t>
  </si>
  <si>
    <t>1.2.8. Наименование подмероприятия: "Магистральные и внутриквартальные сети электроснабжения 6/0,4 кВ для индивидуальной жилой застройки на территории ограниченной улицами Береговая, Дорожников, Олимпийская, проспект Нефтяников"</t>
  </si>
  <si>
    <t>1.2.6. Наименование подмероприятия: "Магистральные и внутриквартальные инженерные сети застройки группы жилых домов по улице Комсомольской в городе Когалыме"</t>
  </si>
  <si>
    <t xml:space="preserve">Омельченко Валентина Николаевна, 93832; </t>
  </si>
  <si>
    <t xml:space="preserve">Ильин Андрей Александрович, 93806; </t>
  </si>
  <si>
    <t xml:space="preserve">Овчинникова Анастасия Владимировна, 93766; </t>
  </si>
  <si>
    <t>Муниципальный контракт №0187300013716000027 от 26.04.2016 на выполнение проектно-изыскательских работ на сумму 2 921,34 тыс. руб. Выполнение работ предусмотрено в 3 этапа, срок окончания выполнения работ 30.11.2016. 
Выполнен I этап работ. Работы очередных этапов ведутся с нарушением сроков.</t>
  </si>
  <si>
    <t>По состоянию на 01.01.2017 в списке нуждающихся в улучшении жилищных условий состоял 1 гражданин из числа ветеранов Великой Отечественой войны и приравненных к ним лиц. Единовременная денежная выплата на приобретение жилого помещения была предоставлена носителю права 30.05.2017.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</si>
  <si>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</si>
  <si>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>Отклонение плана реализации денежных средств от факта сложилась ввиду  компенсации стоимости проезда к месту отпуска и обратно.</t>
  </si>
  <si>
    <t>1.1.4. Внесение изменений в правила землепользования и застройки города Когалыма</t>
  </si>
  <si>
    <t>1.1.5. Внесение изменений в проект планировки и межевания территории микрорайона «Пионерный» города Когалыма</t>
  </si>
  <si>
    <t>Заключен МК №0187300013717000066 от 29.05.2017 на сумму 551,33 тыс. руб., срок окончания выполнения работ 28.08.2017, работы ведутся со срывом сроков предусмотернных муниципальным контрактом.</t>
  </si>
  <si>
    <t>Начальник управления по жилищной политике Администрации города Когалыма</t>
  </si>
  <si>
    <t>А.В.Россолова</t>
  </si>
  <si>
    <t>Деликанова Наталья Сабировна, 93776;</t>
  </si>
  <si>
    <t>Комплексный план (сетевой график) на 01.11.2017</t>
  </si>
  <si>
    <t>План на 01.11.2017</t>
  </si>
  <si>
    <t>Профинансировано на 01.11.2017</t>
  </si>
  <si>
    <t>Кассовый расход на 01.11.2017</t>
  </si>
  <si>
    <t>В марте заключены муниципальные контракты на приобретение 8 жилых помещений, общей площадью 479,0 кв.м. на сумму 24826,7 тыс. рублей. Оплата по контрактам произведена в полном объеме, запланированном к достижению по состоянию на 01.11.2017г.
На основании справки Департамента финансов ХМАО-Югры в июне 2017 внесены изменения в годовые плановые назначения КУМИ на 2017 год, в части увеличения плановых ассигнований на реализацию мероприятия муниципальной программы на     139 948,4 тыс. рублей. 
На основании справки Департамента финансов ХМАО-Югры 16.08.2017 внесены изменения в годовые плановые назначения КУМИ на 2017 год, в части увеличения плановых ассигнований на реализацию мероприятия муниципальной программы на     124 719,0 тыс. рублей. 
На основании справки Департамента финансов ХМАО-Югры 02.10.2017 внесены изменения в годовые плановые назначения КУМИ на 2017 год, в части увеличения плановых ассигнований на реализацию мероприятия муниципальной программы на     8569,9 тыс. рублей. 
В октябре заключены муниципальные контракты на приобретение 60 жилых помещений, общей площадью 4 214,3 кв.м. на сумму 219599,5 тыс. рублей. Проведение электронных аукционов на приобретение 16 жилых помещений общей стоимостью 36206,4 тыс.рублей запланировано в ноябре текущего года.</t>
  </si>
  <si>
    <t>Строительство сетей тепловодоснабжения (13 этап) - протяженность по плану - 385,75 м.п., фактически проложено на отчетную дату - 242,75 м.п.
1) Заключен МК №0187300013717000029 от 19.04.2017 с ООО "Стройтэкс" на сумму 8 057,3 тыс. руб., завершение работ до 25.07.2017.
Работы выполнены (проложено 203 м.п.) и оплачены в полном объеме.
2) Заключен МК №0187300013717000085 от 27.06.2017 с ООО "Премиум Трейдинг" на сумму 6 292,0 тыс. руб., завершение работ до 18.08.2017 (запланировано проложить 143 м.п.).
Получено разрешение на производство земляных работ. Подрядной организацией нарушен график выполнения работ. Так как в период выполнения работ, определенный муниципальным контрактом, подрядная организация не приступила к выполнению работ, муниципальным заказчиком направлено исковое заявление в Арбитражный суд ХМАО-Югры с требованием о расторжении контракта (иск №30-Исх-2062 от 31.08.2017), судебное заседание назначено на 08.11.2017.
3) Заключен МК №0187300013717000136 от 19.09.2017 с ООО "ПолимерСтройСевер" на сумму 2 224,2 тыс. руб., завершение работ по 31.10.2017.
Работы выполнены (проложено 36 м.п.), оплата будет произведена в ноябре.
4) Заключен МК №18/2017 от 06.10.2017 с ООО "ПолимерСтройСевер" на сумму 99,0 тыс. руб., завершение работ по 31.10.2017. Работы выполнены (проложено 3,75 м.п.), оплата будет произведена в ноябре.
5) Заключен МК №20/2017 от 17.10.2017 с ООО "ПолимерСтройСевер" на сумму 22,5 тыс. руб., завершение работ по 31.10.2017. Работы выполнены (демонтаж асфальтобетонного покрытия - 150 м2), оплата будет произведена в ноябре.
На 27,06 тыс. руб. планируется заключить контракт на изготовление технического плана.
Сетевой график неисполнен в части п. 2 по вышеуказанной причине.</t>
  </si>
  <si>
    <t>1) Строительство объекта I этап.
Контракт №0187300013714000194 заключен 16.09.2015 на сумму 41 164,03 тыс. руб. (на 01.01.2017 исполнено -  34 020,18 тыс. руб.), срок окончания выполнения работ 24.12.2015. 
Контракт расторгнут по соглашению сторон 13.04.2017, объем фактически выполненных и оплаченных работ составил  40 445,51 тыс. руб. 
В связи с нарушением сроков выполнения работ подрядной организацией, подан иск в суд.          2) Технологическое присоединение объекта к сетям электроснабжения.
Контракт №КГ-592.16 от 16.09.2016 на сумму 6,99 тыс. руб., срок оказания услуг 4 месяца со дня заключения контракта, в 2016 году произведена уплата аванса на сумму 3,15 тыс. руб.
В связи с тем, что срок оказания услуг по контракту истек, а строительство I этапа объекта не завершено (нарушены сроки выполнения работ) муниципальный контракт расторгнут.                   3) Строительство сетей канализации от К9 до К19.
Контракт №0187300013716000074 от 29.06.2016 с ООО "Премиум Трейдинг" на сумму 4 652,6 тыс. руб. (исполнено в 2016 году - 1 403,89 тыс. руб.). Срок выполнения работ с 29.06.2016 по 16.09.2016. 
Работы завершены, однако принять их и оплатить не предоставляется возможным по причине не предоставления подрядчиком надлежаще оформленных форм КС-2, КС-3, КС-11.                        4) Строительство сетей водопровода (4 подэтап) - протяженность 356 м.п.
Заключен МК №0187300013717000062 от 30.05.2017 с ООО "Олекс Групп" на сумму 3 470,0 тыс. руб., завершение работ до 31.07.2017.
Работы выполнены и оплачены в полном объеме.  
5) Заключен м/к от 12.09.2017 №18-08/17 на изготовление технического плана на сумму 26,52 тыс. руб со сроком исполнения 18.12.2017. Работы выполнены и оплачены в полном объеме.
Сетевой график не исполнен в части м/к №0187300013716000074 от 29.06.2016 по вышеуказанной причине.</t>
  </si>
  <si>
    <t>1. Средства ПАО "НК "ЛУКОЙЛ".
Заключен контракт  16/29 от 15.09.2016, функции заказчика МУ "УКС г. Когалыма" переданы 20.09.2016, цена контракта 10 500,00 тыс. руб., срок окончания выполнения работ до 30.06.2017. 
В 2016 году уплачен аванс 50% от цены контракта, работы ведутся с нарушением сроков, предусмотренных контрактом. 
2. Средства бюджета города Когалыма.
- заключен МК 0187300013717000135 от 06.09.2017 на строительство сетей тепласнабжения от угла поворота 1 до точки Б на сумму 627,52 тыс. руб., срок завершения работ 25.10.2017. Работы выполнены, фактический объем выполненных работ составил 567,70 тыс. руб., оплата за выполненные работы будет произведена в ноябре, после чего планируется заключить соглашение о расторжении контракта.
- заключено и исполнено 2 контракта №21-08/17 от 07.08.2017, №20-08/17 от 07.08.2017 125,00 тыс. руб. на изготовление технических планов и межевого планов земельных участков.
- на сумму 15,92 тыс. руб. планируется заключить контракт на изготовление технического плана.
Сетевой график не исполнен, в связи со срывом сроков выполнения работ подрядной организацией по контракту №16/29 от 15.09.2016.</t>
  </si>
  <si>
    <t>ЗЗаключен контракт №01/16 от 28.07.2016, функции заказчика переданы 29.07.2016, цена контракта 64 544,00 тыс. руб., Срок выполнения работ по 30.11.2017 (продлен).
В 2016 году уплачен аванс 50% от цены контракта, на отчетную ведутся работы.
Сетевой график не исполнен в связи с продлением сроков выполнения работ.Заключен контракт №02/16 от 28.07.2016, функции заказчика переданы 29.07.2016, цена контракта 64 544,00 тыс. руб. Срок выполнения работ по 30.11.2017 (продлен).
В 2016 году уплачен аванс 50% от цены контракта, на отчетную ведутся работы.
Сетевой график не исполнен в связи с продлением сроков выполнения работ.</t>
  </si>
  <si>
    <t>Основные неисполненные статьи расходов:
1) заработная плата - предоставление листов нетрудоспособности, отпусков без сохранения заработной платы, наличие в течение отчетного периода вакансий;
2) страховые взносы - предоставление отпусков без сохранения заработной платы, наличие в течение отчетного периода вакансий, возмещение ФСС ранее произведенных расходов по листам временной нетрудоспособности;
3) техническое обслуживание и ремонт компьютерной и копировальной техники - расходы по замене запасных частей и расходных материалов произведены согласно фактическому использованию;
4) специальная оценка условий труда - ведется процедура заключения контракта</t>
  </si>
  <si>
    <t>По состоянию на 01.11.2017 в списке молодых семей, претендующих на получение меры государственной поддержки  по городу Когалыму состоят 31 семей. В 2017 году в соответствии с условиями муниципальной программы запланировано предоставление мер государственной поддрежки 4 молодым семьям. 4 семьям выданы Свидетельства на получение мер соц.поддержки. 2м семьям средства перечислены полностью.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</si>
  <si>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состоит 21 человек.  В 2017 году в соответствии с условиями муниципальной программы  запланировано предоставление мер государственной поддрежки 2 гражданам, относящимся к категориям ветераны боевых действий, инвалиды и семьи, имеющие детей-инвалидов, вставшим на учёт в качестве нуждающихся в жилых помещениях до 1 января 2005 года. В 2017 году выделено денежных средств на предоставление субсидии 3м носителям права, включенным в Сводный список получателей, однако 1 из них отказался от получения субсидии в текущем году, у 1 носителя права истек срок действия гарантийного письма, 1 гражданина исключили их списка отдельных категорий граждан, 2м гражданам предоставлена субсидия по данному мероприятию.В соответствии с письмом Департамента строительства ХМАО - Югры от 13.09.2017 №34-Исх-10363 денежные средства в размере 742878,00 рублей были возвращены в бюджет автономного округа 18.09.2017, в связи с отсутствием иных граждан в списке получателей. </t>
  </si>
  <si>
    <t>Асташкина Ольга Александровна, 93526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</si>
</sst>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[$-FC19]d\ mmmm\ yyyy\ &quot;г.&quot;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sz val="1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/>
    </xf>
    <xf numFmtId="173" fontId="3" fillId="33" borderId="0" xfId="0" applyNumberFormat="1" applyFont="1" applyFill="1" applyAlignment="1">
      <alignment vertical="center" wrapText="1"/>
    </xf>
    <xf numFmtId="173" fontId="10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4" fontId="10" fillId="33" borderId="10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Alignment="1">
      <alignment vertical="center" wrapText="1"/>
    </xf>
    <xf numFmtId="173" fontId="10" fillId="33" borderId="1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center" vertical="center" wrapText="1"/>
    </xf>
    <xf numFmtId="173" fontId="10" fillId="33" borderId="0" xfId="0" applyNumberFormat="1" applyFont="1" applyFill="1" applyAlignment="1">
      <alignment horizontal="left" wrapText="1"/>
    </xf>
    <xf numFmtId="0" fontId="10" fillId="33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" fontId="11" fillId="33" borderId="0" xfId="0" applyNumberFormat="1" applyFont="1" applyFill="1" applyBorder="1" applyAlignment="1">
      <alignment vertical="center" wrapText="1"/>
    </xf>
    <xf numFmtId="0" fontId="10" fillId="33" borderId="0" xfId="0" applyFont="1" applyFill="1" applyAlignment="1">
      <alignment horizontal="left" wrapText="1"/>
    </xf>
    <xf numFmtId="2" fontId="2" fillId="33" borderId="0" xfId="0" applyNumberFormat="1" applyFont="1" applyFill="1" applyAlignment="1">
      <alignment vertical="center" wrapText="1"/>
    </xf>
    <xf numFmtId="9" fontId="11" fillId="33" borderId="11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justify" wrapText="1"/>
    </xf>
    <xf numFmtId="0" fontId="10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justify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justify" wrapText="1"/>
    </xf>
    <xf numFmtId="0" fontId="10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4" fontId="10" fillId="33" borderId="0" xfId="0" applyNumberFormat="1" applyFont="1" applyFill="1" applyAlignment="1">
      <alignment horizontal="left" wrapText="1"/>
    </xf>
    <xf numFmtId="173" fontId="10" fillId="33" borderId="0" xfId="0" applyNumberFormat="1" applyFont="1" applyFill="1" applyAlignment="1">
      <alignment horizontal="right" wrapText="1"/>
    </xf>
    <xf numFmtId="14" fontId="5" fillId="33" borderId="0" xfId="0" applyNumberFormat="1" applyFont="1" applyFill="1" applyAlignment="1">
      <alignment horizontal="justify" vertical="center" wrapText="1"/>
    </xf>
    <xf numFmtId="0" fontId="58" fillId="33" borderId="0" xfId="0" applyFont="1" applyFill="1" applyAlignment="1">
      <alignment horizontal="left" vertical="center" wrapText="1"/>
    </xf>
    <xf numFmtId="174" fontId="11" fillId="33" borderId="10" xfId="0" applyNumberFormat="1" applyFont="1" applyFill="1" applyBorder="1" applyAlignment="1">
      <alignment horizontal="justify" vertical="center" wrapText="1"/>
    </xf>
    <xf numFmtId="176" fontId="11" fillId="33" borderId="10" xfId="0" applyNumberFormat="1" applyFont="1" applyFill="1" applyBorder="1" applyAlignment="1">
      <alignment horizontal="center" vertical="center" wrapText="1"/>
    </xf>
    <xf numFmtId="173" fontId="11" fillId="33" borderId="10" xfId="0" applyNumberFormat="1" applyFont="1" applyFill="1" applyBorder="1" applyAlignment="1">
      <alignment horizontal="center" vertical="center" wrapText="1"/>
    </xf>
    <xf numFmtId="176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vertical="center" wrapText="1"/>
    </xf>
    <xf numFmtId="10" fontId="11" fillId="33" borderId="10" xfId="0" applyNumberFormat="1" applyFont="1" applyFill="1" applyBorder="1" applyAlignment="1">
      <alignment horizontal="center" vertical="center" wrapText="1"/>
    </xf>
    <xf numFmtId="9" fontId="10" fillId="33" borderId="10" xfId="58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vertical="center" wrapText="1"/>
    </xf>
    <xf numFmtId="10" fontId="10" fillId="33" borderId="10" xfId="0" applyNumberFormat="1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justify" vertical="center" wrapText="1"/>
    </xf>
    <xf numFmtId="4" fontId="10" fillId="33" borderId="10" xfId="61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top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wrapText="1"/>
    </xf>
    <xf numFmtId="0" fontId="13" fillId="33" borderId="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3" fontId="4" fillId="33" borderId="0" xfId="0" applyNumberFormat="1" applyFont="1" applyFill="1" applyAlignment="1">
      <alignment horizontal="right" wrapText="1"/>
    </xf>
    <xf numFmtId="173" fontId="11" fillId="33" borderId="12" xfId="0" applyNumberFormat="1" applyFont="1" applyFill="1" applyBorder="1" applyAlignment="1">
      <alignment horizontal="center" vertical="center" wrapText="1"/>
    </xf>
    <xf numFmtId="173" fontId="11" fillId="33" borderId="11" xfId="0" applyNumberFormat="1" applyFont="1" applyFill="1" applyBorder="1" applyAlignment="1">
      <alignment horizontal="center" vertical="center" wrapText="1"/>
    </xf>
    <xf numFmtId="173" fontId="11" fillId="33" borderId="13" xfId="0" applyNumberFormat="1" applyFont="1" applyFill="1" applyBorder="1" applyAlignment="1">
      <alignment horizontal="center" vertical="center" wrapText="1"/>
    </xf>
    <xf numFmtId="173" fontId="11" fillId="33" borderId="14" xfId="0" applyNumberFormat="1" applyFont="1" applyFill="1" applyBorder="1" applyAlignment="1">
      <alignment horizontal="center" vertical="center" wrapText="1"/>
    </xf>
    <xf numFmtId="174" fontId="3" fillId="33" borderId="13" xfId="0" applyNumberFormat="1" applyFont="1" applyFill="1" applyBorder="1" applyAlignment="1">
      <alignment horizontal="center" vertical="center" wrapText="1"/>
    </xf>
    <xf numFmtId="174" fontId="3" fillId="33" borderId="14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74" fontId="58" fillId="33" borderId="10" xfId="0" applyNumberFormat="1" applyFont="1" applyFill="1" applyBorder="1" applyAlignment="1">
      <alignment horizontal="left" vertical="center" wrapText="1"/>
    </xf>
    <xf numFmtId="174" fontId="58" fillId="33" borderId="15" xfId="0" applyNumberFormat="1" applyFont="1" applyFill="1" applyBorder="1" applyAlignment="1">
      <alignment horizontal="left" vertical="center" wrapText="1"/>
    </xf>
    <xf numFmtId="174" fontId="58" fillId="33" borderId="16" xfId="0" applyNumberFormat="1" applyFont="1" applyFill="1" applyBorder="1" applyAlignment="1">
      <alignment horizontal="left" vertical="center" wrapText="1"/>
    </xf>
    <xf numFmtId="174" fontId="58" fillId="33" borderId="17" xfId="0" applyNumberFormat="1" applyFont="1" applyFill="1" applyBorder="1" applyAlignment="1">
      <alignment horizontal="left" vertical="center" wrapText="1"/>
    </xf>
    <xf numFmtId="174" fontId="58" fillId="33" borderId="18" xfId="0" applyNumberFormat="1" applyFont="1" applyFill="1" applyBorder="1" applyAlignment="1">
      <alignment horizontal="left" vertical="center" wrapText="1"/>
    </xf>
    <xf numFmtId="174" fontId="58" fillId="33" borderId="19" xfId="0" applyNumberFormat="1" applyFont="1" applyFill="1" applyBorder="1" applyAlignment="1">
      <alignment horizontal="left" vertical="center" wrapText="1"/>
    </xf>
    <xf numFmtId="174" fontId="58" fillId="33" borderId="20" xfId="0" applyNumberFormat="1" applyFont="1" applyFill="1" applyBorder="1" applyAlignment="1">
      <alignment horizontal="left" vertical="center" wrapText="1"/>
    </xf>
    <xf numFmtId="0" fontId="60" fillId="33" borderId="16" xfId="0" applyFont="1" applyFill="1" applyBorder="1" applyAlignment="1">
      <alignment horizontal="left" vertical="center" wrapText="1"/>
    </xf>
    <xf numFmtId="0" fontId="60" fillId="33" borderId="17" xfId="0" applyFont="1" applyFill="1" applyBorder="1" applyAlignment="1">
      <alignment horizontal="left" vertical="center" wrapText="1"/>
    </xf>
    <xf numFmtId="0" fontId="60" fillId="33" borderId="18" xfId="0" applyFont="1" applyFill="1" applyBorder="1" applyAlignment="1">
      <alignment horizontal="left" vertical="center" wrapText="1"/>
    </xf>
    <xf numFmtId="0" fontId="60" fillId="33" borderId="19" xfId="0" applyFont="1" applyFill="1" applyBorder="1" applyAlignment="1">
      <alignment horizontal="left" vertical="center" wrapText="1"/>
    </xf>
    <xf numFmtId="0" fontId="60" fillId="33" borderId="20" xfId="0" applyFont="1" applyFill="1" applyBorder="1" applyAlignment="1">
      <alignment horizontal="left" vertical="center" wrapText="1"/>
    </xf>
    <xf numFmtId="174" fontId="3" fillId="33" borderId="15" xfId="0" applyNumberFormat="1" applyFont="1" applyFill="1" applyBorder="1" applyAlignment="1">
      <alignment horizontal="left" vertical="center" wrapText="1"/>
    </xf>
    <xf numFmtId="174" fontId="3" fillId="33" borderId="16" xfId="0" applyNumberFormat="1" applyFont="1" applyFill="1" applyBorder="1" applyAlignment="1">
      <alignment horizontal="left" vertical="center" wrapText="1"/>
    </xf>
    <xf numFmtId="174" fontId="3" fillId="33" borderId="17" xfId="0" applyNumberFormat="1" applyFont="1" applyFill="1" applyBorder="1" applyAlignment="1">
      <alignment horizontal="left" vertical="center" wrapText="1"/>
    </xf>
    <xf numFmtId="174" fontId="3" fillId="33" borderId="18" xfId="0" applyNumberFormat="1" applyFont="1" applyFill="1" applyBorder="1" applyAlignment="1">
      <alignment horizontal="left" vertical="center" wrapText="1"/>
    </xf>
    <xf numFmtId="174" fontId="3" fillId="33" borderId="19" xfId="0" applyNumberFormat="1" applyFont="1" applyFill="1" applyBorder="1" applyAlignment="1">
      <alignment horizontal="left" vertical="center" wrapText="1"/>
    </xf>
    <xf numFmtId="174" fontId="3" fillId="33" borderId="20" xfId="0" applyNumberFormat="1" applyFont="1" applyFill="1" applyBorder="1" applyAlignment="1">
      <alignment horizontal="left" vertical="center" wrapText="1"/>
    </xf>
    <xf numFmtId="174" fontId="3" fillId="33" borderId="10" xfId="0" applyNumberFormat="1" applyFont="1" applyFill="1" applyBorder="1" applyAlignment="1">
      <alignment horizontal="left" vertical="center" wrapText="1"/>
    </xf>
    <xf numFmtId="174" fontId="3" fillId="33" borderId="15" xfId="0" applyNumberFormat="1" applyFont="1" applyFill="1" applyBorder="1" applyAlignment="1">
      <alignment horizontal="left" vertical="top" wrapText="1"/>
    </xf>
    <xf numFmtId="174" fontId="3" fillId="33" borderId="16" xfId="0" applyNumberFormat="1" applyFont="1" applyFill="1" applyBorder="1" applyAlignment="1">
      <alignment horizontal="left" vertical="top" wrapText="1"/>
    </xf>
    <xf numFmtId="174" fontId="3" fillId="33" borderId="17" xfId="0" applyNumberFormat="1" applyFont="1" applyFill="1" applyBorder="1" applyAlignment="1">
      <alignment horizontal="left" vertical="top" wrapText="1"/>
    </xf>
    <xf numFmtId="174" fontId="3" fillId="33" borderId="18" xfId="0" applyNumberFormat="1" applyFont="1" applyFill="1" applyBorder="1" applyAlignment="1">
      <alignment horizontal="left" vertical="top" wrapText="1"/>
    </xf>
    <xf numFmtId="174" fontId="3" fillId="33" borderId="19" xfId="0" applyNumberFormat="1" applyFont="1" applyFill="1" applyBorder="1" applyAlignment="1">
      <alignment horizontal="left" vertical="top" wrapText="1"/>
    </xf>
    <xf numFmtId="174" fontId="3" fillId="33" borderId="20" xfId="0" applyNumberFormat="1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6384" width="9.140625" style="1" customWidth="1"/>
  </cols>
  <sheetData>
    <row r="1" spans="1:2" ht="18">
      <c r="A1" s="57"/>
      <c r="B1" s="57"/>
    </row>
    <row r="10" spans="1:9" ht="22.5">
      <c r="A10" s="58" t="s">
        <v>25</v>
      </c>
      <c r="B10" s="58"/>
      <c r="C10" s="58"/>
      <c r="D10" s="58"/>
      <c r="E10" s="58"/>
      <c r="F10" s="58"/>
      <c r="G10" s="58"/>
      <c r="H10" s="58"/>
      <c r="I10" s="58"/>
    </row>
    <row r="11" spans="1:9" ht="22.5">
      <c r="A11" s="58" t="s">
        <v>21</v>
      </c>
      <c r="B11" s="58"/>
      <c r="C11" s="58"/>
      <c r="D11" s="58"/>
      <c r="E11" s="58"/>
      <c r="F11" s="58"/>
      <c r="G11" s="58"/>
      <c r="H11" s="58"/>
      <c r="I11" s="58"/>
    </row>
    <row r="13" spans="1:9" ht="27" customHeight="1">
      <c r="A13" s="59" t="s">
        <v>70</v>
      </c>
      <c r="B13" s="59"/>
      <c r="C13" s="59"/>
      <c r="D13" s="59"/>
      <c r="E13" s="59"/>
      <c r="F13" s="59"/>
      <c r="G13" s="59"/>
      <c r="H13" s="59"/>
      <c r="I13" s="59"/>
    </row>
    <row r="14" spans="1:9" ht="27" customHeight="1">
      <c r="A14" s="59" t="s">
        <v>22</v>
      </c>
      <c r="B14" s="59"/>
      <c r="C14" s="59"/>
      <c r="D14" s="59"/>
      <c r="E14" s="59"/>
      <c r="F14" s="59"/>
      <c r="G14" s="59"/>
      <c r="H14" s="59"/>
      <c r="I14" s="59"/>
    </row>
    <row r="15" spans="1:9" ht="41.25" customHeight="1">
      <c r="A15" s="60" t="s">
        <v>26</v>
      </c>
      <c r="B15" s="60"/>
      <c r="C15" s="60"/>
      <c r="D15" s="60"/>
      <c r="E15" s="60"/>
      <c r="F15" s="60"/>
      <c r="G15" s="60"/>
      <c r="H15" s="60"/>
      <c r="I15" s="60"/>
    </row>
    <row r="46" spans="1:9" ht="16.5">
      <c r="A46" s="56" t="s">
        <v>23</v>
      </c>
      <c r="B46" s="56"/>
      <c r="C46" s="56"/>
      <c r="D46" s="56"/>
      <c r="E46" s="56"/>
      <c r="F46" s="56"/>
      <c r="G46" s="56"/>
      <c r="H46" s="56"/>
      <c r="I46" s="56"/>
    </row>
    <row r="47" spans="1:9" ht="16.5">
      <c r="A47" s="56" t="s">
        <v>52</v>
      </c>
      <c r="B47" s="56"/>
      <c r="C47" s="56"/>
      <c r="D47" s="56"/>
      <c r="E47" s="56"/>
      <c r="F47" s="56"/>
      <c r="G47" s="56"/>
      <c r="H47" s="56"/>
      <c r="I47" s="56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2"/>
  <sheetViews>
    <sheetView showGridLines="0" tabSelected="1" zoomScale="86" zoomScaleNormal="86" zoomScaleSheetLayoutView="82" workbookViewId="0" topLeftCell="A1">
      <pane xSplit="7" ySplit="5" topLeftCell="H18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72" sqref="D72"/>
    </sheetView>
  </sheetViews>
  <sheetFormatPr defaultColWidth="9.140625" defaultRowHeight="12.75"/>
  <cols>
    <col min="1" max="1" width="66.421875" style="34" customWidth="1"/>
    <col min="2" max="7" width="13.421875" style="34" customWidth="1"/>
    <col min="8" max="8" width="11.57421875" style="14" customWidth="1"/>
    <col min="9" max="9" width="12.7109375" style="14" customWidth="1"/>
    <col min="10" max="10" width="16.140625" style="14" customWidth="1"/>
    <col min="11" max="11" width="15.00390625" style="14" customWidth="1"/>
    <col min="12" max="12" width="12.28125" style="14" customWidth="1"/>
    <col min="13" max="13" width="11.00390625" style="14" customWidth="1"/>
    <col min="14" max="14" width="13.140625" style="2" customWidth="1"/>
    <col min="15" max="15" width="14.7109375" style="2" customWidth="1"/>
    <col min="16" max="16" width="13.421875" style="2" customWidth="1"/>
    <col min="17" max="17" width="14.57421875" style="2" customWidth="1"/>
    <col min="18" max="18" width="13.00390625" style="2" customWidth="1"/>
    <col min="19" max="19" width="13.28125" style="2" customWidth="1"/>
    <col min="20" max="20" width="15.57421875" style="14" customWidth="1"/>
    <col min="21" max="21" width="17.00390625" style="17" customWidth="1"/>
    <col min="22" max="22" width="11.8515625" style="14" customWidth="1"/>
    <col min="23" max="23" width="11.7109375" style="14" customWidth="1"/>
    <col min="24" max="24" width="15.00390625" style="14" customWidth="1"/>
    <col min="25" max="25" width="10.57421875" style="14" customWidth="1"/>
    <col min="26" max="26" width="12.00390625" style="14" customWidth="1"/>
    <col min="27" max="27" width="12.140625" style="14" customWidth="1"/>
    <col min="28" max="28" width="13.140625" style="14" customWidth="1"/>
    <col min="29" max="29" width="10.8515625" style="14" customWidth="1"/>
    <col min="30" max="30" width="14.140625" style="14" customWidth="1"/>
    <col min="31" max="31" width="11.00390625" style="14" customWidth="1"/>
    <col min="32" max="32" width="21.7109375" style="38" customWidth="1"/>
    <col min="33" max="33" width="68.28125" style="38" customWidth="1"/>
    <col min="34" max="34" width="11.8515625" style="14" bestFit="1" customWidth="1"/>
    <col min="35" max="35" width="14.421875" style="14" customWidth="1"/>
    <col min="36" max="36" width="15.8515625" style="14" customWidth="1"/>
    <col min="37" max="16384" width="8.8515625" style="14" customWidth="1"/>
  </cols>
  <sheetData>
    <row r="1" spans="1:19" ht="19.5" customHeight="1">
      <c r="A1" s="55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3"/>
      <c r="Q1" s="3"/>
      <c r="R1" s="3"/>
      <c r="S1" s="3"/>
    </row>
    <row r="2" spans="1:19" ht="41.25" customHeight="1">
      <c r="A2" s="64" t="s">
        <v>43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3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3"/>
      <c r="O3" s="3"/>
      <c r="P3" s="3"/>
      <c r="Q3" s="3"/>
      <c r="R3" s="3"/>
      <c r="S3" s="3"/>
    </row>
    <row r="4" spans="1:33" s="4" customFormat="1" ht="30.75" customHeight="1">
      <c r="A4" s="65" t="s">
        <v>5</v>
      </c>
      <c r="B4" s="67" t="s">
        <v>42</v>
      </c>
      <c r="C4" s="67" t="s">
        <v>71</v>
      </c>
      <c r="D4" s="67" t="s">
        <v>72</v>
      </c>
      <c r="E4" s="67" t="s">
        <v>73</v>
      </c>
      <c r="F4" s="69" t="s">
        <v>47</v>
      </c>
      <c r="G4" s="70"/>
      <c r="H4" s="69" t="s">
        <v>0</v>
      </c>
      <c r="I4" s="70"/>
      <c r="J4" s="69" t="s">
        <v>1</v>
      </c>
      <c r="K4" s="70"/>
      <c r="L4" s="69" t="s">
        <v>2</v>
      </c>
      <c r="M4" s="70"/>
      <c r="N4" s="69" t="s">
        <v>3</v>
      </c>
      <c r="O4" s="70"/>
      <c r="P4" s="69" t="s">
        <v>4</v>
      </c>
      <c r="Q4" s="70"/>
      <c r="R4" s="69" t="s">
        <v>6</v>
      </c>
      <c r="S4" s="70"/>
      <c r="T4" s="69" t="s">
        <v>7</v>
      </c>
      <c r="U4" s="70"/>
      <c r="V4" s="69" t="s">
        <v>8</v>
      </c>
      <c r="W4" s="70"/>
      <c r="X4" s="69" t="s">
        <v>9</v>
      </c>
      <c r="Y4" s="70"/>
      <c r="Z4" s="69" t="s">
        <v>10</v>
      </c>
      <c r="AA4" s="70"/>
      <c r="AB4" s="69" t="s">
        <v>11</v>
      </c>
      <c r="AC4" s="70"/>
      <c r="AD4" s="69" t="s">
        <v>12</v>
      </c>
      <c r="AE4" s="70"/>
      <c r="AF4" s="73"/>
      <c r="AG4" s="73"/>
    </row>
    <row r="5" spans="1:33" s="5" customFormat="1" ht="55.5" customHeight="1">
      <c r="A5" s="65"/>
      <c r="B5" s="68"/>
      <c r="C5" s="68"/>
      <c r="D5" s="68"/>
      <c r="E5" s="68"/>
      <c r="F5" s="18" t="s">
        <v>15</v>
      </c>
      <c r="G5" s="18" t="s">
        <v>14</v>
      </c>
      <c r="H5" s="8" t="s">
        <v>13</v>
      </c>
      <c r="I5" s="13" t="s">
        <v>16</v>
      </c>
      <c r="J5" s="8" t="s">
        <v>13</v>
      </c>
      <c r="K5" s="13" t="s">
        <v>16</v>
      </c>
      <c r="L5" s="8" t="s">
        <v>13</v>
      </c>
      <c r="M5" s="13" t="s">
        <v>16</v>
      </c>
      <c r="N5" s="8" t="s">
        <v>13</v>
      </c>
      <c r="O5" s="13" t="s">
        <v>16</v>
      </c>
      <c r="P5" s="8" t="s">
        <v>13</v>
      </c>
      <c r="Q5" s="13" t="s">
        <v>16</v>
      </c>
      <c r="R5" s="8" t="s">
        <v>13</v>
      </c>
      <c r="S5" s="13" t="s">
        <v>16</v>
      </c>
      <c r="T5" s="8" t="s">
        <v>13</v>
      </c>
      <c r="U5" s="13" t="s">
        <v>16</v>
      </c>
      <c r="V5" s="8" t="s">
        <v>13</v>
      </c>
      <c r="W5" s="13" t="s">
        <v>16</v>
      </c>
      <c r="X5" s="8" t="s">
        <v>13</v>
      </c>
      <c r="Y5" s="13" t="s">
        <v>16</v>
      </c>
      <c r="Z5" s="8" t="s">
        <v>13</v>
      </c>
      <c r="AA5" s="13" t="s">
        <v>16</v>
      </c>
      <c r="AB5" s="8" t="s">
        <v>13</v>
      </c>
      <c r="AC5" s="13" t="s">
        <v>16</v>
      </c>
      <c r="AD5" s="8" t="s">
        <v>13</v>
      </c>
      <c r="AE5" s="13" t="s">
        <v>16</v>
      </c>
      <c r="AF5" s="74" t="s">
        <v>17</v>
      </c>
      <c r="AG5" s="75"/>
    </row>
    <row r="6" spans="1:33" s="7" customFormat="1" ht="1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19">
        <v>31</v>
      </c>
      <c r="AF6" s="71">
        <v>32</v>
      </c>
      <c r="AG6" s="72"/>
    </row>
    <row r="7" spans="1:36" s="7" customFormat="1" ht="51.75" customHeight="1">
      <c r="A7" s="39" t="s">
        <v>28</v>
      </c>
      <c r="B7" s="40">
        <f>H7+J7+L7+N7+P7+R7+T7+V7+X7+Z7+AB7+AD7</f>
        <v>418371.2</v>
      </c>
      <c r="C7" s="41">
        <f>H7+J7+L7+N7+P7+R7+T7+V7+X7+Z7</f>
        <v>170855.41999999998</v>
      </c>
      <c r="D7" s="40">
        <f>D8+D32+D68+D74</f>
        <v>158599.2</v>
      </c>
      <c r="E7" s="42">
        <f>E8+E32+E68+E74</f>
        <v>140323.53</v>
      </c>
      <c r="F7" s="43">
        <f>E7/B7</f>
        <v>0.3354043729587505</v>
      </c>
      <c r="G7" s="43">
        <f>E7/C7</f>
        <v>0.8212998452141583</v>
      </c>
      <c r="H7" s="40">
        <f aca="true" t="shared" si="0" ref="H7:Y7">H8+H32+H68+H74</f>
        <v>0</v>
      </c>
      <c r="I7" s="40">
        <f t="shared" si="0"/>
        <v>0</v>
      </c>
      <c r="J7" s="40">
        <f t="shared" si="0"/>
        <v>0</v>
      </c>
      <c r="K7" s="40">
        <f t="shared" si="0"/>
        <v>0</v>
      </c>
      <c r="L7" s="40">
        <f t="shared" si="0"/>
        <v>6942.71</v>
      </c>
      <c r="M7" s="40">
        <f t="shared" si="0"/>
        <v>6942.71</v>
      </c>
      <c r="N7" s="40">
        <f t="shared" si="0"/>
        <v>22058.8</v>
      </c>
      <c r="O7" s="40">
        <f t="shared" si="0"/>
        <v>19861.36</v>
      </c>
      <c r="P7" s="40">
        <f t="shared" si="0"/>
        <v>0</v>
      </c>
      <c r="Q7" s="40">
        <f t="shared" si="0"/>
        <v>0</v>
      </c>
      <c r="R7" s="40">
        <f t="shared" si="0"/>
        <v>39140.69</v>
      </c>
      <c r="S7" s="40">
        <f t="shared" si="0"/>
        <v>37280.98</v>
      </c>
      <c r="T7" s="40">
        <f t="shared" si="0"/>
        <v>22038.38</v>
      </c>
      <c r="U7" s="40">
        <f t="shared" si="0"/>
        <v>20675.4</v>
      </c>
      <c r="V7" s="40">
        <f t="shared" si="0"/>
        <v>43871.2</v>
      </c>
      <c r="W7" s="40">
        <f t="shared" si="0"/>
        <v>23035.72</v>
      </c>
      <c r="X7" s="40">
        <f t="shared" si="0"/>
        <v>4116.34</v>
      </c>
      <c r="Y7" s="40">
        <f t="shared" si="0"/>
        <v>151.52</v>
      </c>
      <c r="Z7" s="40">
        <f>Z8+Z32+Z68+Z79</f>
        <v>32687.3</v>
      </c>
      <c r="AA7" s="40">
        <f>AA8+AA32+AA68+AA74</f>
        <v>32375.84</v>
      </c>
      <c r="AB7" s="40">
        <f>AB8+AB32+AB68+AB74</f>
        <v>191427.6</v>
      </c>
      <c r="AC7" s="40">
        <f>AC8+AC32+AC68+AC74</f>
        <v>0</v>
      </c>
      <c r="AD7" s="40">
        <f>AD8+AD32+AD68+AD74</f>
        <v>56088.17999999999</v>
      </c>
      <c r="AE7" s="40">
        <f>AE8+AE32+AE68+AE74</f>
        <v>0</v>
      </c>
      <c r="AF7" s="76"/>
      <c r="AG7" s="76"/>
      <c r="AH7" s="17">
        <f>H7+J7+L7+N7+P7+R7+T7+V7+X7+Z7+AB7+AD7</f>
        <v>418371.2</v>
      </c>
      <c r="AI7" s="17">
        <f>H7+J7+L7+N7+P7+R7+T7+V7+X7+Z7</f>
        <v>170855.41999999998</v>
      </c>
      <c r="AJ7" s="17">
        <f>I7+K7+M7+O7+Q7+S7+U7+W7+Y7+AA7</f>
        <v>140323.53000000003</v>
      </c>
    </row>
    <row r="8" spans="1:36" s="21" customFormat="1" ht="33.75" customHeight="1">
      <c r="A8" s="20" t="s">
        <v>36</v>
      </c>
      <c r="B8" s="44">
        <f>B9</f>
        <v>12552.4</v>
      </c>
      <c r="C8" s="44">
        <f>C9</f>
        <v>1916.1</v>
      </c>
      <c r="D8" s="44">
        <f>D9</f>
        <v>1916.1</v>
      </c>
      <c r="E8" s="44">
        <f>E9</f>
        <v>1916.1</v>
      </c>
      <c r="F8" s="43">
        <f>E8/B8</f>
        <v>0.15264809916828653</v>
      </c>
      <c r="G8" s="43">
        <f>E8/C8</f>
        <v>1</v>
      </c>
      <c r="H8" s="44">
        <f aca="true" t="shared" si="1" ref="H8:AE8">H9</f>
        <v>0</v>
      </c>
      <c r="I8" s="44">
        <f t="shared" si="1"/>
        <v>0</v>
      </c>
      <c r="J8" s="44">
        <f t="shared" si="1"/>
        <v>0</v>
      </c>
      <c r="K8" s="44">
        <f t="shared" si="1"/>
        <v>0</v>
      </c>
      <c r="L8" s="44">
        <f t="shared" si="1"/>
        <v>0</v>
      </c>
      <c r="M8" s="44">
        <f t="shared" si="1"/>
        <v>0</v>
      </c>
      <c r="N8" s="44">
        <f t="shared" si="1"/>
        <v>0</v>
      </c>
      <c r="O8" s="44">
        <f t="shared" si="1"/>
        <v>0</v>
      </c>
      <c r="P8" s="44">
        <f t="shared" si="1"/>
        <v>0</v>
      </c>
      <c r="Q8" s="44">
        <f t="shared" si="1"/>
        <v>0</v>
      </c>
      <c r="R8" s="44">
        <f t="shared" si="1"/>
        <v>1916.1</v>
      </c>
      <c r="S8" s="44">
        <f t="shared" si="1"/>
        <v>1916.1</v>
      </c>
      <c r="T8" s="44">
        <f t="shared" si="1"/>
        <v>0</v>
      </c>
      <c r="U8" s="44">
        <f t="shared" si="1"/>
        <v>0</v>
      </c>
      <c r="V8" s="44">
        <f t="shared" si="1"/>
        <v>0</v>
      </c>
      <c r="W8" s="44">
        <f t="shared" si="1"/>
        <v>0</v>
      </c>
      <c r="X8" s="44">
        <f t="shared" si="1"/>
        <v>0</v>
      </c>
      <c r="Y8" s="44">
        <f t="shared" si="1"/>
        <v>0</v>
      </c>
      <c r="Z8" s="44">
        <f t="shared" si="1"/>
        <v>0</v>
      </c>
      <c r="AA8" s="44">
        <f t="shared" si="1"/>
        <v>0</v>
      </c>
      <c r="AB8" s="44">
        <f>AB9</f>
        <v>0</v>
      </c>
      <c r="AC8" s="44">
        <f t="shared" si="1"/>
        <v>0</v>
      </c>
      <c r="AD8" s="44">
        <f t="shared" si="1"/>
        <v>10636.3</v>
      </c>
      <c r="AE8" s="44">
        <f t="shared" si="1"/>
        <v>0</v>
      </c>
      <c r="AF8" s="76"/>
      <c r="AG8" s="76"/>
      <c r="AH8" s="17">
        <f aca="true" t="shared" si="2" ref="AH8:AH71">H8+J8+L8+N8+P8+R8+T8+V8+X8+Z8+AB8+AD8</f>
        <v>12552.4</v>
      </c>
      <c r="AI8" s="17">
        <f aca="true" t="shared" si="3" ref="AI8:AI71">H8+J8+L8+N8+P8+R8+T8+V8+X8+Z8</f>
        <v>1916.1</v>
      </c>
      <c r="AJ8" s="17">
        <f aca="true" t="shared" si="4" ref="AJ8:AJ71">I8+K8+M8+O8+Q8+S8+U8+W8+Y8+AA8</f>
        <v>1916.1</v>
      </c>
    </row>
    <row r="9" spans="1:36" s="21" customFormat="1" ht="20.25" customHeight="1">
      <c r="A9" s="22" t="s">
        <v>24</v>
      </c>
      <c r="B9" s="23">
        <f>B10+B11+B12+B13</f>
        <v>12552.4</v>
      </c>
      <c r="C9" s="23">
        <f>C10+C11+C12+C13</f>
        <v>1916.1</v>
      </c>
      <c r="D9" s="23">
        <f>D10+D11+D12+D13</f>
        <v>1916.1</v>
      </c>
      <c r="E9" s="23">
        <f>E10+E11+E12+E13</f>
        <v>1916.1</v>
      </c>
      <c r="F9" s="24">
        <f>E9/B9</f>
        <v>0.15264809916828653</v>
      </c>
      <c r="G9" s="24">
        <f>E9/C9</f>
        <v>1</v>
      </c>
      <c r="H9" s="23">
        <f aca="true" t="shared" si="5" ref="H9:AE9">H10+H11+H12+H13</f>
        <v>0</v>
      </c>
      <c r="I9" s="23">
        <f t="shared" si="5"/>
        <v>0</v>
      </c>
      <c r="J9" s="23">
        <f t="shared" si="5"/>
        <v>0</v>
      </c>
      <c r="K9" s="23">
        <f t="shared" si="5"/>
        <v>0</v>
      </c>
      <c r="L9" s="23">
        <f t="shared" si="5"/>
        <v>0</v>
      </c>
      <c r="M9" s="23">
        <f t="shared" si="5"/>
        <v>0</v>
      </c>
      <c r="N9" s="23">
        <f t="shared" si="5"/>
        <v>0</v>
      </c>
      <c r="O9" s="23">
        <f t="shared" si="5"/>
        <v>0</v>
      </c>
      <c r="P9" s="23">
        <f t="shared" si="5"/>
        <v>0</v>
      </c>
      <c r="Q9" s="23">
        <f t="shared" si="5"/>
        <v>0</v>
      </c>
      <c r="R9" s="23">
        <f t="shared" si="5"/>
        <v>1916.1</v>
      </c>
      <c r="S9" s="23">
        <f t="shared" si="5"/>
        <v>1916.1</v>
      </c>
      <c r="T9" s="23">
        <f>T10+T11+T12+T13</f>
        <v>0</v>
      </c>
      <c r="U9" s="23">
        <f t="shared" si="5"/>
        <v>0</v>
      </c>
      <c r="V9" s="23">
        <f t="shared" si="5"/>
        <v>0</v>
      </c>
      <c r="W9" s="23">
        <f t="shared" si="5"/>
        <v>0</v>
      </c>
      <c r="X9" s="23">
        <f t="shared" si="5"/>
        <v>0</v>
      </c>
      <c r="Y9" s="23">
        <f t="shared" si="5"/>
        <v>0</v>
      </c>
      <c r="Z9" s="23">
        <f t="shared" si="5"/>
        <v>0</v>
      </c>
      <c r="AA9" s="23">
        <f t="shared" si="5"/>
        <v>0</v>
      </c>
      <c r="AB9" s="23">
        <f t="shared" si="5"/>
        <v>0</v>
      </c>
      <c r="AC9" s="23">
        <f t="shared" si="5"/>
        <v>0</v>
      </c>
      <c r="AD9" s="23">
        <f>AD10+AD11+AD12+AD13</f>
        <v>10636.3</v>
      </c>
      <c r="AE9" s="23">
        <f t="shared" si="5"/>
        <v>0</v>
      </c>
      <c r="AF9" s="76"/>
      <c r="AG9" s="76"/>
      <c r="AH9" s="17">
        <f t="shared" si="2"/>
        <v>12552.4</v>
      </c>
      <c r="AI9" s="17">
        <f t="shared" si="3"/>
        <v>1916.1</v>
      </c>
      <c r="AJ9" s="17">
        <f t="shared" si="4"/>
        <v>1916.1</v>
      </c>
    </row>
    <row r="10" spans="1:36" s="21" customFormat="1" ht="20.25" customHeight="1">
      <c r="A10" s="25" t="s">
        <v>20</v>
      </c>
      <c r="B10" s="23">
        <f>H10+I10+J10+K10+L10+M10+N10+O10+P10+Q10+R10+S10</f>
        <v>0</v>
      </c>
      <c r="C10" s="23">
        <f>H10+J10</f>
        <v>0</v>
      </c>
      <c r="D10" s="23">
        <f>E10</f>
        <v>0</v>
      </c>
      <c r="E10" s="23">
        <f>I10+K10+M10</f>
        <v>0</v>
      </c>
      <c r="F10" s="24">
        <v>0</v>
      </c>
      <c r="G10" s="24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f>T16+T22+T28</f>
        <v>0</v>
      </c>
      <c r="U10" s="23">
        <v>0</v>
      </c>
      <c r="V10" s="23">
        <f>V16+V22+V28</f>
        <v>0</v>
      </c>
      <c r="W10" s="23">
        <v>0</v>
      </c>
      <c r="X10" s="23">
        <f>X16+X22+X28</f>
        <v>0</v>
      </c>
      <c r="Y10" s="23">
        <v>0</v>
      </c>
      <c r="Z10" s="23">
        <f>Z16+Z22+Z28</f>
        <v>0</v>
      </c>
      <c r="AA10" s="23">
        <v>0</v>
      </c>
      <c r="AB10" s="23">
        <f>AB16+AB22+AB28</f>
        <v>0</v>
      </c>
      <c r="AC10" s="23">
        <v>0</v>
      </c>
      <c r="AD10" s="23">
        <f aca="true" t="shared" si="6" ref="AD10:AE13">AD16+AD22+AD28</f>
        <v>0</v>
      </c>
      <c r="AE10" s="23">
        <f t="shared" si="6"/>
        <v>0</v>
      </c>
      <c r="AF10" s="76"/>
      <c r="AG10" s="76"/>
      <c r="AH10" s="17">
        <f t="shared" si="2"/>
        <v>0</v>
      </c>
      <c r="AI10" s="17">
        <f t="shared" si="3"/>
        <v>0</v>
      </c>
      <c r="AJ10" s="17">
        <f t="shared" si="4"/>
        <v>0</v>
      </c>
    </row>
    <row r="11" spans="1:36" s="21" customFormat="1" ht="20.25" customHeight="1">
      <c r="A11" s="25" t="s">
        <v>18</v>
      </c>
      <c r="B11" s="23">
        <f>H11+I11+J11+K11+L11+M11+N11+O11+P11+Q11+R11+S11</f>
        <v>0</v>
      </c>
      <c r="C11" s="23">
        <f>H11+J11</f>
        <v>0</v>
      </c>
      <c r="D11" s="23">
        <f>E11</f>
        <v>0</v>
      </c>
      <c r="E11" s="23">
        <f>I11+K11+M11</f>
        <v>0</v>
      </c>
      <c r="F11" s="24">
        <v>0</v>
      </c>
      <c r="G11" s="24">
        <v>0</v>
      </c>
      <c r="H11" s="26">
        <v>0</v>
      </c>
      <c r="I11" s="23">
        <v>0</v>
      </c>
      <c r="J11" s="26">
        <v>0</v>
      </c>
      <c r="K11" s="23">
        <v>0</v>
      </c>
      <c r="L11" s="26">
        <v>0</v>
      </c>
      <c r="M11" s="23">
        <v>0</v>
      </c>
      <c r="N11" s="26">
        <v>0</v>
      </c>
      <c r="O11" s="23">
        <v>0</v>
      </c>
      <c r="P11" s="26">
        <v>0</v>
      </c>
      <c r="Q11" s="23">
        <v>0</v>
      </c>
      <c r="R11" s="26">
        <v>0</v>
      </c>
      <c r="S11" s="23">
        <v>0</v>
      </c>
      <c r="T11" s="23">
        <f>T17+T23+T29</f>
        <v>0</v>
      </c>
      <c r="U11" s="23">
        <v>0</v>
      </c>
      <c r="V11" s="23">
        <f>V17+V23+V29</f>
        <v>0</v>
      </c>
      <c r="W11" s="23">
        <v>0</v>
      </c>
      <c r="X11" s="23">
        <f>X17+X23+X29</f>
        <v>0</v>
      </c>
      <c r="Y11" s="23">
        <v>0</v>
      </c>
      <c r="Z11" s="23">
        <f>Z17+Z23+Z29</f>
        <v>0</v>
      </c>
      <c r="AA11" s="23">
        <v>0</v>
      </c>
      <c r="AB11" s="23">
        <f>AB17+AB23+AB29</f>
        <v>0</v>
      </c>
      <c r="AC11" s="23">
        <v>0</v>
      </c>
      <c r="AD11" s="23">
        <f t="shared" si="6"/>
        <v>0</v>
      </c>
      <c r="AE11" s="23">
        <f t="shared" si="6"/>
        <v>0</v>
      </c>
      <c r="AF11" s="76"/>
      <c r="AG11" s="76"/>
      <c r="AH11" s="17">
        <f t="shared" si="2"/>
        <v>0</v>
      </c>
      <c r="AI11" s="17">
        <f t="shared" si="3"/>
        <v>0</v>
      </c>
      <c r="AJ11" s="17">
        <f t="shared" si="4"/>
        <v>0</v>
      </c>
    </row>
    <row r="12" spans="1:36" s="21" customFormat="1" ht="21" customHeight="1">
      <c r="A12" s="25" t="s">
        <v>19</v>
      </c>
      <c r="B12" s="23">
        <f>H12+J12+L12+N12+P12+R12+T12+V12+X12+Z12+AB12+AD12</f>
        <v>6165.4</v>
      </c>
      <c r="C12" s="23">
        <f>H12+J12+L12</f>
        <v>0</v>
      </c>
      <c r="D12" s="23">
        <f>E12</f>
        <v>0</v>
      </c>
      <c r="E12" s="23">
        <f>I12+K12+M12</f>
        <v>0</v>
      </c>
      <c r="F12" s="24">
        <v>0</v>
      </c>
      <c r="G12" s="24">
        <v>0</v>
      </c>
      <c r="H12" s="26">
        <f aca="true" t="shared" si="7" ref="H12:AC12">H18</f>
        <v>0</v>
      </c>
      <c r="I12" s="23">
        <f t="shared" si="7"/>
        <v>0</v>
      </c>
      <c r="J12" s="26">
        <f t="shared" si="7"/>
        <v>0</v>
      </c>
      <c r="K12" s="23">
        <f t="shared" si="7"/>
        <v>0</v>
      </c>
      <c r="L12" s="26">
        <f t="shared" si="7"/>
        <v>0</v>
      </c>
      <c r="M12" s="23">
        <f t="shared" si="7"/>
        <v>0</v>
      </c>
      <c r="N12" s="26">
        <f t="shared" si="7"/>
        <v>0</v>
      </c>
      <c r="O12" s="23">
        <f t="shared" si="7"/>
        <v>0</v>
      </c>
      <c r="P12" s="26">
        <f t="shared" si="7"/>
        <v>0</v>
      </c>
      <c r="Q12" s="23">
        <f t="shared" si="7"/>
        <v>0</v>
      </c>
      <c r="R12" s="26">
        <f t="shared" si="7"/>
        <v>0</v>
      </c>
      <c r="S12" s="23">
        <f t="shared" si="7"/>
        <v>0</v>
      </c>
      <c r="T12" s="23">
        <f>T18+T24+T30</f>
        <v>0</v>
      </c>
      <c r="U12" s="23">
        <f t="shared" si="7"/>
        <v>0</v>
      </c>
      <c r="V12" s="23">
        <f>V18+V24+V30</f>
        <v>0</v>
      </c>
      <c r="W12" s="23">
        <f t="shared" si="7"/>
        <v>0</v>
      </c>
      <c r="X12" s="23">
        <f>X18+X24+X30</f>
        <v>0</v>
      </c>
      <c r="Y12" s="23">
        <f t="shared" si="7"/>
        <v>0</v>
      </c>
      <c r="Z12" s="23">
        <f>Z18+Z24+Z30</f>
        <v>0</v>
      </c>
      <c r="AA12" s="23">
        <f t="shared" si="7"/>
        <v>0</v>
      </c>
      <c r="AB12" s="23">
        <f>AB18+AB24+AB30</f>
        <v>0</v>
      </c>
      <c r="AC12" s="23">
        <f t="shared" si="7"/>
        <v>0</v>
      </c>
      <c r="AD12" s="23">
        <f t="shared" si="6"/>
        <v>6165.4</v>
      </c>
      <c r="AE12" s="23">
        <f t="shared" si="6"/>
        <v>0</v>
      </c>
      <c r="AF12" s="76" t="s">
        <v>48</v>
      </c>
      <c r="AG12" s="76"/>
      <c r="AH12" s="17">
        <f t="shared" si="2"/>
        <v>6165.4</v>
      </c>
      <c r="AI12" s="17">
        <f t="shared" si="3"/>
        <v>0</v>
      </c>
      <c r="AJ12" s="17">
        <f t="shared" si="4"/>
        <v>0</v>
      </c>
    </row>
    <row r="13" spans="1:36" s="21" customFormat="1" ht="16.5">
      <c r="A13" s="27" t="s">
        <v>27</v>
      </c>
      <c r="B13" s="23">
        <f>H13+J13+L13+N13+P13+R13+T13+V13+X13+Z13+AB13+AD13</f>
        <v>6387</v>
      </c>
      <c r="C13" s="23">
        <f>H13+J13+L13+N13+P13+R13+T13+V13+X13+Z13</f>
        <v>1916.1</v>
      </c>
      <c r="D13" s="23">
        <f>E13</f>
        <v>1916.1</v>
      </c>
      <c r="E13" s="23">
        <f>E19</f>
        <v>1916.1</v>
      </c>
      <c r="F13" s="24">
        <f>E13/B13</f>
        <v>0.3</v>
      </c>
      <c r="G13" s="24">
        <f>E13/C13</f>
        <v>1</v>
      </c>
      <c r="H13" s="23">
        <f aca="true" t="shared" si="8" ref="H13:AC13">H19</f>
        <v>0</v>
      </c>
      <c r="I13" s="23">
        <f t="shared" si="8"/>
        <v>0</v>
      </c>
      <c r="J13" s="23">
        <f t="shared" si="8"/>
        <v>0</v>
      </c>
      <c r="K13" s="23">
        <f t="shared" si="8"/>
        <v>0</v>
      </c>
      <c r="L13" s="23">
        <f t="shared" si="8"/>
        <v>0</v>
      </c>
      <c r="M13" s="23">
        <f t="shared" si="8"/>
        <v>0</v>
      </c>
      <c r="N13" s="23">
        <f t="shared" si="8"/>
        <v>0</v>
      </c>
      <c r="O13" s="23">
        <f t="shared" si="8"/>
        <v>0</v>
      </c>
      <c r="P13" s="23">
        <f t="shared" si="8"/>
        <v>0</v>
      </c>
      <c r="Q13" s="23">
        <f t="shared" si="8"/>
        <v>0</v>
      </c>
      <c r="R13" s="23">
        <f>R19</f>
        <v>1916.1</v>
      </c>
      <c r="S13" s="23">
        <f t="shared" si="8"/>
        <v>1916.1</v>
      </c>
      <c r="T13" s="23">
        <f>T19+T25+T31</f>
        <v>0</v>
      </c>
      <c r="U13" s="23">
        <f t="shared" si="8"/>
        <v>0</v>
      </c>
      <c r="V13" s="23">
        <f>V19+V25+V31</f>
        <v>0</v>
      </c>
      <c r="W13" s="23">
        <f t="shared" si="8"/>
        <v>0</v>
      </c>
      <c r="X13" s="23">
        <f>X19+X25+X31</f>
        <v>0</v>
      </c>
      <c r="Y13" s="23">
        <f t="shared" si="8"/>
        <v>0</v>
      </c>
      <c r="Z13" s="23">
        <f>Z19+Z25+Z31</f>
        <v>0</v>
      </c>
      <c r="AA13" s="23">
        <f t="shared" si="8"/>
        <v>0</v>
      </c>
      <c r="AB13" s="23">
        <f>AB19+AB25+AB31</f>
        <v>0</v>
      </c>
      <c r="AC13" s="23">
        <f t="shared" si="8"/>
        <v>0</v>
      </c>
      <c r="AD13" s="23">
        <f t="shared" si="6"/>
        <v>4470.9</v>
      </c>
      <c r="AE13" s="23">
        <f t="shared" si="6"/>
        <v>0</v>
      </c>
      <c r="AF13" s="76" t="s">
        <v>48</v>
      </c>
      <c r="AG13" s="76"/>
      <c r="AH13" s="17">
        <f t="shared" si="2"/>
        <v>6387</v>
      </c>
      <c r="AI13" s="17">
        <f t="shared" si="3"/>
        <v>1916.1</v>
      </c>
      <c r="AJ13" s="17">
        <f t="shared" si="4"/>
        <v>1916.1</v>
      </c>
    </row>
    <row r="14" spans="1:36" s="21" customFormat="1" ht="48" customHeight="1">
      <c r="A14" s="20" t="s">
        <v>54</v>
      </c>
      <c r="B14" s="23">
        <f>B15</f>
        <v>6387</v>
      </c>
      <c r="C14" s="23">
        <f>C15</f>
        <v>1916.1</v>
      </c>
      <c r="D14" s="23">
        <f>D15</f>
        <v>1916.1</v>
      </c>
      <c r="E14" s="23">
        <f>E15</f>
        <v>1916.1</v>
      </c>
      <c r="F14" s="24">
        <f>E14/B14</f>
        <v>0.3</v>
      </c>
      <c r="G14" s="24">
        <f>E14/C14</f>
        <v>1</v>
      </c>
      <c r="H14" s="23">
        <f aca="true" t="shared" si="9" ref="H14:AE14">H15</f>
        <v>0</v>
      </c>
      <c r="I14" s="23">
        <f t="shared" si="9"/>
        <v>0</v>
      </c>
      <c r="J14" s="23">
        <f t="shared" si="9"/>
        <v>0</v>
      </c>
      <c r="K14" s="23">
        <f t="shared" si="9"/>
        <v>0</v>
      </c>
      <c r="L14" s="23">
        <f t="shared" si="9"/>
        <v>0</v>
      </c>
      <c r="M14" s="23">
        <f t="shared" si="9"/>
        <v>0</v>
      </c>
      <c r="N14" s="23">
        <f t="shared" si="9"/>
        <v>0</v>
      </c>
      <c r="O14" s="23">
        <f t="shared" si="9"/>
        <v>0</v>
      </c>
      <c r="P14" s="23">
        <f t="shared" si="9"/>
        <v>0</v>
      </c>
      <c r="Q14" s="23">
        <f t="shared" si="9"/>
        <v>0</v>
      </c>
      <c r="R14" s="23">
        <f t="shared" si="9"/>
        <v>1916.1</v>
      </c>
      <c r="S14" s="23">
        <f t="shared" si="9"/>
        <v>1916.1</v>
      </c>
      <c r="T14" s="23">
        <f t="shared" si="9"/>
        <v>0</v>
      </c>
      <c r="U14" s="23">
        <f t="shared" si="9"/>
        <v>0</v>
      </c>
      <c r="V14" s="23">
        <f t="shared" si="9"/>
        <v>0</v>
      </c>
      <c r="W14" s="23">
        <f t="shared" si="9"/>
        <v>0</v>
      </c>
      <c r="X14" s="23">
        <f t="shared" si="9"/>
        <v>0</v>
      </c>
      <c r="Y14" s="23">
        <f t="shared" si="9"/>
        <v>0</v>
      </c>
      <c r="Z14" s="23">
        <f t="shared" si="9"/>
        <v>0</v>
      </c>
      <c r="AA14" s="23">
        <f t="shared" si="9"/>
        <v>0</v>
      </c>
      <c r="AB14" s="23">
        <f>AB15</f>
        <v>0</v>
      </c>
      <c r="AC14" s="23">
        <f t="shared" si="9"/>
        <v>0</v>
      </c>
      <c r="AD14" s="23">
        <f t="shared" si="9"/>
        <v>4470.9</v>
      </c>
      <c r="AE14" s="23">
        <f t="shared" si="9"/>
        <v>0</v>
      </c>
      <c r="AF14" s="77"/>
      <c r="AG14" s="78"/>
      <c r="AH14" s="17">
        <f t="shared" si="2"/>
        <v>6387</v>
      </c>
      <c r="AI14" s="17">
        <f t="shared" si="3"/>
        <v>1916.1</v>
      </c>
      <c r="AJ14" s="17">
        <f t="shared" si="4"/>
        <v>1916.1</v>
      </c>
    </row>
    <row r="15" spans="1:36" s="21" customFormat="1" ht="15.75" customHeight="1">
      <c r="A15" s="22" t="s">
        <v>24</v>
      </c>
      <c r="B15" s="23">
        <f>B16+B17+B18+B19</f>
        <v>6387</v>
      </c>
      <c r="C15" s="23">
        <f>C16+C17+C18+C19</f>
        <v>1916.1</v>
      </c>
      <c r="D15" s="23">
        <f>D16+D17+D18+D19</f>
        <v>1916.1</v>
      </c>
      <c r="E15" s="23">
        <f>E16+E17+E18+E19</f>
        <v>1916.1</v>
      </c>
      <c r="F15" s="24">
        <f>E15/B15</f>
        <v>0.3</v>
      </c>
      <c r="G15" s="24">
        <f>E15/C15</f>
        <v>1</v>
      </c>
      <c r="H15" s="23">
        <f aca="true" t="shared" si="10" ref="H15:S15">H16+H17+H18+H19</f>
        <v>0</v>
      </c>
      <c r="I15" s="23">
        <f t="shared" si="10"/>
        <v>0</v>
      </c>
      <c r="J15" s="23">
        <f t="shared" si="10"/>
        <v>0</v>
      </c>
      <c r="K15" s="23">
        <f t="shared" si="10"/>
        <v>0</v>
      </c>
      <c r="L15" s="23">
        <f t="shared" si="10"/>
        <v>0</v>
      </c>
      <c r="M15" s="23">
        <f t="shared" si="10"/>
        <v>0</v>
      </c>
      <c r="N15" s="23">
        <f t="shared" si="10"/>
        <v>0</v>
      </c>
      <c r="O15" s="23">
        <f t="shared" si="10"/>
        <v>0</v>
      </c>
      <c r="P15" s="23">
        <f t="shared" si="10"/>
        <v>0</v>
      </c>
      <c r="Q15" s="23">
        <f t="shared" si="10"/>
        <v>0</v>
      </c>
      <c r="R15" s="23">
        <f t="shared" si="10"/>
        <v>1916.1</v>
      </c>
      <c r="S15" s="23">
        <f t="shared" si="10"/>
        <v>1916.1</v>
      </c>
      <c r="T15" s="23">
        <f>T16+T17+T18+T19</f>
        <v>0</v>
      </c>
      <c r="U15" s="23">
        <f aca="true" t="shared" si="11" ref="U15:AE15">U16+U17+U18+U19</f>
        <v>0</v>
      </c>
      <c r="V15" s="23">
        <f t="shared" si="11"/>
        <v>0</v>
      </c>
      <c r="W15" s="23">
        <f t="shared" si="11"/>
        <v>0</v>
      </c>
      <c r="X15" s="23">
        <f t="shared" si="11"/>
        <v>0</v>
      </c>
      <c r="Y15" s="23">
        <f t="shared" si="11"/>
        <v>0</v>
      </c>
      <c r="Z15" s="23">
        <f t="shared" si="11"/>
        <v>0</v>
      </c>
      <c r="AA15" s="23">
        <f t="shared" si="11"/>
        <v>0</v>
      </c>
      <c r="AB15" s="23">
        <f t="shared" si="11"/>
        <v>0</v>
      </c>
      <c r="AC15" s="23">
        <f t="shared" si="11"/>
        <v>0</v>
      </c>
      <c r="AD15" s="23">
        <f t="shared" si="11"/>
        <v>4470.9</v>
      </c>
      <c r="AE15" s="23">
        <f t="shared" si="11"/>
        <v>0</v>
      </c>
      <c r="AF15" s="79"/>
      <c r="AG15" s="80"/>
      <c r="AH15" s="17">
        <f t="shared" si="2"/>
        <v>6387</v>
      </c>
      <c r="AI15" s="17">
        <f t="shared" si="3"/>
        <v>1916.1</v>
      </c>
      <c r="AJ15" s="17">
        <f t="shared" si="4"/>
        <v>1916.1</v>
      </c>
    </row>
    <row r="16" spans="1:36" s="21" customFormat="1" ht="15.75" customHeight="1">
      <c r="A16" s="25" t="s">
        <v>20</v>
      </c>
      <c r="B16" s="23">
        <f>H16+I16+J16+K16+L16+M16+N16+O16+P16+Q16+R16+S16</f>
        <v>0</v>
      </c>
      <c r="C16" s="23">
        <f>H16+J16+L16+N16+R16</f>
        <v>0</v>
      </c>
      <c r="D16" s="23">
        <f>E16</f>
        <v>0</v>
      </c>
      <c r="E16" s="23">
        <f>I16+K16+M16+O16</f>
        <v>0</v>
      </c>
      <c r="F16" s="24">
        <v>0</v>
      </c>
      <c r="G16" s="24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79"/>
      <c r="AG16" s="80"/>
      <c r="AH16" s="17">
        <f t="shared" si="2"/>
        <v>0</v>
      </c>
      <c r="AI16" s="17">
        <f t="shared" si="3"/>
        <v>0</v>
      </c>
      <c r="AJ16" s="17">
        <f t="shared" si="4"/>
        <v>0</v>
      </c>
    </row>
    <row r="17" spans="1:36" s="21" customFormat="1" ht="15.75" customHeight="1">
      <c r="A17" s="25" t="s">
        <v>18</v>
      </c>
      <c r="B17" s="23">
        <f>H17+I17+J17+K17+L17+M17+N17+O17+P17+Q17+R17+S17</f>
        <v>0</v>
      </c>
      <c r="C17" s="23">
        <f>H17+J17+L17+N17+R17</f>
        <v>0</v>
      </c>
      <c r="D17" s="23">
        <f>E17</f>
        <v>0</v>
      </c>
      <c r="E17" s="23">
        <f>I17+K17+M17+O17</f>
        <v>0</v>
      </c>
      <c r="F17" s="24">
        <v>0</v>
      </c>
      <c r="G17" s="24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79"/>
      <c r="AG17" s="80"/>
      <c r="AH17" s="17">
        <f t="shared" si="2"/>
        <v>0</v>
      </c>
      <c r="AI17" s="17">
        <f t="shared" si="3"/>
        <v>0</v>
      </c>
      <c r="AJ17" s="17">
        <f t="shared" si="4"/>
        <v>0</v>
      </c>
    </row>
    <row r="18" spans="1:36" s="21" customFormat="1" ht="15.75" customHeight="1">
      <c r="A18" s="25" t="s">
        <v>19</v>
      </c>
      <c r="B18" s="23">
        <f>H18+J18+L18+N18+P18+R18+T18+V18+X18+Z18+AB18+AD18</f>
        <v>0</v>
      </c>
      <c r="C18" s="23">
        <f>H18+J18+L18+N18+R18</f>
        <v>0</v>
      </c>
      <c r="D18" s="23">
        <f>E18</f>
        <v>0</v>
      </c>
      <c r="E18" s="23">
        <f>I18+K18+M18+O18</f>
        <v>0</v>
      </c>
      <c r="F18" s="24">
        <v>0</v>
      </c>
      <c r="G18" s="24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79"/>
      <c r="AG18" s="80"/>
      <c r="AH18" s="17">
        <f t="shared" si="2"/>
        <v>0</v>
      </c>
      <c r="AI18" s="17">
        <f t="shared" si="3"/>
        <v>0</v>
      </c>
      <c r="AJ18" s="17">
        <f t="shared" si="4"/>
        <v>0</v>
      </c>
    </row>
    <row r="19" spans="1:36" s="21" customFormat="1" ht="15.75" customHeight="1">
      <c r="A19" s="27" t="s">
        <v>27</v>
      </c>
      <c r="B19" s="23">
        <f>H19+J19+L19+N19+P19+R19+T19+V19+X19+Z19+AB19+AD19</f>
        <v>6387</v>
      </c>
      <c r="C19" s="23">
        <f>H19+J19+L19+N19+R19+T19+V19+X19+Z19</f>
        <v>1916.1</v>
      </c>
      <c r="D19" s="23">
        <f>E19</f>
        <v>1916.1</v>
      </c>
      <c r="E19" s="23">
        <f>I19+K19+M19+O19+Q19+S19+U19+W19+Y19+AA19</f>
        <v>1916.1</v>
      </c>
      <c r="F19" s="24">
        <f>E19/B19</f>
        <v>0.3</v>
      </c>
      <c r="G19" s="24">
        <f>E19/C19</f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1916.1</v>
      </c>
      <c r="S19" s="23">
        <v>1916.1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4470.9</v>
      </c>
      <c r="AE19" s="23">
        <v>0</v>
      </c>
      <c r="AF19" s="81"/>
      <c r="AG19" s="82"/>
      <c r="AH19" s="17">
        <f t="shared" si="2"/>
        <v>6387</v>
      </c>
      <c r="AI19" s="17">
        <f t="shared" si="3"/>
        <v>1916.1</v>
      </c>
      <c r="AJ19" s="17">
        <f t="shared" si="4"/>
        <v>1916.1</v>
      </c>
    </row>
    <row r="20" spans="1:36" s="21" customFormat="1" ht="48" customHeight="1">
      <c r="A20" s="29" t="s">
        <v>64</v>
      </c>
      <c r="B20" s="23">
        <f>B21</f>
        <v>4070.9</v>
      </c>
      <c r="C20" s="23">
        <f>C21</f>
        <v>0</v>
      </c>
      <c r="D20" s="23">
        <f>D21</f>
        <v>0</v>
      </c>
      <c r="E20" s="23">
        <f>E21</f>
        <v>0</v>
      </c>
      <c r="F20" s="24">
        <v>0</v>
      </c>
      <c r="G20" s="24">
        <v>0</v>
      </c>
      <c r="H20" s="23">
        <f aca="true" t="shared" si="12" ref="H20:AE20">H21</f>
        <v>0</v>
      </c>
      <c r="I20" s="23">
        <f t="shared" si="12"/>
        <v>0</v>
      </c>
      <c r="J20" s="23">
        <f t="shared" si="12"/>
        <v>0</v>
      </c>
      <c r="K20" s="23">
        <f t="shared" si="12"/>
        <v>0</v>
      </c>
      <c r="L20" s="23">
        <f t="shared" si="12"/>
        <v>0</v>
      </c>
      <c r="M20" s="23">
        <f t="shared" si="12"/>
        <v>0</v>
      </c>
      <c r="N20" s="23">
        <f t="shared" si="12"/>
        <v>0</v>
      </c>
      <c r="O20" s="23">
        <f t="shared" si="12"/>
        <v>0</v>
      </c>
      <c r="P20" s="23">
        <f t="shared" si="12"/>
        <v>0</v>
      </c>
      <c r="Q20" s="23">
        <f t="shared" si="12"/>
        <v>0</v>
      </c>
      <c r="R20" s="23">
        <f t="shared" si="12"/>
        <v>0</v>
      </c>
      <c r="S20" s="23">
        <f t="shared" si="12"/>
        <v>0</v>
      </c>
      <c r="T20" s="23">
        <f t="shared" si="12"/>
        <v>0</v>
      </c>
      <c r="U20" s="23">
        <f t="shared" si="12"/>
        <v>0</v>
      </c>
      <c r="V20" s="23">
        <f t="shared" si="12"/>
        <v>0</v>
      </c>
      <c r="W20" s="23">
        <f t="shared" si="12"/>
        <v>0</v>
      </c>
      <c r="X20" s="23">
        <f t="shared" si="12"/>
        <v>0</v>
      </c>
      <c r="Y20" s="23">
        <f t="shared" si="12"/>
        <v>0</v>
      </c>
      <c r="Z20" s="23">
        <f t="shared" si="12"/>
        <v>0</v>
      </c>
      <c r="AA20" s="23">
        <f t="shared" si="12"/>
        <v>0</v>
      </c>
      <c r="AB20" s="23">
        <f>AB21</f>
        <v>0</v>
      </c>
      <c r="AC20" s="23">
        <f t="shared" si="12"/>
        <v>0</v>
      </c>
      <c r="AD20" s="23">
        <f t="shared" si="12"/>
        <v>4070.9</v>
      </c>
      <c r="AE20" s="23">
        <f t="shared" si="12"/>
        <v>0</v>
      </c>
      <c r="AF20" s="77"/>
      <c r="AG20" s="83"/>
      <c r="AH20" s="17">
        <f t="shared" si="2"/>
        <v>4070.9</v>
      </c>
      <c r="AI20" s="17">
        <f t="shared" si="3"/>
        <v>0</v>
      </c>
      <c r="AJ20" s="17">
        <f t="shared" si="4"/>
        <v>0</v>
      </c>
    </row>
    <row r="21" spans="1:36" s="21" customFormat="1" ht="15.75" customHeight="1">
      <c r="A21" s="22" t="s">
        <v>24</v>
      </c>
      <c r="B21" s="23">
        <f>B22+B23+B24+B25</f>
        <v>4070.9</v>
      </c>
      <c r="C21" s="23">
        <f>C22+C23+C24+C25</f>
        <v>0</v>
      </c>
      <c r="D21" s="23">
        <f>D22+D23+D24+D25</f>
        <v>0</v>
      </c>
      <c r="E21" s="23">
        <f>E22+E23+E24+E25</f>
        <v>0</v>
      </c>
      <c r="F21" s="24">
        <v>0</v>
      </c>
      <c r="G21" s="24">
        <v>0</v>
      </c>
      <c r="H21" s="23">
        <f aca="true" t="shared" si="13" ref="H21:S21">H22+H23+H24+H25</f>
        <v>0</v>
      </c>
      <c r="I21" s="23">
        <f t="shared" si="13"/>
        <v>0</v>
      </c>
      <c r="J21" s="23">
        <f t="shared" si="13"/>
        <v>0</v>
      </c>
      <c r="K21" s="23">
        <f t="shared" si="13"/>
        <v>0</v>
      </c>
      <c r="L21" s="23">
        <f t="shared" si="13"/>
        <v>0</v>
      </c>
      <c r="M21" s="23">
        <f t="shared" si="13"/>
        <v>0</v>
      </c>
      <c r="N21" s="23">
        <f t="shared" si="13"/>
        <v>0</v>
      </c>
      <c r="O21" s="23">
        <f t="shared" si="13"/>
        <v>0</v>
      </c>
      <c r="P21" s="23">
        <f t="shared" si="13"/>
        <v>0</v>
      </c>
      <c r="Q21" s="23">
        <f t="shared" si="13"/>
        <v>0</v>
      </c>
      <c r="R21" s="23">
        <f t="shared" si="13"/>
        <v>0</v>
      </c>
      <c r="S21" s="23">
        <f t="shared" si="13"/>
        <v>0</v>
      </c>
      <c r="T21" s="23">
        <f>T22+T23+T24+T25</f>
        <v>0</v>
      </c>
      <c r="U21" s="23">
        <f aca="true" t="shared" si="14" ref="U21:AE21">U22+U23+U24+U25</f>
        <v>0</v>
      </c>
      <c r="V21" s="23">
        <f t="shared" si="14"/>
        <v>0</v>
      </c>
      <c r="W21" s="23">
        <f t="shared" si="14"/>
        <v>0</v>
      </c>
      <c r="X21" s="23">
        <f t="shared" si="14"/>
        <v>0</v>
      </c>
      <c r="Y21" s="23">
        <f t="shared" si="14"/>
        <v>0</v>
      </c>
      <c r="Z21" s="23">
        <f t="shared" si="14"/>
        <v>0</v>
      </c>
      <c r="AA21" s="23">
        <f t="shared" si="14"/>
        <v>0</v>
      </c>
      <c r="AB21" s="23">
        <f t="shared" si="14"/>
        <v>0</v>
      </c>
      <c r="AC21" s="23">
        <f t="shared" si="14"/>
        <v>0</v>
      </c>
      <c r="AD21" s="23">
        <f t="shared" si="14"/>
        <v>4070.9</v>
      </c>
      <c r="AE21" s="23">
        <f t="shared" si="14"/>
        <v>0</v>
      </c>
      <c r="AF21" s="84"/>
      <c r="AG21" s="85"/>
      <c r="AH21" s="17">
        <f t="shared" si="2"/>
        <v>4070.9</v>
      </c>
      <c r="AI21" s="17">
        <f t="shared" si="3"/>
        <v>0</v>
      </c>
      <c r="AJ21" s="17">
        <f t="shared" si="4"/>
        <v>0</v>
      </c>
    </row>
    <row r="22" spans="1:36" s="21" customFormat="1" ht="15.75" customHeight="1">
      <c r="A22" s="25" t="s">
        <v>20</v>
      </c>
      <c r="B22" s="23">
        <f>H22+I22+J22+K22+L22+M22+N22+O22+P22+Q22+R22+S22</f>
        <v>0</v>
      </c>
      <c r="C22" s="23">
        <f>H22+J22+L22+N22+R22</f>
        <v>0</v>
      </c>
      <c r="D22" s="23">
        <f>E22</f>
        <v>0</v>
      </c>
      <c r="E22" s="23">
        <f>I22+K22+M22+O22</f>
        <v>0</v>
      </c>
      <c r="F22" s="24">
        <v>0</v>
      </c>
      <c r="G22" s="24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84"/>
      <c r="AG22" s="85"/>
      <c r="AH22" s="17">
        <f t="shared" si="2"/>
        <v>0</v>
      </c>
      <c r="AI22" s="17">
        <f t="shared" si="3"/>
        <v>0</v>
      </c>
      <c r="AJ22" s="17">
        <f t="shared" si="4"/>
        <v>0</v>
      </c>
    </row>
    <row r="23" spans="1:36" s="21" customFormat="1" ht="15.75" customHeight="1">
      <c r="A23" s="25" t="s">
        <v>18</v>
      </c>
      <c r="B23" s="23">
        <f>H23+I23+J23+K23+L23+M23+N23+O23+P23+Q23+R23+S23</f>
        <v>0</v>
      </c>
      <c r="C23" s="23">
        <f>H23+J23+L23+N23+R23</f>
        <v>0</v>
      </c>
      <c r="D23" s="23">
        <f>E23</f>
        <v>0</v>
      </c>
      <c r="E23" s="23">
        <f>I23+K23+M23+O23</f>
        <v>0</v>
      </c>
      <c r="F23" s="24">
        <v>0</v>
      </c>
      <c r="G23" s="24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84"/>
      <c r="AG23" s="85"/>
      <c r="AH23" s="17">
        <f t="shared" si="2"/>
        <v>0</v>
      </c>
      <c r="AI23" s="17">
        <f t="shared" si="3"/>
        <v>0</v>
      </c>
      <c r="AJ23" s="17">
        <f t="shared" si="4"/>
        <v>0</v>
      </c>
    </row>
    <row r="24" spans="1:36" s="21" customFormat="1" ht="15.75" customHeight="1">
      <c r="A24" s="25" t="s">
        <v>19</v>
      </c>
      <c r="B24" s="23">
        <f>H24+J24+L24+N24+P24+R24+T24+V24+X24+Z24+AB24+AD24</f>
        <v>4070.9</v>
      </c>
      <c r="C24" s="23">
        <f>H24+J24+L24+N24+R24+T24+V24+P24+X24+Z24</f>
        <v>0</v>
      </c>
      <c r="D24" s="23">
        <f>E24</f>
        <v>0</v>
      </c>
      <c r="E24" s="23">
        <f>I24+K24+M24+O24+Q24+S24+U24+W24+Y24+AA24</f>
        <v>0</v>
      </c>
      <c r="F24" s="24">
        <v>0</v>
      </c>
      <c r="G24" s="24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4070.9</v>
      </c>
      <c r="AE24" s="23">
        <v>0</v>
      </c>
      <c r="AF24" s="84"/>
      <c r="AG24" s="85"/>
      <c r="AH24" s="17">
        <f t="shared" si="2"/>
        <v>4070.9</v>
      </c>
      <c r="AI24" s="17">
        <f t="shared" si="3"/>
        <v>0</v>
      </c>
      <c r="AJ24" s="17">
        <f t="shared" si="4"/>
        <v>0</v>
      </c>
    </row>
    <row r="25" spans="1:36" s="21" customFormat="1" ht="15.75" customHeight="1">
      <c r="A25" s="27" t="s">
        <v>27</v>
      </c>
      <c r="B25" s="23">
        <f>H25+J25+L25+N25+P25+R25+T25+V25+X25+Z25+AB25+AD25</f>
        <v>0</v>
      </c>
      <c r="C25" s="23">
        <f>H25+J25+L25+N25+R25</f>
        <v>0</v>
      </c>
      <c r="D25" s="23">
        <f>E25</f>
        <v>0</v>
      </c>
      <c r="E25" s="23">
        <f>I25+K25+M25+O25+Q25+S25</f>
        <v>0</v>
      </c>
      <c r="F25" s="24">
        <v>0</v>
      </c>
      <c r="G25" s="24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86"/>
      <c r="AG25" s="87"/>
      <c r="AH25" s="17">
        <f t="shared" si="2"/>
        <v>0</v>
      </c>
      <c r="AI25" s="17">
        <f t="shared" si="3"/>
        <v>0</v>
      </c>
      <c r="AJ25" s="17">
        <f t="shared" si="4"/>
        <v>0</v>
      </c>
    </row>
    <row r="26" spans="1:36" s="21" customFormat="1" ht="54" customHeight="1">
      <c r="A26" s="29" t="s">
        <v>65</v>
      </c>
      <c r="B26" s="23">
        <f>B27</f>
        <v>2094.5</v>
      </c>
      <c r="C26" s="23">
        <f>C27</f>
        <v>0</v>
      </c>
      <c r="D26" s="23">
        <f>D27</f>
        <v>0</v>
      </c>
      <c r="E26" s="23">
        <f>E27</f>
        <v>0</v>
      </c>
      <c r="F26" s="24">
        <v>0</v>
      </c>
      <c r="G26" s="24">
        <v>0</v>
      </c>
      <c r="H26" s="23">
        <f aca="true" t="shared" si="15" ref="H26:AE26">H27</f>
        <v>0</v>
      </c>
      <c r="I26" s="23">
        <f t="shared" si="15"/>
        <v>0</v>
      </c>
      <c r="J26" s="23">
        <f t="shared" si="15"/>
        <v>0</v>
      </c>
      <c r="K26" s="23">
        <f t="shared" si="15"/>
        <v>0</v>
      </c>
      <c r="L26" s="23">
        <f t="shared" si="15"/>
        <v>0</v>
      </c>
      <c r="M26" s="23">
        <f t="shared" si="15"/>
        <v>0</v>
      </c>
      <c r="N26" s="23">
        <f t="shared" si="15"/>
        <v>0</v>
      </c>
      <c r="O26" s="23">
        <f t="shared" si="15"/>
        <v>0</v>
      </c>
      <c r="P26" s="23">
        <f t="shared" si="15"/>
        <v>0</v>
      </c>
      <c r="Q26" s="23">
        <f t="shared" si="15"/>
        <v>0</v>
      </c>
      <c r="R26" s="23">
        <f t="shared" si="15"/>
        <v>0</v>
      </c>
      <c r="S26" s="23">
        <f t="shared" si="15"/>
        <v>0</v>
      </c>
      <c r="T26" s="23">
        <f t="shared" si="15"/>
        <v>0</v>
      </c>
      <c r="U26" s="23">
        <f t="shared" si="15"/>
        <v>0</v>
      </c>
      <c r="V26" s="23">
        <f t="shared" si="15"/>
        <v>0</v>
      </c>
      <c r="W26" s="23">
        <f t="shared" si="15"/>
        <v>0</v>
      </c>
      <c r="X26" s="23">
        <f t="shared" si="15"/>
        <v>0</v>
      </c>
      <c r="Y26" s="23">
        <f t="shared" si="15"/>
        <v>0</v>
      </c>
      <c r="Z26" s="23">
        <f t="shared" si="15"/>
        <v>0</v>
      </c>
      <c r="AA26" s="23">
        <f t="shared" si="15"/>
        <v>0</v>
      </c>
      <c r="AB26" s="23">
        <f>AB27</f>
        <v>0</v>
      </c>
      <c r="AC26" s="23">
        <f t="shared" si="15"/>
        <v>0</v>
      </c>
      <c r="AD26" s="23">
        <f t="shared" si="15"/>
        <v>2094.5</v>
      </c>
      <c r="AE26" s="23">
        <f t="shared" si="15"/>
        <v>0</v>
      </c>
      <c r="AF26" s="77"/>
      <c r="AG26" s="83"/>
      <c r="AH26" s="17">
        <f t="shared" si="2"/>
        <v>2094.5</v>
      </c>
      <c r="AI26" s="17">
        <f t="shared" si="3"/>
        <v>0</v>
      </c>
      <c r="AJ26" s="17">
        <f t="shared" si="4"/>
        <v>0</v>
      </c>
    </row>
    <row r="27" spans="1:36" s="21" customFormat="1" ht="15.75" customHeight="1">
      <c r="A27" s="22" t="s">
        <v>24</v>
      </c>
      <c r="B27" s="23">
        <f>B28+B29+B30+B31</f>
        <v>2094.5</v>
      </c>
      <c r="C27" s="23">
        <f>C28+C29+C30+C31</f>
        <v>0</v>
      </c>
      <c r="D27" s="23">
        <f>D28+D29+D30+D31</f>
        <v>0</v>
      </c>
      <c r="E27" s="23">
        <f>E28+E29+E30+E31</f>
        <v>0</v>
      </c>
      <c r="F27" s="24">
        <v>0</v>
      </c>
      <c r="G27" s="24">
        <v>0</v>
      </c>
      <c r="H27" s="23">
        <f aca="true" t="shared" si="16" ref="H27:S27">H28+H29+H30+H31</f>
        <v>0</v>
      </c>
      <c r="I27" s="23">
        <f t="shared" si="16"/>
        <v>0</v>
      </c>
      <c r="J27" s="23">
        <f t="shared" si="16"/>
        <v>0</v>
      </c>
      <c r="K27" s="23">
        <f t="shared" si="16"/>
        <v>0</v>
      </c>
      <c r="L27" s="23">
        <f t="shared" si="16"/>
        <v>0</v>
      </c>
      <c r="M27" s="23">
        <f t="shared" si="16"/>
        <v>0</v>
      </c>
      <c r="N27" s="23">
        <f t="shared" si="16"/>
        <v>0</v>
      </c>
      <c r="O27" s="23">
        <f t="shared" si="16"/>
        <v>0</v>
      </c>
      <c r="P27" s="23">
        <f t="shared" si="16"/>
        <v>0</v>
      </c>
      <c r="Q27" s="23">
        <f t="shared" si="16"/>
        <v>0</v>
      </c>
      <c r="R27" s="23">
        <f t="shared" si="16"/>
        <v>0</v>
      </c>
      <c r="S27" s="23">
        <f t="shared" si="16"/>
        <v>0</v>
      </c>
      <c r="T27" s="23">
        <f>T28+T29+T30+T31</f>
        <v>0</v>
      </c>
      <c r="U27" s="23">
        <f aca="true" t="shared" si="17" ref="U27:AE27">U28+U29+U30+U31</f>
        <v>0</v>
      </c>
      <c r="V27" s="23">
        <f t="shared" si="17"/>
        <v>0</v>
      </c>
      <c r="W27" s="23">
        <f t="shared" si="17"/>
        <v>0</v>
      </c>
      <c r="X27" s="23">
        <f t="shared" si="17"/>
        <v>0</v>
      </c>
      <c r="Y27" s="23">
        <f t="shared" si="17"/>
        <v>0</v>
      </c>
      <c r="Z27" s="23">
        <f t="shared" si="17"/>
        <v>0</v>
      </c>
      <c r="AA27" s="23">
        <f t="shared" si="17"/>
        <v>0</v>
      </c>
      <c r="AB27" s="23">
        <f t="shared" si="17"/>
        <v>0</v>
      </c>
      <c r="AC27" s="23">
        <f t="shared" si="17"/>
        <v>0</v>
      </c>
      <c r="AD27" s="23">
        <f t="shared" si="17"/>
        <v>2094.5</v>
      </c>
      <c r="AE27" s="23">
        <f t="shared" si="17"/>
        <v>0</v>
      </c>
      <c r="AF27" s="84"/>
      <c r="AG27" s="85"/>
      <c r="AH27" s="17">
        <f t="shared" si="2"/>
        <v>2094.5</v>
      </c>
      <c r="AI27" s="17">
        <f t="shared" si="3"/>
        <v>0</v>
      </c>
      <c r="AJ27" s="17">
        <f t="shared" si="4"/>
        <v>0</v>
      </c>
    </row>
    <row r="28" spans="1:36" s="21" customFormat="1" ht="15.75" customHeight="1">
      <c r="A28" s="25" t="s">
        <v>20</v>
      </c>
      <c r="B28" s="23">
        <f>H28+I28+J28+K28+L28+M28+N28+O28+P28+Q28+R28+S28</f>
        <v>0</v>
      </c>
      <c r="C28" s="23">
        <f>H28+J28+L28+N28+R28</f>
        <v>0</v>
      </c>
      <c r="D28" s="23">
        <f>E28</f>
        <v>0</v>
      </c>
      <c r="E28" s="23">
        <f>I28+K28+M28+O28</f>
        <v>0</v>
      </c>
      <c r="F28" s="24">
        <v>0</v>
      </c>
      <c r="G28" s="24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84"/>
      <c r="AG28" s="85"/>
      <c r="AH28" s="17">
        <f t="shared" si="2"/>
        <v>0</v>
      </c>
      <c r="AI28" s="17">
        <f t="shared" si="3"/>
        <v>0</v>
      </c>
      <c r="AJ28" s="17">
        <f t="shared" si="4"/>
        <v>0</v>
      </c>
    </row>
    <row r="29" spans="1:36" s="21" customFormat="1" ht="15.75" customHeight="1">
      <c r="A29" s="25" t="s">
        <v>18</v>
      </c>
      <c r="B29" s="23">
        <f>H29+I29+J29+K29+L29+M29+N29+O29+P29+Q29+R29+S29</f>
        <v>0</v>
      </c>
      <c r="C29" s="23">
        <f>H29+J29+L29+N29+R29</f>
        <v>0</v>
      </c>
      <c r="D29" s="23">
        <f>E29</f>
        <v>0</v>
      </c>
      <c r="E29" s="23">
        <f>I29+K29+M29+O29</f>
        <v>0</v>
      </c>
      <c r="F29" s="24">
        <v>0</v>
      </c>
      <c r="G29" s="24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84"/>
      <c r="AG29" s="85"/>
      <c r="AH29" s="17">
        <f t="shared" si="2"/>
        <v>0</v>
      </c>
      <c r="AI29" s="17">
        <f t="shared" si="3"/>
        <v>0</v>
      </c>
      <c r="AJ29" s="17">
        <f t="shared" si="4"/>
        <v>0</v>
      </c>
    </row>
    <row r="30" spans="1:36" s="21" customFormat="1" ht="15.75" customHeight="1">
      <c r="A30" s="25" t="s">
        <v>19</v>
      </c>
      <c r="B30" s="23">
        <f>H30+J30+L30+N30+P30+R30+T30+V30+X30+Z30+AB30+AD30</f>
        <v>2094.5</v>
      </c>
      <c r="C30" s="23">
        <f>H30+J30+L30+N30+R30+T30+V30+X30+Z30</f>
        <v>0</v>
      </c>
      <c r="D30" s="23">
        <f>E30</f>
        <v>0</v>
      </c>
      <c r="E30" s="23">
        <f>I30+K30+M30+O30+Q30+S30+U30+W30+Y30+AA30</f>
        <v>0</v>
      </c>
      <c r="F30" s="24">
        <v>0</v>
      </c>
      <c r="G30" s="24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2094.5</v>
      </c>
      <c r="AE30" s="23">
        <v>0</v>
      </c>
      <c r="AF30" s="84"/>
      <c r="AG30" s="85"/>
      <c r="AH30" s="17">
        <f t="shared" si="2"/>
        <v>2094.5</v>
      </c>
      <c r="AI30" s="17">
        <f t="shared" si="3"/>
        <v>0</v>
      </c>
      <c r="AJ30" s="17">
        <f t="shared" si="4"/>
        <v>0</v>
      </c>
    </row>
    <row r="31" spans="1:36" s="21" customFormat="1" ht="15.75" customHeight="1">
      <c r="A31" s="27" t="s">
        <v>27</v>
      </c>
      <c r="B31" s="23">
        <f>H31+J31+L31+N31+P31+R31+T31+V31+X31+Z31+AB31+AD31</f>
        <v>0</v>
      </c>
      <c r="C31" s="23">
        <f>H31+J31+L31+N31+R31</f>
        <v>0</v>
      </c>
      <c r="D31" s="23">
        <f>E31</f>
        <v>0</v>
      </c>
      <c r="E31" s="23">
        <f>I31+K31+M31+O31+Q31+S31</f>
        <v>0</v>
      </c>
      <c r="F31" s="24">
        <v>0</v>
      </c>
      <c r="G31" s="24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86"/>
      <c r="AG31" s="87"/>
      <c r="AH31" s="17">
        <f t="shared" si="2"/>
        <v>0</v>
      </c>
      <c r="AI31" s="17">
        <f t="shared" si="3"/>
        <v>0</v>
      </c>
      <c r="AJ31" s="17">
        <f t="shared" si="4"/>
        <v>0</v>
      </c>
    </row>
    <row r="32" spans="1:36" s="21" customFormat="1" ht="83.25" customHeight="1">
      <c r="A32" s="20" t="s">
        <v>37</v>
      </c>
      <c r="B32" s="44">
        <f>B44+B38+B50+B56+B62</f>
        <v>40598.799999999996</v>
      </c>
      <c r="C32" s="44">
        <f>C44+C50+C38+C56+C62</f>
        <v>36367.520000000004</v>
      </c>
      <c r="D32" s="44">
        <f>D44+D50+D38+D56+D62</f>
        <v>24111.33</v>
      </c>
      <c r="E32" s="44">
        <f>E44+E50+E38+E56+E62</f>
        <v>18861.33</v>
      </c>
      <c r="F32" s="46">
        <f>E32/B32</f>
        <v>0.4645785097096467</v>
      </c>
      <c r="G32" s="46">
        <f>E32/C32</f>
        <v>0.5186311851894218</v>
      </c>
      <c r="H32" s="44">
        <f>H33</f>
        <v>0</v>
      </c>
      <c r="I32" s="44">
        <f aca="true" t="shared" si="18" ref="I32:AE32">I33</f>
        <v>0</v>
      </c>
      <c r="J32" s="44">
        <f t="shared" si="18"/>
        <v>0</v>
      </c>
      <c r="K32" s="44">
        <f t="shared" si="18"/>
        <v>0</v>
      </c>
      <c r="L32" s="44">
        <f t="shared" si="18"/>
        <v>6942.71</v>
      </c>
      <c r="M32" s="44">
        <f>M33</f>
        <v>6942.71</v>
      </c>
      <c r="N32" s="44">
        <f t="shared" si="18"/>
        <v>808.3</v>
      </c>
      <c r="O32" s="44">
        <f t="shared" si="18"/>
        <v>0</v>
      </c>
      <c r="P32" s="44">
        <f t="shared" si="18"/>
        <v>0</v>
      </c>
      <c r="Q32" s="44">
        <f t="shared" si="18"/>
        <v>0</v>
      </c>
      <c r="R32" s="44">
        <f t="shared" si="18"/>
        <v>3445.29</v>
      </c>
      <c r="S32" s="44">
        <f t="shared" si="18"/>
        <v>196.57999999999998</v>
      </c>
      <c r="T32" s="44">
        <f t="shared" si="18"/>
        <v>6247.88</v>
      </c>
      <c r="U32" s="44">
        <f t="shared" si="18"/>
        <v>4884.88</v>
      </c>
      <c r="V32" s="44">
        <f t="shared" si="18"/>
        <v>14495.5</v>
      </c>
      <c r="W32" s="44">
        <f t="shared" si="18"/>
        <v>6685.64</v>
      </c>
      <c r="X32" s="44">
        <f t="shared" si="18"/>
        <v>4116.34</v>
      </c>
      <c r="Y32" s="44">
        <f t="shared" si="18"/>
        <v>151.52</v>
      </c>
      <c r="Z32" s="44">
        <f t="shared" si="18"/>
        <v>311.5</v>
      </c>
      <c r="AA32" s="44">
        <f t="shared" si="18"/>
        <v>0</v>
      </c>
      <c r="AB32" s="44">
        <f t="shared" si="18"/>
        <v>4203.9</v>
      </c>
      <c r="AC32" s="44">
        <f t="shared" si="18"/>
        <v>0</v>
      </c>
      <c r="AD32" s="44">
        <f t="shared" si="18"/>
        <v>27.38</v>
      </c>
      <c r="AE32" s="44">
        <f t="shared" si="18"/>
        <v>0</v>
      </c>
      <c r="AF32" s="76" t="s">
        <v>48</v>
      </c>
      <c r="AG32" s="76"/>
      <c r="AH32" s="17">
        <f t="shared" si="2"/>
        <v>40598.8</v>
      </c>
      <c r="AI32" s="17">
        <f t="shared" si="3"/>
        <v>36367.520000000004</v>
      </c>
      <c r="AJ32" s="17">
        <f t="shared" si="4"/>
        <v>18861.33</v>
      </c>
    </row>
    <row r="33" spans="1:36" s="21" customFormat="1" ht="19.5" customHeight="1">
      <c r="A33" s="22" t="s">
        <v>24</v>
      </c>
      <c r="B33" s="23">
        <f>B34+B35+B36+B37</f>
        <v>40598.8</v>
      </c>
      <c r="C33" s="23">
        <f>C34+C35+C36+C37</f>
        <v>36367.52</v>
      </c>
      <c r="D33" s="23">
        <f>D34+D35+D36+D37</f>
        <v>24111.33</v>
      </c>
      <c r="E33" s="23">
        <f>E34+E35+E36+E37</f>
        <v>18861.33</v>
      </c>
      <c r="F33" s="24">
        <f>E33/B33</f>
        <v>0.4645785097096466</v>
      </c>
      <c r="G33" s="24">
        <f>E33/C33</f>
        <v>0.5186311851894219</v>
      </c>
      <c r="H33" s="23">
        <f aca="true" t="shared" si="19" ref="H33:AE33">H34+H35+H36+H37</f>
        <v>0</v>
      </c>
      <c r="I33" s="23">
        <f t="shared" si="19"/>
        <v>0</v>
      </c>
      <c r="J33" s="23">
        <f t="shared" si="19"/>
        <v>0</v>
      </c>
      <c r="K33" s="23">
        <f t="shared" si="19"/>
        <v>0</v>
      </c>
      <c r="L33" s="23">
        <f t="shared" si="19"/>
        <v>6942.71</v>
      </c>
      <c r="M33" s="23">
        <f>M34+M35+M36+M37</f>
        <v>6942.71</v>
      </c>
      <c r="N33" s="23">
        <f t="shared" si="19"/>
        <v>808.3</v>
      </c>
      <c r="O33" s="23">
        <f t="shared" si="19"/>
        <v>0</v>
      </c>
      <c r="P33" s="23">
        <f t="shared" si="19"/>
        <v>0</v>
      </c>
      <c r="Q33" s="23">
        <f t="shared" si="19"/>
        <v>0</v>
      </c>
      <c r="R33" s="23">
        <f t="shared" si="19"/>
        <v>3445.29</v>
      </c>
      <c r="S33" s="23">
        <f t="shared" si="19"/>
        <v>196.57999999999998</v>
      </c>
      <c r="T33" s="23">
        <f t="shared" si="19"/>
        <v>6247.88</v>
      </c>
      <c r="U33" s="23">
        <f t="shared" si="19"/>
        <v>4884.88</v>
      </c>
      <c r="V33" s="23">
        <f t="shared" si="19"/>
        <v>14495.5</v>
      </c>
      <c r="W33" s="23">
        <f t="shared" si="19"/>
        <v>6685.64</v>
      </c>
      <c r="X33" s="23">
        <f t="shared" si="19"/>
        <v>4116.34</v>
      </c>
      <c r="Y33" s="23">
        <f t="shared" si="19"/>
        <v>151.52</v>
      </c>
      <c r="Z33" s="23">
        <f t="shared" si="19"/>
        <v>311.5</v>
      </c>
      <c r="AA33" s="23">
        <f t="shared" si="19"/>
        <v>0</v>
      </c>
      <c r="AB33" s="23">
        <f t="shared" si="19"/>
        <v>4203.9</v>
      </c>
      <c r="AC33" s="23">
        <f t="shared" si="19"/>
        <v>0</v>
      </c>
      <c r="AD33" s="23">
        <f t="shared" si="19"/>
        <v>27.38</v>
      </c>
      <c r="AE33" s="23">
        <f t="shared" si="19"/>
        <v>0</v>
      </c>
      <c r="AF33" s="76" t="s">
        <v>48</v>
      </c>
      <c r="AG33" s="76"/>
      <c r="AH33" s="17">
        <f t="shared" si="2"/>
        <v>40598.8</v>
      </c>
      <c r="AI33" s="17">
        <f t="shared" si="3"/>
        <v>36367.520000000004</v>
      </c>
      <c r="AJ33" s="17">
        <f t="shared" si="4"/>
        <v>18861.33</v>
      </c>
    </row>
    <row r="34" spans="1:36" s="21" customFormat="1" ht="16.5">
      <c r="A34" s="27" t="s">
        <v>20</v>
      </c>
      <c r="B34" s="23">
        <f>H34+I34+J34+K34+L34+M34+N34+O34+P34+Q34+R34+S34</f>
        <v>0</v>
      </c>
      <c r="C34" s="23">
        <f>H34+J34+L34+N34+P34+R34</f>
        <v>0</v>
      </c>
      <c r="D34" s="23">
        <f>E34</f>
        <v>0</v>
      </c>
      <c r="E34" s="23">
        <f>I34+K34+M34</f>
        <v>0</v>
      </c>
      <c r="F34" s="24">
        <v>0</v>
      </c>
      <c r="G34" s="24">
        <v>0</v>
      </c>
      <c r="H34" s="26">
        <f>H46+H52</f>
        <v>0</v>
      </c>
      <c r="I34" s="26">
        <f aca="true" t="shared" si="20" ref="I34:AE34">I46+I52+I40</f>
        <v>0</v>
      </c>
      <c r="J34" s="26">
        <f t="shared" si="20"/>
        <v>0</v>
      </c>
      <c r="K34" s="26">
        <f t="shared" si="20"/>
        <v>0</v>
      </c>
      <c r="L34" s="26">
        <f t="shared" si="20"/>
        <v>0</v>
      </c>
      <c r="M34" s="26">
        <f t="shared" si="20"/>
        <v>0</v>
      </c>
      <c r="N34" s="26">
        <f t="shared" si="20"/>
        <v>0</v>
      </c>
      <c r="O34" s="26">
        <f t="shared" si="20"/>
        <v>0</v>
      </c>
      <c r="P34" s="26">
        <f t="shared" si="20"/>
        <v>0</v>
      </c>
      <c r="Q34" s="26">
        <f t="shared" si="20"/>
        <v>0</v>
      </c>
      <c r="R34" s="26">
        <f t="shared" si="20"/>
        <v>0</v>
      </c>
      <c r="S34" s="26">
        <f t="shared" si="20"/>
        <v>0</v>
      </c>
      <c r="T34" s="26">
        <f t="shared" si="20"/>
        <v>0</v>
      </c>
      <c r="U34" s="26">
        <f t="shared" si="20"/>
        <v>0</v>
      </c>
      <c r="V34" s="26">
        <f t="shared" si="20"/>
        <v>0</v>
      </c>
      <c r="W34" s="26">
        <f t="shared" si="20"/>
        <v>0</v>
      </c>
      <c r="X34" s="26">
        <f t="shared" si="20"/>
        <v>0</v>
      </c>
      <c r="Y34" s="26">
        <f t="shared" si="20"/>
        <v>0</v>
      </c>
      <c r="Z34" s="26">
        <f t="shared" si="20"/>
        <v>0</v>
      </c>
      <c r="AA34" s="26">
        <f t="shared" si="20"/>
        <v>0</v>
      </c>
      <c r="AB34" s="26">
        <f t="shared" si="20"/>
        <v>0</v>
      </c>
      <c r="AC34" s="26">
        <f t="shared" si="20"/>
        <v>0</v>
      </c>
      <c r="AD34" s="26">
        <f t="shared" si="20"/>
        <v>0</v>
      </c>
      <c r="AE34" s="26">
        <f t="shared" si="20"/>
        <v>0</v>
      </c>
      <c r="AF34" s="76" t="s">
        <v>48</v>
      </c>
      <c r="AG34" s="76"/>
      <c r="AH34" s="17">
        <f t="shared" si="2"/>
        <v>0</v>
      </c>
      <c r="AI34" s="17">
        <f t="shared" si="3"/>
        <v>0</v>
      </c>
      <c r="AJ34" s="17">
        <f t="shared" si="4"/>
        <v>0</v>
      </c>
    </row>
    <row r="35" spans="1:36" s="21" customFormat="1" ht="16.5">
      <c r="A35" s="27" t="s">
        <v>18</v>
      </c>
      <c r="B35" s="23">
        <f>H35++J35++L35++N35++P35++R35+T35+V35+X35+Z35+AB35+AD35</f>
        <v>16132</v>
      </c>
      <c r="C35" s="23">
        <f>H35+J35+L35+N35+P35+R35+T35+V35+X35+Z35</f>
        <v>14255.4</v>
      </c>
      <c r="D35" s="23">
        <f>E35</f>
        <v>9221.810000000001</v>
      </c>
      <c r="E35" s="23">
        <f>I35+K35+M35+O35+Q35+S35+U35+W35+Y35+AA35</f>
        <v>9221.810000000001</v>
      </c>
      <c r="F35" s="24">
        <f>E35/B35</f>
        <v>0.5716470369452021</v>
      </c>
      <c r="G35" s="24">
        <f>E35/C35</f>
        <v>0.6468994205704506</v>
      </c>
      <c r="H35" s="26">
        <f>H41+H47+H59+H65</f>
        <v>0</v>
      </c>
      <c r="I35" s="26">
        <f>I41+I47+I59+I65</f>
        <v>0</v>
      </c>
      <c r="J35" s="26">
        <f>J47+J41+J53+J59</f>
        <v>0</v>
      </c>
      <c r="K35" s="26">
        <f>K47+K41+K53+K59</f>
        <v>0</v>
      </c>
      <c r="L35" s="26">
        <f>L47+L41+L53+L59</f>
        <v>0</v>
      </c>
      <c r="M35" s="26">
        <f>M47+M41+M59+M53</f>
        <v>0</v>
      </c>
      <c r="N35" s="26">
        <f>N47+N41+N53+N59</f>
        <v>0</v>
      </c>
      <c r="O35" s="26">
        <f>O47+O41+O53+O59</f>
        <v>0</v>
      </c>
      <c r="P35" s="26">
        <f>P47+P41+P53+P59</f>
        <v>0</v>
      </c>
      <c r="Q35" s="26">
        <f>Q47+Q41+Q53+Q59</f>
        <v>0</v>
      </c>
      <c r="R35" s="26">
        <f>R47+R41+R53+R59</f>
        <v>0</v>
      </c>
      <c r="S35" s="26">
        <f>S47+S41</f>
        <v>0</v>
      </c>
      <c r="T35" s="26">
        <f>T47+T41</f>
        <v>2776</v>
      </c>
      <c r="U35" s="26">
        <f>U47+U41</f>
        <v>2776</v>
      </c>
      <c r="V35" s="26">
        <f>V41+V47+V53</f>
        <v>8207.58</v>
      </c>
      <c r="W35" s="26">
        <f>W41+W47+W53</f>
        <v>6445.81</v>
      </c>
      <c r="X35" s="26">
        <f>X41+X47+X53</f>
        <v>3271.82</v>
      </c>
      <c r="Y35" s="26">
        <f aca="true" t="shared" si="21" ref="Y35:AE35">Y47+Y53+Y41</f>
        <v>0</v>
      </c>
      <c r="Z35" s="26">
        <f t="shared" si="21"/>
        <v>0</v>
      </c>
      <c r="AA35" s="26">
        <f t="shared" si="21"/>
        <v>0</v>
      </c>
      <c r="AB35" s="26">
        <f>AB47+AB53+AB41</f>
        <v>1876.6</v>
      </c>
      <c r="AC35" s="26">
        <f t="shared" si="21"/>
        <v>0</v>
      </c>
      <c r="AD35" s="26">
        <f t="shared" si="21"/>
        <v>0</v>
      </c>
      <c r="AE35" s="26">
        <f t="shared" si="21"/>
        <v>0</v>
      </c>
      <c r="AF35" s="76" t="s">
        <v>48</v>
      </c>
      <c r="AG35" s="76"/>
      <c r="AH35" s="17">
        <f t="shared" si="2"/>
        <v>16132</v>
      </c>
      <c r="AI35" s="17">
        <f t="shared" si="3"/>
        <v>14255.4</v>
      </c>
      <c r="AJ35" s="17">
        <f t="shared" si="4"/>
        <v>9221.810000000001</v>
      </c>
    </row>
    <row r="36" spans="1:36" s="21" customFormat="1" ht="16.5">
      <c r="A36" s="28" t="s">
        <v>19</v>
      </c>
      <c r="B36" s="23">
        <f>H36+J36+L36+N36+P36+R36+T36+V36+X36+Z36+AB36+AD36</f>
        <v>19216.8</v>
      </c>
      <c r="C36" s="23">
        <f>H36+J36+L36+N36+P36+R36+T36+V36+X36+Z36</f>
        <v>16862.12</v>
      </c>
      <c r="D36" s="23">
        <f>E36</f>
        <v>9639.52</v>
      </c>
      <c r="E36" s="23">
        <f>I36+K36+M36+O36+Q36+S36+U36+W36+Y36+AA36</f>
        <v>9639.52</v>
      </c>
      <c r="F36" s="47">
        <f>E36/B36</f>
        <v>0.5016194163440324</v>
      </c>
      <c r="G36" s="24">
        <f>E36/C36</f>
        <v>0.5716671450564935</v>
      </c>
      <c r="H36" s="26">
        <f aca="true" t="shared" si="22" ref="H36:AE36">H42+H48+H54+H66</f>
        <v>0</v>
      </c>
      <c r="I36" s="26">
        <f t="shared" si="22"/>
        <v>0</v>
      </c>
      <c r="J36" s="26">
        <f t="shared" si="22"/>
        <v>0</v>
      </c>
      <c r="K36" s="26">
        <f t="shared" si="22"/>
        <v>0</v>
      </c>
      <c r="L36" s="26">
        <f t="shared" si="22"/>
        <v>6942.71</v>
      </c>
      <c r="M36" s="26">
        <f>M42+M48+M54+M66</f>
        <v>6942.71</v>
      </c>
      <c r="N36" s="26">
        <f t="shared" si="22"/>
        <v>0</v>
      </c>
      <c r="O36" s="26">
        <f t="shared" si="22"/>
        <v>0</v>
      </c>
      <c r="P36" s="26">
        <f t="shared" si="22"/>
        <v>0</v>
      </c>
      <c r="Q36" s="26">
        <f t="shared" si="22"/>
        <v>0</v>
      </c>
      <c r="R36" s="26">
        <f t="shared" si="22"/>
        <v>3445.29</v>
      </c>
      <c r="S36" s="26">
        <f t="shared" si="22"/>
        <v>196.57999999999998</v>
      </c>
      <c r="T36" s="26">
        <f t="shared" si="22"/>
        <v>3471.88</v>
      </c>
      <c r="U36" s="26">
        <f t="shared" si="22"/>
        <v>2108.88</v>
      </c>
      <c r="V36" s="26">
        <f>V42+V48+V54+V66+V60</f>
        <v>1846.22</v>
      </c>
      <c r="W36" s="26">
        <f t="shared" si="22"/>
        <v>239.83</v>
      </c>
      <c r="X36" s="26">
        <f>X42+X48+X54+X66+X60</f>
        <v>844.52</v>
      </c>
      <c r="Y36" s="26">
        <f>Y42+Y48+Y54+Y66+Y60</f>
        <v>151.52</v>
      </c>
      <c r="Z36" s="26">
        <f>Z42+Z48+Z54+Z66</f>
        <v>311.5</v>
      </c>
      <c r="AA36" s="26">
        <f t="shared" si="22"/>
        <v>0</v>
      </c>
      <c r="AB36" s="26">
        <f>AB42+AB48+AB54+AB66+AB60</f>
        <v>2327.3</v>
      </c>
      <c r="AC36" s="26">
        <f t="shared" si="22"/>
        <v>0</v>
      </c>
      <c r="AD36" s="26">
        <f>AD42+AD48+AD54+AD66</f>
        <v>27.38</v>
      </c>
      <c r="AE36" s="26">
        <f t="shared" si="22"/>
        <v>0</v>
      </c>
      <c r="AF36" s="76" t="s">
        <v>48</v>
      </c>
      <c r="AG36" s="76"/>
      <c r="AH36" s="17">
        <f t="shared" si="2"/>
        <v>19216.8</v>
      </c>
      <c r="AI36" s="17">
        <f t="shared" si="3"/>
        <v>16862.12</v>
      </c>
      <c r="AJ36" s="17">
        <f t="shared" si="4"/>
        <v>9639.52</v>
      </c>
    </row>
    <row r="37" spans="1:36" s="21" customFormat="1" ht="18.75" customHeight="1">
      <c r="A37" s="25" t="s">
        <v>27</v>
      </c>
      <c r="B37" s="23">
        <f>H37+J37+L37+N37+P37+R37+T37+V37+X37+Z37+AB37+AD37</f>
        <v>5250</v>
      </c>
      <c r="C37" s="23">
        <f>H37+J37+L37+N37+P37+R37+T37+V37+X37+Z37</f>
        <v>5250</v>
      </c>
      <c r="D37" s="23">
        <f>D43+D49+D55+D61</f>
        <v>5250</v>
      </c>
      <c r="E37" s="23">
        <f>E43+E49+E55+E61</f>
        <v>0</v>
      </c>
      <c r="F37" s="24">
        <v>0</v>
      </c>
      <c r="G37" s="24">
        <v>0</v>
      </c>
      <c r="H37" s="26">
        <f aca="true" t="shared" si="23" ref="H37:AE37">H61</f>
        <v>0</v>
      </c>
      <c r="I37" s="26">
        <f t="shared" si="23"/>
        <v>0</v>
      </c>
      <c r="J37" s="26">
        <f t="shared" si="23"/>
        <v>0</v>
      </c>
      <c r="K37" s="26">
        <f t="shared" si="23"/>
        <v>0</v>
      </c>
      <c r="L37" s="26">
        <f t="shared" si="23"/>
        <v>0</v>
      </c>
      <c r="M37" s="26">
        <f t="shared" si="23"/>
        <v>0</v>
      </c>
      <c r="N37" s="26">
        <f t="shared" si="23"/>
        <v>808.3</v>
      </c>
      <c r="O37" s="26">
        <f t="shared" si="23"/>
        <v>0</v>
      </c>
      <c r="P37" s="26">
        <f t="shared" si="23"/>
        <v>0</v>
      </c>
      <c r="Q37" s="26">
        <f t="shared" si="23"/>
        <v>0</v>
      </c>
      <c r="R37" s="26">
        <f t="shared" si="23"/>
        <v>0</v>
      </c>
      <c r="S37" s="26">
        <f t="shared" si="23"/>
        <v>0</v>
      </c>
      <c r="T37" s="26">
        <f t="shared" si="23"/>
        <v>0</v>
      </c>
      <c r="U37" s="26">
        <f t="shared" si="23"/>
        <v>0</v>
      </c>
      <c r="V37" s="26">
        <f t="shared" si="23"/>
        <v>4441.7</v>
      </c>
      <c r="W37" s="26">
        <f t="shared" si="23"/>
        <v>0</v>
      </c>
      <c r="X37" s="26">
        <f t="shared" si="23"/>
        <v>0</v>
      </c>
      <c r="Y37" s="26">
        <f t="shared" si="23"/>
        <v>0</v>
      </c>
      <c r="Z37" s="26">
        <f t="shared" si="23"/>
        <v>0</v>
      </c>
      <c r="AA37" s="26">
        <f t="shared" si="23"/>
        <v>0</v>
      </c>
      <c r="AB37" s="26">
        <f t="shared" si="23"/>
        <v>0</v>
      </c>
      <c r="AC37" s="26">
        <f t="shared" si="23"/>
        <v>0</v>
      </c>
      <c r="AD37" s="26">
        <f t="shared" si="23"/>
        <v>0</v>
      </c>
      <c r="AE37" s="26">
        <f t="shared" si="23"/>
        <v>0</v>
      </c>
      <c r="AF37" s="76"/>
      <c r="AG37" s="76"/>
      <c r="AH37" s="17">
        <f t="shared" si="2"/>
        <v>5250</v>
      </c>
      <c r="AI37" s="17">
        <f t="shared" si="3"/>
        <v>5250</v>
      </c>
      <c r="AJ37" s="17">
        <f t="shared" si="4"/>
        <v>0</v>
      </c>
    </row>
    <row r="38" spans="1:36" s="48" customFormat="1" ht="63" customHeight="1">
      <c r="A38" s="20" t="s">
        <v>41</v>
      </c>
      <c r="B38" s="44">
        <f>B39</f>
        <v>16722.1</v>
      </c>
      <c r="C38" s="44">
        <f>C39</f>
        <v>14349.3</v>
      </c>
      <c r="D38" s="44">
        <f>D39</f>
        <v>8057.27</v>
      </c>
      <c r="E38" s="44">
        <f>E39</f>
        <v>8057.27</v>
      </c>
      <c r="F38" s="46">
        <f>E38/B38</f>
        <v>0.4818336213753058</v>
      </c>
      <c r="G38" s="46">
        <f>E38/C38</f>
        <v>0.5615096206783606</v>
      </c>
      <c r="H38" s="44">
        <f aca="true" t="shared" si="24" ref="H38:AE38">H39</f>
        <v>0</v>
      </c>
      <c r="I38" s="44">
        <f t="shared" si="24"/>
        <v>0</v>
      </c>
      <c r="J38" s="44">
        <f t="shared" si="24"/>
        <v>0</v>
      </c>
      <c r="K38" s="44">
        <f t="shared" si="24"/>
        <v>0</v>
      </c>
      <c r="L38" s="44">
        <f t="shared" si="24"/>
        <v>0</v>
      </c>
      <c r="M38" s="44">
        <f t="shared" si="24"/>
        <v>0</v>
      </c>
      <c r="N38" s="44">
        <f t="shared" si="24"/>
        <v>0</v>
      </c>
      <c r="O38" s="44">
        <f t="shared" si="24"/>
        <v>0</v>
      </c>
      <c r="P38" s="44">
        <f t="shared" si="24"/>
        <v>0</v>
      </c>
      <c r="Q38" s="44">
        <f t="shared" si="24"/>
        <v>0</v>
      </c>
      <c r="R38" s="44">
        <f t="shared" si="24"/>
        <v>80.58</v>
      </c>
      <c r="S38" s="44">
        <f t="shared" si="24"/>
        <v>80.58</v>
      </c>
      <c r="T38" s="44">
        <f t="shared" si="24"/>
        <v>1530.88</v>
      </c>
      <c r="U38" s="44">
        <f t="shared" si="24"/>
        <v>1530.88</v>
      </c>
      <c r="V38" s="44">
        <f>V39</f>
        <v>8648.02</v>
      </c>
      <c r="W38" s="44">
        <f t="shared" si="24"/>
        <v>6445.81</v>
      </c>
      <c r="X38" s="44">
        <f t="shared" si="24"/>
        <v>4089.82</v>
      </c>
      <c r="Y38" s="44">
        <f t="shared" si="24"/>
        <v>0</v>
      </c>
      <c r="Z38" s="44">
        <f t="shared" si="24"/>
        <v>0</v>
      </c>
      <c r="AA38" s="44">
        <f t="shared" si="24"/>
        <v>0</v>
      </c>
      <c r="AB38" s="44">
        <f t="shared" si="24"/>
        <v>2345.7</v>
      </c>
      <c r="AC38" s="44">
        <f t="shared" si="24"/>
        <v>0</v>
      </c>
      <c r="AD38" s="44">
        <f t="shared" si="24"/>
        <v>27.1</v>
      </c>
      <c r="AE38" s="44">
        <f t="shared" si="24"/>
        <v>0</v>
      </c>
      <c r="AF38" s="88" t="s">
        <v>75</v>
      </c>
      <c r="AG38" s="78" t="s">
        <v>53</v>
      </c>
      <c r="AH38" s="17">
        <f t="shared" si="2"/>
        <v>16722.1</v>
      </c>
      <c r="AI38" s="17">
        <f t="shared" si="3"/>
        <v>14349.3</v>
      </c>
      <c r="AJ38" s="17">
        <f t="shared" si="4"/>
        <v>8057.27</v>
      </c>
    </row>
    <row r="39" spans="1:36" s="48" customFormat="1" ht="63" customHeight="1">
      <c r="A39" s="22" t="s">
        <v>24</v>
      </c>
      <c r="B39" s="23">
        <f>B40+B41+B42+B43</f>
        <v>16722.1</v>
      </c>
      <c r="C39" s="23">
        <f>C40+C41+C42+C43</f>
        <v>14349.3</v>
      </c>
      <c r="D39" s="23">
        <f>D40+D41+D42+D43</f>
        <v>8057.27</v>
      </c>
      <c r="E39" s="23">
        <f>E40+E41+E42+E43</f>
        <v>8057.27</v>
      </c>
      <c r="F39" s="49">
        <f>E39/B39</f>
        <v>0.4818336213753058</v>
      </c>
      <c r="G39" s="49">
        <f>E39/C39</f>
        <v>0.5615096206783606</v>
      </c>
      <c r="H39" s="23">
        <f aca="true" t="shared" si="25" ref="H39:AE39">H40+H41+H42+H43</f>
        <v>0</v>
      </c>
      <c r="I39" s="23">
        <f t="shared" si="25"/>
        <v>0</v>
      </c>
      <c r="J39" s="23">
        <f t="shared" si="25"/>
        <v>0</v>
      </c>
      <c r="K39" s="23">
        <f t="shared" si="25"/>
        <v>0</v>
      </c>
      <c r="L39" s="23">
        <f t="shared" si="25"/>
        <v>0</v>
      </c>
      <c r="M39" s="23">
        <f t="shared" si="25"/>
        <v>0</v>
      </c>
      <c r="N39" s="23">
        <f t="shared" si="25"/>
        <v>0</v>
      </c>
      <c r="O39" s="23">
        <f t="shared" si="25"/>
        <v>0</v>
      </c>
      <c r="P39" s="23">
        <f t="shared" si="25"/>
        <v>0</v>
      </c>
      <c r="Q39" s="23">
        <f t="shared" si="25"/>
        <v>0</v>
      </c>
      <c r="R39" s="23">
        <f t="shared" si="25"/>
        <v>80.58</v>
      </c>
      <c r="S39" s="23">
        <f t="shared" si="25"/>
        <v>80.58</v>
      </c>
      <c r="T39" s="23">
        <f t="shared" si="25"/>
        <v>1530.88</v>
      </c>
      <c r="U39" s="23">
        <f t="shared" si="25"/>
        <v>1530.88</v>
      </c>
      <c r="V39" s="23">
        <f t="shared" si="25"/>
        <v>8648.02</v>
      </c>
      <c r="W39" s="23">
        <f t="shared" si="25"/>
        <v>6445.81</v>
      </c>
      <c r="X39" s="23">
        <f t="shared" si="25"/>
        <v>4089.82</v>
      </c>
      <c r="Y39" s="23">
        <f t="shared" si="25"/>
        <v>0</v>
      </c>
      <c r="Z39" s="23">
        <f t="shared" si="25"/>
        <v>0</v>
      </c>
      <c r="AA39" s="23">
        <f t="shared" si="25"/>
        <v>0</v>
      </c>
      <c r="AB39" s="23">
        <f t="shared" si="25"/>
        <v>2345.7</v>
      </c>
      <c r="AC39" s="23">
        <f t="shared" si="25"/>
        <v>0</v>
      </c>
      <c r="AD39" s="23">
        <f t="shared" si="25"/>
        <v>27.1</v>
      </c>
      <c r="AE39" s="23">
        <f t="shared" si="25"/>
        <v>0</v>
      </c>
      <c r="AF39" s="79"/>
      <c r="AG39" s="80"/>
      <c r="AH39" s="17">
        <f t="shared" si="2"/>
        <v>16722.1</v>
      </c>
      <c r="AI39" s="17">
        <f t="shared" si="3"/>
        <v>14349.3</v>
      </c>
      <c r="AJ39" s="17">
        <f t="shared" si="4"/>
        <v>8057.27</v>
      </c>
    </row>
    <row r="40" spans="1:36" s="48" customFormat="1" ht="63" customHeight="1">
      <c r="A40" s="27" t="s">
        <v>20</v>
      </c>
      <c r="B40" s="23">
        <f>H40+I40+J40+K40+L40+M40+N40+O40+P40+Q40+R40+S40</f>
        <v>0</v>
      </c>
      <c r="C40" s="23">
        <f>H40+J40+L40+N40+P40+R40</f>
        <v>0</v>
      </c>
      <c r="D40" s="23">
        <f>E40</f>
        <v>0</v>
      </c>
      <c r="E40" s="23">
        <f>I40+K40+M40+O40+Q40+S40+U40+W40+Y40</f>
        <v>0</v>
      </c>
      <c r="F40" s="49">
        <v>0</v>
      </c>
      <c r="G40" s="49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79"/>
      <c r="AG40" s="80"/>
      <c r="AH40" s="17">
        <f t="shared" si="2"/>
        <v>0</v>
      </c>
      <c r="AI40" s="17">
        <f t="shared" si="3"/>
        <v>0</v>
      </c>
      <c r="AJ40" s="17">
        <f t="shared" si="4"/>
        <v>0</v>
      </c>
    </row>
    <row r="41" spans="1:36" s="48" customFormat="1" ht="63" customHeight="1">
      <c r="A41" s="27" t="s">
        <v>18</v>
      </c>
      <c r="B41" s="23">
        <f>H41+J41+L41+N41+P41+R41+T41+V41+X41+Z41+AB41+AD41</f>
        <v>13356</v>
      </c>
      <c r="C41" s="23">
        <f>H41+J41+L41+N41+P41+R41+T41+V41+X41+Z41</f>
        <v>11479.4</v>
      </c>
      <c r="D41" s="23">
        <f>E41</f>
        <v>6445.81</v>
      </c>
      <c r="E41" s="23">
        <f>I41+K41+M41+O41+Q41+S41+U41+W41+Y41+AA41</f>
        <v>6445.81</v>
      </c>
      <c r="F41" s="49">
        <f>E41/B41</f>
        <v>0.48261530398322855</v>
      </c>
      <c r="G41" s="49">
        <f>E41/C41</f>
        <v>0.5615110545847345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8207.58</v>
      </c>
      <c r="W41" s="26">
        <v>6445.81</v>
      </c>
      <c r="X41" s="26">
        <v>3271.82</v>
      </c>
      <c r="Y41" s="26">
        <v>0</v>
      </c>
      <c r="Z41" s="26">
        <v>0</v>
      </c>
      <c r="AA41" s="26">
        <v>0</v>
      </c>
      <c r="AB41" s="26">
        <v>1876.6</v>
      </c>
      <c r="AC41" s="26">
        <v>0</v>
      </c>
      <c r="AD41" s="26">
        <v>0</v>
      </c>
      <c r="AE41" s="26">
        <v>0</v>
      </c>
      <c r="AF41" s="79"/>
      <c r="AG41" s="80"/>
      <c r="AH41" s="17">
        <f t="shared" si="2"/>
        <v>13356</v>
      </c>
      <c r="AI41" s="17">
        <f t="shared" si="3"/>
        <v>11479.4</v>
      </c>
      <c r="AJ41" s="17">
        <f t="shared" si="4"/>
        <v>6445.81</v>
      </c>
    </row>
    <row r="42" spans="1:36" s="48" customFormat="1" ht="63" customHeight="1">
      <c r="A42" s="28" t="s">
        <v>19</v>
      </c>
      <c r="B42" s="23">
        <f>H42+J42+L42+N42+P42+R42+T42+V42+X42+Z42+AB42+AD42</f>
        <v>3366.1</v>
      </c>
      <c r="C42" s="23">
        <f>H42+J42+L42+N42+P42+R42+T42+V42+X42+Z42</f>
        <v>2869.9</v>
      </c>
      <c r="D42" s="23">
        <f>E42</f>
        <v>1611.46</v>
      </c>
      <c r="E42" s="23">
        <f>I42+K42+M42+O42+Q42+S42+U42+W42+Y42+AA42</f>
        <v>1611.46</v>
      </c>
      <c r="F42" s="49">
        <f>E42/B42</f>
        <v>0.478732063812721</v>
      </c>
      <c r="G42" s="49">
        <f>E42/C42</f>
        <v>0.5615038851527928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80.58</v>
      </c>
      <c r="S42" s="26">
        <v>80.58</v>
      </c>
      <c r="T42" s="26">
        <v>1530.88</v>
      </c>
      <c r="U42" s="26">
        <v>1530.88</v>
      </c>
      <c r="V42" s="26">
        <v>440.44</v>
      </c>
      <c r="W42" s="26">
        <v>0</v>
      </c>
      <c r="X42" s="26">
        <v>818</v>
      </c>
      <c r="Y42" s="26">
        <v>0</v>
      </c>
      <c r="Z42" s="26">
        <v>0</v>
      </c>
      <c r="AA42" s="26">
        <v>0</v>
      </c>
      <c r="AB42" s="26">
        <v>469.1</v>
      </c>
      <c r="AC42" s="26">
        <v>0</v>
      </c>
      <c r="AD42" s="26">
        <v>27.1</v>
      </c>
      <c r="AE42" s="26">
        <v>0</v>
      </c>
      <c r="AF42" s="79"/>
      <c r="AG42" s="80"/>
      <c r="AH42" s="17">
        <f t="shared" si="2"/>
        <v>3366.1</v>
      </c>
      <c r="AI42" s="17">
        <f t="shared" si="3"/>
        <v>2869.9</v>
      </c>
      <c r="AJ42" s="17">
        <f t="shared" si="4"/>
        <v>1611.46</v>
      </c>
    </row>
    <row r="43" spans="1:36" s="48" customFormat="1" ht="63" customHeight="1">
      <c r="A43" s="25" t="s">
        <v>27</v>
      </c>
      <c r="B43" s="23">
        <f>H43+I43+J43+K43+L43+M43+N43+O43+P43+Q43+R43+S43</f>
        <v>0</v>
      </c>
      <c r="C43" s="23">
        <f>H43+J43+L43+N43+P43+R43</f>
        <v>0</v>
      </c>
      <c r="D43" s="23">
        <f>E43</f>
        <v>0</v>
      </c>
      <c r="E43" s="23">
        <f>I43+K43+M43+O43+Q43+S43+U43+W43+Y43</f>
        <v>0</v>
      </c>
      <c r="F43" s="49">
        <v>0</v>
      </c>
      <c r="G43" s="49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81"/>
      <c r="AG43" s="82"/>
      <c r="AH43" s="17">
        <f t="shared" si="2"/>
        <v>0</v>
      </c>
      <c r="AI43" s="17">
        <f t="shared" si="3"/>
        <v>0</v>
      </c>
      <c r="AJ43" s="17">
        <f t="shared" si="4"/>
        <v>0</v>
      </c>
    </row>
    <row r="44" spans="1:36" s="48" customFormat="1" ht="69.75" customHeight="1">
      <c r="A44" s="20" t="s">
        <v>44</v>
      </c>
      <c r="B44" s="44">
        <f>B45</f>
        <v>13170.699999999999</v>
      </c>
      <c r="C44" s="44">
        <f>C45</f>
        <v>13170.55</v>
      </c>
      <c r="D44" s="44">
        <f>D45</f>
        <v>9921.84</v>
      </c>
      <c r="E44" s="44">
        <f>E45</f>
        <v>9921.84</v>
      </c>
      <c r="F44" s="43">
        <f>E44/B44</f>
        <v>0.7533267024531727</v>
      </c>
      <c r="G44" s="43">
        <f>E44/C44</f>
        <v>0.7533352821256516</v>
      </c>
      <c r="H44" s="44">
        <f aca="true" t="shared" si="26" ref="H44:AE44">H45</f>
        <v>0</v>
      </c>
      <c r="I44" s="44">
        <f t="shared" si="26"/>
        <v>0</v>
      </c>
      <c r="J44" s="44">
        <f t="shared" si="26"/>
        <v>0</v>
      </c>
      <c r="K44" s="44">
        <f t="shared" si="26"/>
        <v>0</v>
      </c>
      <c r="L44" s="44">
        <f t="shared" si="26"/>
        <v>6425.32</v>
      </c>
      <c r="M44" s="44">
        <f t="shared" si="26"/>
        <v>6425.32</v>
      </c>
      <c r="N44" s="44">
        <f t="shared" si="26"/>
        <v>0</v>
      </c>
      <c r="O44" s="44">
        <f t="shared" si="26"/>
        <v>0</v>
      </c>
      <c r="P44" s="44">
        <f t="shared" si="26"/>
        <v>0</v>
      </c>
      <c r="Q44" s="44">
        <f t="shared" si="26"/>
        <v>0</v>
      </c>
      <c r="R44" s="44">
        <f t="shared" si="26"/>
        <v>3364.71</v>
      </c>
      <c r="S44" s="44">
        <f t="shared" si="26"/>
        <v>116</v>
      </c>
      <c r="T44" s="44">
        <f t="shared" si="26"/>
        <v>3354</v>
      </c>
      <c r="U44" s="44">
        <f t="shared" si="26"/>
        <v>3354</v>
      </c>
      <c r="V44" s="44">
        <f t="shared" si="26"/>
        <v>0</v>
      </c>
      <c r="W44" s="44">
        <f t="shared" si="26"/>
        <v>0</v>
      </c>
      <c r="X44" s="44">
        <f t="shared" si="26"/>
        <v>26.52</v>
      </c>
      <c r="Y44" s="44">
        <f t="shared" si="26"/>
        <v>26.52</v>
      </c>
      <c r="Z44" s="44">
        <f t="shared" si="26"/>
        <v>0</v>
      </c>
      <c r="AA44" s="44">
        <f t="shared" si="26"/>
        <v>0</v>
      </c>
      <c r="AB44" s="44">
        <f t="shared" si="26"/>
        <v>0</v>
      </c>
      <c r="AC44" s="44">
        <f t="shared" si="26"/>
        <v>0</v>
      </c>
      <c r="AD44" s="44">
        <f t="shared" si="26"/>
        <v>0.1509</v>
      </c>
      <c r="AE44" s="44">
        <f t="shared" si="26"/>
        <v>0</v>
      </c>
      <c r="AF44" s="95" t="s">
        <v>76</v>
      </c>
      <c r="AG44" s="96"/>
      <c r="AH44" s="17">
        <f t="shared" si="2"/>
        <v>13170.7009</v>
      </c>
      <c r="AI44" s="17">
        <f t="shared" si="3"/>
        <v>13170.55</v>
      </c>
      <c r="AJ44" s="17">
        <f t="shared" si="4"/>
        <v>9921.84</v>
      </c>
    </row>
    <row r="45" spans="1:36" s="50" customFormat="1" ht="54" customHeight="1">
      <c r="A45" s="20" t="s">
        <v>24</v>
      </c>
      <c r="B45" s="23">
        <f>B46+B47+B48+B49</f>
        <v>13170.699999999999</v>
      </c>
      <c r="C45" s="23">
        <f>C46+C47+C48+C49</f>
        <v>13170.55</v>
      </c>
      <c r="D45" s="23">
        <f>D46+D47+D48+D49</f>
        <v>9921.84</v>
      </c>
      <c r="E45" s="23">
        <f>E46+E47+E48+E49</f>
        <v>9921.84</v>
      </c>
      <c r="F45" s="24">
        <f>E45/B45</f>
        <v>0.7533267024531727</v>
      </c>
      <c r="G45" s="24">
        <f>E45/C45</f>
        <v>0.7533352821256516</v>
      </c>
      <c r="H45" s="23">
        <f aca="true" t="shared" si="27" ref="H45:AE45">H46+H47+H48+H49</f>
        <v>0</v>
      </c>
      <c r="I45" s="23">
        <f t="shared" si="27"/>
        <v>0</v>
      </c>
      <c r="J45" s="23">
        <f>J46+J47+J48+J49</f>
        <v>0</v>
      </c>
      <c r="K45" s="23">
        <f t="shared" si="27"/>
        <v>0</v>
      </c>
      <c r="L45" s="23">
        <f t="shared" si="27"/>
        <v>6425.32</v>
      </c>
      <c r="M45" s="23">
        <f t="shared" si="27"/>
        <v>6425.32</v>
      </c>
      <c r="N45" s="23">
        <f t="shared" si="27"/>
        <v>0</v>
      </c>
      <c r="O45" s="23">
        <f t="shared" si="27"/>
        <v>0</v>
      </c>
      <c r="P45" s="23">
        <f t="shared" si="27"/>
        <v>0</v>
      </c>
      <c r="Q45" s="23">
        <f t="shared" si="27"/>
        <v>0</v>
      </c>
      <c r="R45" s="23">
        <f t="shared" si="27"/>
        <v>3364.71</v>
      </c>
      <c r="S45" s="23">
        <f t="shared" si="27"/>
        <v>116</v>
      </c>
      <c r="T45" s="23">
        <f t="shared" si="27"/>
        <v>3354</v>
      </c>
      <c r="U45" s="23">
        <f t="shared" si="27"/>
        <v>3354</v>
      </c>
      <c r="V45" s="23">
        <f t="shared" si="27"/>
        <v>0</v>
      </c>
      <c r="W45" s="23">
        <f t="shared" si="27"/>
        <v>0</v>
      </c>
      <c r="X45" s="23">
        <f t="shared" si="27"/>
        <v>26.52</v>
      </c>
      <c r="Y45" s="23">
        <f t="shared" si="27"/>
        <v>26.52</v>
      </c>
      <c r="Z45" s="23">
        <f t="shared" si="27"/>
        <v>0</v>
      </c>
      <c r="AA45" s="23">
        <f t="shared" si="27"/>
        <v>0</v>
      </c>
      <c r="AB45" s="23">
        <f t="shared" si="27"/>
        <v>0</v>
      </c>
      <c r="AC45" s="23">
        <f t="shared" si="27"/>
        <v>0</v>
      </c>
      <c r="AD45" s="23">
        <f>AD46+AD47+AD48+AD49</f>
        <v>0.1509</v>
      </c>
      <c r="AE45" s="23">
        <f t="shared" si="27"/>
        <v>0</v>
      </c>
      <c r="AF45" s="97"/>
      <c r="AG45" s="98"/>
      <c r="AH45" s="17">
        <f t="shared" si="2"/>
        <v>13170.7009</v>
      </c>
      <c r="AI45" s="17">
        <f t="shared" si="3"/>
        <v>13170.55</v>
      </c>
      <c r="AJ45" s="17">
        <f t="shared" si="4"/>
        <v>9921.84</v>
      </c>
    </row>
    <row r="46" spans="1:36" s="48" customFormat="1" ht="54" customHeight="1">
      <c r="A46" s="51" t="s">
        <v>20</v>
      </c>
      <c r="B46" s="23">
        <f>H46+I46+J46+K46+L46+M46+N46+O46+Q46+R46+S46+P46</f>
        <v>0</v>
      </c>
      <c r="C46" s="23">
        <f>H46+J46+L46+N46+P46+R46</f>
        <v>0</v>
      </c>
      <c r="D46" s="23">
        <f>E46</f>
        <v>0</v>
      </c>
      <c r="E46" s="23">
        <f>I46+K46</f>
        <v>0</v>
      </c>
      <c r="F46" s="24">
        <v>0</v>
      </c>
      <c r="G46" s="24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3">
        <v>0</v>
      </c>
      <c r="AF46" s="97"/>
      <c r="AG46" s="98"/>
      <c r="AH46" s="17">
        <f t="shared" si="2"/>
        <v>0</v>
      </c>
      <c r="AI46" s="17">
        <f t="shared" si="3"/>
        <v>0</v>
      </c>
      <c r="AJ46" s="17">
        <f t="shared" si="4"/>
        <v>0</v>
      </c>
    </row>
    <row r="47" spans="1:36" s="48" customFormat="1" ht="54" customHeight="1">
      <c r="A47" s="25" t="s">
        <v>18</v>
      </c>
      <c r="B47" s="23">
        <f>H47+J47+L47+N47+R47+P47+T47+V47+X47+Z47+AB47+AD47</f>
        <v>2776</v>
      </c>
      <c r="C47" s="23">
        <f>H47+J47+L47+N47+P47+R47+T47+V47+X47+Z47</f>
        <v>2776</v>
      </c>
      <c r="D47" s="23">
        <f>E47</f>
        <v>2776</v>
      </c>
      <c r="E47" s="23">
        <f>I47+K47+M47+O47+Q47+U47+W47+Y47+AA47</f>
        <v>2776</v>
      </c>
      <c r="F47" s="24">
        <f>E47/B47</f>
        <v>1</v>
      </c>
      <c r="G47" s="24">
        <f>E47/C47</f>
        <v>1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2776</v>
      </c>
      <c r="U47" s="26">
        <v>2776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3">
        <v>0</v>
      </c>
      <c r="AF47" s="97"/>
      <c r="AG47" s="98"/>
      <c r="AH47" s="17">
        <f t="shared" si="2"/>
        <v>2776</v>
      </c>
      <c r="AI47" s="17">
        <f t="shared" si="3"/>
        <v>2776</v>
      </c>
      <c r="AJ47" s="17">
        <f t="shared" si="4"/>
        <v>2776</v>
      </c>
    </row>
    <row r="48" spans="1:36" s="48" customFormat="1" ht="64.5" customHeight="1">
      <c r="A48" s="25" t="s">
        <v>19</v>
      </c>
      <c r="B48" s="23">
        <f>H48+J48+L48+N48+P48+R48+T48+V48+X48+Z48+AB48+AD48</f>
        <v>10394.699999999999</v>
      </c>
      <c r="C48" s="23">
        <f>H48+J48+L48+N48+P48+R48+T48+V48+X48+Z48</f>
        <v>10394.55</v>
      </c>
      <c r="D48" s="23">
        <f>E48</f>
        <v>7145.84</v>
      </c>
      <c r="E48" s="23">
        <f>I48+K48+M48+O48+Q48+S48+U48+W48+Y48+AA48</f>
        <v>7145.84</v>
      </c>
      <c r="F48" s="24">
        <f>E48/B48</f>
        <v>0.6874503352670112</v>
      </c>
      <c r="G48" s="24">
        <f>E48/C48</f>
        <v>0.6874602556147212</v>
      </c>
      <c r="H48" s="26">
        <v>0</v>
      </c>
      <c r="I48" s="26">
        <v>0</v>
      </c>
      <c r="J48" s="26">
        <v>0</v>
      </c>
      <c r="K48" s="26">
        <v>0</v>
      </c>
      <c r="L48" s="26">
        <v>6425.32</v>
      </c>
      <c r="M48" s="26">
        <v>6425.32</v>
      </c>
      <c r="N48" s="26">
        <v>0</v>
      </c>
      <c r="O48" s="26">
        <v>0</v>
      </c>
      <c r="P48" s="26">
        <v>0</v>
      </c>
      <c r="Q48" s="26">
        <v>0</v>
      </c>
      <c r="R48" s="26">
        <v>3364.71</v>
      </c>
      <c r="S48" s="26">
        <v>116</v>
      </c>
      <c r="T48" s="26">
        <v>578</v>
      </c>
      <c r="U48" s="26">
        <v>578</v>
      </c>
      <c r="V48" s="26">
        <v>0</v>
      </c>
      <c r="W48" s="26">
        <v>0</v>
      </c>
      <c r="X48" s="26">
        <v>26.52</v>
      </c>
      <c r="Y48" s="26">
        <v>26.52</v>
      </c>
      <c r="Z48" s="26">
        <v>0</v>
      </c>
      <c r="AA48" s="26">
        <v>0</v>
      </c>
      <c r="AB48" s="26">
        <v>0</v>
      </c>
      <c r="AC48" s="26">
        <v>0</v>
      </c>
      <c r="AD48" s="26">
        <v>0.15</v>
      </c>
      <c r="AE48" s="23">
        <v>0</v>
      </c>
      <c r="AF48" s="97"/>
      <c r="AG48" s="98"/>
      <c r="AH48" s="17">
        <f t="shared" si="2"/>
        <v>10394.699999999999</v>
      </c>
      <c r="AI48" s="17">
        <f t="shared" si="3"/>
        <v>10394.55</v>
      </c>
      <c r="AJ48" s="17">
        <f t="shared" si="4"/>
        <v>7145.84</v>
      </c>
    </row>
    <row r="49" spans="1:36" s="48" customFormat="1" ht="150" customHeight="1">
      <c r="A49" s="51" t="s">
        <v>27</v>
      </c>
      <c r="B49" s="23">
        <f>H49+I49+J49+K49+L49+M49+N49+O49+Q49+R49+S49+P49</f>
        <v>0</v>
      </c>
      <c r="C49" s="23">
        <f>H49+J49+L49+N49+P49+R49</f>
        <v>0</v>
      </c>
      <c r="D49" s="23">
        <f>E49</f>
        <v>0</v>
      </c>
      <c r="E49" s="23">
        <f>I49+K49+M49</f>
        <v>0</v>
      </c>
      <c r="F49" s="24">
        <v>0</v>
      </c>
      <c r="G49" s="24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0.0009</v>
      </c>
      <c r="AE49" s="23">
        <v>0</v>
      </c>
      <c r="AF49" s="99"/>
      <c r="AG49" s="100"/>
      <c r="AH49" s="17">
        <f t="shared" si="2"/>
        <v>0.0009</v>
      </c>
      <c r="AI49" s="17">
        <f t="shared" si="3"/>
        <v>0</v>
      </c>
      <c r="AJ49" s="17">
        <f t="shared" si="4"/>
        <v>0</v>
      </c>
    </row>
    <row r="50" spans="1:36" s="21" customFormat="1" ht="63.75" customHeight="1">
      <c r="A50" s="20" t="s">
        <v>50</v>
      </c>
      <c r="B50" s="44">
        <f>B51</f>
        <v>2921.4</v>
      </c>
      <c r="C50" s="44">
        <f>C51</f>
        <v>2921.34</v>
      </c>
      <c r="D50" s="44">
        <f>D51</f>
        <v>517.39</v>
      </c>
      <c r="E50" s="44">
        <f>E51</f>
        <v>517.39</v>
      </c>
      <c r="F50" s="43">
        <f>E50/B50</f>
        <v>0.17710344355446017</v>
      </c>
      <c r="G50" s="43">
        <f>E50/C50</f>
        <v>0.17710708099707667</v>
      </c>
      <c r="H50" s="44">
        <f aca="true" t="shared" si="28" ref="H50:AE50">H51</f>
        <v>0</v>
      </c>
      <c r="I50" s="44">
        <f t="shared" si="28"/>
        <v>0</v>
      </c>
      <c r="J50" s="44">
        <f t="shared" si="28"/>
        <v>0</v>
      </c>
      <c r="K50" s="44">
        <f t="shared" si="28"/>
        <v>0</v>
      </c>
      <c r="L50" s="44">
        <f t="shared" si="28"/>
        <v>517.39</v>
      </c>
      <c r="M50" s="44">
        <f t="shared" si="28"/>
        <v>517.39</v>
      </c>
      <c r="N50" s="44">
        <f t="shared" si="28"/>
        <v>0</v>
      </c>
      <c r="O50" s="44">
        <f t="shared" si="28"/>
        <v>0</v>
      </c>
      <c r="P50" s="44">
        <f t="shared" si="28"/>
        <v>0</v>
      </c>
      <c r="Q50" s="44">
        <f t="shared" si="28"/>
        <v>0</v>
      </c>
      <c r="R50" s="44">
        <f t="shared" si="28"/>
        <v>0</v>
      </c>
      <c r="S50" s="44">
        <f t="shared" si="28"/>
        <v>0</v>
      </c>
      <c r="T50" s="44">
        <f t="shared" si="28"/>
        <v>1363</v>
      </c>
      <c r="U50" s="44">
        <f t="shared" si="28"/>
        <v>0</v>
      </c>
      <c r="V50" s="44">
        <f t="shared" si="28"/>
        <v>1040.95</v>
      </c>
      <c r="W50" s="44">
        <f t="shared" si="28"/>
        <v>0</v>
      </c>
      <c r="X50" s="44">
        <f t="shared" si="28"/>
        <v>0</v>
      </c>
      <c r="Y50" s="44">
        <f t="shared" si="28"/>
        <v>0</v>
      </c>
      <c r="Z50" s="44">
        <f t="shared" si="28"/>
        <v>0</v>
      </c>
      <c r="AA50" s="44">
        <f t="shared" si="28"/>
        <v>0</v>
      </c>
      <c r="AB50" s="44">
        <f t="shared" si="28"/>
        <v>0</v>
      </c>
      <c r="AC50" s="44">
        <f t="shared" si="28"/>
        <v>0</v>
      </c>
      <c r="AD50" s="44">
        <f t="shared" si="28"/>
        <v>0.06</v>
      </c>
      <c r="AE50" s="44">
        <f t="shared" si="28"/>
        <v>0</v>
      </c>
      <c r="AF50" s="88" t="s">
        <v>60</v>
      </c>
      <c r="AG50" s="78"/>
      <c r="AH50" s="17">
        <f t="shared" si="2"/>
        <v>2921.4</v>
      </c>
      <c r="AI50" s="17">
        <f t="shared" si="3"/>
        <v>2921.34</v>
      </c>
      <c r="AJ50" s="17">
        <f t="shared" si="4"/>
        <v>517.39</v>
      </c>
    </row>
    <row r="51" spans="1:36" s="21" customFormat="1" ht="22.5" customHeight="1">
      <c r="A51" s="29" t="s">
        <v>24</v>
      </c>
      <c r="B51" s="23">
        <f>B52+B53+B54+B55</f>
        <v>2921.4</v>
      </c>
      <c r="C51" s="23">
        <f>C52+C53+C54+C55</f>
        <v>2921.34</v>
      </c>
      <c r="D51" s="23">
        <f>D52+D53+D54+D55</f>
        <v>517.39</v>
      </c>
      <c r="E51" s="23">
        <f>E52+E53+E54+E55</f>
        <v>517.39</v>
      </c>
      <c r="F51" s="24">
        <f>E51/B51</f>
        <v>0.17710344355446017</v>
      </c>
      <c r="G51" s="24">
        <f>E51/C51</f>
        <v>0.17710708099707667</v>
      </c>
      <c r="H51" s="23">
        <f aca="true" t="shared" si="29" ref="H51:AE51">H52+H53+H54+H55</f>
        <v>0</v>
      </c>
      <c r="I51" s="23">
        <f t="shared" si="29"/>
        <v>0</v>
      </c>
      <c r="J51" s="23">
        <f t="shared" si="29"/>
        <v>0</v>
      </c>
      <c r="K51" s="23">
        <f t="shared" si="29"/>
        <v>0</v>
      </c>
      <c r="L51" s="23">
        <f t="shared" si="29"/>
        <v>517.39</v>
      </c>
      <c r="M51" s="23">
        <f t="shared" si="29"/>
        <v>517.39</v>
      </c>
      <c r="N51" s="23">
        <f t="shared" si="29"/>
        <v>0</v>
      </c>
      <c r="O51" s="23">
        <f t="shared" si="29"/>
        <v>0</v>
      </c>
      <c r="P51" s="23">
        <f t="shared" si="29"/>
        <v>0</v>
      </c>
      <c r="Q51" s="23">
        <f t="shared" si="29"/>
        <v>0</v>
      </c>
      <c r="R51" s="23">
        <f t="shared" si="29"/>
        <v>0</v>
      </c>
      <c r="S51" s="23">
        <f t="shared" si="29"/>
        <v>0</v>
      </c>
      <c r="T51" s="23">
        <f t="shared" si="29"/>
        <v>1363</v>
      </c>
      <c r="U51" s="23">
        <f t="shared" si="29"/>
        <v>0</v>
      </c>
      <c r="V51" s="23">
        <f t="shared" si="29"/>
        <v>1040.95</v>
      </c>
      <c r="W51" s="23">
        <f t="shared" si="29"/>
        <v>0</v>
      </c>
      <c r="X51" s="23">
        <f t="shared" si="29"/>
        <v>0</v>
      </c>
      <c r="Y51" s="23">
        <f t="shared" si="29"/>
        <v>0</v>
      </c>
      <c r="Z51" s="23">
        <f t="shared" si="29"/>
        <v>0</v>
      </c>
      <c r="AA51" s="23">
        <f t="shared" si="29"/>
        <v>0</v>
      </c>
      <c r="AB51" s="23">
        <f t="shared" si="29"/>
        <v>0</v>
      </c>
      <c r="AC51" s="23">
        <f t="shared" si="29"/>
        <v>0</v>
      </c>
      <c r="AD51" s="23">
        <f t="shared" si="29"/>
        <v>0.06</v>
      </c>
      <c r="AE51" s="23">
        <f t="shared" si="29"/>
        <v>0</v>
      </c>
      <c r="AF51" s="79"/>
      <c r="AG51" s="80"/>
      <c r="AH51" s="17">
        <f t="shared" si="2"/>
        <v>2921.4</v>
      </c>
      <c r="AI51" s="17">
        <f t="shared" si="3"/>
        <v>2921.34</v>
      </c>
      <c r="AJ51" s="17">
        <f t="shared" si="4"/>
        <v>517.39</v>
      </c>
    </row>
    <row r="52" spans="1:36" s="21" customFormat="1" ht="22.5" customHeight="1">
      <c r="A52" s="27" t="s">
        <v>20</v>
      </c>
      <c r="B52" s="23">
        <f>H52+J52+L52+N52+P52+R52+T52+V52+X52+Z52+AB52+AD52</f>
        <v>0</v>
      </c>
      <c r="C52" s="23">
        <f>H52+J52+L52</f>
        <v>0</v>
      </c>
      <c r="D52" s="23">
        <f>E52</f>
        <v>0</v>
      </c>
      <c r="E52" s="23">
        <f>I52+K52+M52</f>
        <v>0</v>
      </c>
      <c r="F52" s="24">
        <v>0</v>
      </c>
      <c r="G52" s="24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3">
        <v>0</v>
      </c>
      <c r="AF52" s="79"/>
      <c r="AG52" s="80"/>
      <c r="AH52" s="17">
        <f t="shared" si="2"/>
        <v>0</v>
      </c>
      <c r="AI52" s="17">
        <f t="shared" si="3"/>
        <v>0</v>
      </c>
      <c r="AJ52" s="17">
        <f t="shared" si="4"/>
        <v>0</v>
      </c>
    </row>
    <row r="53" spans="1:36" s="21" customFormat="1" ht="22.5" customHeight="1">
      <c r="A53" s="27" t="s">
        <v>18</v>
      </c>
      <c r="B53" s="23">
        <f>H53+J53+L53+N53+P53+R53+T53+V53+X53+Z53+AB53+AD53</f>
        <v>0</v>
      </c>
      <c r="C53" s="23">
        <f>H53+J53+L53</f>
        <v>0</v>
      </c>
      <c r="D53" s="23">
        <f>E53</f>
        <v>0</v>
      </c>
      <c r="E53" s="23">
        <f>I53+K53+M53</f>
        <v>0</v>
      </c>
      <c r="F53" s="24">
        <v>0</v>
      </c>
      <c r="G53" s="24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3">
        <v>0</v>
      </c>
      <c r="AF53" s="79"/>
      <c r="AG53" s="80"/>
      <c r="AH53" s="17">
        <f t="shared" si="2"/>
        <v>0</v>
      </c>
      <c r="AI53" s="17">
        <f t="shared" si="3"/>
        <v>0</v>
      </c>
      <c r="AJ53" s="17">
        <f t="shared" si="4"/>
        <v>0</v>
      </c>
    </row>
    <row r="54" spans="1:36" s="48" customFormat="1" ht="22.5" customHeight="1">
      <c r="A54" s="27" t="s">
        <v>19</v>
      </c>
      <c r="B54" s="23">
        <f>H54+J54+L54+N54+P54+R54+T54+V54+X54+Z54+AB54+AD54</f>
        <v>2921.4</v>
      </c>
      <c r="C54" s="23">
        <f>H54+J54+L54+N54+P54+R54+T54+V54+X54+Z54</f>
        <v>2921.34</v>
      </c>
      <c r="D54" s="23">
        <f>E54</f>
        <v>517.39</v>
      </c>
      <c r="E54" s="23">
        <f>I54+K54+M54+O54+Q54+S54+U54+W54+Y54+AA54</f>
        <v>517.39</v>
      </c>
      <c r="F54" s="24">
        <f>E54/B54</f>
        <v>0.17710344355446017</v>
      </c>
      <c r="G54" s="24">
        <f>E54/C54</f>
        <v>0.17710708099707667</v>
      </c>
      <c r="H54" s="26">
        <v>0</v>
      </c>
      <c r="I54" s="26">
        <v>0</v>
      </c>
      <c r="J54" s="26">
        <v>0</v>
      </c>
      <c r="K54" s="26">
        <v>0</v>
      </c>
      <c r="L54" s="26">
        <v>517.39</v>
      </c>
      <c r="M54" s="26">
        <v>517.39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1363</v>
      </c>
      <c r="U54" s="26">
        <v>0</v>
      </c>
      <c r="V54" s="26">
        <v>1040.95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0.06</v>
      </c>
      <c r="AE54" s="23">
        <v>0</v>
      </c>
      <c r="AF54" s="79"/>
      <c r="AG54" s="80"/>
      <c r="AH54" s="17">
        <f t="shared" si="2"/>
        <v>2921.4</v>
      </c>
      <c r="AI54" s="17">
        <f t="shared" si="3"/>
        <v>2921.34</v>
      </c>
      <c r="AJ54" s="17">
        <f t="shared" si="4"/>
        <v>517.39</v>
      </c>
    </row>
    <row r="55" spans="1:36" s="21" customFormat="1" ht="22.5" customHeight="1">
      <c r="A55" s="25" t="s">
        <v>27</v>
      </c>
      <c r="B55" s="23">
        <f>H55+J55+L55+N55+P55+R55+T55+V55+X55+Z55+AB55+AD55</f>
        <v>0</v>
      </c>
      <c r="C55" s="23">
        <f>H55+J55+L55</f>
        <v>0</v>
      </c>
      <c r="D55" s="23">
        <f>E55</f>
        <v>0</v>
      </c>
      <c r="E55" s="23">
        <f>I55+K55+M55</f>
        <v>0</v>
      </c>
      <c r="F55" s="24">
        <v>0</v>
      </c>
      <c r="G55" s="24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3">
        <v>0</v>
      </c>
      <c r="AF55" s="81"/>
      <c r="AG55" s="82"/>
      <c r="AH55" s="17">
        <f t="shared" si="2"/>
        <v>0</v>
      </c>
      <c r="AI55" s="17">
        <f t="shared" si="3"/>
        <v>0</v>
      </c>
      <c r="AJ55" s="17">
        <f t="shared" si="4"/>
        <v>0</v>
      </c>
    </row>
    <row r="56" spans="1:36" s="48" customFormat="1" ht="44.25" customHeight="1">
      <c r="A56" s="20" t="s">
        <v>56</v>
      </c>
      <c r="B56" s="44">
        <f>B57</f>
        <v>7233.2</v>
      </c>
      <c r="C56" s="44">
        <f aca="true" t="shared" si="30" ref="C56:AE56">C57</f>
        <v>5375</v>
      </c>
      <c r="D56" s="44">
        <f t="shared" si="30"/>
        <v>5375</v>
      </c>
      <c r="E56" s="44">
        <f t="shared" si="30"/>
        <v>125</v>
      </c>
      <c r="F56" s="43">
        <f>E56/B56</f>
        <v>0.017281424542387878</v>
      </c>
      <c r="G56" s="43">
        <f>E56/C56</f>
        <v>0.023255813953488372</v>
      </c>
      <c r="H56" s="44">
        <f t="shared" si="30"/>
        <v>0</v>
      </c>
      <c r="I56" s="44">
        <f t="shared" si="30"/>
        <v>0</v>
      </c>
      <c r="J56" s="44">
        <f t="shared" si="30"/>
        <v>0</v>
      </c>
      <c r="K56" s="44">
        <f t="shared" si="30"/>
        <v>0</v>
      </c>
      <c r="L56" s="44">
        <f t="shared" si="30"/>
        <v>0</v>
      </c>
      <c r="M56" s="44">
        <f t="shared" si="30"/>
        <v>0</v>
      </c>
      <c r="N56" s="44">
        <f t="shared" si="30"/>
        <v>808.3</v>
      </c>
      <c r="O56" s="44">
        <f t="shared" si="30"/>
        <v>0</v>
      </c>
      <c r="P56" s="44">
        <f t="shared" si="30"/>
        <v>0</v>
      </c>
      <c r="Q56" s="44">
        <f t="shared" si="30"/>
        <v>0</v>
      </c>
      <c r="R56" s="44">
        <f t="shared" si="30"/>
        <v>0</v>
      </c>
      <c r="S56" s="44">
        <f t="shared" si="30"/>
        <v>0</v>
      </c>
      <c r="T56" s="44">
        <f t="shared" si="30"/>
        <v>0</v>
      </c>
      <c r="U56" s="44">
        <f t="shared" si="30"/>
        <v>0</v>
      </c>
      <c r="V56" s="44">
        <f t="shared" si="30"/>
        <v>4566.7</v>
      </c>
      <c r="W56" s="44">
        <f t="shared" si="30"/>
        <v>0</v>
      </c>
      <c r="X56" s="44">
        <f t="shared" si="30"/>
        <v>0</v>
      </c>
      <c r="Y56" s="44">
        <f t="shared" si="30"/>
        <v>125</v>
      </c>
      <c r="Z56" s="44">
        <f t="shared" si="30"/>
        <v>0</v>
      </c>
      <c r="AA56" s="44">
        <f t="shared" si="30"/>
        <v>0</v>
      </c>
      <c r="AB56" s="44">
        <f t="shared" si="30"/>
        <v>1858.2</v>
      </c>
      <c r="AC56" s="44">
        <f t="shared" si="30"/>
        <v>0</v>
      </c>
      <c r="AD56" s="44">
        <f>AD57</f>
        <v>0</v>
      </c>
      <c r="AE56" s="44">
        <f t="shared" si="30"/>
        <v>0</v>
      </c>
      <c r="AF56" s="88" t="s">
        <v>77</v>
      </c>
      <c r="AG56" s="89"/>
      <c r="AH56" s="17">
        <f t="shared" si="2"/>
        <v>7233.2</v>
      </c>
      <c r="AI56" s="17">
        <f t="shared" si="3"/>
        <v>5375</v>
      </c>
      <c r="AJ56" s="17">
        <f t="shared" si="4"/>
        <v>125</v>
      </c>
    </row>
    <row r="57" spans="1:36" s="48" customFormat="1" ht="44.25" customHeight="1">
      <c r="A57" s="29" t="s">
        <v>24</v>
      </c>
      <c r="B57" s="23">
        <f>B58+B59+B60+B61</f>
        <v>7233.2</v>
      </c>
      <c r="C57" s="23">
        <f>C58+C59+C60+C61</f>
        <v>5375</v>
      </c>
      <c r="D57" s="23">
        <f>D58+D59+D60+D61</f>
        <v>5375</v>
      </c>
      <c r="E57" s="23">
        <f>E58+E59+E60+E61</f>
        <v>125</v>
      </c>
      <c r="F57" s="24">
        <f>E57/B57</f>
        <v>0.017281424542387878</v>
      </c>
      <c r="G57" s="24">
        <f>E57/C57</f>
        <v>0.023255813953488372</v>
      </c>
      <c r="H57" s="23">
        <f aca="true" t="shared" si="31" ref="H57:AE57">H58+H59+H60+H61</f>
        <v>0</v>
      </c>
      <c r="I57" s="23">
        <f t="shared" si="31"/>
        <v>0</v>
      </c>
      <c r="J57" s="23">
        <f t="shared" si="31"/>
        <v>0</v>
      </c>
      <c r="K57" s="23">
        <f t="shared" si="31"/>
        <v>0</v>
      </c>
      <c r="L57" s="23">
        <f t="shared" si="31"/>
        <v>0</v>
      </c>
      <c r="M57" s="23">
        <f t="shared" si="31"/>
        <v>0</v>
      </c>
      <c r="N57" s="23">
        <f t="shared" si="31"/>
        <v>808.3</v>
      </c>
      <c r="O57" s="23">
        <f t="shared" si="31"/>
        <v>0</v>
      </c>
      <c r="P57" s="23">
        <f t="shared" si="31"/>
        <v>0</v>
      </c>
      <c r="Q57" s="23">
        <f t="shared" si="31"/>
        <v>0</v>
      </c>
      <c r="R57" s="23">
        <f t="shared" si="31"/>
        <v>0</v>
      </c>
      <c r="S57" s="23">
        <f t="shared" si="31"/>
        <v>0</v>
      </c>
      <c r="T57" s="23">
        <f t="shared" si="31"/>
        <v>0</v>
      </c>
      <c r="U57" s="23">
        <f t="shared" si="31"/>
        <v>0</v>
      </c>
      <c r="V57" s="23">
        <f t="shared" si="31"/>
        <v>4566.7</v>
      </c>
      <c r="W57" s="23">
        <f t="shared" si="31"/>
        <v>0</v>
      </c>
      <c r="X57" s="23">
        <f t="shared" si="31"/>
        <v>0</v>
      </c>
      <c r="Y57" s="23">
        <f t="shared" si="31"/>
        <v>125</v>
      </c>
      <c r="Z57" s="23">
        <f t="shared" si="31"/>
        <v>0</v>
      </c>
      <c r="AA57" s="23">
        <f t="shared" si="31"/>
        <v>0</v>
      </c>
      <c r="AB57" s="23">
        <f t="shared" si="31"/>
        <v>1858.2</v>
      </c>
      <c r="AC57" s="23">
        <f t="shared" si="31"/>
        <v>0</v>
      </c>
      <c r="AD57" s="23">
        <f>AD58+AD59+AD60+AD61</f>
        <v>0</v>
      </c>
      <c r="AE57" s="23">
        <f t="shared" si="31"/>
        <v>0</v>
      </c>
      <c r="AF57" s="90"/>
      <c r="AG57" s="91"/>
      <c r="AH57" s="17">
        <f t="shared" si="2"/>
        <v>7233.2</v>
      </c>
      <c r="AI57" s="17">
        <f t="shared" si="3"/>
        <v>5375</v>
      </c>
      <c r="AJ57" s="17">
        <f t="shared" si="4"/>
        <v>125</v>
      </c>
    </row>
    <row r="58" spans="1:36" s="48" customFormat="1" ht="44.25" customHeight="1">
      <c r="A58" s="27" t="s">
        <v>20</v>
      </c>
      <c r="B58" s="23">
        <f>H58+J58+L58+N58+P58+R58+T58+V58+X58+Z58+AB58+AD58</f>
        <v>0</v>
      </c>
      <c r="C58" s="23">
        <f>H58+J58+L58</f>
        <v>0</v>
      </c>
      <c r="D58" s="23">
        <f>E58</f>
        <v>0</v>
      </c>
      <c r="E58" s="23">
        <f>I58+K58+M58</f>
        <v>0</v>
      </c>
      <c r="F58" s="24">
        <v>0</v>
      </c>
      <c r="G58" s="24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3">
        <v>0</v>
      </c>
      <c r="AF58" s="90"/>
      <c r="AG58" s="91"/>
      <c r="AH58" s="17">
        <f t="shared" si="2"/>
        <v>0</v>
      </c>
      <c r="AI58" s="17">
        <f t="shared" si="3"/>
        <v>0</v>
      </c>
      <c r="AJ58" s="17">
        <f t="shared" si="4"/>
        <v>0</v>
      </c>
    </row>
    <row r="59" spans="1:36" s="48" customFormat="1" ht="44.25" customHeight="1">
      <c r="A59" s="27" t="s">
        <v>18</v>
      </c>
      <c r="B59" s="23">
        <f>H59+J59+L59+N59+P59+R59+T59+V59+X59+Z59+AB59+AD59</f>
        <v>0</v>
      </c>
      <c r="C59" s="23">
        <f>H59+J59+L59</f>
        <v>0</v>
      </c>
      <c r="D59" s="23">
        <f>E59</f>
        <v>0</v>
      </c>
      <c r="E59" s="23">
        <f>I59+K59+M59</f>
        <v>0</v>
      </c>
      <c r="F59" s="24">
        <v>0</v>
      </c>
      <c r="G59" s="24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3">
        <v>0</v>
      </c>
      <c r="AF59" s="90"/>
      <c r="AG59" s="91"/>
      <c r="AH59" s="17">
        <f t="shared" si="2"/>
        <v>0</v>
      </c>
      <c r="AI59" s="17">
        <f t="shared" si="3"/>
        <v>0</v>
      </c>
      <c r="AJ59" s="17">
        <f t="shared" si="4"/>
        <v>0</v>
      </c>
    </row>
    <row r="60" spans="1:36" s="48" customFormat="1" ht="44.25" customHeight="1">
      <c r="A60" s="27" t="s">
        <v>19</v>
      </c>
      <c r="B60" s="23">
        <f>H60+J60+L60+N60+P60+R60+T60+V60+X60+Z60+AB60+AD60</f>
        <v>1983.2</v>
      </c>
      <c r="C60" s="23">
        <f>H60+J60+L60+N60+P60+R60+T60+V60+X60+Z60</f>
        <v>125</v>
      </c>
      <c r="D60" s="23">
        <f>E60</f>
        <v>125</v>
      </c>
      <c r="E60" s="23">
        <f>I60+K60+M60+O60+Q60+S60+U60+W60+Y60+AA60</f>
        <v>125</v>
      </c>
      <c r="F60" s="24">
        <f>E60/B60</f>
        <v>0.06302944735780557</v>
      </c>
      <c r="G60" s="24">
        <f>E60/C60</f>
        <v>1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125</v>
      </c>
      <c r="W60" s="26">
        <v>0</v>
      </c>
      <c r="X60" s="26">
        <v>0</v>
      </c>
      <c r="Y60" s="26">
        <v>125</v>
      </c>
      <c r="Z60" s="26">
        <v>0</v>
      </c>
      <c r="AA60" s="26">
        <v>0</v>
      </c>
      <c r="AB60" s="26">
        <v>1858.2</v>
      </c>
      <c r="AC60" s="26">
        <v>0</v>
      </c>
      <c r="AD60" s="26">
        <v>0</v>
      </c>
      <c r="AE60" s="23">
        <v>0</v>
      </c>
      <c r="AF60" s="90"/>
      <c r="AG60" s="91"/>
      <c r="AH60" s="17">
        <f t="shared" si="2"/>
        <v>1983.2</v>
      </c>
      <c r="AI60" s="17">
        <f t="shared" si="3"/>
        <v>125</v>
      </c>
      <c r="AJ60" s="17">
        <f t="shared" si="4"/>
        <v>125</v>
      </c>
    </row>
    <row r="61" spans="1:36" s="48" customFormat="1" ht="44.25" customHeight="1">
      <c r="A61" s="25" t="s">
        <v>27</v>
      </c>
      <c r="B61" s="23">
        <f>H61+J61+L61+N61+P61+R61+T61+V61+X61+Z61+AB61+AD61</f>
        <v>5250</v>
      </c>
      <c r="C61" s="23">
        <f>H61+J61+L61+N61+P61+R61+T61+V61+X61+Z61</f>
        <v>5250</v>
      </c>
      <c r="D61" s="23">
        <v>5250</v>
      </c>
      <c r="E61" s="23">
        <f>I61+K61+M61+O61+Q61+S61+U61+W61+Y61+AA61</f>
        <v>0</v>
      </c>
      <c r="F61" s="24">
        <f>E61/B61</f>
        <v>0</v>
      </c>
      <c r="G61" s="24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808.3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4441.7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3">
        <v>0</v>
      </c>
      <c r="AF61" s="92"/>
      <c r="AG61" s="93"/>
      <c r="AH61" s="17">
        <f t="shared" si="2"/>
        <v>5250</v>
      </c>
      <c r="AI61" s="17">
        <f t="shared" si="3"/>
        <v>5250</v>
      </c>
      <c r="AJ61" s="17">
        <f t="shared" si="4"/>
        <v>0</v>
      </c>
    </row>
    <row r="62" spans="1:36" s="48" customFormat="1" ht="81" customHeight="1">
      <c r="A62" s="22" t="s">
        <v>55</v>
      </c>
      <c r="B62" s="44">
        <f>B63</f>
        <v>551.4000000000001</v>
      </c>
      <c r="C62" s="44">
        <f aca="true" t="shared" si="32" ref="C62:AE62">C63</f>
        <v>551.33</v>
      </c>
      <c r="D62" s="44">
        <f t="shared" si="32"/>
        <v>239.83</v>
      </c>
      <c r="E62" s="44">
        <f t="shared" si="32"/>
        <v>239.83</v>
      </c>
      <c r="F62" s="43">
        <f>E62/B62</f>
        <v>0.43494740660137826</v>
      </c>
      <c r="G62" s="43">
        <f>E62/C62</f>
        <v>0.43500263000380895</v>
      </c>
      <c r="H62" s="26">
        <f t="shared" si="32"/>
        <v>0</v>
      </c>
      <c r="I62" s="26">
        <f t="shared" si="32"/>
        <v>0</v>
      </c>
      <c r="J62" s="26">
        <f t="shared" si="32"/>
        <v>0</v>
      </c>
      <c r="K62" s="26">
        <f t="shared" si="32"/>
        <v>0</v>
      </c>
      <c r="L62" s="26">
        <f t="shared" si="32"/>
        <v>0</v>
      </c>
      <c r="M62" s="26">
        <f t="shared" si="32"/>
        <v>0</v>
      </c>
      <c r="N62" s="26">
        <f t="shared" si="32"/>
        <v>0</v>
      </c>
      <c r="O62" s="26">
        <f t="shared" si="32"/>
        <v>0</v>
      </c>
      <c r="P62" s="26">
        <f t="shared" si="32"/>
        <v>0</v>
      </c>
      <c r="Q62" s="26">
        <f t="shared" si="32"/>
        <v>0</v>
      </c>
      <c r="R62" s="26">
        <f t="shared" si="32"/>
        <v>0</v>
      </c>
      <c r="S62" s="26">
        <f t="shared" si="32"/>
        <v>0</v>
      </c>
      <c r="T62" s="26">
        <f t="shared" si="32"/>
        <v>0</v>
      </c>
      <c r="U62" s="26">
        <f t="shared" si="32"/>
        <v>0</v>
      </c>
      <c r="V62" s="26">
        <f t="shared" si="32"/>
        <v>239.83</v>
      </c>
      <c r="W62" s="26">
        <f t="shared" si="32"/>
        <v>239.83</v>
      </c>
      <c r="X62" s="26">
        <f t="shared" si="32"/>
        <v>0</v>
      </c>
      <c r="Y62" s="26">
        <f t="shared" si="32"/>
        <v>0</v>
      </c>
      <c r="Z62" s="26">
        <f t="shared" si="32"/>
        <v>311.5</v>
      </c>
      <c r="AA62" s="26">
        <f t="shared" si="32"/>
        <v>0</v>
      </c>
      <c r="AB62" s="26">
        <f t="shared" si="32"/>
        <v>0</v>
      </c>
      <c r="AC62" s="26">
        <f t="shared" si="32"/>
        <v>0</v>
      </c>
      <c r="AD62" s="26">
        <f>AD63</f>
        <v>0.07</v>
      </c>
      <c r="AE62" s="23">
        <f t="shared" si="32"/>
        <v>0</v>
      </c>
      <c r="AF62" s="88" t="s">
        <v>66</v>
      </c>
      <c r="AG62" s="89"/>
      <c r="AH62" s="17">
        <f t="shared" si="2"/>
        <v>551.4000000000001</v>
      </c>
      <c r="AI62" s="17">
        <f t="shared" si="3"/>
        <v>551.33</v>
      </c>
      <c r="AJ62" s="17">
        <f t="shared" si="4"/>
        <v>239.83</v>
      </c>
    </row>
    <row r="63" spans="1:36" s="48" customFormat="1" ht="15.75" customHeight="1">
      <c r="A63" s="22" t="s">
        <v>24</v>
      </c>
      <c r="B63" s="23">
        <f>B64+B65+B66+B67</f>
        <v>551.4000000000001</v>
      </c>
      <c r="C63" s="23">
        <f>C64+C65+C66+C67</f>
        <v>551.33</v>
      </c>
      <c r="D63" s="23">
        <f>D64+D65+D66+D67</f>
        <v>239.83</v>
      </c>
      <c r="E63" s="23">
        <f>E64+E65+E66+E67</f>
        <v>239.83</v>
      </c>
      <c r="F63" s="24">
        <f>E63/B63</f>
        <v>0.43494740660137826</v>
      </c>
      <c r="G63" s="24">
        <f>E63/C63</f>
        <v>0.43500263000380895</v>
      </c>
      <c r="H63" s="26">
        <f aca="true" t="shared" si="33" ref="H63:AC63">H64+H65+H66+H67</f>
        <v>0</v>
      </c>
      <c r="I63" s="26">
        <f t="shared" si="33"/>
        <v>0</v>
      </c>
      <c r="J63" s="26">
        <f t="shared" si="33"/>
        <v>0</v>
      </c>
      <c r="K63" s="26">
        <f t="shared" si="33"/>
        <v>0</v>
      </c>
      <c r="L63" s="26">
        <f t="shared" si="33"/>
        <v>0</v>
      </c>
      <c r="M63" s="26">
        <f t="shared" si="33"/>
        <v>0</v>
      </c>
      <c r="N63" s="26">
        <f t="shared" si="33"/>
        <v>0</v>
      </c>
      <c r="O63" s="26">
        <f t="shared" si="33"/>
        <v>0</v>
      </c>
      <c r="P63" s="26">
        <f t="shared" si="33"/>
        <v>0</v>
      </c>
      <c r="Q63" s="26">
        <f t="shared" si="33"/>
        <v>0</v>
      </c>
      <c r="R63" s="26">
        <f t="shared" si="33"/>
        <v>0</v>
      </c>
      <c r="S63" s="26">
        <f t="shared" si="33"/>
        <v>0</v>
      </c>
      <c r="T63" s="26">
        <f t="shared" si="33"/>
        <v>0</v>
      </c>
      <c r="U63" s="26">
        <f t="shared" si="33"/>
        <v>0</v>
      </c>
      <c r="V63" s="26">
        <f t="shared" si="33"/>
        <v>239.83</v>
      </c>
      <c r="W63" s="26">
        <f t="shared" si="33"/>
        <v>239.83</v>
      </c>
      <c r="X63" s="26">
        <f t="shared" si="33"/>
        <v>0</v>
      </c>
      <c r="Y63" s="26">
        <f t="shared" si="33"/>
        <v>0</v>
      </c>
      <c r="Z63" s="26">
        <f t="shared" si="33"/>
        <v>311.5</v>
      </c>
      <c r="AA63" s="26">
        <f t="shared" si="33"/>
        <v>0</v>
      </c>
      <c r="AB63" s="26">
        <f t="shared" si="33"/>
        <v>0</v>
      </c>
      <c r="AC63" s="26">
        <f t="shared" si="33"/>
        <v>0</v>
      </c>
      <c r="AD63" s="26">
        <f>AD64+AD65+AD66+AD67</f>
        <v>0.07</v>
      </c>
      <c r="AE63" s="23">
        <f>AE64+AE65+AE66+AE67</f>
        <v>0</v>
      </c>
      <c r="AF63" s="90"/>
      <c r="AG63" s="91"/>
      <c r="AH63" s="17">
        <f t="shared" si="2"/>
        <v>551.4000000000001</v>
      </c>
      <c r="AI63" s="17">
        <f t="shared" si="3"/>
        <v>551.33</v>
      </c>
      <c r="AJ63" s="17">
        <f t="shared" si="4"/>
        <v>239.83</v>
      </c>
    </row>
    <row r="64" spans="1:36" s="48" customFormat="1" ht="15.75" customHeight="1">
      <c r="A64" s="25" t="s">
        <v>20</v>
      </c>
      <c r="B64" s="23">
        <f>H64+J64+L64+N64+P64+R64+T64+V64+X64+Z64+AB64+AD64</f>
        <v>0</v>
      </c>
      <c r="C64" s="23">
        <f>H64+J64+L64</f>
        <v>0</v>
      </c>
      <c r="D64" s="23">
        <f>E64</f>
        <v>0</v>
      </c>
      <c r="E64" s="23">
        <f>I64+K64+M64</f>
        <v>0</v>
      </c>
      <c r="F64" s="24">
        <v>0</v>
      </c>
      <c r="G64" s="24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3">
        <v>0</v>
      </c>
      <c r="AF64" s="90"/>
      <c r="AG64" s="91"/>
      <c r="AH64" s="17">
        <f t="shared" si="2"/>
        <v>0</v>
      </c>
      <c r="AI64" s="17">
        <f t="shared" si="3"/>
        <v>0</v>
      </c>
      <c r="AJ64" s="17">
        <f t="shared" si="4"/>
        <v>0</v>
      </c>
    </row>
    <row r="65" spans="1:36" s="48" customFormat="1" ht="15.75" customHeight="1">
      <c r="A65" s="25" t="s">
        <v>18</v>
      </c>
      <c r="B65" s="23">
        <f>H65+J65+L65+N65+P65+R65+T65+V65+X65+Z65+AB65+AD65</f>
        <v>0</v>
      </c>
      <c r="C65" s="23">
        <f>H65+J65+L65</f>
        <v>0</v>
      </c>
      <c r="D65" s="23">
        <f>E65</f>
        <v>0</v>
      </c>
      <c r="E65" s="23">
        <f>I65+K65+M65</f>
        <v>0</v>
      </c>
      <c r="F65" s="24">
        <v>0</v>
      </c>
      <c r="G65" s="24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3">
        <v>0</v>
      </c>
      <c r="AF65" s="90"/>
      <c r="AG65" s="91"/>
      <c r="AH65" s="17">
        <f t="shared" si="2"/>
        <v>0</v>
      </c>
      <c r="AI65" s="17">
        <f t="shared" si="3"/>
        <v>0</v>
      </c>
      <c r="AJ65" s="17">
        <f t="shared" si="4"/>
        <v>0</v>
      </c>
    </row>
    <row r="66" spans="1:36" s="48" customFormat="1" ht="15.75" customHeight="1">
      <c r="A66" s="25" t="s">
        <v>19</v>
      </c>
      <c r="B66" s="23">
        <f>H66+J66+L66+N66+P66+R66+T66+V66+X66+Z66+AB66+AD66</f>
        <v>551.4000000000001</v>
      </c>
      <c r="C66" s="23">
        <f>H66+J66+L66+N66+P66+R66+T66+V66+X66+Z66</f>
        <v>551.33</v>
      </c>
      <c r="D66" s="23">
        <f>E66</f>
        <v>239.83</v>
      </c>
      <c r="E66" s="23">
        <f>I66+K66+M66+O66+Q66+S66+U66+W66+Y66+AA66</f>
        <v>239.83</v>
      </c>
      <c r="F66" s="24">
        <f>E66/B66</f>
        <v>0.43494740660137826</v>
      </c>
      <c r="G66" s="24">
        <f>E66/C66</f>
        <v>0.43500263000380895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239.83</v>
      </c>
      <c r="W66" s="26">
        <v>239.83</v>
      </c>
      <c r="X66" s="26">
        <v>0</v>
      </c>
      <c r="Y66" s="26">
        <v>0</v>
      </c>
      <c r="Z66" s="26">
        <v>311.5</v>
      </c>
      <c r="AA66" s="26">
        <v>0</v>
      </c>
      <c r="AB66" s="26">
        <v>0</v>
      </c>
      <c r="AC66" s="26">
        <v>0</v>
      </c>
      <c r="AD66" s="26">
        <v>0.07</v>
      </c>
      <c r="AE66" s="23">
        <v>0</v>
      </c>
      <c r="AF66" s="90"/>
      <c r="AG66" s="91"/>
      <c r="AH66" s="17">
        <f t="shared" si="2"/>
        <v>551.4000000000001</v>
      </c>
      <c r="AI66" s="17">
        <f t="shared" si="3"/>
        <v>551.33</v>
      </c>
      <c r="AJ66" s="17">
        <f t="shared" si="4"/>
        <v>239.83</v>
      </c>
    </row>
    <row r="67" spans="1:36" s="48" customFormat="1" ht="15.75" customHeight="1">
      <c r="A67" s="25" t="s">
        <v>27</v>
      </c>
      <c r="B67" s="23">
        <v>0</v>
      </c>
      <c r="C67" s="23">
        <v>0</v>
      </c>
      <c r="D67" s="23">
        <v>0</v>
      </c>
      <c r="E67" s="23">
        <v>0</v>
      </c>
      <c r="F67" s="24">
        <v>0</v>
      </c>
      <c r="G67" s="24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3">
        <v>0</v>
      </c>
      <c r="AF67" s="92"/>
      <c r="AG67" s="93"/>
      <c r="AH67" s="17">
        <f t="shared" si="2"/>
        <v>0</v>
      </c>
      <c r="AI67" s="17">
        <f t="shared" si="3"/>
        <v>0</v>
      </c>
      <c r="AJ67" s="17">
        <f t="shared" si="4"/>
        <v>0</v>
      </c>
    </row>
    <row r="68" spans="1:36" s="21" customFormat="1" ht="39.75" customHeight="1">
      <c r="A68" s="20" t="s">
        <v>38</v>
      </c>
      <c r="B68" s="44">
        <f>B69</f>
        <v>300481.3</v>
      </c>
      <c r="C68" s="44">
        <f>C69</f>
        <v>68027.8</v>
      </c>
      <c r="D68" s="44">
        <f>D69</f>
        <v>68027.77</v>
      </c>
      <c r="E68" s="44">
        <f>E69</f>
        <v>68027.72</v>
      </c>
      <c r="F68" s="43">
        <f>E68/B68</f>
        <v>0.2263958522543666</v>
      </c>
      <c r="G68" s="43">
        <f>E68/D68</f>
        <v>0.9999992650060409</v>
      </c>
      <c r="H68" s="44">
        <f aca="true" t="shared" si="34" ref="H68:AE68">H69</f>
        <v>0</v>
      </c>
      <c r="I68" s="44">
        <f t="shared" si="34"/>
        <v>0</v>
      </c>
      <c r="J68" s="44">
        <f t="shared" si="34"/>
        <v>0</v>
      </c>
      <c r="K68" s="44">
        <f t="shared" si="34"/>
        <v>0</v>
      </c>
      <c r="L68" s="44">
        <f t="shared" si="34"/>
        <v>0</v>
      </c>
      <c r="M68" s="44">
        <f t="shared" si="34"/>
        <v>0</v>
      </c>
      <c r="N68" s="44">
        <f t="shared" si="34"/>
        <v>19861.5</v>
      </c>
      <c r="O68" s="44">
        <f t="shared" si="34"/>
        <v>19861.36</v>
      </c>
      <c r="P68" s="44">
        <f t="shared" si="34"/>
        <v>0</v>
      </c>
      <c r="Q68" s="44">
        <f t="shared" si="34"/>
        <v>0</v>
      </c>
      <c r="R68" s="44">
        <f t="shared" si="34"/>
        <v>0</v>
      </c>
      <c r="S68" s="44">
        <f t="shared" si="34"/>
        <v>0</v>
      </c>
      <c r="T68" s="44">
        <f t="shared" si="34"/>
        <v>15790.5</v>
      </c>
      <c r="U68" s="44">
        <f t="shared" si="34"/>
        <v>15790.52</v>
      </c>
      <c r="V68" s="44">
        <f t="shared" si="34"/>
        <v>0</v>
      </c>
      <c r="W68" s="44">
        <f t="shared" si="34"/>
        <v>0</v>
      </c>
      <c r="X68" s="44">
        <f t="shared" si="34"/>
        <v>0</v>
      </c>
      <c r="Y68" s="44">
        <f t="shared" si="34"/>
        <v>0</v>
      </c>
      <c r="Z68" s="44">
        <f t="shared" si="34"/>
        <v>32375.8</v>
      </c>
      <c r="AA68" s="44">
        <f t="shared" si="34"/>
        <v>32375.84</v>
      </c>
      <c r="AB68" s="44">
        <f t="shared" si="34"/>
        <v>187223.7</v>
      </c>
      <c r="AC68" s="44">
        <f t="shared" si="34"/>
        <v>0</v>
      </c>
      <c r="AD68" s="44">
        <f t="shared" si="34"/>
        <v>45229.799999999996</v>
      </c>
      <c r="AE68" s="44">
        <f t="shared" si="34"/>
        <v>0</v>
      </c>
      <c r="AF68" s="88" t="s">
        <v>74</v>
      </c>
      <c r="AG68" s="89"/>
      <c r="AH68" s="17">
        <f t="shared" si="2"/>
        <v>300481.3</v>
      </c>
      <c r="AI68" s="17">
        <f t="shared" si="3"/>
        <v>68027.8</v>
      </c>
      <c r="AJ68" s="17">
        <f t="shared" si="4"/>
        <v>68027.72</v>
      </c>
    </row>
    <row r="69" spans="1:36" s="21" customFormat="1" ht="39.75" customHeight="1">
      <c r="A69" s="20" t="s">
        <v>24</v>
      </c>
      <c r="B69" s="23">
        <f>B71+B72+B70+B73</f>
        <v>300481.3</v>
      </c>
      <c r="C69" s="23">
        <f>C71+C72+C70+C73</f>
        <v>68027.8</v>
      </c>
      <c r="D69" s="52">
        <f>D71+D72+D70+D73</f>
        <v>68027.77</v>
      </c>
      <c r="E69" s="23">
        <f>E71+E72+E70+E73</f>
        <v>68027.72</v>
      </c>
      <c r="F69" s="24">
        <f>E69/B69</f>
        <v>0.2263958522543666</v>
      </c>
      <c r="G69" s="24">
        <f>E69/D69</f>
        <v>0.9999992650060409</v>
      </c>
      <c r="H69" s="23">
        <f aca="true" t="shared" si="35" ref="H69:AE69">H71+H72+H70+H73</f>
        <v>0</v>
      </c>
      <c r="I69" s="23">
        <f t="shared" si="35"/>
        <v>0</v>
      </c>
      <c r="J69" s="23">
        <f t="shared" si="35"/>
        <v>0</v>
      </c>
      <c r="K69" s="23">
        <f t="shared" si="35"/>
        <v>0</v>
      </c>
      <c r="L69" s="23">
        <f t="shared" si="35"/>
        <v>0</v>
      </c>
      <c r="M69" s="23">
        <f t="shared" si="35"/>
        <v>0</v>
      </c>
      <c r="N69" s="23">
        <f t="shared" si="35"/>
        <v>19861.5</v>
      </c>
      <c r="O69" s="23">
        <f t="shared" si="35"/>
        <v>19861.36</v>
      </c>
      <c r="P69" s="23">
        <f t="shared" si="35"/>
        <v>0</v>
      </c>
      <c r="Q69" s="23">
        <f t="shared" si="35"/>
        <v>0</v>
      </c>
      <c r="R69" s="23">
        <f t="shared" si="35"/>
        <v>0</v>
      </c>
      <c r="S69" s="23">
        <f t="shared" si="35"/>
        <v>0</v>
      </c>
      <c r="T69" s="23">
        <f t="shared" si="35"/>
        <v>15790.5</v>
      </c>
      <c r="U69" s="23">
        <f t="shared" si="35"/>
        <v>15790.52</v>
      </c>
      <c r="V69" s="23">
        <f t="shared" si="35"/>
        <v>0</v>
      </c>
      <c r="W69" s="23">
        <f t="shared" si="35"/>
        <v>0</v>
      </c>
      <c r="X69" s="23">
        <f t="shared" si="35"/>
        <v>0</v>
      </c>
      <c r="Y69" s="23">
        <f t="shared" si="35"/>
        <v>0</v>
      </c>
      <c r="Z69" s="23">
        <f t="shared" si="35"/>
        <v>32375.8</v>
      </c>
      <c r="AA69" s="23">
        <f t="shared" si="35"/>
        <v>32375.84</v>
      </c>
      <c r="AB69" s="23">
        <f t="shared" si="35"/>
        <v>187223.7</v>
      </c>
      <c r="AC69" s="23">
        <f t="shared" si="35"/>
        <v>0</v>
      </c>
      <c r="AD69" s="23">
        <f t="shared" si="35"/>
        <v>45229.799999999996</v>
      </c>
      <c r="AE69" s="23">
        <f t="shared" si="35"/>
        <v>0</v>
      </c>
      <c r="AF69" s="90"/>
      <c r="AG69" s="91"/>
      <c r="AH69" s="17">
        <f t="shared" si="2"/>
        <v>300481.3</v>
      </c>
      <c r="AI69" s="17">
        <f t="shared" si="3"/>
        <v>68027.8</v>
      </c>
      <c r="AJ69" s="17">
        <f t="shared" si="4"/>
        <v>68027.72</v>
      </c>
    </row>
    <row r="70" spans="1:36" s="21" customFormat="1" ht="39.75" customHeight="1">
      <c r="A70" s="51" t="s">
        <v>20</v>
      </c>
      <c r="B70" s="26">
        <v>7627.2</v>
      </c>
      <c r="C70" s="26">
        <f>H70+J70+L70+N70+P70+R70</f>
        <v>0</v>
      </c>
      <c r="D70" s="26">
        <f>E70</f>
        <v>0</v>
      </c>
      <c r="E70" s="26">
        <f>I70+K70+M70</f>
        <v>0</v>
      </c>
      <c r="F70" s="24">
        <v>0</v>
      </c>
      <c r="G70" s="24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7627.2</v>
      </c>
      <c r="AE70" s="23">
        <v>0</v>
      </c>
      <c r="AF70" s="90"/>
      <c r="AG70" s="91"/>
      <c r="AH70" s="17">
        <f t="shared" si="2"/>
        <v>7627.2</v>
      </c>
      <c r="AI70" s="17">
        <f t="shared" si="3"/>
        <v>0</v>
      </c>
      <c r="AJ70" s="17">
        <f t="shared" si="4"/>
        <v>0</v>
      </c>
    </row>
    <row r="71" spans="1:36" s="21" customFormat="1" ht="39.75" customHeight="1">
      <c r="A71" s="25" t="s">
        <v>18</v>
      </c>
      <c r="B71" s="26">
        <f>H71+J71+L71+N71+P71+R71+T71+V71+X71+Z71+AB71+AD71</f>
        <v>259801.09999999998</v>
      </c>
      <c r="C71" s="26">
        <f>H71+J71+L71+N71+P71+R71+T71+V71+X71+Z71</f>
        <v>60544.7</v>
      </c>
      <c r="D71" s="26">
        <f>E71</f>
        <v>60544.67</v>
      </c>
      <c r="E71" s="26">
        <f>I71+K71+M71+O71+Q71+S71+U71+W71+Y71+AA71</f>
        <v>60544.67</v>
      </c>
      <c r="F71" s="24">
        <f>E71/B71</f>
        <v>0.23304239281511896</v>
      </c>
      <c r="G71" s="24">
        <f>E71/C71</f>
        <v>0.9999995044983293</v>
      </c>
      <c r="H71" s="26">
        <v>0</v>
      </c>
      <c r="I71" s="23">
        <v>0</v>
      </c>
      <c r="J71" s="26">
        <v>0</v>
      </c>
      <c r="K71" s="23">
        <v>0</v>
      </c>
      <c r="L71" s="26">
        <v>0</v>
      </c>
      <c r="M71" s="23">
        <v>0</v>
      </c>
      <c r="N71" s="26">
        <v>17676.7</v>
      </c>
      <c r="O71" s="23">
        <v>17676.61</v>
      </c>
      <c r="P71" s="26">
        <v>0</v>
      </c>
      <c r="Q71" s="23">
        <v>0</v>
      </c>
      <c r="R71" s="26">
        <v>0</v>
      </c>
      <c r="S71" s="23">
        <v>0</v>
      </c>
      <c r="T71" s="26">
        <v>14053.5</v>
      </c>
      <c r="U71" s="23">
        <v>14053.56</v>
      </c>
      <c r="V71" s="26">
        <v>0</v>
      </c>
      <c r="W71" s="23">
        <v>0</v>
      </c>
      <c r="X71" s="26">
        <v>0</v>
      </c>
      <c r="Y71" s="23">
        <v>0</v>
      </c>
      <c r="Z71" s="26">
        <v>28814.5</v>
      </c>
      <c r="AA71" s="23">
        <v>28814.5</v>
      </c>
      <c r="AB71" s="26">
        <v>166629.1</v>
      </c>
      <c r="AC71" s="23">
        <v>0</v>
      </c>
      <c r="AD71" s="26">
        <v>32627.3</v>
      </c>
      <c r="AE71" s="23">
        <v>0</v>
      </c>
      <c r="AF71" s="90"/>
      <c r="AG71" s="91"/>
      <c r="AH71" s="17">
        <f t="shared" si="2"/>
        <v>259801.09999999998</v>
      </c>
      <c r="AI71" s="17">
        <f t="shared" si="3"/>
        <v>60544.7</v>
      </c>
      <c r="AJ71" s="17">
        <f t="shared" si="4"/>
        <v>60544.67</v>
      </c>
    </row>
    <row r="72" spans="1:36" s="21" customFormat="1" ht="39.75" customHeight="1">
      <c r="A72" s="51" t="s">
        <v>19</v>
      </c>
      <c r="B72" s="26">
        <f>H72+J72+L72+N72+P72+R72+T72+V72+X72+Z72+AB72+AD72</f>
        <v>33053</v>
      </c>
      <c r="C72" s="26">
        <f>H72+J72+L72+N72+P72+R72+T72+V72+X72+Z72</f>
        <v>7483.1</v>
      </c>
      <c r="D72" s="26">
        <f>C72</f>
        <v>7483.1</v>
      </c>
      <c r="E72" s="26">
        <f>I72+K72+M72+O72+Q72+S72+U72+W72+Y72+AA72</f>
        <v>7483.05</v>
      </c>
      <c r="F72" s="24">
        <f>E72/B72</f>
        <v>0.22639548603757603</v>
      </c>
      <c r="G72" s="24">
        <f>E72/C72</f>
        <v>0.9999933182771845</v>
      </c>
      <c r="H72" s="26">
        <v>0</v>
      </c>
      <c r="I72" s="23">
        <v>0</v>
      </c>
      <c r="J72" s="26">
        <v>0</v>
      </c>
      <c r="K72" s="23">
        <v>0</v>
      </c>
      <c r="L72" s="26">
        <v>0</v>
      </c>
      <c r="M72" s="23">
        <v>0</v>
      </c>
      <c r="N72" s="26">
        <v>2184.8</v>
      </c>
      <c r="O72" s="23">
        <v>2184.75</v>
      </c>
      <c r="P72" s="26">
        <v>0</v>
      </c>
      <c r="Q72" s="23">
        <v>0</v>
      </c>
      <c r="R72" s="26">
        <v>0</v>
      </c>
      <c r="S72" s="23">
        <v>0</v>
      </c>
      <c r="T72" s="26">
        <v>1737</v>
      </c>
      <c r="U72" s="26">
        <v>1736.96</v>
      </c>
      <c r="V72" s="26">
        <v>0</v>
      </c>
      <c r="W72" s="23">
        <v>0</v>
      </c>
      <c r="X72" s="26">
        <v>0</v>
      </c>
      <c r="Y72" s="23">
        <v>0</v>
      </c>
      <c r="Z72" s="26">
        <v>3561.3</v>
      </c>
      <c r="AA72" s="23">
        <v>3561.34</v>
      </c>
      <c r="AB72" s="26">
        <v>20594.6</v>
      </c>
      <c r="AC72" s="23">
        <v>0</v>
      </c>
      <c r="AD72" s="26">
        <v>4975.3</v>
      </c>
      <c r="AE72" s="23">
        <v>0</v>
      </c>
      <c r="AF72" s="90"/>
      <c r="AG72" s="91"/>
      <c r="AH72" s="17">
        <f aca="true" t="shared" si="36" ref="AH72:AH122">H72+J72+L72+N72+P72+R72+T72+V72+X72+Z72+AB72+AD72</f>
        <v>33053</v>
      </c>
      <c r="AI72" s="17">
        <f aca="true" t="shared" si="37" ref="AI72:AI122">H72+J72+L72+N72+P72+R72+T72+V72+X72+Z72</f>
        <v>7483.1</v>
      </c>
      <c r="AJ72" s="17">
        <f aca="true" t="shared" si="38" ref="AJ72:AJ122">I72+K72+M72+O72+Q72+S72+U72+W72+Y72+AA72</f>
        <v>7483.05</v>
      </c>
    </row>
    <row r="73" spans="1:36" s="21" customFormat="1" ht="39.75" customHeight="1">
      <c r="A73" s="25" t="s">
        <v>27</v>
      </c>
      <c r="B73" s="26">
        <f>H73+I73+J73+K73+L73+M73+N73+O73+P73+Q73+R73+S73</f>
        <v>0</v>
      </c>
      <c r="C73" s="26">
        <f>H73+J73+L73+N73+P73+R73</f>
        <v>0</v>
      </c>
      <c r="D73" s="26">
        <f>E73</f>
        <v>0</v>
      </c>
      <c r="E73" s="26">
        <f>I73+K73+M73+O73+Q73+S73+U73</f>
        <v>0</v>
      </c>
      <c r="F73" s="24">
        <v>0</v>
      </c>
      <c r="G73" s="24">
        <v>0</v>
      </c>
      <c r="H73" s="26">
        <v>0</v>
      </c>
      <c r="I73" s="23">
        <v>0</v>
      </c>
      <c r="J73" s="26">
        <v>0</v>
      </c>
      <c r="K73" s="23">
        <v>0</v>
      </c>
      <c r="L73" s="26">
        <v>0</v>
      </c>
      <c r="M73" s="23">
        <v>0</v>
      </c>
      <c r="N73" s="26">
        <v>0</v>
      </c>
      <c r="O73" s="23">
        <v>0</v>
      </c>
      <c r="P73" s="26">
        <v>0</v>
      </c>
      <c r="Q73" s="23">
        <v>0</v>
      </c>
      <c r="R73" s="26">
        <v>0</v>
      </c>
      <c r="S73" s="23">
        <v>0</v>
      </c>
      <c r="T73" s="26">
        <v>0</v>
      </c>
      <c r="U73" s="23">
        <v>0</v>
      </c>
      <c r="V73" s="26">
        <v>0</v>
      </c>
      <c r="W73" s="23">
        <v>0</v>
      </c>
      <c r="X73" s="26">
        <v>0</v>
      </c>
      <c r="Y73" s="23">
        <v>0</v>
      </c>
      <c r="Z73" s="26">
        <v>0</v>
      </c>
      <c r="AA73" s="23">
        <v>0</v>
      </c>
      <c r="AB73" s="26">
        <v>0</v>
      </c>
      <c r="AC73" s="23">
        <v>0</v>
      </c>
      <c r="AD73" s="26">
        <v>0</v>
      </c>
      <c r="AE73" s="23">
        <v>0</v>
      </c>
      <c r="AF73" s="92"/>
      <c r="AG73" s="93"/>
      <c r="AH73" s="17">
        <f t="shared" si="36"/>
        <v>0</v>
      </c>
      <c r="AI73" s="17">
        <f t="shared" si="37"/>
        <v>0</v>
      </c>
      <c r="AJ73" s="17">
        <f t="shared" si="38"/>
        <v>0</v>
      </c>
    </row>
    <row r="74" spans="1:36" s="21" customFormat="1" ht="22.5" customHeight="1">
      <c r="A74" s="53" t="s">
        <v>49</v>
      </c>
      <c r="B74" s="54">
        <f>B75</f>
        <v>64738.7</v>
      </c>
      <c r="C74" s="54">
        <f aca="true" t="shared" si="39" ref="C74:AE74">C75</f>
        <v>64544</v>
      </c>
      <c r="D74" s="54">
        <f t="shared" si="39"/>
        <v>64544</v>
      </c>
      <c r="E74" s="54">
        <f t="shared" si="39"/>
        <v>51518.380000000005</v>
      </c>
      <c r="F74" s="43">
        <f>E74/B74</f>
        <v>0.7957895354710552</v>
      </c>
      <c r="G74" s="43">
        <f>E74/D74</f>
        <v>0.7981900718889441</v>
      </c>
      <c r="H74" s="54">
        <f t="shared" si="39"/>
        <v>0</v>
      </c>
      <c r="I74" s="54">
        <f t="shared" si="39"/>
        <v>0</v>
      </c>
      <c r="J74" s="54">
        <f t="shared" si="39"/>
        <v>0</v>
      </c>
      <c r="K74" s="54">
        <f t="shared" si="39"/>
        <v>0</v>
      </c>
      <c r="L74" s="54">
        <f t="shared" si="39"/>
        <v>0</v>
      </c>
      <c r="M74" s="54">
        <f t="shared" si="39"/>
        <v>0</v>
      </c>
      <c r="N74" s="54">
        <f t="shared" si="39"/>
        <v>1389</v>
      </c>
      <c r="O74" s="54">
        <f t="shared" si="39"/>
        <v>0</v>
      </c>
      <c r="P74" s="54">
        <f t="shared" si="39"/>
        <v>0</v>
      </c>
      <c r="Q74" s="54">
        <f t="shared" si="39"/>
        <v>0</v>
      </c>
      <c r="R74" s="54">
        <f t="shared" si="39"/>
        <v>33779.3</v>
      </c>
      <c r="S74" s="54">
        <f t="shared" si="39"/>
        <v>35168.3</v>
      </c>
      <c r="T74" s="54">
        <f t="shared" si="39"/>
        <v>0</v>
      </c>
      <c r="U74" s="54">
        <f t="shared" si="39"/>
        <v>0</v>
      </c>
      <c r="V74" s="54">
        <f t="shared" si="39"/>
        <v>29375.7</v>
      </c>
      <c r="W74" s="54">
        <f t="shared" si="39"/>
        <v>16350.08</v>
      </c>
      <c r="X74" s="54">
        <f t="shared" si="39"/>
        <v>0</v>
      </c>
      <c r="Y74" s="54">
        <f t="shared" si="39"/>
        <v>0</v>
      </c>
      <c r="Z74" s="54">
        <f t="shared" si="39"/>
        <v>0</v>
      </c>
      <c r="AA74" s="54">
        <f t="shared" si="39"/>
        <v>0</v>
      </c>
      <c r="AB74" s="54">
        <f t="shared" si="39"/>
        <v>0</v>
      </c>
      <c r="AC74" s="54">
        <f t="shared" si="39"/>
        <v>0</v>
      </c>
      <c r="AD74" s="54">
        <f t="shared" si="39"/>
        <v>194.7</v>
      </c>
      <c r="AE74" s="54">
        <f t="shared" si="39"/>
        <v>0</v>
      </c>
      <c r="AF74" s="88" t="s">
        <v>78</v>
      </c>
      <c r="AG74" s="78"/>
      <c r="AH74" s="17">
        <f t="shared" si="36"/>
        <v>64738.7</v>
      </c>
      <c r="AI74" s="17">
        <f t="shared" si="37"/>
        <v>64544</v>
      </c>
      <c r="AJ74" s="17">
        <f t="shared" si="38"/>
        <v>51518.380000000005</v>
      </c>
    </row>
    <row r="75" spans="1:36" s="21" customFormat="1" ht="22.5" customHeight="1">
      <c r="A75" s="20" t="s">
        <v>24</v>
      </c>
      <c r="B75" s="26">
        <f>B76+B77+B78+B79</f>
        <v>64738.7</v>
      </c>
      <c r="C75" s="26">
        <f>C76+C77+C78+C79</f>
        <v>64544</v>
      </c>
      <c r="D75" s="26">
        <f aca="true" t="shared" si="40" ref="D75:AE75">D76+D77+D78+D79</f>
        <v>64544</v>
      </c>
      <c r="E75" s="26">
        <f t="shared" si="40"/>
        <v>51518.380000000005</v>
      </c>
      <c r="F75" s="24">
        <f>E75/B75</f>
        <v>0.7957895354710552</v>
      </c>
      <c r="G75" s="24">
        <f>E75/C75</f>
        <v>0.7981900718889441</v>
      </c>
      <c r="H75" s="26">
        <f t="shared" si="40"/>
        <v>0</v>
      </c>
      <c r="I75" s="26">
        <f t="shared" si="40"/>
        <v>0</v>
      </c>
      <c r="J75" s="26">
        <f t="shared" si="40"/>
        <v>0</v>
      </c>
      <c r="K75" s="26">
        <f t="shared" si="40"/>
        <v>0</v>
      </c>
      <c r="L75" s="26">
        <f t="shared" si="40"/>
        <v>0</v>
      </c>
      <c r="M75" s="26">
        <f t="shared" si="40"/>
        <v>0</v>
      </c>
      <c r="N75" s="26">
        <f t="shared" si="40"/>
        <v>1389</v>
      </c>
      <c r="O75" s="26">
        <f t="shared" si="40"/>
        <v>0</v>
      </c>
      <c r="P75" s="26">
        <f t="shared" si="40"/>
        <v>0</v>
      </c>
      <c r="Q75" s="26">
        <f t="shared" si="40"/>
        <v>0</v>
      </c>
      <c r="R75" s="26">
        <f t="shared" si="40"/>
        <v>33779.3</v>
      </c>
      <c r="S75" s="26">
        <f t="shared" si="40"/>
        <v>35168.3</v>
      </c>
      <c r="T75" s="26">
        <f t="shared" si="40"/>
        <v>0</v>
      </c>
      <c r="U75" s="26">
        <f t="shared" si="40"/>
        <v>0</v>
      </c>
      <c r="V75" s="26">
        <f t="shared" si="40"/>
        <v>29375.7</v>
      </c>
      <c r="W75" s="26">
        <f t="shared" si="40"/>
        <v>16350.08</v>
      </c>
      <c r="X75" s="26">
        <f t="shared" si="40"/>
        <v>0</v>
      </c>
      <c r="Y75" s="26">
        <f t="shared" si="40"/>
        <v>0</v>
      </c>
      <c r="Z75" s="26">
        <f t="shared" si="40"/>
        <v>0</v>
      </c>
      <c r="AA75" s="26">
        <f t="shared" si="40"/>
        <v>0</v>
      </c>
      <c r="AB75" s="26">
        <f t="shared" si="40"/>
        <v>0</v>
      </c>
      <c r="AC75" s="26">
        <f t="shared" si="40"/>
        <v>0</v>
      </c>
      <c r="AD75" s="26">
        <f t="shared" si="40"/>
        <v>194.7</v>
      </c>
      <c r="AE75" s="26">
        <f t="shared" si="40"/>
        <v>0</v>
      </c>
      <c r="AF75" s="79"/>
      <c r="AG75" s="80"/>
      <c r="AH75" s="17">
        <f t="shared" si="36"/>
        <v>64738.7</v>
      </c>
      <c r="AI75" s="17">
        <f t="shared" si="37"/>
        <v>64544</v>
      </c>
      <c r="AJ75" s="17">
        <f t="shared" si="38"/>
        <v>51518.380000000005</v>
      </c>
    </row>
    <row r="76" spans="1:36" s="21" customFormat="1" ht="22.5" customHeight="1">
      <c r="A76" s="51" t="s">
        <v>20</v>
      </c>
      <c r="B76" s="26">
        <f>H76+J76+L76+N76+P76+R76+T76+V76+X76+Z76+AB76+AD76</f>
        <v>0</v>
      </c>
      <c r="C76" s="26">
        <f>H76+J76+L76</f>
        <v>0</v>
      </c>
      <c r="D76" s="26">
        <f>E76</f>
        <v>0</v>
      </c>
      <c r="E76" s="26">
        <f>I76+K76+M76</f>
        <v>0</v>
      </c>
      <c r="F76" s="24">
        <v>0</v>
      </c>
      <c r="G76" s="24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79"/>
      <c r="AG76" s="80"/>
      <c r="AH76" s="17">
        <f t="shared" si="36"/>
        <v>0</v>
      </c>
      <c r="AI76" s="17">
        <f t="shared" si="37"/>
        <v>0</v>
      </c>
      <c r="AJ76" s="17">
        <f t="shared" si="38"/>
        <v>0</v>
      </c>
    </row>
    <row r="77" spans="1:36" s="21" customFormat="1" ht="22.5" customHeight="1">
      <c r="A77" s="25" t="s">
        <v>18</v>
      </c>
      <c r="B77" s="26">
        <f>H77+J77+L77+N77+P77+R77+T77+V77+X77+Z77+AB77+AD77</f>
        <v>0</v>
      </c>
      <c r="C77" s="26">
        <f>H77+J77+L77</f>
        <v>0</v>
      </c>
      <c r="D77" s="26">
        <f>E77</f>
        <v>0</v>
      </c>
      <c r="E77" s="26">
        <f>I77+K77+M77</f>
        <v>0</v>
      </c>
      <c r="F77" s="24">
        <v>0</v>
      </c>
      <c r="G77" s="24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79"/>
      <c r="AG77" s="80"/>
      <c r="AH77" s="17">
        <f t="shared" si="36"/>
        <v>0</v>
      </c>
      <c r="AI77" s="17">
        <f t="shared" si="37"/>
        <v>0</v>
      </c>
      <c r="AJ77" s="17">
        <f t="shared" si="38"/>
        <v>0</v>
      </c>
    </row>
    <row r="78" spans="1:36" s="21" customFormat="1" ht="22.5" customHeight="1">
      <c r="A78" s="51" t="s">
        <v>19</v>
      </c>
      <c r="B78" s="26">
        <f>H78+J78+L78+N78+P78+R78+T78+V78+X78+Z78+AB78+AD78</f>
        <v>194.7</v>
      </c>
      <c r="C78" s="26">
        <f>H78+J78+L78</f>
        <v>0</v>
      </c>
      <c r="D78" s="26">
        <f>E78</f>
        <v>0</v>
      </c>
      <c r="E78" s="26">
        <f>I78+K78+M78</f>
        <v>0</v>
      </c>
      <c r="F78" s="24">
        <v>0</v>
      </c>
      <c r="G78" s="24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194.7</v>
      </c>
      <c r="AE78" s="23">
        <v>0</v>
      </c>
      <c r="AF78" s="79"/>
      <c r="AG78" s="80"/>
      <c r="AH78" s="17">
        <f t="shared" si="36"/>
        <v>194.7</v>
      </c>
      <c r="AI78" s="17">
        <f t="shared" si="37"/>
        <v>0</v>
      </c>
      <c r="AJ78" s="17">
        <f t="shared" si="38"/>
        <v>0</v>
      </c>
    </row>
    <row r="79" spans="1:36" s="21" customFormat="1" ht="22.5" customHeight="1">
      <c r="A79" s="25" t="s">
        <v>27</v>
      </c>
      <c r="B79" s="26">
        <f>H79+J79+L79+N79+P79+R79+T79+V79+X79+Z79+AB79+AD79</f>
        <v>64544</v>
      </c>
      <c r="C79" s="26">
        <f>H79+J79+L79+N79+P79+R79+T79+V79+X79+Z79</f>
        <v>64544</v>
      </c>
      <c r="D79" s="26">
        <v>64544</v>
      </c>
      <c r="E79" s="26">
        <f>I79+K79+M79+O79+Q79+S79+U79+W79+Y79+AA79</f>
        <v>51518.380000000005</v>
      </c>
      <c r="F79" s="24">
        <f aca="true" t="shared" si="41" ref="F79:F85">E79/B79</f>
        <v>0.7981900718889441</v>
      </c>
      <c r="G79" s="24">
        <f aca="true" t="shared" si="42" ref="G79:G85">E79/C79</f>
        <v>0.7981900718889441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1389</v>
      </c>
      <c r="O79" s="26">
        <v>0</v>
      </c>
      <c r="P79" s="26">
        <v>0</v>
      </c>
      <c r="Q79" s="26">
        <v>0</v>
      </c>
      <c r="R79" s="26">
        <v>33779.3</v>
      </c>
      <c r="S79" s="26">
        <v>35168.3</v>
      </c>
      <c r="T79" s="26">
        <v>0</v>
      </c>
      <c r="U79" s="26">
        <v>0</v>
      </c>
      <c r="V79" s="26">
        <v>29375.7</v>
      </c>
      <c r="W79" s="26">
        <v>16350.08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81"/>
      <c r="AG79" s="82"/>
      <c r="AH79" s="17">
        <f t="shared" si="36"/>
        <v>64544</v>
      </c>
      <c r="AI79" s="17">
        <f t="shared" si="37"/>
        <v>64544</v>
      </c>
      <c r="AJ79" s="17">
        <f t="shared" si="38"/>
        <v>51518.380000000005</v>
      </c>
    </row>
    <row r="80" spans="1:36" s="7" customFormat="1" ht="51" customHeight="1">
      <c r="A80" s="39" t="s">
        <v>34</v>
      </c>
      <c r="B80" s="40">
        <f>B81+B87+B93+B99</f>
        <v>6780.5226299999995</v>
      </c>
      <c r="C80" s="40">
        <f>C81+C87+C93+C99</f>
        <v>5952.7461</v>
      </c>
      <c r="D80" s="40">
        <f>D81+D87+D93+D99</f>
        <v>5151.88421</v>
      </c>
      <c r="E80" s="40">
        <f>E81+E87+E93+E99</f>
        <v>5138.489210000001</v>
      </c>
      <c r="F80" s="43">
        <f t="shared" si="41"/>
        <v>0.7578308473251126</v>
      </c>
      <c r="G80" s="43">
        <f t="shared" si="42"/>
        <v>0.8632132336368252</v>
      </c>
      <c r="H80" s="40">
        <f aca="true" t="shared" si="43" ref="H80:AE80">H81+H87+H93+H99</f>
        <v>0</v>
      </c>
      <c r="I80" s="40">
        <f t="shared" si="43"/>
        <v>0</v>
      </c>
      <c r="J80" s="40">
        <f t="shared" si="43"/>
        <v>0</v>
      </c>
      <c r="K80" s="40">
        <f t="shared" si="43"/>
        <v>0</v>
      </c>
      <c r="L80" s="40">
        <f t="shared" si="43"/>
        <v>0</v>
      </c>
      <c r="M80" s="40">
        <f t="shared" si="43"/>
        <v>0</v>
      </c>
      <c r="N80" s="40">
        <f t="shared" si="43"/>
        <v>13.4</v>
      </c>
      <c r="O80" s="40">
        <f t="shared" si="43"/>
        <v>0</v>
      </c>
      <c r="P80" s="40">
        <f t="shared" si="43"/>
        <v>1991.5310000000002</v>
      </c>
      <c r="Q80" s="40">
        <f>Q81+Q87+Q93+Q99</f>
        <v>1991.5310000000002</v>
      </c>
      <c r="R80" s="40">
        <f t="shared" si="43"/>
        <v>0</v>
      </c>
      <c r="S80" s="40">
        <f t="shared" si="43"/>
        <v>0</v>
      </c>
      <c r="T80" s="40">
        <f t="shared" si="43"/>
        <v>2402.5511</v>
      </c>
      <c r="U80" s="40">
        <f t="shared" si="43"/>
        <v>840.8870000000001</v>
      </c>
      <c r="V80" s="40">
        <f t="shared" si="43"/>
        <v>0</v>
      </c>
      <c r="W80" s="40">
        <f t="shared" si="43"/>
        <v>760.80721</v>
      </c>
      <c r="X80" s="40">
        <f t="shared" si="43"/>
        <v>762.714</v>
      </c>
      <c r="Y80" s="40">
        <f t="shared" si="43"/>
        <v>762.714</v>
      </c>
      <c r="Z80" s="40">
        <f t="shared" si="43"/>
        <v>782.55</v>
      </c>
      <c r="AA80" s="40">
        <f t="shared" si="43"/>
        <v>782.55</v>
      </c>
      <c r="AB80" s="40">
        <f t="shared" si="43"/>
        <v>0</v>
      </c>
      <c r="AC80" s="40">
        <f t="shared" si="43"/>
        <v>0</v>
      </c>
      <c r="AD80" s="40">
        <f t="shared" si="43"/>
        <v>827.77653</v>
      </c>
      <c r="AE80" s="40">
        <f t="shared" si="43"/>
        <v>0</v>
      </c>
      <c r="AF80" s="76" t="s">
        <v>48</v>
      </c>
      <c r="AG80" s="76"/>
      <c r="AH80" s="17">
        <f t="shared" si="36"/>
        <v>6780.52263</v>
      </c>
      <c r="AI80" s="17">
        <f t="shared" si="37"/>
        <v>5952.7461</v>
      </c>
      <c r="AJ80" s="17">
        <f t="shared" si="38"/>
        <v>5138.489210000001</v>
      </c>
    </row>
    <row r="81" spans="1:36" s="48" customFormat="1" ht="51.75" customHeight="1">
      <c r="A81" s="53" t="s">
        <v>39</v>
      </c>
      <c r="B81" s="54">
        <f>B82</f>
        <v>3230.3276299999998</v>
      </c>
      <c r="C81" s="54">
        <f>C82</f>
        <v>2402.5511</v>
      </c>
      <c r="D81" s="54">
        <f>D82</f>
        <v>1601.69421</v>
      </c>
      <c r="E81" s="54">
        <f>E82</f>
        <v>1601.69421</v>
      </c>
      <c r="F81" s="43">
        <f t="shared" si="41"/>
        <v>0.49583026660363866</v>
      </c>
      <c r="G81" s="43">
        <f t="shared" si="42"/>
        <v>0.6666639514972231</v>
      </c>
      <c r="H81" s="54">
        <f aca="true" t="shared" si="44" ref="H81:AE81">H82</f>
        <v>0</v>
      </c>
      <c r="I81" s="54">
        <f t="shared" si="44"/>
        <v>0</v>
      </c>
      <c r="J81" s="54">
        <f t="shared" si="44"/>
        <v>0</v>
      </c>
      <c r="K81" s="54">
        <f t="shared" si="44"/>
        <v>0</v>
      </c>
      <c r="L81" s="54">
        <f t="shared" si="44"/>
        <v>0</v>
      </c>
      <c r="M81" s="54">
        <f t="shared" si="44"/>
        <v>0</v>
      </c>
      <c r="N81" s="54">
        <f t="shared" si="44"/>
        <v>0</v>
      </c>
      <c r="O81" s="54">
        <f t="shared" si="44"/>
        <v>0</v>
      </c>
      <c r="P81" s="54">
        <f t="shared" si="44"/>
        <v>0</v>
      </c>
      <c r="Q81" s="54">
        <f t="shared" si="44"/>
        <v>0</v>
      </c>
      <c r="R81" s="54">
        <f t="shared" si="44"/>
        <v>0</v>
      </c>
      <c r="S81" s="54">
        <f t="shared" si="44"/>
        <v>0</v>
      </c>
      <c r="T81" s="54">
        <f t="shared" si="44"/>
        <v>2402.5511</v>
      </c>
      <c r="U81" s="54">
        <f t="shared" si="44"/>
        <v>840.8870000000001</v>
      </c>
      <c r="V81" s="54">
        <f t="shared" si="44"/>
        <v>0</v>
      </c>
      <c r="W81" s="54">
        <f t="shared" si="44"/>
        <v>760.80721</v>
      </c>
      <c r="X81" s="54">
        <f t="shared" si="44"/>
        <v>0</v>
      </c>
      <c r="Y81" s="54">
        <f t="shared" si="44"/>
        <v>0</v>
      </c>
      <c r="Z81" s="54">
        <f t="shared" si="44"/>
        <v>0</v>
      </c>
      <c r="AA81" s="54">
        <f t="shared" si="44"/>
        <v>0</v>
      </c>
      <c r="AB81" s="54">
        <f t="shared" si="44"/>
        <v>0</v>
      </c>
      <c r="AC81" s="54">
        <f t="shared" si="44"/>
        <v>0</v>
      </c>
      <c r="AD81" s="54">
        <f t="shared" si="44"/>
        <v>827.77653</v>
      </c>
      <c r="AE81" s="54">
        <f t="shared" si="44"/>
        <v>0</v>
      </c>
      <c r="AF81" s="76"/>
      <c r="AG81" s="76"/>
      <c r="AH81" s="17">
        <f t="shared" si="36"/>
        <v>3230.32763</v>
      </c>
      <c r="AI81" s="17">
        <f t="shared" si="37"/>
        <v>2402.5511</v>
      </c>
      <c r="AJ81" s="17">
        <f t="shared" si="38"/>
        <v>1601.69421</v>
      </c>
    </row>
    <row r="82" spans="1:36" s="48" customFormat="1" ht="24.75" customHeight="1">
      <c r="A82" s="30" t="s">
        <v>24</v>
      </c>
      <c r="B82" s="26">
        <f>B84+B85+B83+B86</f>
        <v>3230.3276299999998</v>
      </c>
      <c r="C82" s="26">
        <f>C84+C85+C83+C86</f>
        <v>2402.5511</v>
      </c>
      <c r="D82" s="26">
        <f>D84+D85+D83+D86</f>
        <v>1601.69421</v>
      </c>
      <c r="E82" s="26">
        <f aca="true" t="shared" si="45" ref="E82:AE82">E84+E85+E83+E86</f>
        <v>1601.69421</v>
      </c>
      <c r="F82" s="24">
        <f t="shared" si="41"/>
        <v>0.49583026660363866</v>
      </c>
      <c r="G82" s="24">
        <f t="shared" si="42"/>
        <v>0.6666639514972231</v>
      </c>
      <c r="H82" s="26">
        <f t="shared" si="45"/>
        <v>0</v>
      </c>
      <c r="I82" s="26">
        <f t="shared" si="45"/>
        <v>0</v>
      </c>
      <c r="J82" s="26">
        <f t="shared" si="45"/>
        <v>0</v>
      </c>
      <c r="K82" s="26">
        <f t="shared" si="45"/>
        <v>0</v>
      </c>
      <c r="L82" s="26">
        <f t="shared" si="45"/>
        <v>0</v>
      </c>
      <c r="M82" s="26">
        <f t="shared" si="45"/>
        <v>0</v>
      </c>
      <c r="N82" s="26">
        <f t="shared" si="45"/>
        <v>0</v>
      </c>
      <c r="O82" s="26">
        <f t="shared" si="45"/>
        <v>0</v>
      </c>
      <c r="P82" s="26">
        <f t="shared" si="45"/>
        <v>0</v>
      </c>
      <c r="Q82" s="26">
        <f t="shared" si="45"/>
        <v>0</v>
      </c>
      <c r="R82" s="26">
        <f t="shared" si="45"/>
        <v>0</v>
      </c>
      <c r="S82" s="26">
        <f t="shared" si="45"/>
        <v>0</v>
      </c>
      <c r="T82" s="26">
        <f t="shared" si="45"/>
        <v>2402.5511</v>
      </c>
      <c r="U82" s="26">
        <f>U84+U85+U83+U86</f>
        <v>840.8870000000001</v>
      </c>
      <c r="V82" s="26">
        <f t="shared" si="45"/>
        <v>0</v>
      </c>
      <c r="W82" s="26">
        <f t="shared" si="45"/>
        <v>760.80721</v>
      </c>
      <c r="X82" s="26">
        <f t="shared" si="45"/>
        <v>0</v>
      </c>
      <c r="Y82" s="26">
        <f t="shared" si="45"/>
        <v>0</v>
      </c>
      <c r="Z82" s="26">
        <f t="shared" si="45"/>
        <v>0</v>
      </c>
      <c r="AA82" s="26">
        <f t="shared" si="45"/>
        <v>0</v>
      </c>
      <c r="AB82" s="26">
        <f t="shared" si="45"/>
        <v>0</v>
      </c>
      <c r="AC82" s="26">
        <f t="shared" si="45"/>
        <v>0</v>
      </c>
      <c r="AD82" s="26">
        <f t="shared" si="45"/>
        <v>827.77653</v>
      </c>
      <c r="AE82" s="26">
        <f t="shared" si="45"/>
        <v>0</v>
      </c>
      <c r="AF82" s="94" t="s">
        <v>80</v>
      </c>
      <c r="AG82" s="76"/>
      <c r="AH82" s="17">
        <f t="shared" si="36"/>
        <v>3230.32763</v>
      </c>
      <c r="AI82" s="17">
        <f t="shared" si="37"/>
        <v>2402.5511</v>
      </c>
      <c r="AJ82" s="17">
        <f t="shared" si="38"/>
        <v>1601.69421</v>
      </c>
    </row>
    <row r="83" spans="1:36" s="48" customFormat="1" ht="22.5" customHeight="1">
      <c r="A83" s="28" t="s">
        <v>20</v>
      </c>
      <c r="B83" s="26">
        <f>H83+J83+L83+N83+P83+R83+T83+V83+X83+Z83+AB83+AD83</f>
        <v>410.03984</v>
      </c>
      <c r="C83" s="26">
        <f>H83+J83+L83+N83+P83+R83+T83+V83+X83+Z83</f>
        <v>307.53084</v>
      </c>
      <c r="D83" s="26">
        <f>E83</f>
        <v>205.02004</v>
      </c>
      <c r="E83" s="26">
        <f>I83+K83+M83+O83+Q83+S83+U83+W83+Y83+AA83</f>
        <v>205.02004</v>
      </c>
      <c r="F83" s="24">
        <f t="shared" si="41"/>
        <v>0.5000002926544893</v>
      </c>
      <c r="G83" s="24">
        <f t="shared" si="42"/>
        <v>0.6666649757793397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307.53084</v>
      </c>
      <c r="U83" s="26">
        <v>102.51</v>
      </c>
      <c r="V83" s="26">
        <v>0</v>
      </c>
      <c r="W83" s="26">
        <v>102.51004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102.509</v>
      </c>
      <c r="AE83" s="26">
        <v>0</v>
      </c>
      <c r="AF83" s="76"/>
      <c r="AG83" s="76"/>
      <c r="AH83" s="17">
        <f t="shared" si="36"/>
        <v>410.03984</v>
      </c>
      <c r="AI83" s="17">
        <f t="shared" si="37"/>
        <v>307.53084</v>
      </c>
      <c r="AJ83" s="17">
        <f t="shared" si="38"/>
        <v>205.02004</v>
      </c>
    </row>
    <row r="84" spans="1:36" s="48" customFormat="1" ht="23.25" customHeight="1">
      <c r="A84" s="28" t="s">
        <v>18</v>
      </c>
      <c r="B84" s="26">
        <f>H84+J84+L84+N84+P84+R84+T84+V84+X84+Z84+AB84+AD84</f>
        <v>2633.18779</v>
      </c>
      <c r="C84" s="26">
        <f>H84+J84+L84+N84+P84+R84+T84+V84+X84+Z84</f>
        <v>1974.89279</v>
      </c>
      <c r="D84" s="26">
        <f>E84</f>
        <v>1316.59417</v>
      </c>
      <c r="E84" s="26">
        <f>I84+K84+M84+O84+Q84+S84+U84+W84+Y84+AA84</f>
        <v>1316.59417</v>
      </c>
      <c r="F84" s="24">
        <f t="shared" si="41"/>
        <v>0.500000104436152</v>
      </c>
      <c r="G84" s="24">
        <f t="shared" si="42"/>
        <v>0.6666661484950785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1974.89279</v>
      </c>
      <c r="U84" s="26">
        <v>658.297</v>
      </c>
      <c r="V84" s="26">
        <v>0</v>
      </c>
      <c r="W84" s="26">
        <v>658.29717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658.295</v>
      </c>
      <c r="AE84" s="26">
        <v>0</v>
      </c>
      <c r="AF84" s="76"/>
      <c r="AG84" s="76"/>
      <c r="AH84" s="17">
        <f t="shared" si="36"/>
        <v>2633.18779</v>
      </c>
      <c r="AI84" s="17">
        <f t="shared" si="37"/>
        <v>1974.89279</v>
      </c>
      <c r="AJ84" s="17">
        <f t="shared" si="38"/>
        <v>1316.59417</v>
      </c>
    </row>
    <row r="85" spans="1:36" s="48" customFormat="1" ht="19.5" customHeight="1">
      <c r="A85" s="28" t="s">
        <v>19</v>
      </c>
      <c r="B85" s="26">
        <f>H85+J85+L85+N85+P85+R85+T85+V85+X85+Z85+AB85+AD85</f>
        <v>187.10000000000002</v>
      </c>
      <c r="C85" s="26">
        <f>H85+J85+L85+N85+P85+R85+T85+V85+X85+Z85</f>
        <v>120.12747</v>
      </c>
      <c r="D85" s="26">
        <f>E85</f>
        <v>80.08</v>
      </c>
      <c r="E85" s="26">
        <f>I85+K85+M85+O85+Q85+S85+U85+W85+Y85+AA85</f>
        <v>80.08</v>
      </c>
      <c r="F85" s="24">
        <f t="shared" si="41"/>
        <v>0.4280064136825227</v>
      </c>
      <c r="G85" s="24">
        <f t="shared" si="42"/>
        <v>0.6666252107032637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120.12747</v>
      </c>
      <c r="U85" s="26">
        <v>80.08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66.97253</v>
      </c>
      <c r="AE85" s="26">
        <v>0</v>
      </c>
      <c r="AF85" s="76"/>
      <c r="AG85" s="76"/>
      <c r="AH85" s="17">
        <f t="shared" si="36"/>
        <v>187.10000000000002</v>
      </c>
      <c r="AI85" s="17">
        <f t="shared" si="37"/>
        <v>120.12747</v>
      </c>
      <c r="AJ85" s="17">
        <f t="shared" si="38"/>
        <v>80.08</v>
      </c>
    </row>
    <row r="86" spans="1:36" s="48" customFormat="1" ht="45.75" customHeight="1">
      <c r="A86" s="28" t="s">
        <v>27</v>
      </c>
      <c r="B86" s="26">
        <f>H86+I86+J86+K86+L86+M86+N86+O86+P86+Q86+R86+S86</f>
        <v>0</v>
      </c>
      <c r="C86" s="26">
        <f>H86+J86+L86</f>
        <v>0</v>
      </c>
      <c r="D86" s="26">
        <f>E86</f>
        <v>0</v>
      </c>
      <c r="E86" s="26">
        <f>I86+K86+M86</f>
        <v>0</v>
      </c>
      <c r="F86" s="24">
        <v>0</v>
      </c>
      <c r="G86" s="24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76"/>
      <c r="AG86" s="76"/>
      <c r="AH86" s="17">
        <f t="shared" si="36"/>
        <v>0</v>
      </c>
      <c r="AI86" s="17">
        <f t="shared" si="37"/>
        <v>0</v>
      </c>
      <c r="AJ86" s="17">
        <f t="shared" si="38"/>
        <v>0</v>
      </c>
    </row>
    <row r="87" spans="1:36" s="21" customFormat="1" ht="72" customHeight="1">
      <c r="A87" s="20" t="s">
        <v>40</v>
      </c>
      <c r="B87" s="54">
        <f>B88</f>
        <v>1545.2640000000001</v>
      </c>
      <c r="C87" s="54">
        <f>C88</f>
        <v>1545.2640000000001</v>
      </c>
      <c r="D87" s="54">
        <f>D88</f>
        <v>1545.26</v>
      </c>
      <c r="E87" s="54">
        <f>E88</f>
        <v>1545.2640000000001</v>
      </c>
      <c r="F87" s="43">
        <f>E87/B87</f>
        <v>1</v>
      </c>
      <c r="G87" s="43">
        <f>E87/C87</f>
        <v>1</v>
      </c>
      <c r="H87" s="54">
        <f aca="true" t="shared" si="46" ref="H87:AE87">H88</f>
        <v>0</v>
      </c>
      <c r="I87" s="54">
        <f t="shared" si="46"/>
        <v>0</v>
      </c>
      <c r="J87" s="54">
        <f t="shared" si="46"/>
        <v>0</v>
      </c>
      <c r="K87" s="54">
        <f t="shared" si="46"/>
        <v>0</v>
      </c>
      <c r="L87" s="54">
        <f t="shared" si="46"/>
        <v>0</v>
      </c>
      <c r="M87" s="54">
        <f t="shared" si="46"/>
        <v>0</v>
      </c>
      <c r="N87" s="54">
        <f t="shared" si="46"/>
        <v>0</v>
      </c>
      <c r="O87" s="54">
        <f t="shared" si="46"/>
        <v>0</v>
      </c>
      <c r="P87" s="54">
        <f t="shared" si="46"/>
        <v>0</v>
      </c>
      <c r="Q87" s="54">
        <f t="shared" si="46"/>
        <v>0</v>
      </c>
      <c r="R87" s="54">
        <f t="shared" si="46"/>
        <v>0</v>
      </c>
      <c r="S87" s="54">
        <f t="shared" si="46"/>
        <v>0</v>
      </c>
      <c r="T87" s="54">
        <f t="shared" si="46"/>
        <v>0</v>
      </c>
      <c r="U87" s="54">
        <f t="shared" si="46"/>
        <v>0</v>
      </c>
      <c r="V87" s="54">
        <f t="shared" si="46"/>
        <v>0</v>
      </c>
      <c r="W87" s="54">
        <f t="shared" si="46"/>
        <v>0</v>
      </c>
      <c r="X87" s="54">
        <f t="shared" si="46"/>
        <v>762.714</v>
      </c>
      <c r="Y87" s="54">
        <f t="shared" si="46"/>
        <v>762.714</v>
      </c>
      <c r="Z87" s="54">
        <f t="shared" si="46"/>
        <v>782.55</v>
      </c>
      <c r="AA87" s="54">
        <f t="shared" si="46"/>
        <v>782.55</v>
      </c>
      <c r="AB87" s="54">
        <f t="shared" si="46"/>
        <v>0</v>
      </c>
      <c r="AC87" s="54">
        <f t="shared" si="46"/>
        <v>0</v>
      </c>
      <c r="AD87" s="54">
        <f t="shared" si="46"/>
        <v>0</v>
      </c>
      <c r="AE87" s="54">
        <f t="shared" si="46"/>
        <v>0</v>
      </c>
      <c r="AF87" s="88" t="s">
        <v>81</v>
      </c>
      <c r="AG87" s="89"/>
      <c r="AH87" s="17">
        <f t="shared" si="36"/>
        <v>1545.2640000000001</v>
      </c>
      <c r="AI87" s="17">
        <f t="shared" si="37"/>
        <v>1545.2640000000001</v>
      </c>
      <c r="AJ87" s="17">
        <f t="shared" si="38"/>
        <v>1545.2640000000001</v>
      </c>
    </row>
    <row r="88" spans="1:36" s="21" customFormat="1" ht="37.5" customHeight="1">
      <c r="A88" s="30" t="s">
        <v>24</v>
      </c>
      <c r="B88" s="26">
        <f>B90+B91+B89+B92</f>
        <v>1545.2640000000001</v>
      </c>
      <c r="C88" s="26">
        <f>C90+C91+C89+C92</f>
        <v>1545.2640000000001</v>
      </c>
      <c r="D88" s="26">
        <f>D90+D91+D89+D92</f>
        <v>1545.26</v>
      </c>
      <c r="E88" s="26">
        <f>E90+E91+E89+E92</f>
        <v>1545.2640000000001</v>
      </c>
      <c r="F88" s="24">
        <f>E88/B88</f>
        <v>1</v>
      </c>
      <c r="G88" s="24">
        <f>E88/C88</f>
        <v>1</v>
      </c>
      <c r="H88" s="26">
        <f aca="true" t="shared" si="47" ref="H88:AE88">H90+H91+H89+H92</f>
        <v>0</v>
      </c>
      <c r="I88" s="26">
        <f t="shared" si="47"/>
        <v>0</v>
      </c>
      <c r="J88" s="26">
        <f t="shared" si="47"/>
        <v>0</v>
      </c>
      <c r="K88" s="26">
        <f t="shared" si="47"/>
        <v>0</v>
      </c>
      <c r="L88" s="26">
        <f t="shared" si="47"/>
        <v>0</v>
      </c>
      <c r="M88" s="26">
        <f t="shared" si="47"/>
        <v>0</v>
      </c>
      <c r="N88" s="26">
        <f t="shared" si="47"/>
        <v>0</v>
      </c>
      <c r="O88" s="26">
        <f t="shared" si="47"/>
        <v>0</v>
      </c>
      <c r="P88" s="26">
        <f t="shared" si="47"/>
        <v>0</v>
      </c>
      <c r="Q88" s="26">
        <f t="shared" si="47"/>
        <v>0</v>
      </c>
      <c r="R88" s="26">
        <f t="shared" si="47"/>
        <v>0</v>
      </c>
      <c r="S88" s="26">
        <f t="shared" si="47"/>
        <v>0</v>
      </c>
      <c r="T88" s="26">
        <f t="shared" si="47"/>
        <v>0</v>
      </c>
      <c r="U88" s="26">
        <f t="shared" si="47"/>
        <v>0</v>
      </c>
      <c r="V88" s="26">
        <f t="shared" si="47"/>
        <v>0</v>
      </c>
      <c r="W88" s="26">
        <f t="shared" si="47"/>
        <v>0</v>
      </c>
      <c r="X88" s="26">
        <f t="shared" si="47"/>
        <v>762.714</v>
      </c>
      <c r="Y88" s="26">
        <f t="shared" si="47"/>
        <v>762.714</v>
      </c>
      <c r="Z88" s="26">
        <f t="shared" si="47"/>
        <v>782.55</v>
      </c>
      <c r="AA88" s="26">
        <f t="shared" si="47"/>
        <v>782.55</v>
      </c>
      <c r="AB88" s="26">
        <f>AB89</f>
        <v>0</v>
      </c>
      <c r="AC88" s="26">
        <f t="shared" si="47"/>
        <v>0</v>
      </c>
      <c r="AD88" s="26">
        <f t="shared" si="47"/>
        <v>0</v>
      </c>
      <c r="AE88" s="26">
        <f t="shared" si="47"/>
        <v>0</v>
      </c>
      <c r="AF88" s="90"/>
      <c r="AG88" s="91"/>
      <c r="AH88" s="17">
        <f t="shared" si="36"/>
        <v>1545.2640000000001</v>
      </c>
      <c r="AI88" s="17">
        <f t="shared" si="37"/>
        <v>1545.2640000000001</v>
      </c>
      <c r="AJ88" s="17">
        <f t="shared" si="38"/>
        <v>1545.2640000000001</v>
      </c>
    </row>
    <row r="89" spans="1:36" s="21" customFormat="1" ht="33" customHeight="1">
      <c r="A89" s="28" t="s">
        <v>20</v>
      </c>
      <c r="B89" s="26">
        <f>H89+J89+L89+N89+P89+R89+T89+V89+X89+Z89+AB89+AD89</f>
        <v>1545.2640000000001</v>
      </c>
      <c r="C89" s="26">
        <f>H89+J89+L89+N89+P89+R89+T89+V89+X89+Z89</f>
        <v>1545.2640000000001</v>
      </c>
      <c r="D89" s="26">
        <v>1545.26</v>
      </c>
      <c r="E89" s="26">
        <f>I89+K89+M89+O89+Q89+S89+U89+W89+Y89+AA89</f>
        <v>1545.2640000000001</v>
      </c>
      <c r="F89" s="24">
        <f>E89/B89</f>
        <v>1</v>
      </c>
      <c r="G89" s="24">
        <f>E89/C89</f>
        <v>1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762.714</v>
      </c>
      <c r="Y89" s="26">
        <v>762.714</v>
      </c>
      <c r="Z89" s="26">
        <v>782.55</v>
      </c>
      <c r="AA89" s="26">
        <v>782.55</v>
      </c>
      <c r="AB89" s="26">
        <v>0</v>
      </c>
      <c r="AC89" s="26">
        <v>0</v>
      </c>
      <c r="AD89" s="26">
        <v>0</v>
      </c>
      <c r="AE89" s="26">
        <v>0</v>
      </c>
      <c r="AF89" s="90"/>
      <c r="AG89" s="91"/>
      <c r="AH89" s="17">
        <f t="shared" si="36"/>
        <v>1545.2640000000001</v>
      </c>
      <c r="AI89" s="17">
        <f t="shared" si="37"/>
        <v>1545.2640000000001</v>
      </c>
      <c r="AJ89" s="17">
        <f t="shared" si="38"/>
        <v>1545.2640000000001</v>
      </c>
    </row>
    <row r="90" spans="1:36" s="21" customFormat="1" ht="33" customHeight="1">
      <c r="A90" s="28" t="s">
        <v>18</v>
      </c>
      <c r="B90" s="26">
        <f>H90+I90+J90+K90+L90+M90+N90+O90+P90+Q90+R90+S90</f>
        <v>0</v>
      </c>
      <c r="C90" s="26">
        <f>H90+J90+L90</f>
        <v>0</v>
      </c>
      <c r="D90" s="26">
        <f>E90</f>
        <v>0</v>
      </c>
      <c r="E90" s="26">
        <f>I90+K90+M90</f>
        <v>0</v>
      </c>
      <c r="F90" s="24">
        <v>0</v>
      </c>
      <c r="G90" s="24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90"/>
      <c r="AG90" s="91"/>
      <c r="AH90" s="17">
        <f t="shared" si="36"/>
        <v>0</v>
      </c>
      <c r="AI90" s="17">
        <f t="shared" si="37"/>
        <v>0</v>
      </c>
      <c r="AJ90" s="17">
        <f t="shared" si="38"/>
        <v>0</v>
      </c>
    </row>
    <row r="91" spans="1:36" s="21" customFormat="1" ht="33" customHeight="1">
      <c r="A91" s="28" t="s">
        <v>19</v>
      </c>
      <c r="B91" s="26">
        <f>H91+I91+J91+K91+L91+M91+N91+O91+P91+Q91+R91+S91</f>
        <v>0</v>
      </c>
      <c r="C91" s="26">
        <f>H91+J91+L91</f>
        <v>0</v>
      </c>
      <c r="D91" s="26">
        <f>E91</f>
        <v>0</v>
      </c>
      <c r="E91" s="26">
        <f>I91+K91+M91</f>
        <v>0</v>
      </c>
      <c r="F91" s="24">
        <v>0</v>
      </c>
      <c r="G91" s="24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  <c r="AF91" s="90"/>
      <c r="AG91" s="91"/>
      <c r="AH91" s="17">
        <f t="shared" si="36"/>
        <v>0</v>
      </c>
      <c r="AI91" s="17">
        <f t="shared" si="37"/>
        <v>0</v>
      </c>
      <c r="AJ91" s="17">
        <f t="shared" si="38"/>
        <v>0</v>
      </c>
    </row>
    <row r="92" spans="1:36" s="21" customFormat="1" ht="33" customHeight="1">
      <c r="A92" s="28" t="s">
        <v>27</v>
      </c>
      <c r="B92" s="26">
        <f>H92+I92+J92+K92+L92+M92+N92+O92+P92+Q92+R92+S92</f>
        <v>0</v>
      </c>
      <c r="C92" s="26">
        <f>H92+J92</f>
        <v>0</v>
      </c>
      <c r="D92" s="26">
        <f>E92</f>
        <v>0</v>
      </c>
      <c r="E92" s="26">
        <f>I92+K92+M92</f>
        <v>0</v>
      </c>
      <c r="F92" s="24">
        <v>0</v>
      </c>
      <c r="G92" s="24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0</v>
      </c>
      <c r="AF92" s="92"/>
      <c r="AG92" s="93"/>
      <c r="AH92" s="17">
        <f t="shared" si="36"/>
        <v>0</v>
      </c>
      <c r="AI92" s="17">
        <f t="shared" si="37"/>
        <v>0</v>
      </c>
      <c r="AJ92" s="17">
        <f t="shared" si="38"/>
        <v>0</v>
      </c>
    </row>
    <row r="93" spans="1:36" s="21" customFormat="1" ht="35.25" customHeight="1">
      <c r="A93" s="20" t="s">
        <v>30</v>
      </c>
      <c r="B93" s="44">
        <f>B94</f>
        <v>13.4</v>
      </c>
      <c r="C93" s="44">
        <f>C94</f>
        <v>13.4</v>
      </c>
      <c r="D93" s="44">
        <f>D94</f>
        <v>13.4</v>
      </c>
      <c r="E93" s="44">
        <f>E94</f>
        <v>0</v>
      </c>
      <c r="F93" s="43">
        <f>E93/B93</f>
        <v>0</v>
      </c>
      <c r="G93" s="43">
        <v>0</v>
      </c>
      <c r="H93" s="44">
        <f aca="true" t="shared" si="48" ref="H93:AE93">H94</f>
        <v>0</v>
      </c>
      <c r="I93" s="44">
        <f t="shared" si="48"/>
        <v>0</v>
      </c>
      <c r="J93" s="44">
        <f t="shared" si="48"/>
        <v>0</v>
      </c>
      <c r="K93" s="44">
        <f t="shared" si="48"/>
        <v>0</v>
      </c>
      <c r="L93" s="44">
        <f t="shared" si="48"/>
        <v>0</v>
      </c>
      <c r="M93" s="44">
        <f t="shared" si="48"/>
        <v>0</v>
      </c>
      <c r="N93" s="44">
        <f t="shared" si="48"/>
        <v>13.4</v>
      </c>
      <c r="O93" s="44">
        <f t="shared" si="48"/>
        <v>0</v>
      </c>
      <c r="P93" s="44">
        <f t="shared" si="48"/>
        <v>0</v>
      </c>
      <c r="Q93" s="44">
        <f t="shared" si="48"/>
        <v>0</v>
      </c>
      <c r="R93" s="44">
        <f t="shared" si="48"/>
        <v>0</v>
      </c>
      <c r="S93" s="44">
        <f t="shared" si="48"/>
        <v>0</v>
      </c>
      <c r="T93" s="44">
        <f t="shared" si="48"/>
        <v>0</v>
      </c>
      <c r="U93" s="44">
        <f t="shared" si="48"/>
        <v>0</v>
      </c>
      <c r="V93" s="44">
        <f t="shared" si="48"/>
        <v>0</v>
      </c>
      <c r="W93" s="44">
        <f t="shared" si="48"/>
        <v>0</v>
      </c>
      <c r="X93" s="44">
        <f t="shared" si="48"/>
        <v>0</v>
      </c>
      <c r="Y93" s="44">
        <f t="shared" si="48"/>
        <v>0</v>
      </c>
      <c r="Z93" s="44">
        <f t="shared" si="48"/>
        <v>0</v>
      </c>
      <c r="AA93" s="44">
        <f t="shared" si="48"/>
        <v>0</v>
      </c>
      <c r="AB93" s="44">
        <f t="shared" si="48"/>
        <v>0</v>
      </c>
      <c r="AC93" s="44">
        <f t="shared" si="48"/>
        <v>0</v>
      </c>
      <c r="AD93" s="44">
        <f t="shared" si="48"/>
        <v>0</v>
      </c>
      <c r="AE93" s="44">
        <f t="shared" si="48"/>
        <v>0</v>
      </c>
      <c r="AF93" s="88" t="s">
        <v>51</v>
      </c>
      <c r="AG93" s="89"/>
      <c r="AH93" s="17">
        <f t="shared" si="36"/>
        <v>13.4</v>
      </c>
      <c r="AI93" s="17">
        <f t="shared" si="37"/>
        <v>13.4</v>
      </c>
      <c r="AJ93" s="17">
        <f t="shared" si="38"/>
        <v>0</v>
      </c>
    </row>
    <row r="94" spans="1:36" s="21" customFormat="1" ht="15" customHeight="1">
      <c r="A94" s="30" t="s">
        <v>24</v>
      </c>
      <c r="B94" s="23">
        <f>B96+B97+B95+B98</f>
        <v>13.4</v>
      </c>
      <c r="C94" s="23">
        <f>C96+C97+C95+C98</f>
        <v>13.4</v>
      </c>
      <c r="D94" s="23">
        <f>D96+D97+D95+D98</f>
        <v>13.4</v>
      </c>
      <c r="E94" s="23">
        <f>E96+E97+E95+E98</f>
        <v>0</v>
      </c>
      <c r="F94" s="24">
        <f>E94/B94</f>
        <v>0</v>
      </c>
      <c r="G94" s="24">
        <v>0</v>
      </c>
      <c r="H94" s="23">
        <f aca="true" t="shared" si="49" ref="H94:AE94">H96+H97+H95+H98</f>
        <v>0</v>
      </c>
      <c r="I94" s="23">
        <f t="shared" si="49"/>
        <v>0</v>
      </c>
      <c r="J94" s="23">
        <f t="shared" si="49"/>
        <v>0</v>
      </c>
      <c r="K94" s="23">
        <f t="shared" si="49"/>
        <v>0</v>
      </c>
      <c r="L94" s="23">
        <f t="shared" si="49"/>
        <v>0</v>
      </c>
      <c r="M94" s="23">
        <f t="shared" si="49"/>
        <v>0</v>
      </c>
      <c r="N94" s="23">
        <f t="shared" si="49"/>
        <v>13.4</v>
      </c>
      <c r="O94" s="23">
        <f t="shared" si="49"/>
        <v>0</v>
      </c>
      <c r="P94" s="23">
        <f t="shared" si="49"/>
        <v>0</v>
      </c>
      <c r="Q94" s="23">
        <f t="shared" si="49"/>
        <v>0</v>
      </c>
      <c r="R94" s="23">
        <f t="shared" si="49"/>
        <v>0</v>
      </c>
      <c r="S94" s="23">
        <f t="shared" si="49"/>
        <v>0</v>
      </c>
      <c r="T94" s="23">
        <f t="shared" si="49"/>
        <v>0</v>
      </c>
      <c r="U94" s="23">
        <f t="shared" si="49"/>
        <v>0</v>
      </c>
      <c r="V94" s="23">
        <f t="shared" si="49"/>
        <v>0</v>
      </c>
      <c r="W94" s="23">
        <f t="shared" si="49"/>
        <v>0</v>
      </c>
      <c r="X94" s="23">
        <f t="shared" si="49"/>
        <v>0</v>
      </c>
      <c r="Y94" s="23">
        <f t="shared" si="49"/>
        <v>0</v>
      </c>
      <c r="Z94" s="23">
        <f t="shared" si="49"/>
        <v>0</v>
      </c>
      <c r="AA94" s="23">
        <f t="shared" si="49"/>
        <v>0</v>
      </c>
      <c r="AB94" s="23">
        <f t="shared" si="49"/>
        <v>0</v>
      </c>
      <c r="AC94" s="23">
        <f t="shared" si="49"/>
        <v>0</v>
      </c>
      <c r="AD94" s="23">
        <f t="shared" si="49"/>
        <v>0</v>
      </c>
      <c r="AE94" s="23">
        <f t="shared" si="49"/>
        <v>0</v>
      </c>
      <c r="AF94" s="90"/>
      <c r="AG94" s="91"/>
      <c r="AH94" s="17">
        <f t="shared" si="36"/>
        <v>13.4</v>
      </c>
      <c r="AI94" s="17">
        <f t="shared" si="37"/>
        <v>13.4</v>
      </c>
      <c r="AJ94" s="17">
        <f t="shared" si="38"/>
        <v>0</v>
      </c>
    </row>
    <row r="95" spans="1:36" s="21" customFormat="1" ht="15" customHeight="1">
      <c r="A95" s="28" t="s">
        <v>20</v>
      </c>
      <c r="B95" s="23">
        <f>H95+I95+J95+K95+L95+M95+N95+O95+P95+Q95+R95+S95</f>
        <v>0</v>
      </c>
      <c r="C95" s="23">
        <f>H95+J95+L95</f>
        <v>0</v>
      </c>
      <c r="D95" s="23">
        <f>E95</f>
        <v>0</v>
      </c>
      <c r="E95" s="23">
        <f>I95+K95+M95</f>
        <v>0</v>
      </c>
      <c r="F95" s="24">
        <v>0</v>
      </c>
      <c r="G95" s="24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3">
        <v>0</v>
      </c>
      <c r="AF95" s="90"/>
      <c r="AG95" s="91"/>
      <c r="AH95" s="17">
        <f t="shared" si="36"/>
        <v>0</v>
      </c>
      <c r="AI95" s="17">
        <f t="shared" si="37"/>
        <v>0</v>
      </c>
      <c r="AJ95" s="17">
        <f t="shared" si="38"/>
        <v>0</v>
      </c>
    </row>
    <row r="96" spans="1:36" s="21" customFormat="1" ht="15" customHeight="1">
      <c r="A96" s="28" t="s">
        <v>18</v>
      </c>
      <c r="B96" s="23">
        <f>H96+J96+L96+N96+P96+R96+T96+V96+X96+Z96+AB96+AD96</f>
        <v>13.4</v>
      </c>
      <c r="C96" s="23">
        <f>H96+J96+L96+N96+P96+R96+T96+V96+X96+Z96</f>
        <v>13.4</v>
      </c>
      <c r="D96" s="23">
        <v>13.4</v>
      </c>
      <c r="E96" s="23">
        <f>I96+K96+M96+O96+Q96+S96+U96+W96+Y96+AA96</f>
        <v>0</v>
      </c>
      <c r="F96" s="24">
        <f>E96/B96</f>
        <v>0</v>
      </c>
      <c r="G96" s="24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13.4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3">
        <v>0</v>
      </c>
      <c r="AF96" s="90"/>
      <c r="AG96" s="91"/>
      <c r="AH96" s="17">
        <f t="shared" si="36"/>
        <v>13.4</v>
      </c>
      <c r="AI96" s="17">
        <f t="shared" si="37"/>
        <v>13.4</v>
      </c>
      <c r="AJ96" s="17">
        <f t="shared" si="38"/>
        <v>0</v>
      </c>
    </row>
    <row r="97" spans="1:36" s="21" customFormat="1" ht="15" customHeight="1">
      <c r="A97" s="28" t="s">
        <v>19</v>
      </c>
      <c r="B97" s="23">
        <f>H97+I97+J97+K97+L97+M97+N97+O97+P97+Q97+R97+S97</f>
        <v>0</v>
      </c>
      <c r="C97" s="23">
        <f>H97+J97+L97</f>
        <v>0</v>
      </c>
      <c r="D97" s="23">
        <f>E97</f>
        <v>0</v>
      </c>
      <c r="E97" s="23">
        <f>I97+K97+M97</f>
        <v>0</v>
      </c>
      <c r="F97" s="24">
        <v>0</v>
      </c>
      <c r="G97" s="24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3">
        <v>0</v>
      </c>
      <c r="AF97" s="90"/>
      <c r="AG97" s="91"/>
      <c r="AH97" s="17">
        <f t="shared" si="36"/>
        <v>0</v>
      </c>
      <c r="AI97" s="17">
        <f t="shared" si="37"/>
        <v>0</v>
      </c>
      <c r="AJ97" s="17">
        <f t="shared" si="38"/>
        <v>0</v>
      </c>
    </row>
    <row r="98" spans="1:36" s="21" customFormat="1" ht="15" customHeight="1">
      <c r="A98" s="28" t="s">
        <v>27</v>
      </c>
      <c r="B98" s="23">
        <f>H98+I98+J98+K98+L98+M98+N98+O98+P98+Q98+R98+S98</f>
        <v>0</v>
      </c>
      <c r="C98" s="23">
        <f>H98+J98</f>
        <v>0</v>
      </c>
      <c r="D98" s="23">
        <f>E98</f>
        <v>0</v>
      </c>
      <c r="E98" s="23">
        <f>I98+K98+M98</f>
        <v>0</v>
      </c>
      <c r="F98" s="24">
        <v>0</v>
      </c>
      <c r="G98" s="24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3">
        <v>0</v>
      </c>
      <c r="AF98" s="92"/>
      <c r="AG98" s="93"/>
      <c r="AH98" s="17">
        <f t="shared" si="36"/>
        <v>0</v>
      </c>
      <c r="AI98" s="17">
        <f t="shared" si="37"/>
        <v>0</v>
      </c>
      <c r="AJ98" s="17">
        <f t="shared" si="38"/>
        <v>0</v>
      </c>
    </row>
    <row r="99" spans="1:36" s="21" customFormat="1" ht="36" customHeight="1">
      <c r="A99" s="22" t="s">
        <v>46</v>
      </c>
      <c r="B99" s="23">
        <f>B100</f>
        <v>1991.5310000000002</v>
      </c>
      <c r="C99" s="23">
        <f>C100</f>
        <v>1991.5310000000002</v>
      </c>
      <c r="D99" s="23">
        <f>D100</f>
        <v>1991.5300000000002</v>
      </c>
      <c r="E99" s="23">
        <f>E100</f>
        <v>1991.5310000000002</v>
      </c>
      <c r="F99" s="24">
        <f>E99/B99</f>
        <v>1</v>
      </c>
      <c r="G99" s="24">
        <f>E99/C99</f>
        <v>1</v>
      </c>
      <c r="H99" s="23">
        <f aca="true" t="shared" si="50" ref="H99:AE99">H100</f>
        <v>0</v>
      </c>
      <c r="I99" s="23">
        <f t="shared" si="50"/>
        <v>0</v>
      </c>
      <c r="J99" s="23">
        <f t="shared" si="50"/>
        <v>0</v>
      </c>
      <c r="K99" s="23">
        <f t="shared" si="50"/>
        <v>0</v>
      </c>
      <c r="L99" s="23">
        <f t="shared" si="50"/>
        <v>0</v>
      </c>
      <c r="M99" s="23">
        <f t="shared" si="50"/>
        <v>0</v>
      </c>
      <c r="N99" s="23">
        <f t="shared" si="50"/>
        <v>0</v>
      </c>
      <c r="O99" s="23">
        <f t="shared" si="50"/>
        <v>0</v>
      </c>
      <c r="P99" s="23">
        <f t="shared" si="50"/>
        <v>1991.5310000000002</v>
      </c>
      <c r="Q99" s="23">
        <f t="shared" si="50"/>
        <v>1991.5310000000002</v>
      </c>
      <c r="R99" s="23">
        <f t="shared" si="50"/>
        <v>0</v>
      </c>
      <c r="S99" s="23">
        <f t="shared" si="50"/>
        <v>0</v>
      </c>
      <c r="T99" s="23">
        <f t="shared" si="50"/>
        <v>0</v>
      </c>
      <c r="U99" s="23">
        <f t="shared" si="50"/>
        <v>0</v>
      </c>
      <c r="V99" s="23">
        <f t="shared" si="50"/>
        <v>0</v>
      </c>
      <c r="W99" s="23">
        <f t="shared" si="50"/>
        <v>0</v>
      </c>
      <c r="X99" s="23">
        <f t="shared" si="50"/>
        <v>0</v>
      </c>
      <c r="Y99" s="23">
        <f t="shared" si="50"/>
        <v>0</v>
      </c>
      <c r="Z99" s="23">
        <f t="shared" si="50"/>
        <v>0</v>
      </c>
      <c r="AA99" s="23">
        <f t="shared" si="50"/>
        <v>0</v>
      </c>
      <c r="AB99" s="23">
        <f t="shared" si="50"/>
        <v>0</v>
      </c>
      <c r="AC99" s="23">
        <f t="shared" si="50"/>
        <v>0</v>
      </c>
      <c r="AD99" s="23">
        <f t="shared" si="50"/>
        <v>0</v>
      </c>
      <c r="AE99" s="23">
        <f t="shared" si="50"/>
        <v>0</v>
      </c>
      <c r="AF99" s="101" t="s">
        <v>61</v>
      </c>
      <c r="AG99" s="102"/>
      <c r="AH99" s="17">
        <f t="shared" si="36"/>
        <v>1991.5310000000002</v>
      </c>
      <c r="AI99" s="17">
        <f t="shared" si="37"/>
        <v>1991.5310000000002</v>
      </c>
      <c r="AJ99" s="17">
        <f t="shared" si="38"/>
        <v>1991.5310000000002</v>
      </c>
    </row>
    <row r="100" spans="1:36" s="21" customFormat="1" ht="15" customHeight="1">
      <c r="A100" s="29" t="s">
        <v>24</v>
      </c>
      <c r="B100" s="23">
        <f>B101+B102+B103+B104</f>
        <v>1991.5310000000002</v>
      </c>
      <c r="C100" s="23">
        <f>C101+C102+C103+C104</f>
        <v>1991.5310000000002</v>
      </c>
      <c r="D100" s="23">
        <f>D101+D102+D103+D104</f>
        <v>1991.5300000000002</v>
      </c>
      <c r="E100" s="23">
        <f>E101+E102+E103+E104</f>
        <v>1991.5310000000002</v>
      </c>
      <c r="F100" s="24">
        <f>E100/B100</f>
        <v>1</v>
      </c>
      <c r="G100" s="24">
        <f>E100/C100</f>
        <v>1</v>
      </c>
      <c r="H100" s="23">
        <f>H101+H102+H103+H104</f>
        <v>0</v>
      </c>
      <c r="I100" s="23">
        <f aca="true" t="shared" si="51" ref="I100:AE100">I101+I102+I103+I104</f>
        <v>0</v>
      </c>
      <c r="J100" s="23">
        <f t="shared" si="51"/>
        <v>0</v>
      </c>
      <c r="K100" s="23">
        <f t="shared" si="51"/>
        <v>0</v>
      </c>
      <c r="L100" s="23">
        <f t="shared" si="51"/>
        <v>0</v>
      </c>
      <c r="M100" s="23">
        <f t="shared" si="51"/>
        <v>0</v>
      </c>
      <c r="N100" s="23">
        <f t="shared" si="51"/>
        <v>0</v>
      </c>
      <c r="O100" s="23">
        <f t="shared" si="51"/>
        <v>0</v>
      </c>
      <c r="P100" s="23">
        <f t="shared" si="51"/>
        <v>1991.5310000000002</v>
      </c>
      <c r="Q100" s="23">
        <f t="shared" si="51"/>
        <v>1991.5310000000002</v>
      </c>
      <c r="R100" s="23">
        <f t="shared" si="51"/>
        <v>0</v>
      </c>
      <c r="S100" s="23">
        <f t="shared" si="51"/>
        <v>0</v>
      </c>
      <c r="T100" s="23">
        <f t="shared" si="51"/>
        <v>0</v>
      </c>
      <c r="U100" s="23">
        <f t="shared" si="51"/>
        <v>0</v>
      </c>
      <c r="V100" s="23">
        <f t="shared" si="51"/>
        <v>0</v>
      </c>
      <c r="W100" s="23">
        <f t="shared" si="51"/>
        <v>0</v>
      </c>
      <c r="X100" s="23">
        <f t="shared" si="51"/>
        <v>0</v>
      </c>
      <c r="Y100" s="23">
        <f t="shared" si="51"/>
        <v>0</v>
      </c>
      <c r="Z100" s="23">
        <f t="shared" si="51"/>
        <v>0</v>
      </c>
      <c r="AA100" s="23">
        <f t="shared" si="51"/>
        <v>0</v>
      </c>
      <c r="AB100" s="23">
        <f t="shared" si="51"/>
        <v>0</v>
      </c>
      <c r="AC100" s="23">
        <f t="shared" si="51"/>
        <v>0</v>
      </c>
      <c r="AD100" s="23">
        <f t="shared" si="51"/>
        <v>0</v>
      </c>
      <c r="AE100" s="23">
        <f t="shared" si="51"/>
        <v>0</v>
      </c>
      <c r="AF100" s="103"/>
      <c r="AG100" s="104"/>
      <c r="AH100" s="17">
        <f t="shared" si="36"/>
        <v>1991.5310000000002</v>
      </c>
      <c r="AI100" s="17">
        <f t="shared" si="37"/>
        <v>1991.5310000000002</v>
      </c>
      <c r="AJ100" s="17">
        <f t="shared" si="38"/>
        <v>1991.5310000000002</v>
      </c>
    </row>
    <row r="101" spans="1:36" s="21" customFormat="1" ht="15" customHeight="1">
      <c r="A101" s="27" t="s">
        <v>20</v>
      </c>
      <c r="B101" s="23">
        <f>H101+J101+L101+N101+P101+R101+T101+V101+X101+Z101+AB101+AD101</f>
        <v>1525.428</v>
      </c>
      <c r="C101" s="23">
        <f>H101+J101+L101+N101+P101+R101+T101+V101+X101+Z101</f>
        <v>1525.428</v>
      </c>
      <c r="D101" s="23">
        <v>1525.43</v>
      </c>
      <c r="E101" s="23">
        <f>I101+K101+M101+O101+Q101+S101+U101+W101+Y101+AA101</f>
        <v>1525.428</v>
      </c>
      <c r="F101" s="24">
        <f>E101/B101</f>
        <v>1</v>
      </c>
      <c r="G101" s="24">
        <f>E101/C101</f>
        <v>1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1525.428</v>
      </c>
      <c r="Q101" s="26">
        <v>1525.428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0</v>
      </c>
      <c r="AE101" s="26">
        <v>0</v>
      </c>
      <c r="AF101" s="103"/>
      <c r="AG101" s="104"/>
      <c r="AH101" s="17">
        <f t="shared" si="36"/>
        <v>1525.428</v>
      </c>
      <c r="AI101" s="17">
        <f t="shared" si="37"/>
        <v>1525.428</v>
      </c>
      <c r="AJ101" s="17">
        <f t="shared" si="38"/>
        <v>1525.428</v>
      </c>
    </row>
    <row r="102" spans="1:36" s="21" customFormat="1" ht="15" customHeight="1">
      <c r="A102" s="27" t="s">
        <v>45</v>
      </c>
      <c r="B102" s="23">
        <f>H102+J102+L102+N102+P102+R102+T102+V102+X102+Z102+AB102+AD102</f>
        <v>466.103</v>
      </c>
      <c r="C102" s="23">
        <f>H102+J102+L102+N102+P102+R102+T102+V102+X102+Z102</f>
        <v>466.103</v>
      </c>
      <c r="D102" s="23">
        <v>466.1</v>
      </c>
      <c r="E102" s="23">
        <f>I102+K102+M102+O102+Q102+S102+U102+W102+Y102+AA102</f>
        <v>466.103</v>
      </c>
      <c r="F102" s="24">
        <f>E102/B102</f>
        <v>1</v>
      </c>
      <c r="G102" s="24">
        <f>E102/C102</f>
        <v>1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466.103</v>
      </c>
      <c r="Q102" s="23">
        <v>466.103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103"/>
      <c r="AG102" s="104"/>
      <c r="AH102" s="17">
        <f t="shared" si="36"/>
        <v>466.103</v>
      </c>
      <c r="AI102" s="17">
        <f t="shared" si="37"/>
        <v>466.103</v>
      </c>
      <c r="AJ102" s="17">
        <f t="shared" si="38"/>
        <v>466.103</v>
      </c>
    </row>
    <row r="103" spans="1:36" s="21" customFormat="1" ht="15" customHeight="1">
      <c r="A103" s="27" t="s">
        <v>19</v>
      </c>
      <c r="B103" s="23">
        <f>H103+I103+J103+K103+L103+M103+N103+O103+P103+Q103+R103+S103</f>
        <v>0</v>
      </c>
      <c r="C103" s="23">
        <f>H103+J103+L103+N103+P103+R103+T103</f>
        <v>0</v>
      </c>
      <c r="D103" s="23">
        <f>E103</f>
        <v>0</v>
      </c>
      <c r="E103" s="23">
        <f>I103+K103+M103+O103+Q103+S103</f>
        <v>0</v>
      </c>
      <c r="F103" s="24">
        <v>0</v>
      </c>
      <c r="G103" s="24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103"/>
      <c r="AG103" s="104"/>
      <c r="AH103" s="17">
        <f t="shared" si="36"/>
        <v>0</v>
      </c>
      <c r="AI103" s="17">
        <f t="shared" si="37"/>
        <v>0</v>
      </c>
      <c r="AJ103" s="17">
        <f t="shared" si="38"/>
        <v>0</v>
      </c>
    </row>
    <row r="104" spans="1:36" s="21" customFormat="1" ht="15" customHeight="1">
      <c r="A104" s="27" t="s">
        <v>27</v>
      </c>
      <c r="B104" s="23">
        <f>H104+I104+J104+K104+L104+M104+N104+O104+P104+Q104+R104+S104</f>
        <v>0</v>
      </c>
      <c r="C104" s="23">
        <f>H104+J104+L104+N104+P104+R104+T104</f>
        <v>0</v>
      </c>
      <c r="D104" s="23">
        <f>E104</f>
        <v>0</v>
      </c>
      <c r="E104" s="23">
        <f>I104+K104+M104+O104+Q104+S104</f>
        <v>0</v>
      </c>
      <c r="F104" s="24">
        <v>0</v>
      </c>
      <c r="G104" s="24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105"/>
      <c r="AG104" s="106"/>
      <c r="AH104" s="17">
        <f t="shared" si="36"/>
        <v>0</v>
      </c>
      <c r="AI104" s="17">
        <f t="shared" si="37"/>
        <v>0</v>
      </c>
      <c r="AJ104" s="17">
        <f t="shared" si="38"/>
        <v>0</v>
      </c>
    </row>
    <row r="105" spans="1:36" s="7" customFormat="1" ht="59.25" customHeight="1">
      <c r="A105" s="39" t="s">
        <v>35</v>
      </c>
      <c r="B105" s="40">
        <f>B106+B109+B112</f>
        <v>51610.595</v>
      </c>
      <c r="C105" s="40">
        <f>C106+C109+C112</f>
        <v>42642.473</v>
      </c>
      <c r="D105" s="40">
        <f>D106+D109+D112</f>
        <v>39026.77004</v>
      </c>
      <c r="E105" s="40">
        <f>E106+E109+E112</f>
        <v>39026.77004</v>
      </c>
      <c r="F105" s="43">
        <f>E105/B105</f>
        <v>0.7561774872000604</v>
      </c>
      <c r="G105" s="43">
        <f>E105/C105</f>
        <v>0.9152088819989405</v>
      </c>
      <c r="H105" s="40">
        <f aca="true" t="shared" si="52" ref="H105:AE105">H106+H109+H112</f>
        <v>8825.529999999999</v>
      </c>
      <c r="I105" s="40">
        <f t="shared" si="52"/>
        <v>7712.788</v>
      </c>
      <c r="J105" s="40">
        <f>J106+J109+J112</f>
        <v>4995.37</v>
      </c>
      <c r="K105" s="40">
        <f t="shared" si="52"/>
        <v>4609.82238</v>
      </c>
      <c r="L105" s="40">
        <f t="shared" si="52"/>
        <v>2477.25</v>
      </c>
      <c r="M105" s="40">
        <f t="shared" si="52"/>
        <v>2696.9412899999998</v>
      </c>
      <c r="N105" s="40">
        <f t="shared" si="52"/>
        <v>4204.942</v>
      </c>
      <c r="O105" s="40">
        <f t="shared" si="52"/>
        <v>4123.281</v>
      </c>
      <c r="P105" s="40">
        <f t="shared" si="52"/>
        <v>4379.349</v>
      </c>
      <c r="Q105" s="40">
        <f t="shared" si="52"/>
        <v>3376.7209799999996</v>
      </c>
      <c r="R105" s="40">
        <f t="shared" si="52"/>
        <v>3367.427</v>
      </c>
      <c r="S105" s="40">
        <f>S106+S109+S112</f>
        <v>3246.4541900000004</v>
      </c>
      <c r="T105" s="40">
        <f t="shared" si="52"/>
        <v>5243.825000000001</v>
      </c>
      <c r="U105" s="40">
        <f t="shared" si="52"/>
        <v>5283.48534</v>
      </c>
      <c r="V105" s="40">
        <f t="shared" si="52"/>
        <v>3094.294</v>
      </c>
      <c r="W105" s="40">
        <f t="shared" si="52"/>
        <v>2697.13037</v>
      </c>
      <c r="X105" s="40">
        <f t="shared" si="52"/>
        <v>2130.443</v>
      </c>
      <c r="Y105" s="40">
        <f t="shared" si="52"/>
        <v>2127.306</v>
      </c>
      <c r="Z105" s="40">
        <f t="shared" si="52"/>
        <v>3924.0429999999997</v>
      </c>
      <c r="AA105" s="40">
        <f t="shared" si="52"/>
        <v>3152.84049</v>
      </c>
      <c r="AB105" s="40">
        <f t="shared" si="52"/>
        <v>2295.867</v>
      </c>
      <c r="AC105" s="40">
        <f t="shared" si="52"/>
        <v>0</v>
      </c>
      <c r="AD105" s="40">
        <f t="shared" si="52"/>
        <v>6672.255</v>
      </c>
      <c r="AE105" s="40">
        <f t="shared" si="52"/>
        <v>0</v>
      </c>
      <c r="AF105" s="76" t="s">
        <v>48</v>
      </c>
      <c r="AG105" s="76"/>
      <c r="AH105" s="17">
        <f t="shared" si="36"/>
        <v>51610.594999999994</v>
      </c>
      <c r="AI105" s="17">
        <f t="shared" si="37"/>
        <v>42642.473</v>
      </c>
      <c r="AJ105" s="17">
        <f t="shared" si="38"/>
        <v>39026.770039999996</v>
      </c>
    </row>
    <row r="106" spans="1:36" s="21" customFormat="1" ht="42.75" customHeight="1">
      <c r="A106" s="20" t="s">
        <v>31</v>
      </c>
      <c r="B106" s="44">
        <f>B107</f>
        <v>13741.800000000001</v>
      </c>
      <c r="C106" s="44">
        <f>C107</f>
        <v>12014.684000000001</v>
      </c>
      <c r="D106" s="44">
        <f aca="true" t="shared" si="53" ref="C106:R107">D107</f>
        <v>11269.394310000001</v>
      </c>
      <c r="E106" s="44">
        <f>E107</f>
        <v>11269.394310000001</v>
      </c>
      <c r="F106" s="43">
        <f aca="true" t="shared" si="54" ref="F106:F113">E106/B106</f>
        <v>0.8200813801685369</v>
      </c>
      <c r="G106" s="43">
        <f aca="true" t="shared" si="55" ref="G106:G116">E106/C106</f>
        <v>0.9379684317956262</v>
      </c>
      <c r="H106" s="54">
        <f t="shared" si="53"/>
        <v>3012.152</v>
      </c>
      <c r="I106" s="54">
        <f t="shared" si="53"/>
        <v>2374.521</v>
      </c>
      <c r="J106" s="54">
        <f t="shared" si="53"/>
        <v>1275.606</v>
      </c>
      <c r="K106" s="54">
        <f t="shared" si="53"/>
        <v>1246.612</v>
      </c>
      <c r="L106" s="54">
        <f t="shared" si="53"/>
        <v>502.314</v>
      </c>
      <c r="M106" s="54">
        <f t="shared" si="53"/>
        <v>479.169</v>
      </c>
      <c r="N106" s="54">
        <f t="shared" si="53"/>
        <v>1161.179</v>
      </c>
      <c r="O106" s="54">
        <f t="shared" si="53"/>
        <v>1288.613</v>
      </c>
      <c r="P106" s="54">
        <f t="shared" si="53"/>
        <v>1161.459</v>
      </c>
      <c r="Q106" s="54">
        <f t="shared" si="53"/>
        <v>973.73777</v>
      </c>
      <c r="R106" s="54">
        <f t="shared" si="53"/>
        <v>1390.723</v>
      </c>
      <c r="S106" s="54">
        <f aca="true" t="shared" si="56" ref="S106:AE107">S107</f>
        <v>1380.4386</v>
      </c>
      <c r="T106" s="54">
        <f t="shared" si="56"/>
        <v>1305.715</v>
      </c>
      <c r="U106" s="54">
        <f t="shared" si="56"/>
        <v>1665.07307</v>
      </c>
      <c r="V106" s="54">
        <f t="shared" si="56"/>
        <v>773.21</v>
      </c>
      <c r="W106" s="54">
        <f t="shared" si="56"/>
        <v>592.41414</v>
      </c>
      <c r="X106" s="54">
        <f t="shared" si="56"/>
        <v>427.958</v>
      </c>
      <c r="Y106" s="54">
        <f t="shared" si="56"/>
        <v>358.546</v>
      </c>
      <c r="Z106" s="54">
        <f t="shared" si="56"/>
        <v>1004.368</v>
      </c>
      <c r="AA106" s="54">
        <f t="shared" si="56"/>
        <v>910.26973</v>
      </c>
      <c r="AB106" s="54">
        <f t="shared" si="56"/>
        <v>604.691</v>
      </c>
      <c r="AC106" s="54">
        <f t="shared" si="56"/>
        <v>0</v>
      </c>
      <c r="AD106" s="54">
        <f t="shared" si="56"/>
        <v>1122.425</v>
      </c>
      <c r="AE106" s="54">
        <f t="shared" si="56"/>
        <v>0</v>
      </c>
      <c r="AF106" s="88" t="s">
        <v>62</v>
      </c>
      <c r="AG106" s="89"/>
      <c r="AH106" s="17">
        <f t="shared" si="36"/>
        <v>13741.800000000001</v>
      </c>
      <c r="AI106" s="17">
        <f t="shared" si="37"/>
        <v>12014.684000000001</v>
      </c>
      <c r="AJ106" s="17">
        <f t="shared" si="38"/>
        <v>11269.394310000001</v>
      </c>
    </row>
    <row r="107" spans="1:36" s="21" customFormat="1" ht="15.75">
      <c r="A107" s="29" t="s">
        <v>24</v>
      </c>
      <c r="B107" s="23">
        <f>B108</f>
        <v>13741.800000000001</v>
      </c>
      <c r="C107" s="23">
        <f t="shared" si="53"/>
        <v>12014.684000000001</v>
      </c>
      <c r="D107" s="23">
        <f>D108</f>
        <v>11269.394310000001</v>
      </c>
      <c r="E107" s="23">
        <f t="shared" si="53"/>
        <v>11269.394310000001</v>
      </c>
      <c r="F107" s="24">
        <f t="shared" si="54"/>
        <v>0.8200813801685369</v>
      </c>
      <c r="G107" s="24">
        <f t="shared" si="55"/>
        <v>0.9379684317956262</v>
      </c>
      <c r="H107" s="26">
        <f t="shared" si="53"/>
        <v>3012.152</v>
      </c>
      <c r="I107" s="26">
        <f t="shared" si="53"/>
        <v>2374.521</v>
      </c>
      <c r="J107" s="26">
        <f t="shared" si="53"/>
        <v>1275.606</v>
      </c>
      <c r="K107" s="26">
        <f t="shared" si="53"/>
        <v>1246.612</v>
      </c>
      <c r="L107" s="26">
        <f t="shared" si="53"/>
        <v>502.314</v>
      </c>
      <c r="M107" s="26">
        <f t="shared" si="53"/>
        <v>479.169</v>
      </c>
      <c r="N107" s="26">
        <f t="shared" si="53"/>
        <v>1161.179</v>
      </c>
      <c r="O107" s="26">
        <f t="shared" si="53"/>
        <v>1288.613</v>
      </c>
      <c r="P107" s="26">
        <f t="shared" si="53"/>
        <v>1161.459</v>
      </c>
      <c r="Q107" s="26">
        <f t="shared" si="53"/>
        <v>973.73777</v>
      </c>
      <c r="R107" s="26">
        <f t="shared" si="53"/>
        <v>1390.723</v>
      </c>
      <c r="S107" s="26">
        <f t="shared" si="56"/>
        <v>1380.4386</v>
      </c>
      <c r="T107" s="26">
        <f t="shared" si="56"/>
        <v>1305.715</v>
      </c>
      <c r="U107" s="26">
        <f t="shared" si="56"/>
        <v>1665.07307</v>
      </c>
      <c r="V107" s="26">
        <f t="shared" si="56"/>
        <v>773.21</v>
      </c>
      <c r="W107" s="26">
        <f t="shared" si="56"/>
        <v>592.41414</v>
      </c>
      <c r="X107" s="26">
        <f t="shared" si="56"/>
        <v>427.958</v>
      </c>
      <c r="Y107" s="26">
        <f t="shared" si="56"/>
        <v>358.546</v>
      </c>
      <c r="Z107" s="26">
        <f t="shared" si="56"/>
        <v>1004.368</v>
      </c>
      <c r="AA107" s="26">
        <f t="shared" si="56"/>
        <v>910.26973</v>
      </c>
      <c r="AB107" s="26">
        <f t="shared" si="56"/>
        <v>604.691</v>
      </c>
      <c r="AC107" s="26">
        <f t="shared" si="56"/>
        <v>0</v>
      </c>
      <c r="AD107" s="26">
        <f t="shared" si="56"/>
        <v>1122.425</v>
      </c>
      <c r="AE107" s="26">
        <f t="shared" si="56"/>
        <v>0</v>
      </c>
      <c r="AF107" s="90"/>
      <c r="AG107" s="91"/>
      <c r="AH107" s="17">
        <f t="shared" si="36"/>
        <v>13741.800000000001</v>
      </c>
      <c r="AI107" s="17">
        <f t="shared" si="37"/>
        <v>12014.684000000001</v>
      </c>
      <c r="AJ107" s="17">
        <f t="shared" si="38"/>
        <v>11269.394310000001</v>
      </c>
    </row>
    <row r="108" spans="1:36" s="48" customFormat="1" ht="15.75">
      <c r="A108" s="27" t="s">
        <v>19</v>
      </c>
      <c r="B108" s="23">
        <f>H108+J108+L108+N108+P108+R108+T108+V108+X108+Z108+AB108+AD108</f>
        <v>13741.800000000001</v>
      </c>
      <c r="C108" s="23">
        <f>H108+J108+L108+N108+P108+R108+T108+V108+X108+Z108</f>
        <v>12014.684000000001</v>
      </c>
      <c r="D108" s="23">
        <f>E108</f>
        <v>11269.394310000001</v>
      </c>
      <c r="E108" s="23">
        <f>I108+K108+M108+O108+Q108+S108+U108+W108+Y108+AA108</f>
        <v>11269.394310000001</v>
      </c>
      <c r="F108" s="24">
        <f t="shared" si="54"/>
        <v>0.8200813801685369</v>
      </c>
      <c r="G108" s="24">
        <f t="shared" si="55"/>
        <v>0.9379684317956262</v>
      </c>
      <c r="H108" s="26">
        <v>3012.152</v>
      </c>
      <c r="I108" s="26">
        <v>2374.521</v>
      </c>
      <c r="J108" s="26">
        <v>1275.606</v>
      </c>
      <c r="K108" s="26">
        <v>1246.612</v>
      </c>
      <c r="L108" s="26">
        <v>502.314</v>
      </c>
      <c r="M108" s="26">
        <v>479.169</v>
      </c>
      <c r="N108" s="26">
        <v>1161.179</v>
      </c>
      <c r="O108" s="26">
        <v>1288.613</v>
      </c>
      <c r="P108" s="26">
        <v>1161.459</v>
      </c>
      <c r="Q108" s="26">
        <v>973.73777</v>
      </c>
      <c r="R108" s="26">
        <v>1390.723</v>
      </c>
      <c r="S108" s="26">
        <v>1380.4386</v>
      </c>
      <c r="T108" s="26">
        <v>1305.715</v>
      </c>
      <c r="U108" s="26">
        <v>1665.07307</v>
      </c>
      <c r="V108" s="26">
        <v>773.21</v>
      </c>
      <c r="W108" s="26">
        <v>592.41414</v>
      </c>
      <c r="X108" s="26">
        <v>427.958</v>
      </c>
      <c r="Y108" s="26">
        <v>358.546</v>
      </c>
      <c r="Z108" s="26">
        <v>1004.368</v>
      </c>
      <c r="AA108" s="26">
        <v>910.26973</v>
      </c>
      <c r="AB108" s="26">
        <v>604.691</v>
      </c>
      <c r="AC108" s="26">
        <v>0</v>
      </c>
      <c r="AD108" s="26">
        <v>1122.425</v>
      </c>
      <c r="AE108" s="26">
        <v>0</v>
      </c>
      <c r="AF108" s="92"/>
      <c r="AG108" s="93"/>
      <c r="AH108" s="17">
        <f t="shared" si="36"/>
        <v>13741.800000000001</v>
      </c>
      <c r="AI108" s="17">
        <f t="shared" si="37"/>
        <v>12014.684000000001</v>
      </c>
      <c r="AJ108" s="17">
        <f t="shared" si="38"/>
        <v>11269.394310000001</v>
      </c>
    </row>
    <row r="109" spans="1:36" s="21" customFormat="1" ht="33.75" customHeight="1">
      <c r="A109" s="20" t="s">
        <v>32</v>
      </c>
      <c r="B109" s="44">
        <f>B110</f>
        <v>6086.295</v>
      </c>
      <c r="C109" s="44">
        <f aca="true" t="shared" si="57" ref="C109:R110">C110</f>
        <v>5344.689</v>
      </c>
      <c r="D109" s="44">
        <f t="shared" si="57"/>
        <v>3754.3157300000003</v>
      </c>
      <c r="E109" s="44">
        <f t="shared" si="57"/>
        <v>3754.3157300000003</v>
      </c>
      <c r="F109" s="43">
        <f t="shared" si="54"/>
        <v>0.61684747946</v>
      </c>
      <c r="G109" s="43">
        <f t="shared" si="55"/>
        <v>0.7024385759395916</v>
      </c>
      <c r="H109" s="54">
        <f t="shared" si="57"/>
        <v>1246.938</v>
      </c>
      <c r="I109" s="54">
        <f t="shared" si="57"/>
        <v>784.117</v>
      </c>
      <c r="J109" s="54">
        <f t="shared" si="57"/>
        <v>686.784</v>
      </c>
      <c r="K109" s="54">
        <f t="shared" si="57"/>
        <v>616.65038</v>
      </c>
      <c r="L109" s="54">
        <f t="shared" si="57"/>
        <v>258.886</v>
      </c>
      <c r="M109" s="54">
        <f t="shared" si="57"/>
        <v>393.17229</v>
      </c>
      <c r="N109" s="54">
        <f t="shared" si="57"/>
        <v>605.473</v>
      </c>
      <c r="O109" s="54">
        <f t="shared" si="57"/>
        <v>420.678</v>
      </c>
      <c r="P109" s="54">
        <f t="shared" si="57"/>
        <v>557.27</v>
      </c>
      <c r="Q109" s="54">
        <f t="shared" si="57"/>
        <v>262.74321</v>
      </c>
      <c r="R109" s="54">
        <f t="shared" si="57"/>
        <v>210.324</v>
      </c>
      <c r="S109" s="54">
        <f aca="true" t="shared" si="58" ref="S109:AE110">S110</f>
        <v>448.35559</v>
      </c>
      <c r="T109" s="54">
        <f t="shared" si="58"/>
        <v>513.85</v>
      </c>
      <c r="U109" s="54">
        <f t="shared" si="58"/>
        <v>296.36227</v>
      </c>
      <c r="V109" s="54">
        <f t="shared" si="58"/>
        <v>314.654</v>
      </c>
      <c r="W109" s="54">
        <f t="shared" si="58"/>
        <v>43.32623</v>
      </c>
      <c r="X109" s="54">
        <f t="shared" si="58"/>
        <v>373.575</v>
      </c>
      <c r="Y109" s="54">
        <f t="shared" si="58"/>
        <v>281.35</v>
      </c>
      <c r="Z109" s="54">
        <f t="shared" si="58"/>
        <v>576.935</v>
      </c>
      <c r="AA109" s="54">
        <f t="shared" si="58"/>
        <v>207.56076</v>
      </c>
      <c r="AB109" s="54">
        <f t="shared" si="58"/>
        <v>229.876</v>
      </c>
      <c r="AC109" s="54">
        <f t="shared" si="58"/>
        <v>0</v>
      </c>
      <c r="AD109" s="54">
        <f t="shared" si="58"/>
        <v>511.73</v>
      </c>
      <c r="AE109" s="54">
        <f t="shared" si="58"/>
        <v>0</v>
      </c>
      <c r="AF109" s="88" t="s">
        <v>63</v>
      </c>
      <c r="AG109" s="89"/>
      <c r="AH109" s="17">
        <f t="shared" si="36"/>
        <v>6086.295</v>
      </c>
      <c r="AI109" s="17">
        <f t="shared" si="37"/>
        <v>5344.689</v>
      </c>
      <c r="AJ109" s="17">
        <f t="shared" si="38"/>
        <v>3754.3157300000003</v>
      </c>
    </row>
    <row r="110" spans="1:36" s="21" customFormat="1" ht="15.75">
      <c r="A110" s="29" t="s">
        <v>24</v>
      </c>
      <c r="B110" s="23">
        <f>B111</f>
        <v>6086.295</v>
      </c>
      <c r="C110" s="23">
        <f t="shared" si="57"/>
        <v>5344.689</v>
      </c>
      <c r="D110" s="23">
        <f t="shared" si="57"/>
        <v>3754.3157300000003</v>
      </c>
      <c r="E110" s="23">
        <f t="shared" si="57"/>
        <v>3754.3157300000003</v>
      </c>
      <c r="F110" s="24">
        <f t="shared" si="54"/>
        <v>0.61684747946</v>
      </c>
      <c r="G110" s="24">
        <f t="shared" si="55"/>
        <v>0.7024385759395916</v>
      </c>
      <c r="H110" s="26">
        <f t="shared" si="57"/>
        <v>1246.938</v>
      </c>
      <c r="I110" s="26">
        <f>I111</f>
        <v>784.117</v>
      </c>
      <c r="J110" s="26">
        <f>J111</f>
        <v>686.784</v>
      </c>
      <c r="K110" s="26">
        <f>K111</f>
        <v>616.65038</v>
      </c>
      <c r="L110" s="26">
        <f>L111</f>
        <v>258.886</v>
      </c>
      <c r="M110" s="26">
        <f>M111</f>
        <v>393.17229</v>
      </c>
      <c r="N110" s="26">
        <f t="shared" si="57"/>
        <v>605.473</v>
      </c>
      <c r="O110" s="26">
        <f t="shared" si="57"/>
        <v>420.678</v>
      </c>
      <c r="P110" s="26">
        <f t="shared" si="57"/>
        <v>557.27</v>
      </c>
      <c r="Q110" s="26">
        <f t="shared" si="57"/>
        <v>262.74321</v>
      </c>
      <c r="R110" s="26">
        <f t="shared" si="57"/>
        <v>210.324</v>
      </c>
      <c r="S110" s="26">
        <f t="shared" si="58"/>
        <v>448.35559</v>
      </c>
      <c r="T110" s="26">
        <f t="shared" si="58"/>
        <v>513.85</v>
      </c>
      <c r="U110" s="26">
        <f t="shared" si="58"/>
        <v>296.36227</v>
      </c>
      <c r="V110" s="26">
        <f t="shared" si="58"/>
        <v>314.654</v>
      </c>
      <c r="W110" s="26">
        <f t="shared" si="58"/>
        <v>43.32623</v>
      </c>
      <c r="X110" s="26">
        <f t="shared" si="58"/>
        <v>373.575</v>
      </c>
      <c r="Y110" s="26">
        <f t="shared" si="58"/>
        <v>281.35</v>
      </c>
      <c r="Z110" s="26">
        <f t="shared" si="58"/>
        <v>576.935</v>
      </c>
      <c r="AA110" s="26">
        <f t="shared" si="58"/>
        <v>207.56076</v>
      </c>
      <c r="AB110" s="26">
        <f t="shared" si="58"/>
        <v>229.876</v>
      </c>
      <c r="AC110" s="26">
        <f t="shared" si="58"/>
        <v>0</v>
      </c>
      <c r="AD110" s="26">
        <f t="shared" si="58"/>
        <v>511.73</v>
      </c>
      <c r="AE110" s="26">
        <f t="shared" si="58"/>
        <v>0</v>
      </c>
      <c r="AF110" s="90"/>
      <c r="AG110" s="91"/>
      <c r="AH110" s="17">
        <f t="shared" si="36"/>
        <v>6086.295</v>
      </c>
      <c r="AI110" s="17">
        <f t="shared" si="37"/>
        <v>5344.689</v>
      </c>
      <c r="AJ110" s="17">
        <f t="shared" si="38"/>
        <v>3754.3157300000003</v>
      </c>
    </row>
    <row r="111" spans="1:36" s="48" customFormat="1" ht="15.75">
      <c r="A111" s="27" t="s">
        <v>19</v>
      </c>
      <c r="B111" s="23">
        <f>H111+J111+L111+N111+P111+R111+T111+V111+X111+Z111+AB111+AD111</f>
        <v>6086.295</v>
      </c>
      <c r="C111" s="23">
        <f>H111+J111+L111+N111+P111+R111+T111+V111+X111+Z111</f>
        <v>5344.689</v>
      </c>
      <c r="D111" s="23">
        <f>E111</f>
        <v>3754.3157300000003</v>
      </c>
      <c r="E111" s="23">
        <f>I111+K111+M111+O111+Q111+S111+U111+W111+Y111+AA111</f>
        <v>3754.3157300000003</v>
      </c>
      <c r="F111" s="24">
        <f t="shared" si="54"/>
        <v>0.61684747946</v>
      </c>
      <c r="G111" s="24">
        <f t="shared" si="55"/>
        <v>0.7024385759395916</v>
      </c>
      <c r="H111" s="26">
        <v>1246.938</v>
      </c>
      <c r="I111" s="26">
        <v>784.117</v>
      </c>
      <c r="J111" s="26">
        <v>686.784</v>
      </c>
      <c r="K111" s="26">
        <v>616.65038</v>
      </c>
      <c r="L111" s="26">
        <v>258.886</v>
      </c>
      <c r="M111" s="26">
        <v>393.17229</v>
      </c>
      <c r="N111" s="26">
        <v>605.473</v>
      </c>
      <c r="O111" s="26">
        <v>420.678</v>
      </c>
      <c r="P111" s="26">
        <v>557.27</v>
      </c>
      <c r="Q111" s="26">
        <v>262.74321</v>
      </c>
      <c r="R111" s="26">
        <v>210.324</v>
      </c>
      <c r="S111" s="26">
        <v>448.35559</v>
      </c>
      <c r="T111" s="26">
        <v>513.85</v>
      </c>
      <c r="U111" s="26">
        <v>296.36227</v>
      </c>
      <c r="V111" s="26">
        <v>314.654</v>
      </c>
      <c r="W111" s="26">
        <v>43.32623</v>
      </c>
      <c r="X111" s="26">
        <v>373.575</v>
      </c>
      <c r="Y111" s="26">
        <v>281.35</v>
      </c>
      <c r="Z111" s="26">
        <v>576.935</v>
      </c>
      <c r="AA111" s="26">
        <v>207.56076</v>
      </c>
      <c r="AB111" s="26">
        <v>229.876</v>
      </c>
      <c r="AC111" s="26">
        <v>0</v>
      </c>
      <c r="AD111" s="26">
        <v>511.73</v>
      </c>
      <c r="AE111" s="26">
        <v>0</v>
      </c>
      <c r="AF111" s="92"/>
      <c r="AG111" s="93"/>
      <c r="AH111" s="17">
        <f t="shared" si="36"/>
        <v>6086.295</v>
      </c>
      <c r="AI111" s="17">
        <f t="shared" si="37"/>
        <v>5344.689</v>
      </c>
      <c r="AJ111" s="17">
        <f t="shared" si="38"/>
        <v>3754.3157300000003</v>
      </c>
    </row>
    <row r="112" spans="1:36" s="48" customFormat="1" ht="27.75" customHeight="1">
      <c r="A112" s="20" t="s">
        <v>33</v>
      </c>
      <c r="B112" s="44">
        <f>B113</f>
        <v>31782.5</v>
      </c>
      <c r="C112" s="44">
        <f>C113</f>
        <v>25283.1</v>
      </c>
      <c r="D112" s="44">
        <f>D113</f>
        <v>24003.059999999998</v>
      </c>
      <c r="E112" s="44">
        <f>E113</f>
        <v>24003.059999999998</v>
      </c>
      <c r="F112" s="43">
        <f t="shared" si="54"/>
        <v>0.7552288208920003</v>
      </c>
      <c r="G112" s="43">
        <f t="shared" si="55"/>
        <v>0.9493717147027065</v>
      </c>
      <c r="H112" s="44">
        <f aca="true" t="shared" si="59" ref="H112:AE112">H113</f>
        <v>4566.44</v>
      </c>
      <c r="I112" s="44">
        <f t="shared" si="59"/>
        <v>4554.15</v>
      </c>
      <c r="J112" s="44">
        <f t="shared" si="59"/>
        <v>3032.98</v>
      </c>
      <c r="K112" s="44">
        <f t="shared" si="59"/>
        <v>2746.56</v>
      </c>
      <c r="L112" s="44">
        <f t="shared" si="59"/>
        <v>1716.05</v>
      </c>
      <c r="M112" s="44">
        <f t="shared" si="59"/>
        <v>1824.6</v>
      </c>
      <c r="N112" s="44">
        <f t="shared" si="59"/>
        <v>2438.29</v>
      </c>
      <c r="O112" s="44">
        <f t="shared" si="59"/>
        <v>2413.99</v>
      </c>
      <c r="P112" s="44">
        <f t="shared" si="59"/>
        <v>2660.62</v>
      </c>
      <c r="Q112" s="44">
        <f t="shared" si="59"/>
        <v>2140.24</v>
      </c>
      <c r="R112" s="44">
        <f t="shared" si="59"/>
        <v>1766.38</v>
      </c>
      <c r="S112" s="44">
        <f t="shared" si="59"/>
        <v>1417.66</v>
      </c>
      <c r="T112" s="44">
        <f>T113</f>
        <v>3424.26</v>
      </c>
      <c r="U112" s="44">
        <f t="shared" si="59"/>
        <v>3322.05</v>
      </c>
      <c r="V112" s="44">
        <f t="shared" si="59"/>
        <v>2006.43</v>
      </c>
      <c r="W112" s="44">
        <f t="shared" si="59"/>
        <v>2061.39</v>
      </c>
      <c r="X112" s="44">
        <f t="shared" si="59"/>
        <v>1328.91</v>
      </c>
      <c r="Y112" s="44">
        <f t="shared" si="59"/>
        <v>1487.41</v>
      </c>
      <c r="Z112" s="44">
        <f t="shared" si="59"/>
        <v>2342.74</v>
      </c>
      <c r="AA112" s="44">
        <f t="shared" si="59"/>
        <v>2035.01</v>
      </c>
      <c r="AB112" s="44">
        <f t="shared" si="59"/>
        <v>1461.3</v>
      </c>
      <c r="AC112" s="44">
        <f t="shared" si="59"/>
        <v>0</v>
      </c>
      <c r="AD112" s="44">
        <f t="shared" si="59"/>
        <v>5038.1</v>
      </c>
      <c r="AE112" s="44">
        <f t="shared" si="59"/>
        <v>0</v>
      </c>
      <c r="AF112" s="88" t="s">
        <v>79</v>
      </c>
      <c r="AG112" s="89"/>
      <c r="AH112" s="17">
        <f t="shared" si="36"/>
        <v>31782.5</v>
      </c>
      <c r="AI112" s="17">
        <f t="shared" si="37"/>
        <v>25283.1</v>
      </c>
      <c r="AJ112" s="17">
        <f t="shared" si="38"/>
        <v>24003.059999999998</v>
      </c>
    </row>
    <row r="113" spans="1:36" s="21" customFormat="1" ht="27.75" customHeight="1">
      <c r="A113" s="29" t="s">
        <v>24</v>
      </c>
      <c r="B113" s="23">
        <f>B114+B115+B116+B117</f>
        <v>31782.5</v>
      </c>
      <c r="C113" s="23">
        <f>C114+C115+C116+C117</f>
        <v>25283.1</v>
      </c>
      <c r="D113" s="23">
        <f>D114+D115+D116+D117</f>
        <v>24003.059999999998</v>
      </c>
      <c r="E113" s="23">
        <f>E114+E115+E116+E117</f>
        <v>24003.059999999998</v>
      </c>
      <c r="F113" s="24">
        <f t="shared" si="54"/>
        <v>0.7552288208920003</v>
      </c>
      <c r="G113" s="24">
        <f t="shared" si="55"/>
        <v>0.9493717147027065</v>
      </c>
      <c r="H113" s="23">
        <f aca="true" t="shared" si="60" ref="H113:AE113">H114+H115+H116+H117</f>
        <v>4566.44</v>
      </c>
      <c r="I113" s="23">
        <f t="shared" si="60"/>
        <v>4554.15</v>
      </c>
      <c r="J113" s="23">
        <f t="shared" si="60"/>
        <v>3032.98</v>
      </c>
      <c r="K113" s="23">
        <f t="shared" si="60"/>
        <v>2746.56</v>
      </c>
      <c r="L113" s="23">
        <f t="shared" si="60"/>
        <v>1716.05</v>
      </c>
      <c r="M113" s="23">
        <f t="shared" si="60"/>
        <v>1824.6</v>
      </c>
      <c r="N113" s="23">
        <f t="shared" si="60"/>
        <v>2438.29</v>
      </c>
      <c r="O113" s="23">
        <f t="shared" si="60"/>
        <v>2413.99</v>
      </c>
      <c r="P113" s="23">
        <f t="shared" si="60"/>
        <v>2660.62</v>
      </c>
      <c r="Q113" s="23">
        <f t="shared" si="60"/>
        <v>2140.24</v>
      </c>
      <c r="R113" s="23">
        <f t="shared" si="60"/>
        <v>1766.38</v>
      </c>
      <c r="S113" s="23">
        <f t="shared" si="60"/>
        <v>1417.66</v>
      </c>
      <c r="T113" s="23">
        <f t="shared" si="60"/>
        <v>3424.26</v>
      </c>
      <c r="U113" s="23">
        <f t="shared" si="60"/>
        <v>3322.05</v>
      </c>
      <c r="V113" s="23">
        <f t="shared" si="60"/>
        <v>2006.43</v>
      </c>
      <c r="W113" s="23">
        <f t="shared" si="60"/>
        <v>2061.39</v>
      </c>
      <c r="X113" s="23">
        <f t="shared" si="60"/>
        <v>1328.91</v>
      </c>
      <c r="Y113" s="23">
        <f t="shared" si="60"/>
        <v>1487.41</v>
      </c>
      <c r="Z113" s="23">
        <f t="shared" si="60"/>
        <v>2342.74</v>
      </c>
      <c r="AA113" s="23">
        <f t="shared" si="60"/>
        <v>2035.01</v>
      </c>
      <c r="AB113" s="23">
        <f t="shared" si="60"/>
        <v>1461.3</v>
      </c>
      <c r="AC113" s="23">
        <f t="shared" si="60"/>
        <v>0</v>
      </c>
      <c r="AD113" s="23">
        <f t="shared" si="60"/>
        <v>5038.1</v>
      </c>
      <c r="AE113" s="23">
        <f t="shared" si="60"/>
        <v>0</v>
      </c>
      <c r="AF113" s="90"/>
      <c r="AG113" s="91"/>
      <c r="AH113" s="17">
        <f t="shared" si="36"/>
        <v>31782.5</v>
      </c>
      <c r="AI113" s="17">
        <f t="shared" si="37"/>
        <v>25283.1</v>
      </c>
      <c r="AJ113" s="17">
        <f t="shared" si="38"/>
        <v>24003.059999999998</v>
      </c>
    </row>
    <row r="114" spans="1:36" s="21" customFormat="1" ht="27.75" customHeight="1">
      <c r="A114" s="27" t="s">
        <v>20</v>
      </c>
      <c r="B114" s="23">
        <f>H114+I114+J114+K114+L114+M114+N114+P114+Q114+R114+S114+O114</f>
        <v>0</v>
      </c>
      <c r="C114" s="23">
        <f>H114+J114+L114</f>
        <v>0</v>
      </c>
      <c r="D114" s="23">
        <f>E114</f>
        <v>0</v>
      </c>
      <c r="E114" s="23">
        <f>I114+K114+M114</f>
        <v>0</v>
      </c>
      <c r="F114" s="24">
        <v>0</v>
      </c>
      <c r="G114" s="24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3">
        <v>0</v>
      </c>
      <c r="AF114" s="90"/>
      <c r="AG114" s="91"/>
      <c r="AH114" s="17">
        <f t="shared" si="36"/>
        <v>0</v>
      </c>
      <c r="AI114" s="17">
        <f t="shared" si="37"/>
        <v>0</v>
      </c>
      <c r="AJ114" s="17">
        <f t="shared" si="38"/>
        <v>0</v>
      </c>
    </row>
    <row r="115" spans="1:36" s="21" customFormat="1" ht="27.75" customHeight="1">
      <c r="A115" s="27" t="s">
        <v>18</v>
      </c>
      <c r="B115" s="23">
        <f>H115+I115+J115+K115+L115+M115+N115+P115+Q115+R115+S115+O115</f>
        <v>0</v>
      </c>
      <c r="C115" s="23">
        <f>H115</f>
        <v>0</v>
      </c>
      <c r="D115" s="23">
        <f>E115</f>
        <v>0</v>
      </c>
      <c r="E115" s="23">
        <f>I115+K115+M115</f>
        <v>0</v>
      </c>
      <c r="F115" s="24">
        <v>0</v>
      </c>
      <c r="G115" s="24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23">
        <v>0</v>
      </c>
      <c r="AF115" s="90"/>
      <c r="AG115" s="91"/>
      <c r="AH115" s="17">
        <f t="shared" si="36"/>
        <v>0</v>
      </c>
      <c r="AI115" s="17">
        <f t="shared" si="37"/>
        <v>0</v>
      </c>
      <c r="AJ115" s="17">
        <f t="shared" si="38"/>
        <v>0</v>
      </c>
    </row>
    <row r="116" spans="1:36" s="48" customFormat="1" ht="27.75" customHeight="1">
      <c r="A116" s="27" t="s">
        <v>19</v>
      </c>
      <c r="B116" s="23">
        <f>H116+J116+L116+N116+P116+R116+T116+V116+X116+Z116+AB116+AD116</f>
        <v>31782.5</v>
      </c>
      <c r="C116" s="23">
        <f>H116+J116+L116+N116+P116+R116+T116+V116+X116+Z116</f>
        <v>25283.1</v>
      </c>
      <c r="D116" s="23">
        <f>E116</f>
        <v>24003.059999999998</v>
      </c>
      <c r="E116" s="23">
        <f>I116+K116+M116+O116+Q116+S116+U116+W116+Y116+AA116</f>
        <v>24003.059999999998</v>
      </c>
      <c r="F116" s="24">
        <f>E116/B116</f>
        <v>0.7552288208920003</v>
      </c>
      <c r="G116" s="24">
        <f t="shared" si="55"/>
        <v>0.9493717147027065</v>
      </c>
      <c r="H116" s="26">
        <v>4566.44</v>
      </c>
      <c r="I116" s="26">
        <v>4554.15</v>
      </c>
      <c r="J116" s="26">
        <v>3032.98</v>
      </c>
      <c r="K116" s="26">
        <v>2746.56</v>
      </c>
      <c r="L116" s="26">
        <v>1716.05</v>
      </c>
      <c r="M116" s="26">
        <v>1824.6</v>
      </c>
      <c r="N116" s="26">
        <v>2438.29</v>
      </c>
      <c r="O116" s="26">
        <v>2413.99</v>
      </c>
      <c r="P116" s="26">
        <v>2660.62</v>
      </c>
      <c r="Q116" s="26">
        <v>2140.24</v>
      </c>
      <c r="R116" s="26">
        <v>1766.38</v>
      </c>
      <c r="S116" s="26">
        <v>1417.66</v>
      </c>
      <c r="T116" s="26">
        <v>3424.26</v>
      </c>
      <c r="U116" s="26">
        <v>3322.05</v>
      </c>
      <c r="V116" s="26">
        <v>2006.43</v>
      </c>
      <c r="W116" s="26">
        <v>2061.39</v>
      </c>
      <c r="X116" s="26">
        <v>1328.91</v>
      </c>
      <c r="Y116" s="26">
        <v>1487.41</v>
      </c>
      <c r="Z116" s="26">
        <v>2342.74</v>
      </c>
      <c r="AA116" s="26">
        <v>2035.01</v>
      </c>
      <c r="AB116" s="26">
        <v>1461.3</v>
      </c>
      <c r="AC116" s="26">
        <v>0</v>
      </c>
      <c r="AD116" s="26">
        <v>5038.1</v>
      </c>
      <c r="AE116" s="23">
        <v>0</v>
      </c>
      <c r="AF116" s="90"/>
      <c r="AG116" s="91"/>
      <c r="AH116" s="17">
        <f t="shared" si="36"/>
        <v>31782.5</v>
      </c>
      <c r="AI116" s="17">
        <f t="shared" si="37"/>
        <v>25283.1</v>
      </c>
      <c r="AJ116" s="17">
        <f t="shared" si="38"/>
        <v>24003.059999999998</v>
      </c>
    </row>
    <row r="117" spans="1:36" s="21" customFormat="1" ht="27.75" customHeight="1">
      <c r="A117" s="27" t="s">
        <v>27</v>
      </c>
      <c r="B117" s="23">
        <f>H117+I117+J117+K117+L117+M117+N117+P117+Q117+R117+S117+O117</f>
        <v>0</v>
      </c>
      <c r="C117" s="23">
        <f>H117+J117</f>
        <v>0</v>
      </c>
      <c r="D117" s="23">
        <f>E117</f>
        <v>0</v>
      </c>
      <c r="E117" s="23">
        <f>I117+K117+M117</f>
        <v>0</v>
      </c>
      <c r="F117" s="24">
        <v>0</v>
      </c>
      <c r="G117" s="24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3">
        <v>0</v>
      </c>
      <c r="AF117" s="92"/>
      <c r="AG117" s="93"/>
      <c r="AH117" s="17">
        <f t="shared" si="36"/>
        <v>0</v>
      </c>
      <c r="AI117" s="17">
        <f t="shared" si="37"/>
        <v>0</v>
      </c>
      <c r="AJ117" s="17">
        <f t="shared" si="38"/>
        <v>0</v>
      </c>
    </row>
    <row r="118" spans="1:36" ht="25.5" customHeight="1">
      <c r="A118" s="20" t="s">
        <v>29</v>
      </c>
      <c r="B118" s="44">
        <f>B105+B80+B7</f>
        <v>476762.31763</v>
      </c>
      <c r="C118" s="44">
        <f>C105+C80+C7</f>
        <v>219450.63909999997</v>
      </c>
      <c r="D118" s="44">
        <f>D105+D80+D7</f>
        <v>202777.85425000003</v>
      </c>
      <c r="E118" s="44">
        <f>E105+E7+E80</f>
        <v>184488.78925</v>
      </c>
      <c r="F118" s="43">
        <f>E118/B118</f>
        <v>0.3869617677988885</v>
      </c>
      <c r="G118" s="43">
        <f>E118/C118</f>
        <v>0.8406846751807888</v>
      </c>
      <c r="H118" s="44">
        <f aca="true" t="shared" si="61" ref="H118:AE118">H105+H80+H7</f>
        <v>8825.529999999999</v>
      </c>
      <c r="I118" s="44">
        <f t="shared" si="61"/>
        <v>7712.788</v>
      </c>
      <c r="J118" s="44">
        <f t="shared" si="61"/>
        <v>4995.37</v>
      </c>
      <c r="K118" s="44">
        <f t="shared" si="61"/>
        <v>4609.82238</v>
      </c>
      <c r="L118" s="44">
        <f t="shared" si="61"/>
        <v>9419.96</v>
      </c>
      <c r="M118" s="44">
        <f t="shared" si="61"/>
        <v>9639.65129</v>
      </c>
      <c r="N118" s="44">
        <f t="shared" si="61"/>
        <v>26277.142</v>
      </c>
      <c r="O118" s="44">
        <f t="shared" si="61"/>
        <v>23984.641</v>
      </c>
      <c r="P118" s="44">
        <f t="shared" si="61"/>
        <v>6370.88</v>
      </c>
      <c r="Q118" s="44">
        <f t="shared" si="61"/>
        <v>5368.25198</v>
      </c>
      <c r="R118" s="44">
        <f>R105+R80+R7</f>
        <v>42508.117000000006</v>
      </c>
      <c r="S118" s="44">
        <f t="shared" si="61"/>
        <v>40527.43419</v>
      </c>
      <c r="T118" s="44">
        <f t="shared" si="61"/>
        <v>29684.756100000002</v>
      </c>
      <c r="U118" s="44">
        <f t="shared" si="61"/>
        <v>26799.772340000003</v>
      </c>
      <c r="V118" s="44">
        <f t="shared" si="61"/>
        <v>46965.494</v>
      </c>
      <c r="W118" s="44">
        <f t="shared" si="61"/>
        <v>26493.65758</v>
      </c>
      <c r="X118" s="44">
        <f t="shared" si="61"/>
        <v>7009.497</v>
      </c>
      <c r="Y118" s="44">
        <f t="shared" si="61"/>
        <v>3041.54</v>
      </c>
      <c r="Z118" s="44">
        <f t="shared" si="61"/>
        <v>37393.893</v>
      </c>
      <c r="AA118" s="44">
        <f t="shared" si="61"/>
        <v>36311.23049</v>
      </c>
      <c r="AB118" s="44">
        <f t="shared" si="61"/>
        <v>193723.467</v>
      </c>
      <c r="AC118" s="44">
        <f t="shared" si="61"/>
        <v>0</v>
      </c>
      <c r="AD118" s="44">
        <f t="shared" si="61"/>
        <v>63588.21152999999</v>
      </c>
      <c r="AE118" s="44">
        <f t="shared" si="61"/>
        <v>0</v>
      </c>
      <c r="AF118" s="76"/>
      <c r="AG118" s="76"/>
      <c r="AH118" s="17">
        <f t="shared" si="36"/>
        <v>476762.31762999995</v>
      </c>
      <c r="AI118" s="17">
        <f t="shared" si="37"/>
        <v>219450.63909999997</v>
      </c>
      <c r="AJ118" s="17">
        <f t="shared" si="38"/>
        <v>184488.78925000003</v>
      </c>
    </row>
    <row r="119" spans="1:36" ht="20.25" customHeight="1">
      <c r="A119" s="27" t="s">
        <v>20</v>
      </c>
      <c r="B119" s="23">
        <f>B10+B34+B70+B83+B89+B95+B114+B101</f>
        <v>11107.931840000001</v>
      </c>
      <c r="C119" s="23">
        <f>C114+C101+C95+C89+C83+C76+C70+C10</f>
        <v>3378.22284</v>
      </c>
      <c r="D119" s="23">
        <f>D114+D101+D95+D89+D83+D76+D70+D34</f>
        <v>3275.71004</v>
      </c>
      <c r="E119" s="23">
        <f>E70+E89+E95+E101+E114+E83</f>
        <v>3275.71204</v>
      </c>
      <c r="F119" s="24">
        <f>E119/B119</f>
        <v>0.29489846419511334</v>
      </c>
      <c r="G119" s="24">
        <f>E119/C119</f>
        <v>0.9696554061543199</v>
      </c>
      <c r="H119" s="23">
        <f>H70+H89+H95+H101+H114+H83</f>
        <v>0</v>
      </c>
      <c r="I119" s="23">
        <f>I70+I89+I95+I101+I114+I83+I34</f>
        <v>0</v>
      </c>
      <c r="J119" s="23">
        <f aca="true" t="shared" si="62" ref="J119:U119">J70+J89+J95+J101+J114+J83</f>
        <v>0</v>
      </c>
      <c r="K119" s="23">
        <f t="shared" si="62"/>
        <v>0</v>
      </c>
      <c r="L119" s="23">
        <f t="shared" si="62"/>
        <v>0</v>
      </c>
      <c r="M119" s="23">
        <f t="shared" si="62"/>
        <v>0</v>
      </c>
      <c r="N119" s="23">
        <f t="shared" si="62"/>
        <v>0</v>
      </c>
      <c r="O119" s="23">
        <f t="shared" si="62"/>
        <v>0</v>
      </c>
      <c r="P119" s="23">
        <f t="shared" si="62"/>
        <v>1525.428</v>
      </c>
      <c r="Q119" s="23">
        <f t="shared" si="62"/>
        <v>1525.428</v>
      </c>
      <c r="R119" s="23">
        <f t="shared" si="62"/>
        <v>0</v>
      </c>
      <c r="S119" s="23">
        <f t="shared" si="62"/>
        <v>0</v>
      </c>
      <c r="T119" s="23">
        <f t="shared" si="62"/>
        <v>307.53084</v>
      </c>
      <c r="U119" s="23">
        <f t="shared" si="62"/>
        <v>102.51</v>
      </c>
      <c r="V119" s="23">
        <f>V70+V89+V95+V101+V114+V83</f>
        <v>0</v>
      </c>
      <c r="W119" s="23">
        <f>W4+W70+W89+W95+W101+W114+W83</f>
        <v>102.51004</v>
      </c>
      <c r="X119" s="23">
        <f aca="true" t="shared" si="63" ref="X119:AE119">X70+X89+X95+X101+X114+X83</f>
        <v>762.714</v>
      </c>
      <c r="Y119" s="23">
        <f t="shared" si="63"/>
        <v>762.714</v>
      </c>
      <c r="Z119" s="23">
        <f t="shared" si="63"/>
        <v>782.55</v>
      </c>
      <c r="AA119" s="23">
        <f t="shared" si="63"/>
        <v>782.55</v>
      </c>
      <c r="AB119" s="23">
        <f t="shared" si="63"/>
        <v>0</v>
      </c>
      <c r="AC119" s="23">
        <f t="shared" si="63"/>
        <v>0</v>
      </c>
      <c r="AD119" s="23">
        <f>AD70+AD89+AD95+AD101+AD114+AD83</f>
        <v>7729.709</v>
      </c>
      <c r="AE119" s="23">
        <f t="shared" si="63"/>
        <v>0</v>
      </c>
      <c r="AF119" s="76"/>
      <c r="AG119" s="76"/>
      <c r="AH119" s="17">
        <f t="shared" si="36"/>
        <v>11107.931840000001</v>
      </c>
      <c r="AI119" s="17">
        <f t="shared" si="37"/>
        <v>3378.2228400000004</v>
      </c>
      <c r="AJ119" s="17">
        <f t="shared" si="38"/>
        <v>3275.7120400000003</v>
      </c>
    </row>
    <row r="120" spans="1:36" s="21" customFormat="1" ht="20.25" customHeight="1">
      <c r="A120" s="27" t="s">
        <v>18</v>
      </c>
      <c r="B120" s="23">
        <f>B11+B71+B84+B90+B96+B115+B35+B102</f>
        <v>279045.79079</v>
      </c>
      <c r="C120" s="23">
        <f>C35+C71+C90+C96+C102+C115+C5+C84</f>
        <v>77254.49578999999</v>
      </c>
      <c r="D120" s="23">
        <f>D71+D90+D96+D102+D115+D35+D84</f>
        <v>71562.57416999999</v>
      </c>
      <c r="E120" s="23">
        <f>E71+E90+E96+E102+E115+E84+E35</f>
        <v>71549.17717</v>
      </c>
      <c r="F120" s="24">
        <f>E120/B120</f>
        <v>0.25640658103975983</v>
      </c>
      <c r="G120" s="24">
        <f>E120/C120</f>
        <v>0.9261490407560397</v>
      </c>
      <c r="H120" s="23">
        <f>H71+H90+H96+H102+H115+H84+H35</f>
        <v>0</v>
      </c>
      <c r="I120" s="23">
        <f>I71+I90+I96+I102+I115+I84+I12</f>
        <v>0</v>
      </c>
      <c r="J120" s="23">
        <f>J71+J90+J96+J102+J115+J84+J35</f>
        <v>0</v>
      </c>
      <c r="K120" s="23">
        <f>K71+K90+K96+K102+K115+K84+K35</f>
        <v>0</v>
      </c>
      <c r="L120" s="23">
        <f>L71+L90+L96+L102+L115+L84+L35</f>
        <v>0</v>
      </c>
      <c r="M120" s="23">
        <f>M71+M90+M96+M102+M115+M84+M11</f>
        <v>0</v>
      </c>
      <c r="N120" s="23">
        <f aca="true" t="shared" si="64" ref="N120:W120">N71+N90+N96+N102+N115+N84+N35</f>
        <v>17690.100000000002</v>
      </c>
      <c r="O120" s="23">
        <f t="shared" si="64"/>
        <v>17676.61</v>
      </c>
      <c r="P120" s="23">
        <f t="shared" si="64"/>
        <v>466.103</v>
      </c>
      <c r="Q120" s="23">
        <f t="shared" si="64"/>
        <v>466.103</v>
      </c>
      <c r="R120" s="23">
        <f t="shared" si="64"/>
        <v>0</v>
      </c>
      <c r="S120" s="23">
        <f t="shared" si="64"/>
        <v>0</v>
      </c>
      <c r="T120" s="23">
        <f t="shared" si="64"/>
        <v>18804.392789999998</v>
      </c>
      <c r="U120" s="23">
        <f>U71+U90+U96+U102+U115+U84+U35</f>
        <v>17487.857</v>
      </c>
      <c r="V120" s="23">
        <f>V71+V90+V96+V102+V115+V84+V35</f>
        <v>8207.58</v>
      </c>
      <c r="W120" s="23">
        <f t="shared" si="64"/>
        <v>7104.10717</v>
      </c>
      <c r="X120" s="23">
        <f>X71+X90+X96+X102+X115+X583+X35</f>
        <v>3271.82</v>
      </c>
      <c r="Y120" s="23">
        <f>Y71+Y90+Y96+Y102+Y115+Y84+Y35</f>
        <v>0</v>
      </c>
      <c r="Z120" s="23">
        <f>Z71+Z90+Z96+Z102+Z115+Z84+Z35</f>
        <v>28814.5</v>
      </c>
      <c r="AA120" s="23">
        <f>AA71+AA90+AA96+AA102+AA115+AA84+AA35</f>
        <v>28814.5</v>
      </c>
      <c r="AB120" s="23">
        <f>AB71+AB90+AB96+AB102+AB115+AB84+AB35</f>
        <v>168505.7</v>
      </c>
      <c r="AC120" s="23">
        <f>AC71+AC90+AC96+AC102+AC115+AC84+AC41</f>
        <v>0</v>
      </c>
      <c r="AD120" s="23">
        <f>AD71+AD90+AD96+AD102+AD115+AD84+AD41</f>
        <v>33285.595</v>
      </c>
      <c r="AE120" s="23">
        <f>AE71+AE90+AE96+AE102+AE115+AE84+AE35</f>
        <v>0</v>
      </c>
      <c r="AF120" s="76"/>
      <c r="AG120" s="76"/>
      <c r="AH120" s="17">
        <f t="shared" si="36"/>
        <v>279045.79079</v>
      </c>
      <c r="AI120" s="17">
        <f t="shared" si="37"/>
        <v>77254.49579</v>
      </c>
      <c r="AJ120" s="17">
        <f t="shared" si="38"/>
        <v>71549.17717000001</v>
      </c>
    </row>
    <row r="121" spans="1:36" s="21" customFormat="1" ht="20.25" customHeight="1">
      <c r="A121" s="27" t="s">
        <v>19</v>
      </c>
      <c r="B121" s="23">
        <f>B12+B72+B85+B91+B97+B111+B116+B108+B36+B103+B78</f>
        <v>110427.595</v>
      </c>
      <c r="C121" s="23">
        <f>C36+C72+C91+C97+C103+C111+C116+C108+C85+C12</f>
        <v>67107.82047</v>
      </c>
      <c r="D121" s="23">
        <f>D72+D91+D97+D103+D111+D116+D108+D85+D36+D12</f>
        <v>56229.47004</v>
      </c>
      <c r="E121" s="23">
        <f>E72+E91+E97+E103+E111+E116+E108+E85+E36+E12</f>
        <v>56229.42004000001</v>
      </c>
      <c r="F121" s="24">
        <f>E121/B121</f>
        <v>0.509197180650362</v>
      </c>
      <c r="G121" s="24">
        <f>E121/C121</f>
        <v>0.8378966809857415</v>
      </c>
      <c r="H121" s="23">
        <f>H72+H91+H97+H103+H111+H116+H108+H85+H36+H12</f>
        <v>8825.529999999999</v>
      </c>
      <c r="I121" s="23">
        <f>I72+I91+I97+I103+I111+I116+I108+I85+I36+I12</f>
        <v>7712.7880000000005</v>
      </c>
      <c r="J121" s="23">
        <f>J72+J91+J97+J103+J111+J116+J108+J85+J36+J12</f>
        <v>4995.37</v>
      </c>
      <c r="K121" s="23">
        <f>K72+K91+K97+K103+K111+K116+K108+K85+K36+K12</f>
        <v>4609.82238</v>
      </c>
      <c r="L121" s="23">
        <f>L72+L91+L97+L103+L111+L116+L108+L85+L36+L12</f>
        <v>9419.96</v>
      </c>
      <c r="M121" s="23">
        <f>M72+M91+M97+M103+M111+M116+M108+M85+M12+M12+M36</f>
        <v>9639.65129</v>
      </c>
      <c r="N121" s="23">
        <f aca="true" t="shared" si="65" ref="N121:AE121">N72+N91+N97+N103+N111+N116+N108+N85+N36+N12</f>
        <v>6389.742</v>
      </c>
      <c r="O121" s="23">
        <f t="shared" si="65"/>
        <v>6308.031</v>
      </c>
      <c r="P121" s="23">
        <f t="shared" si="65"/>
        <v>4379.349</v>
      </c>
      <c r="Q121" s="23">
        <f t="shared" si="65"/>
        <v>3376.72098</v>
      </c>
      <c r="R121" s="23">
        <f t="shared" si="65"/>
        <v>6812.717000000001</v>
      </c>
      <c r="S121" s="23">
        <f t="shared" si="65"/>
        <v>3443.03419</v>
      </c>
      <c r="T121" s="23">
        <f t="shared" si="65"/>
        <v>10572.832470000001</v>
      </c>
      <c r="U121" s="23">
        <f t="shared" si="65"/>
        <v>9209.405340000001</v>
      </c>
      <c r="V121" s="23">
        <f>V72+V91+V97+V103+V111+V116+V108+V85+V36+V12</f>
        <v>4940.514</v>
      </c>
      <c r="W121" s="23">
        <f t="shared" si="65"/>
        <v>2936.96037</v>
      </c>
      <c r="X121" s="23">
        <f t="shared" si="65"/>
        <v>2974.963</v>
      </c>
      <c r="Y121" s="23">
        <f t="shared" si="65"/>
        <v>2278.826</v>
      </c>
      <c r="Z121" s="23">
        <f t="shared" si="65"/>
        <v>7796.843000000001</v>
      </c>
      <c r="AA121" s="23">
        <f t="shared" si="65"/>
        <v>6714.18049</v>
      </c>
      <c r="AB121" s="23">
        <f t="shared" si="65"/>
        <v>25217.766999999996</v>
      </c>
      <c r="AC121" s="23">
        <f t="shared" si="65"/>
        <v>0</v>
      </c>
      <c r="AD121" s="23">
        <f>AD72+AD91+AD97+AD103+AD111+AD116+AD108+AD85+AD36+AD12+AD78</f>
        <v>18102.00753</v>
      </c>
      <c r="AE121" s="23">
        <f t="shared" si="65"/>
        <v>0</v>
      </c>
      <c r="AF121" s="76"/>
      <c r="AG121" s="76"/>
      <c r="AH121" s="17">
        <f t="shared" si="36"/>
        <v>110427.595</v>
      </c>
      <c r="AI121" s="17">
        <f t="shared" si="37"/>
        <v>67107.82047</v>
      </c>
      <c r="AJ121" s="17">
        <f t="shared" si="38"/>
        <v>56229.42004</v>
      </c>
    </row>
    <row r="122" spans="1:36" ht="20.25" customHeight="1">
      <c r="A122" s="27" t="s">
        <v>27</v>
      </c>
      <c r="B122" s="23">
        <f>B13+B73+B86+B92+B98+B117+B104+B79+B37</f>
        <v>76181</v>
      </c>
      <c r="C122" s="23">
        <f>C73+C92+C98+C104+C117+C55+C79+C37+C13</f>
        <v>71710.1</v>
      </c>
      <c r="D122" s="23">
        <f>D73+D92+D98+D104+D117+D79+D37+D13</f>
        <v>71710.1</v>
      </c>
      <c r="E122" s="23">
        <f>E73+E92+E98+E104+E117+E86+E79+E37+E13</f>
        <v>53434.48</v>
      </c>
      <c r="F122" s="24">
        <f>E122/B122</f>
        <v>0.7014147884643153</v>
      </c>
      <c r="G122" s="24">
        <f>E122/C122</f>
        <v>0.7451458023346781</v>
      </c>
      <c r="H122" s="23">
        <f>H73+H92+H98+H104+H117+H86+H79+H37+H13</f>
        <v>0</v>
      </c>
      <c r="I122" s="23">
        <f>I73+I92+I98+I104+I117+I86+I79+I37+I13</f>
        <v>0</v>
      </c>
      <c r="J122" s="23">
        <f>J73+J92+J98+J104+J117+J86+J79+J37+J13</f>
        <v>0</v>
      </c>
      <c r="K122" s="23">
        <f>K73+K92+K98+K104+K117+K85+K13</f>
        <v>0</v>
      </c>
      <c r="L122" s="23">
        <f>L13+L37+L73+L92+L98+L104+L117+L86+L79</f>
        <v>0</v>
      </c>
      <c r="M122" s="23">
        <f>M73+M92+M98+M104+M117+M86+M79+M37+M13</f>
        <v>0</v>
      </c>
      <c r="N122" s="23">
        <f>N73+N92+N98+N104+N117+N86+N79+N37+N13</f>
        <v>2197.3</v>
      </c>
      <c r="O122" s="23">
        <f>O73+O92+O98+O104+O117+O86+O79+O37+O13</f>
        <v>0</v>
      </c>
      <c r="P122" s="23">
        <f>P73+P92+P98+P104+P117+P86+P79+P37+P13</f>
        <v>0</v>
      </c>
      <c r="Q122" s="23">
        <f>Q73+Q92+Q98+Q104+Q117+Q86+Q79+Q37+Q13</f>
        <v>0</v>
      </c>
      <c r="R122" s="23">
        <f>R73+R92+R98+R104+R117+R85+R13+R79</f>
        <v>35695.4</v>
      </c>
      <c r="S122" s="23">
        <f aca="true" t="shared" si="66" ref="S122:AE122">S73+S92+S98+S104+S117+S86+S79+S37+S13</f>
        <v>37084.4</v>
      </c>
      <c r="T122" s="23">
        <f t="shared" si="66"/>
        <v>0</v>
      </c>
      <c r="U122" s="23">
        <f t="shared" si="66"/>
        <v>0</v>
      </c>
      <c r="V122" s="23">
        <f>V73+V92+V98+V104+V117+V86+V79+V37+V13</f>
        <v>33817.4</v>
      </c>
      <c r="W122" s="23">
        <f t="shared" si="66"/>
        <v>16350.08</v>
      </c>
      <c r="X122" s="23">
        <f t="shared" si="66"/>
        <v>0</v>
      </c>
      <c r="Y122" s="23">
        <f t="shared" si="66"/>
        <v>0</v>
      </c>
      <c r="Z122" s="23">
        <f t="shared" si="66"/>
        <v>0</v>
      </c>
      <c r="AA122" s="23">
        <f t="shared" si="66"/>
        <v>0</v>
      </c>
      <c r="AB122" s="23">
        <f t="shared" si="66"/>
        <v>0</v>
      </c>
      <c r="AC122" s="23">
        <f t="shared" si="66"/>
        <v>0</v>
      </c>
      <c r="AD122" s="23">
        <f t="shared" si="66"/>
        <v>4470.9</v>
      </c>
      <c r="AE122" s="23">
        <f t="shared" si="66"/>
        <v>0</v>
      </c>
      <c r="AF122" s="76"/>
      <c r="AG122" s="76"/>
      <c r="AH122" s="17">
        <f t="shared" si="36"/>
        <v>76181</v>
      </c>
      <c r="AI122" s="17">
        <f t="shared" si="37"/>
        <v>71710.1</v>
      </c>
      <c r="AJ122" s="17">
        <f t="shared" si="38"/>
        <v>53434.48</v>
      </c>
    </row>
    <row r="123" spans="1:27" ht="18.75" customHeight="1">
      <c r="A123" s="31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9"/>
      <c r="M123" s="9"/>
      <c r="N123" s="9"/>
      <c r="O123" s="9"/>
      <c r="P123" s="9"/>
      <c r="Q123" s="9"/>
      <c r="R123" s="9"/>
      <c r="S123" s="9"/>
      <c r="X123" s="45"/>
      <c r="Y123" s="45"/>
      <c r="Z123" s="45"/>
      <c r="AA123" s="45"/>
    </row>
    <row r="124" spans="1:31" ht="33" customHeight="1">
      <c r="A124" s="32"/>
      <c r="B124" s="63" t="s">
        <v>67</v>
      </c>
      <c r="C124" s="63"/>
      <c r="D124" s="63"/>
      <c r="E124" s="63"/>
      <c r="F124" s="63"/>
      <c r="G124" s="63"/>
      <c r="H124" s="63"/>
      <c r="I124" s="63"/>
      <c r="J124" s="63"/>
      <c r="K124" s="33"/>
      <c r="L124" s="33"/>
      <c r="M124" s="66" t="s">
        <v>68</v>
      </c>
      <c r="N124" s="66"/>
      <c r="O124" s="11"/>
      <c r="P124" s="11"/>
      <c r="Q124" s="11"/>
      <c r="R124" s="11"/>
      <c r="S124" s="11"/>
      <c r="T124" s="2"/>
      <c r="V124" s="2"/>
      <c r="W124" s="2"/>
      <c r="X124" s="2"/>
      <c r="Y124" s="2"/>
      <c r="Z124" s="2"/>
      <c r="AA124" s="2"/>
      <c r="AB124" s="2"/>
      <c r="AC124" s="2"/>
      <c r="AD124" s="2"/>
      <c r="AE124" s="34"/>
    </row>
    <row r="125" spans="1:31" ht="15.75" customHeight="1">
      <c r="A125" s="32" t="s">
        <v>69</v>
      </c>
      <c r="B125" s="35"/>
      <c r="C125" s="35"/>
      <c r="D125" s="35"/>
      <c r="E125" s="35"/>
      <c r="F125" s="35"/>
      <c r="G125" s="35"/>
      <c r="H125" s="16"/>
      <c r="I125" s="16"/>
      <c r="J125" s="16"/>
      <c r="K125" s="36"/>
      <c r="L125" s="36"/>
      <c r="M125" s="10"/>
      <c r="N125" s="10"/>
      <c r="O125" s="11"/>
      <c r="P125" s="11"/>
      <c r="Q125" s="11"/>
      <c r="R125" s="11"/>
      <c r="S125" s="11"/>
      <c r="T125" s="2"/>
      <c r="V125" s="2"/>
      <c r="W125" s="2"/>
      <c r="X125" s="2"/>
      <c r="Y125" s="2"/>
      <c r="Z125" s="2"/>
      <c r="AA125" s="2"/>
      <c r="AB125" s="2"/>
      <c r="AC125" s="2"/>
      <c r="AD125" s="2"/>
      <c r="AE125" s="34"/>
    </row>
    <row r="126" spans="1:31" ht="15.75" customHeight="1">
      <c r="A126" s="11" t="s">
        <v>59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36"/>
      <c r="L126" s="36"/>
      <c r="M126" s="10"/>
      <c r="N126" s="10"/>
      <c r="O126" s="11"/>
      <c r="P126" s="11"/>
      <c r="Q126" s="11"/>
      <c r="R126" s="11"/>
      <c r="S126" s="11"/>
      <c r="T126" s="2"/>
      <c r="V126" s="2"/>
      <c r="W126" s="2"/>
      <c r="X126" s="2"/>
      <c r="Y126" s="2"/>
      <c r="Z126" s="2"/>
      <c r="AA126" s="2"/>
      <c r="AB126" s="2"/>
      <c r="AC126" s="2"/>
      <c r="AD126" s="2"/>
      <c r="AE126" s="34"/>
    </row>
    <row r="127" spans="1:31" ht="15.75" customHeight="1">
      <c r="A127" s="11" t="s">
        <v>58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36"/>
      <c r="L127" s="36"/>
      <c r="M127" s="10"/>
      <c r="N127" s="10"/>
      <c r="O127" s="11"/>
      <c r="P127" s="11"/>
      <c r="Q127" s="11"/>
      <c r="R127" s="11"/>
      <c r="S127" s="11"/>
      <c r="T127" s="2"/>
      <c r="V127" s="2"/>
      <c r="W127" s="2"/>
      <c r="X127" s="2"/>
      <c r="Y127" s="2"/>
      <c r="Z127" s="2"/>
      <c r="AA127" s="2"/>
      <c r="AB127" s="2"/>
      <c r="AC127" s="2"/>
      <c r="AD127" s="2"/>
      <c r="AE127" s="34"/>
    </row>
    <row r="128" spans="1:31" ht="15.75" customHeight="1">
      <c r="A128" s="11" t="s">
        <v>57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36"/>
      <c r="L128" s="36"/>
      <c r="M128" s="10"/>
      <c r="N128" s="10"/>
      <c r="O128" s="11"/>
      <c r="P128" s="11"/>
      <c r="Q128" s="11"/>
      <c r="R128" s="11"/>
      <c r="S128" s="11"/>
      <c r="T128" s="2"/>
      <c r="V128" s="2"/>
      <c r="W128" s="2"/>
      <c r="X128" s="2"/>
      <c r="Y128" s="2"/>
      <c r="Z128" s="2"/>
      <c r="AA128" s="2"/>
      <c r="AB128" s="2"/>
      <c r="AC128" s="2"/>
      <c r="AD128" s="2"/>
      <c r="AE128" s="34"/>
    </row>
    <row r="129" spans="1:31" ht="15.75" customHeight="1">
      <c r="A129" s="11" t="s">
        <v>82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0"/>
      <c r="L129" s="3"/>
      <c r="M129" s="10"/>
      <c r="N129" s="10"/>
      <c r="O129" s="11"/>
      <c r="P129" s="11"/>
      <c r="Q129" s="11"/>
      <c r="R129" s="11"/>
      <c r="S129" s="11"/>
      <c r="T129" s="2"/>
      <c r="V129" s="2"/>
      <c r="W129" s="2"/>
      <c r="X129" s="2"/>
      <c r="Y129" s="2"/>
      <c r="Z129" s="2"/>
      <c r="AA129" s="2"/>
      <c r="AB129" s="2"/>
      <c r="AC129" s="2"/>
      <c r="AD129" s="2"/>
      <c r="AE129" s="34"/>
    </row>
    <row r="130" spans="1:31" ht="15" customHeight="1">
      <c r="A130" s="32"/>
      <c r="B130" s="32"/>
      <c r="C130" s="32"/>
      <c r="D130" s="32"/>
      <c r="E130" s="32"/>
      <c r="F130" s="32"/>
      <c r="G130" s="32"/>
      <c r="H130" s="3"/>
      <c r="I130" s="3"/>
      <c r="J130" s="3"/>
      <c r="K130" s="3"/>
      <c r="L130" s="3"/>
      <c r="M130" s="3"/>
      <c r="N130" s="11"/>
      <c r="O130" s="11"/>
      <c r="P130" s="11"/>
      <c r="Q130" s="11"/>
      <c r="R130" s="11"/>
      <c r="S130" s="11"/>
      <c r="T130" s="2"/>
      <c r="V130" s="2"/>
      <c r="W130" s="2"/>
      <c r="X130" s="2"/>
      <c r="Y130" s="2"/>
      <c r="Z130" s="2"/>
      <c r="AA130" s="2"/>
      <c r="AB130" s="2"/>
      <c r="AC130" s="2"/>
      <c r="AD130" s="2"/>
      <c r="AE130" s="34"/>
    </row>
    <row r="131" spans="1:19" ht="29.25" customHeight="1">
      <c r="A131" s="14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12"/>
      <c r="N131" s="12"/>
      <c r="O131" s="12"/>
      <c r="P131" s="12"/>
      <c r="Q131" s="3"/>
      <c r="R131" s="3"/>
      <c r="S131" s="3"/>
    </row>
    <row r="132" spans="2:7" ht="15">
      <c r="B132" s="37"/>
      <c r="C132" s="37"/>
      <c r="D132" s="37"/>
      <c r="E132" s="37"/>
      <c r="F132" s="37"/>
      <c r="G132" s="37"/>
    </row>
  </sheetData>
  <sheetProtection/>
  <mergeCells count="64">
    <mergeCell ref="AF120:AG120"/>
    <mergeCell ref="AF121:AG121"/>
    <mergeCell ref="AF122:AG122"/>
    <mergeCell ref="AF105:AG105"/>
    <mergeCell ref="AF99:AG104"/>
    <mergeCell ref="AF112:AG117"/>
    <mergeCell ref="AF118:AG118"/>
    <mergeCell ref="AF119:AG119"/>
    <mergeCell ref="AF109:AG111"/>
    <mergeCell ref="AF106:AG108"/>
    <mergeCell ref="AF93:AG98"/>
    <mergeCell ref="AF74:AG79"/>
    <mergeCell ref="AF82:AG86"/>
    <mergeCell ref="AF80:AG80"/>
    <mergeCell ref="AF87:AG92"/>
    <mergeCell ref="AF38:AG43"/>
    <mergeCell ref="AF44:AG49"/>
    <mergeCell ref="AF68:AG73"/>
    <mergeCell ref="AF50:AG55"/>
    <mergeCell ref="AF56:AG61"/>
    <mergeCell ref="AF81:AG81"/>
    <mergeCell ref="AF62:AG67"/>
    <mergeCell ref="AF36:AG36"/>
    <mergeCell ref="AF33:AG33"/>
    <mergeCell ref="AF34:AG34"/>
    <mergeCell ref="AF35:AG35"/>
    <mergeCell ref="AF14:AG19"/>
    <mergeCell ref="AF37:AG37"/>
    <mergeCell ref="AF10:AG10"/>
    <mergeCell ref="AF11:AG11"/>
    <mergeCell ref="AF12:AG12"/>
    <mergeCell ref="AF9:AG9"/>
    <mergeCell ref="AF13:AG13"/>
    <mergeCell ref="AF32:AG32"/>
    <mergeCell ref="AF20:AG25"/>
    <mergeCell ref="AF26:AG31"/>
    <mergeCell ref="AF6:AG6"/>
    <mergeCell ref="AD4:AE4"/>
    <mergeCell ref="AF4:AG4"/>
    <mergeCell ref="AF5:AG5"/>
    <mergeCell ref="AF7:AG7"/>
    <mergeCell ref="AF8:AG8"/>
    <mergeCell ref="T4:U4"/>
    <mergeCell ref="V4:W4"/>
    <mergeCell ref="X4:Y4"/>
    <mergeCell ref="Z4:AA4"/>
    <mergeCell ref="AB4:AC4"/>
    <mergeCell ref="R4:S4"/>
    <mergeCell ref="H4:I4"/>
    <mergeCell ref="J4:K4"/>
    <mergeCell ref="L4:M4"/>
    <mergeCell ref="N4:O4"/>
    <mergeCell ref="E4:E5"/>
    <mergeCell ref="P4:Q4"/>
    <mergeCell ref="B1:O1"/>
    <mergeCell ref="B131:L131"/>
    <mergeCell ref="B124:J124"/>
    <mergeCell ref="A2:S2"/>
    <mergeCell ref="A4:A5"/>
    <mergeCell ref="M124:N124"/>
    <mergeCell ref="B4:B5"/>
    <mergeCell ref="C4:C5"/>
    <mergeCell ref="D4:D5"/>
    <mergeCell ref="F4:G4"/>
  </mergeCells>
  <printOptions horizontalCentered="1"/>
  <pageMargins left="0.1968503937007874" right="0.1968503937007874" top="0.1968503937007874" bottom="0.1968503937007874" header="0" footer="0"/>
  <pageSetup fitToHeight="0"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Деликанова Наталья Сабировна</cp:lastModifiedBy>
  <cp:lastPrinted>2017-11-20T09:57:36Z</cp:lastPrinted>
  <dcterms:created xsi:type="dcterms:W3CDTF">1996-10-08T23:32:33Z</dcterms:created>
  <dcterms:modified xsi:type="dcterms:W3CDTF">2017-11-20T09:58:18Z</dcterms:modified>
  <cp:category/>
  <cp:version/>
  <cp:contentType/>
  <cp:contentStatus/>
</cp:coreProperties>
</file>