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40" activeTab="1"/>
  </bookViews>
  <sheets>
    <sheet name="Титульный лист" sheetId="1" r:id="rId1"/>
    <sheet name="2017 год " sheetId="2" r:id="rId2"/>
  </sheets>
  <definedNames>
    <definedName name="_xlfn.IFERROR" hidden="1">#NAME?</definedName>
    <definedName name="_xlnm.Print_Titles" localSheetId="1">'2017 год '!$A:$A,'2017 год '!$2:$4</definedName>
    <definedName name="_xlnm.Print_Area" localSheetId="1">'2017 год '!$A$1:$AF$161</definedName>
  </definedNames>
  <calcPr fullCalcOnLoad="1"/>
</workbook>
</file>

<file path=xl/sharedStrings.xml><?xml version="1.0" encoding="utf-8"?>
<sst xmlns="http://schemas.openxmlformats.org/spreadsheetml/2006/main" count="214" uniqueCount="71">
  <si>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</si>
  <si>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</si>
  <si>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</si>
  <si>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</si>
  <si>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</si>
  <si>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</si>
  <si>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</si>
  <si>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</si>
  <si>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</si>
  <si>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</si>
  <si>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</si>
  <si>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</si>
  <si>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</si>
  <si>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</si>
  <si>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</si>
  <si>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</si>
  <si>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</si>
  <si>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</si>
  <si>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</si>
  <si>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</si>
  <si>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</si>
  <si>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</si>
  <si>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</si>
  <si>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</si>
  <si>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</si>
  <si>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</si>
  <si>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</si>
  <si>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</si>
  <si>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</si>
  <si>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</si>
  <si>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</si>
  <si>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</si>
  <si>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</si>
  <si>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</si>
  <si>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</si>
  <si>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</si>
  <si>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</si>
  <si>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</si>
  <si>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</si>
  <si>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</si>
  <si>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</si>
  <si>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</si>
  <si>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</si>
  <si>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</si>
  <si>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</si>
  <si>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</si>
  <si>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</si>
  <si>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</si>
  <si>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</si>
  <si>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</si>
  <si>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</si>
  <si>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</si>
  <si>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</si>
  <si>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</si>
  <si>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</si>
  <si>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</si>
  <si>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</si>
  <si>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</si>
  <si>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3.1.2. Проведение образовательных мероприятий для Субъектов и организаций 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</si>
  <si>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</si>
  <si>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План на 2017 год</t>
  </si>
  <si>
    <t>Ответственный за составление сетевого графика: Гуляева Н.А. .тел.93-752</t>
  </si>
  <si>
    <t>2017 год</t>
  </si>
  <si>
    <t>Начальник управления экономики ___________________________Е.Г.Загорская</t>
  </si>
  <si>
    <t xml:space="preserve">Присуждение двух грантов по итогам конкурса «Грантовая поддержка социального предпринимательства» в размере 400 тысяч рублей каждый, индивидуальному предпринимателю Мирсаяпову Фидану на реализацию проекта  Школа Моделизма и Робототехники, а также ООО «Виталько» на оказание медицинской услуги ультразвукового исследования. 
</t>
  </si>
  <si>
    <t>Грант в размере 300 тыс. рублей по итогам конкурса  «Грантовая поддержка начинающих предпринимателей» (детский семейный клуб «Кубик")</t>
  </si>
  <si>
    <t>Освоение денежных средств по мероприятиям программы запланировано на 4 квартал 2017 года.</t>
  </si>
  <si>
    <r>
      <t xml:space="preserve">Грант в размере 300 тыс. рублей по итогам конкурса «Грант в форме субсидии на развитие молодежного предпринимательства» (Комарова Валерия с бизнес-планом по открытию йога-студии «Сурья»)
</t>
    </r>
  </si>
  <si>
    <t xml:space="preserve">Всего МАУ "МФЦ г.Когалыма" за сентябрь  2017 года было оказано 32 572 услуги, проведено 9 142 консультации.
</t>
  </si>
  <si>
    <t>по состоянию на 01.10.2017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</si>
  <si>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01.10.2017 год.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</si>
</sst>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  <numFmt numFmtId="189" formatCode="#,##0\ _₽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186" fontId="5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6" fontId="4" fillId="33" borderId="10" xfId="0" applyNumberFormat="1" applyFont="1" applyFill="1" applyBorder="1" applyAlignment="1" applyProtection="1">
      <alignment horizontal="center" wrapText="1"/>
      <protection/>
    </xf>
    <xf numFmtId="186" fontId="4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vertical="center"/>
    </xf>
    <xf numFmtId="186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186" fontId="5" fillId="33" borderId="10" xfId="6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186" fontId="3" fillId="33" borderId="10" xfId="0" applyNumberFormat="1" applyFont="1" applyFill="1" applyBorder="1" applyAlignment="1">
      <alignment horizontal="center" wrapText="1"/>
    </xf>
    <xf numFmtId="186" fontId="10" fillId="33" borderId="11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left" wrapText="1"/>
    </xf>
    <xf numFmtId="173" fontId="2" fillId="33" borderId="0" xfId="0" applyNumberFormat="1" applyFont="1" applyFill="1" applyAlignment="1">
      <alignment vertical="center" wrapText="1"/>
    </xf>
    <xf numFmtId="0" fontId="4" fillId="4" borderId="10" xfId="0" applyFont="1" applyFill="1" applyBorder="1" applyAlignment="1" applyProtection="1">
      <alignment wrapText="1"/>
      <protection/>
    </xf>
    <xf numFmtId="186" fontId="4" fillId="4" borderId="10" xfId="0" applyNumberFormat="1" applyFont="1" applyFill="1" applyBorder="1" applyAlignment="1" applyProtection="1">
      <alignment horizontal="center"/>
      <protection/>
    </xf>
    <xf numFmtId="186" fontId="4" fillId="4" borderId="10" xfId="0" applyNumberFormat="1" applyFont="1" applyFill="1" applyBorder="1" applyAlignment="1" applyProtection="1">
      <alignment horizontal="center" wrapText="1"/>
      <protection/>
    </xf>
    <xf numFmtId="4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wrapText="1"/>
    </xf>
    <xf numFmtId="186" fontId="4" fillId="4" borderId="1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186" fontId="4" fillId="4" borderId="10" xfId="0" applyNumberFormat="1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justify"/>
    </xf>
    <xf numFmtId="186" fontId="4" fillId="16" borderId="10" xfId="0" applyNumberFormat="1" applyFont="1" applyFill="1" applyBorder="1" applyAlignment="1">
      <alignment horizontal="center" wrapText="1"/>
    </xf>
    <xf numFmtId="186" fontId="2" fillId="16" borderId="10" xfId="0" applyNumberFormat="1" applyFont="1" applyFill="1" applyBorder="1" applyAlignment="1">
      <alignment horizontal="center" wrapText="1"/>
    </xf>
    <xf numFmtId="4" fontId="2" fillId="16" borderId="0" xfId="0" applyNumberFormat="1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1" customWidth="1"/>
  </cols>
  <sheetData>
    <row r="1" spans="1:2" ht="18.75">
      <c r="A1" s="69"/>
      <c r="B1" s="69"/>
    </row>
    <row r="10" spans="1:9" ht="23.25">
      <c r="A10" s="70" t="s">
        <v>54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22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23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24</v>
      </c>
      <c r="B14" s="71"/>
      <c r="C14" s="71"/>
      <c r="D14" s="71"/>
      <c r="E14" s="71"/>
      <c r="F14" s="71"/>
      <c r="G14" s="71"/>
      <c r="H14" s="71"/>
      <c r="I14" s="71"/>
    </row>
    <row r="15" spans="1:9" ht="78.75" customHeight="1">
      <c r="A15" s="72" t="s">
        <v>55</v>
      </c>
      <c r="B15" s="72"/>
      <c r="C15" s="72"/>
      <c r="D15" s="72"/>
      <c r="E15" s="72"/>
      <c r="F15" s="72"/>
      <c r="G15" s="72"/>
      <c r="H15" s="72"/>
      <c r="I15" s="72"/>
    </row>
    <row r="17" spans="3:6" ht="12.75">
      <c r="C17" s="73" t="s">
        <v>69</v>
      </c>
      <c r="D17" s="73"/>
      <c r="E17" s="73"/>
      <c r="F17" s="73"/>
    </row>
    <row r="46" spans="1:9" ht="16.5">
      <c r="A46" s="68" t="s">
        <v>25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62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C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1"/>
  <sheetViews>
    <sheetView showGridLines="0" tabSelected="1" view="pageBreakPreview" zoomScale="59" zoomScaleNormal="50" zoomScaleSheetLayoutView="59" zoomScalePageLayoutView="0" workbookViewId="0" topLeftCell="A1">
      <pane xSplit="7" ySplit="4" topLeftCell="T1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G1" sqref="AG1:AK16384"/>
    </sheetView>
  </sheetViews>
  <sheetFormatPr defaultColWidth="9.140625" defaultRowHeight="12.75"/>
  <cols>
    <col min="1" max="1" width="45.421875" style="15" customWidth="1"/>
    <col min="2" max="2" width="15.140625" style="15" customWidth="1"/>
    <col min="3" max="3" width="15.57421875" style="14" customWidth="1"/>
    <col min="4" max="4" width="17.140625" style="14" customWidth="1"/>
    <col min="5" max="5" width="15.140625" style="14" customWidth="1"/>
    <col min="6" max="6" width="13.7109375" style="14" customWidth="1"/>
    <col min="7" max="7" width="13.421875" style="14" customWidth="1"/>
    <col min="8" max="19" width="16.140625" style="18" customWidth="1"/>
    <col min="20" max="31" width="16.140625" style="14" customWidth="1"/>
    <col min="32" max="32" width="38.8515625" style="15" customWidth="1"/>
    <col min="33" max="33" width="14.28125" style="18" customWidth="1"/>
    <col min="34" max="16384" width="9.140625" style="18" customWidth="1"/>
  </cols>
  <sheetData>
    <row r="1" spans="1:32" ht="36.75" customHeight="1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17"/>
    </row>
    <row r="2" spans="1:32" s="19" customFormat="1" ht="18.75" customHeight="1">
      <c r="A2" s="76" t="s">
        <v>27</v>
      </c>
      <c r="B2" s="80" t="s">
        <v>60</v>
      </c>
      <c r="C2" s="80" t="s">
        <v>28</v>
      </c>
      <c r="D2" s="80" t="s">
        <v>29</v>
      </c>
      <c r="E2" s="80" t="s">
        <v>30</v>
      </c>
      <c r="F2" s="77" t="s">
        <v>13</v>
      </c>
      <c r="G2" s="77"/>
      <c r="H2" s="77" t="s">
        <v>0</v>
      </c>
      <c r="I2" s="77"/>
      <c r="J2" s="77" t="s">
        <v>1</v>
      </c>
      <c r="K2" s="77"/>
      <c r="L2" s="77" t="s">
        <v>2</v>
      </c>
      <c r="M2" s="77"/>
      <c r="N2" s="77" t="s">
        <v>3</v>
      </c>
      <c r="O2" s="77"/>
      <c r="P2" s="77" t="s">
        <v>4</v>
      </c>
      <c r="Q2" s="77"/>
      <c r="R2" s="77" t="s">
        <v>5</v>
      </c>
      <c r="S2" s="77"/>
      <c r="T2" s="77" t="s">
        <v>6</v>
      </c>
      <c r="U2" s="77"/>
      <c r="V2" s="77" t="s">
        <v>7</v>
      </c>
      <c r="W2" s="77"/>
      <c r="X2" s="77" t="s">
        <v>8</v>
      </c>
      <c r="Y2" s="77"/>
      <c r="Z2" s="77" t="s">
        <v>9</v>
      </c>
      <c r="AA2" s="77"/>
      <c r="AB2" s="77" t="s">
        <v>10</v>
      </c>
      <c r="AC2" s="77"/>
      <c r="AD2" s="77" t="s">
        <v>11</v>
      </c>
      <c r="AE2" s="77"/>
      <c r="AF2" s="76" t="s">
        <v>17</v>
      </c>
    </row>
    <row r="3" spans="1:32" s="21" customFormat="1" ht="93" customHeight="1">
      <c r="A3" s="76"/>
      <c r="B3" s="81"/>
      <c r="C3" s="81"/>
      <c r="D3" s="82"/>
      <c r="E3" s="81"/>
      <c r="F3" s="16" t="s">
        <v>15</v>
      </c>
      <c r="G3" s="16" t="s">
        <v>14</v>
      </c>
      <c r="H3" s="20" t="s">
        <v>12</v>
      </c>
      <c r="I3" s="20" t="s">
        <v>16</v>
      </c>
      <c r="J3" s="20" t="s">
        <v>12</v>
      </c>
      <c r="K3" s="20" t="s">
        <v>16</v>
      </c>
      <c r="L3" s="20" t="s">
        <v>12</v>
      </c>
      <c r="M3" s="20" t="s">
        <v>16</v>
      </c>
      <c r="N3" s="20" t="s">
        <v>12</v>
      </c>
      <c r="O3" s="20" t="s">
        <v>16</v>
      </c>
      <c r="P3" s="20" t="s">
        <v>12</v>
      </c>
      <c r="Q3" s="20" t="s">
        <v>16</v>
      </c>
      <c r="R3" s="20" t="s">
        <v>12</v>
      </c>
      <c r="S3" s="20" t="s">
        <v>16</v>
      </c>
      <c r="T3" s="20" t="s">
        <v>12</v>
      </c>
      <c r="U3" s="20" t="s">
        <v>16</v>
      </c>
      <c r="V3" s="20" t="s">
        <v>12</v>
      </c>
      <c r="W3" s="20" t="s">
        <v>16</v>
      </c>
      <c r="X3" s="20" t="s">
        <v>12</v>
      </c>
      <c r="Y3" s="20" t="s">
        <v>16</v>
      </c>
      <c r="Z3" s="20" t="s">
        <v>12</v>
      </c>
      <c r="AA3" s="20" t="s">
        <v>16</v>
      </c>
      <c r="AB3" s="20" t="s">
        <v>12</v>
      </c>
      <c r="AC3" s="20" t="s">
        <v>16</v>
      </c>
      <c r="AD3" s="20" t="s">
        <v>12</v>
      </c>
      <c r="AE3" s="20" t="s">
        <v>16</v>
      </c>
      <c r="AF3" s="76"/>
    </row>
    <row r="4" spans="1:32" s="22" customFormat="1" ht="24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>
        <v>31</v>
      </c>
      <c r="AF4" s="7">
        <v>32</v>
      </c>
    </row>
    <row r="5" spans="1:32" s="24" customFormat="1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3"/>
      <c r="Y5" s="23"/>
      <c r="Z5" s="23"/>
      <c r="AA5" s="23"/>
      <c r="AB5" s="23"/>
      <c r="AC5" s="23"/>
      <c r="AD5" s="23"/>
      <c r="AE5" s="23"/>
      <c r="AF5" s="23"/>
    </row>
    <row r="6" spans="1:33" s="50" customFormat="1" ht="75.75" customHeight="1">
      <c r="A6" s="46" t="s">
        <v>31</v>
      </c>
      <c r="B6" s="47">
        <f>B7</f>
        <v>31180.300400000004</v>
      </c>
      <c r="C6" s="47">
        <f>C7</f>
        <v>23975.6226</v>
      </c>
      <c r="D6" s="47">
        <f>D7</f>
        <v>22365.9958</v>
      </c>
      <c r="E6" s="47">
        <f>E7</f>
        <v>22365.9958</v>
      </c>
      <c r="F6" s="47">
        <f>_xlfn.IFERROR(E6/B6*100,0)</f>
        <v>71.73117485423585</v>
      </c>
      <c r="G6" s="47">
        <f>_xlfn.IFERROR(E6/C6*100,0)</f>
        <v>93.2864024978438</v>
      </c>
      <c r="H6" s="47">
        <f>H7</f>
        <v>5962.537</v>
      </c>
      <c r="I6" s="47">
        <f aca="true" t="shared" si="0" ref="I6:AE6">I7</f>
        <v>4919.131</v>
      </c>
      <c r="J6" s="47">
        <f t="shared" si="0"/>
        <v>2975.322</v>
      </c>
      <c r="K6" s="47">
        <f t="shared" si="0"/>
        <v>3219.623</v>
      </c>
      <c r="L6" s="47">
        <f t="shared" si="0"/>
        <v>1461.55</v>
      </c>
      <c r="M6" s="47">
        <f t="shared" si="0"/>
        <v>1374.2199999999998</v>
      </c>
      <c r="N6" s="47">
        <f t="shared" si="0"/>
        <v>2531.7749999999996</v>
      </c>
      <c r="O6" s="47">
        <f t="shared" si="0"/>
        <v>2541.1059999999998</v>
      </c>
      <c r="P6" s="47">
        <f t="shared" si="0"/>
        <v>2669.5528</v>
      </c>
      <c r="Q6" s="47">
        <f t="shared" si="0"/>
        <v>2321.1978</v>
      </c>
      <c r="R6" s="47">
        <f t="shared" si="0"/>
        <v>1791.1235</v>
      </c>
      <c r="S6" s="47">
        <f t="shared" si="0"/>
        <v>2069.23</v>
      </c>
      <c r="T6" s="47">
        <f t="shared" si="0"/>
        <v>3596.056</v>
      </c>
      <c r="U6" s="47">
        <f t="shared" si="0"/>
        <v>3151.5480000000002</v>
      </c>
      <c r="V6" s="47">
        <f t="shared" si="0"/>
        <v>2121.6818</v>
      </c>
      <c r="W6" s="47">
        <f t="shared" si="0"/>
        <v>1601.7299999999998</v>
      </c>
      <c r="X6" s="47">
        <f t="shared" si="0"/>
        <v>866.0245000000001</v>
      </c>
      <c r="Y6" s="47">
        <f t="shared" si="0"/>
        <v>1168.2099999999998</v>
      </c>
      <c r="Z6" s="47">
        <f>Z7</f>
        <v>2891.4048000000003</v>
      </c>
      <c r="AA6" s="47">
        <f t="shared" si="0"/>
        <v>0</v>
      </c>
      <c r="AB6" s="47">
        <f t="shared" si="0"/>
        <v>1328.475</v>
      </c>
      <c r="AC6" s="47">
        <f t="shared" si="0"/>
        <v>0</v>
      </c>
      <c r="AD6" s="47">
        <f t="shared" si="0"/>
        <v>2984.798</v>
      </c>
      <c r="AE6" s="47">
        <f t="shared" si="0"/>
        <v>0</v>
      </c>
      <c r="AF6" s="48"/>
      <c r="AG6" s="49"/>
    </row>
    <row r="7" spans="1:33" ht="18.75">
      <c r="A7" s="28" t="s">
        <v>26</v>
      </c>
      <c r="B7" s="3">
        <f>B8+B9+B10+B11</f>
        <v>31180.300400000004</v>
      </c>
      <c r="C7" s="3">
        <f>C8+C9+C10+C11</f>
        <v>23975.6226</v>
      </c>
      <c r="D7" s="3">
        <f>D8+D9+D10+D11</f>
        <v>22365.9958</v>
      </c>
      <c r="E7" s="3">
        <f>E8+E9+E10+E11</f>
        <v>22365.9958</v>
      </c>
      <c r="F7" s="3">
        <f>_xlfn.IFERROR(E7/B7*100,0)</f>
        <v>71.73117485423585</v>
      </c>
      <c r="G7" s="3">
        <f>_xlfn.IFERROR(E7/C7*100,0)</f>
        <v>93.2864024978438</v>
      </c>
      <c r="H7" s="3">
        <f>H8+H9+H10+H11</f>
        <v>5962.537</v>
      </c>
      <c r="I7" s="3">
        <f aca="true" t="shared" si="1" ref="I7:AE7">I8+I9+I10+I11</f>
        <v>4919.131</v>
      </c>
      <c r="J7" s="3">
        <f t="shared" si="1"/>
        <v>2975.322</v>
      </c>
      <c r="K7" s="3">
        <f t="shared" si="1"/>
        <v>3219.623</v>
      </c>
      <c r="L7" s="3">
        <f t="shared" si="1"/>
        <v>1461.55</v>
      </c>
      <c r="M7" s="3">
        <f t="shared" si="1"/>
        <v>1374.2199999999998</v>
      </c>
      <c r="N7" s="3">
        <f t="shared" si="1"/>
        <v>2531.7749999999996</v>
      </c>
      <c r="O7" s="3">
        <f t="shared" si="1"/>
        <v>2541.1059999999998</v>
      </c>
      <c r="P7" s="3">
        <f t="shared" si="1"/>
        <v>2669.5528</v>
      </c>
      <c r="Q7" s="3">
        <f t="shared" si="1"/>
        <v>2321.1978</v>
      </c>
      <c r="R7" s="3">
        <f t="shared" si="1"/>
        <v>1791.1235</v>
      </c>
      <c r="S7" s="3">
        <f t="shared" si="1"/>
        <v>2069.23</v>
      </c>
      <c r="T7" s="3">
        <f t="shared" si="1"/>
        <v>3596.056</v>
      </c>
      <c r="U7" s="3">
        <f t="shared" si="1"/>
        <v>3151.5480000000002</v>
      </c>
      <c r="V7" s="3">
        <f t="shared" si="1"/>
        <v>2121.6818</v>
      </c>
      <c r="W7" s="3">
        <f t="shared" si="1"/>
        <v>1601.7299999999998</v>
      </c>
      <c r="X7" s="3">
        <f t="shared" si="1"/>
        <v>866.0245000000001</v>
      </c>
      <c r="Y7" s="3">
        <f t="shared" si="1"/>
        <v>1168.2099999999998</v>
      </c>
      <c r="Z7" s="3">
        <f>Z8+Z9+Z10+Z11</f>
        <v>2891.4048000000003</v>
      </c>
      <c r="AA7" s="3">
        <f t="shared" si="1"/>
        <v>0</v>
      </c>
      <c r="AB7" s="3">
        <f t="shared" si="1"/>
        <v>1328.475</v>
      </c>
      <c r="AC7" s="3">
        <f t="shared" si="1"/>
        <v>0</v>
      </c>
      <c r="AD7" s="3">
        <f t="shared" si="1"/>
        <v>2984.798</v>
      </c>
      <c r="AE7" s="3">
        <f t="shared" si="1"/>
        <v>0</v>
      </c>
      <c r="AF7" s="10"/>
      <c r="AG7" s="26"/>
    </row>
    <row r="8" spans="1:33" s="27" customFormat="1" ht="18.75">
      <c r="A8" s="29" t="s">
        <v>18</v>
      </c>
      <c r="B8" s="3">
        <v>0</v>
      </c>
      <c r="C8" s="3">
        <v>0</v>
      </c>
      <c r="D8" s="3">
        <v>0</v>
      </c>
      <c r="E8" s="3">
        <v>0</v>
      </c>
      <c r="F8" s="3">
        <f>_xlfn.IFERROR(E8/B8*100,0)</f>
        <v>0</v>
      </c>
      <c r="G8" s="3">
        <f>_xlfn.IFERROR(E8/C8*100,0)</f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v>0</v>
      </c>
      <c r="O8" s="2">
        <v>0</v>
      </c>
      <c r="P8" s="2">
        <v>0</v>
      </c>
      <c r="Q8" s="2">
        <v>0</v>
      </c>
      <c r="R8" s="3">
        <v>0</v>
      </c>
      <c r="S8" s="2">
        <v>0</v>
      </c>
      <c r="T8" s="3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">
        <v>0</v>
      </c>
      <c r="AE8" s="2">
        <v>0</v>
      </c>
      <c r="AF8" s="10"/>
      <c r="AG8" s="26"/>
    </row>
    <row r="9" spans="1:33" s="27" customFormat="1" ht="18.75">
      <c r="A9" s="29" t="s">
        <v>19</v>
      </c>
      <c r="B9" s="3">
        <f>B15</f>
        <v>31180.300400000004</v>
      </c>
      <c r="C9" s="3">
        <f>C15</f>
        <v>23975.6226</v>
      </c>
      <c r="D9" s="3">
        <f>D15</f>
        <v>22365.9958</v>
      </c>
      <c r="E9" s="3">
        <f>E15</f>
        <v>22365.9958</v>
      </c>
      <c r="F9" s="3">
        <f>_xlfn.IFERROR(E9/B9*100,0)</f>
        <v>71.73117485423585</v>
      </c>
      <c r="G9" s="3">
        <f>_xlfn.IFERROR(E9/C9*100,0)</f>
        <v>93.2864024978438</v>
      </c>
      <c r="H9" s="2">
        <f>H15</f>
        <v>5962.537</v>
      </c>
      <c r="I9" s="2">
        <f aca="true" t="shared" si="2" ref="I9:AE9">I15</f>
        <v>4919.131</v>
      </c>
      <c r="J9" s="2">
        <f t="shared" si="2"/>
        <v>2975.322</v>
      </c>
      <c r="K9" s="2">
        <f t="shared" si="2"/>
        <v>3219.623</v>
      </c>
      <c r="L9" s="2">
        <f t="shared" si="2"/>
        <v>1461.55</v>
      </c>
      <c r="M9" s="2">
        <f>M15</f>
        <v>1374.2199999999998</v>
      </c>
      <c r="N9" s="3">
        <f t="shared" si="2"/>
        <v>2531.7749999999996</v>
      </c>
      <c r="O9" s="2">
        <f t="shared" si="2"/>
        <v>2541.1059999999998</v>
      </c>
      <c r="P9" s="2">
        <f t="shared" si="2"/>
        <v>2669.5528</v>
      </c>
      <c r="Q9" s="2">
        <f t="shared" si="2"/>
        <v>2321.1978</v>
      </c>
      <c r="R9" s="3">
        <f t="shared" si="2"/>
        <v>1791.1235</v>
      </c>
      <c r="S9" s="2">
        <f t="shared" si="2"/>
        <v>2069.23</v>
      </c>
      <c r="T9" s="3">
        <f t="shared" si="2"/>
        <v>3596.056</v>
      </c>
      <c r="U9" s="2">
        <f t="shared" si="2"/>
        <v>3151.5480000000002</v>
      </c>
      <c r="V9" s="2">
        <f t="shared" si="2"/>
        <v>2121.6818</v>
      </c>
      <c r="W9" s="2">
        <f t="shared" si="2"/>
        <v>1601.7299999999998</v>
      </c>
      <c r="X9" s="2">
        <f t="shared" si="2"/>
        <v>866.0245000000001</v>
      </c>
      <c r="Y9" s="2">
        <f t="shared" si="2"/>
        <v>1168.2099999999998</v>
      </c>
      <c r="Z9" s="2">
        <f>Z15</f>
        <v>2891.4048000000003</v>
      </c>
      <c r="AA9" s="2">
        <f t="shared" si="2"/>
        <v>0</v>
      </c>
      <c r="AB9" s="2">
        <f t="shared" si="2"/>
        <v>1328.475</v>
      </c>
      <c r="AC9" s="2">
        <f t="shared" si="2"/>
        <v>0</v>
      </c>
      <c r="AD9" s="3">
        <f t="shared" si="2"/>
        <v>2984.798</v>
      </c>
      <c r="AE9" s="2">
        <f t="shared" si="2"/>
        <v>0</v>
      </c>
      <c r="AF9" s="10"/>
      <c r="AG9" s="26"/>
    </row>
    <row r="10" spans="1:33" s="27" customFormat="1" ht="20.25" customHeight="1" hidden="1">
      <c r="A10" s="29" t="s">
        <v>20</v>
      </c>
      <c r="B10" s="11">
        <v>0</v>
      </c>
      <c r="C10" s="5">
        <v>0</v>
      </c>
      <c r="D10" s="5">
        <v>0</v>
      </c>
      <c r="E10" s="5">
        <v>0</v>
      </c>
      <c r="F10" s="2">
        <f>_xlfn.IFERROR(E10/B10*100,0)</f>
        <v>0</v>
      </c>
      <c r="G10" s="2">
        <f>_xlfn.IFERROR(E10/C10*100,0)</f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10"/>
      <c r="AG10" s="26"/>
    </row>
    <row r="11" spans="1:33" s="27" customFormat="1" ht="18.75" hidden="1">
      <c r="A11" s="29" t="s">
        <v>21</v>
      </c>
      <c r="B11" s="11">
        <v>0</v>
      </c>
      <c r="C11" s="5">
        <v>0</v>
      </c>
      <c r="D11" s="5">
        <v>0</v>
      </c>
      <c r="E11" s="5">
        <v>0</v>
      </c>
      <c r="F11" s="2">
        <f>_xlfn.IFERROR(E11/B11*100,0)</f>
        <v>0</v>
      </c>
      <c r="G11" s="2">
        <f>_xlfn.IFERROR(E11/C11*100,0)</f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10"/>
      <c r="AG11" s="26"/>
    </row>
    <row r="12" spans="1:33" s="27" customFormat="1" ht="84" customHeight="1">
      <c r="A12" s="25" t="s">
        <v>32</v>
      </c>
      <c r="B12" s="10"/>
      <c r="C12" s="4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6"/>
      <c r="AG12" s="26"/>
    </row>
    <row r="13" spans="1:33" s="31" customFormat="1" ht="18.75">
      <c r="A13" s="30" t="s">
        <v>26</v>
      </c>
      <c r="B13" s="4">
        <f>B15</f>
        <v>31180.300400000004</v>
      </c>
      <c r="C13" s="4">
        <f>C15</f>
        <v>23975.6226</v>
      </c>
      <c r="D13" s="4">
        <f>D15</f>
        <v>22365.9958</v>
      </c>
      <c r="E13" s="4">
        <f>E15</f>
        <v>22365.9958</v>
      </c>
      <c r="F13" s="3">
        <f>_xlfn.IFERROR(E13/B13*100,0)</f>
        <v>71.73117485423585</v>
      </c>
      <c r="G13" s="3">
        <f>_xlfn.IFERROR(E13/C13*100,0)</f>
        <v>93.2864024978438</v>
      </c>
      <c r="H13" s="3">
        <f>H19+H25</f>
        <v>5962.537</v>
      </c>
      <c r="I13" s="3">
        <f aca="true" t="shared" si="3" ref="I13:AE13">I19+I25</f>
        <v>4919.131</v>
      </c>
      <c r="J13" s="3">
        <f t="shared" si="3"/>
        <v>2975.322</v>
      </c>
      <c r="K13" s="3">
        <f t="shared" si="3"/>
        <v>3219.623</v>
      </c>
      <c r="L13" s="3">
        <f t="shared" si="3"/>
        <v>1461.55</v>
      </c>
      <c r="M13" s="3">
        <f t="shared" si="3"/>
        <v>1374.2199999999998</v>
      </c>
      <c r="N13" s="3">
        <f t="shared" si="3"/>
        <v>2531.7749999999996</v>
      </c>
      <c r="O13" s="3">
        <f t="shared" si="3"/>
        <v>2541.1059999999998</v>
      </c>
      <c r="P13" s="3">
        <f t="shared" si="3"/>
        <v>2669.5528</v>
      </c>
      <c r="Q13" s="3">
        <f t="shared" si="3"/>
        <v>2321.1978</v>
      </c>
      <c r="R13" s="3">
        <f t="shared" si="3"/>
        <v>1791.1235</v>
      </c>
      <c r="S13" s="3">
        <f t="shared" si="3"/>
        <v>2069.23</v>
      </c>
      <c r="T13" s="3">
        <f t="shared" si="3"/>
        <v>3596.056</v>
      </c>
      <c r="U13" s="3">
        <f t="shared" si="3"/>
        <v>3151.5480000000002</v>
      </c>
      <c r="V13" s="3">
        <f t="shared" si="3"/>
        <v>2121.6818</v>
      </c>
      <c r="W13" s="3">
        <f t="shared" si="3"/>
        <v>1601.7299999999998</v>
      </c>
      <c r="X13" s="3">
        <f t="shared" si="3"/>
        <v>866.0245000000001</v>
      </c>
      <c r="Y13" s="3">
        <f t="shared" si="3"/>
        <v>1168.2099999999998</v>
      </c>
      <c r="Z13" s="3">
        <f t="shared" si="3"/>
        <v>2891.4048000000003</v>
      </c>
      <c r="AA13" s="3">
        <f t="shared" si="3"/>
        <v>0</v>
      </c>
      <c r="AB13" s="3">
        <f t="shared" si="3"/>
        <v>1328.475</v>
      </c>
      <c r="AC13" s="3">
        <f t="shared" si="3"/>
        <v>0</v>
      </c>
      <c r="AD13" s="3">
        <f t="shared" si="3"/>
        <v>2984.798</v>
      </c>
      <c r="AE13" s="3">
        <f t="shared" si="3"/>
        <v>0</v>
      </c>
      <c r="AF13" s="4"/>
      <c r="AG13" s="26"/>
    </row>
    <row r="14" spans="1:33" s="27" customFormat="1" ht="18.75" hidden="1">
      <c r="A14" s="29" t="s">
        <v>18</v>
      </c>
      <c r="B14" s="11"/>
      <c r="C14" s="2"/>
      <c r="D14" s="2"/>
      <c r="E14" s="3"/>
      <c r="F14" s="3">
        <f>_xlfn.IFERROR(E14/B14*100,0)</f>
        <v>0</v>
      </c>
      <c r="G14" s="3">
        <f>_xlfn.IFERROR(E14/C14*100,0)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0"/>
      <c r="AG14" s="26"/>
    </row>
    <row r="15" spans="1:33" s="31" customFormat="1" ht="18.75">
      <c r="A15" s="32" t="s">
        <v>19</v>
      </c>
      <c r="B15" s="5">
        <f>B21+B26</f>
        <v>31180.300400000004</v>
      </c>
      <c r="C15" s="5">
        <f>C21+C26</f>
        <v>23975.6226</v>
      </c>
      <c r="D15" s="5">
        <f>D21+D26</f>
        <v>22365.9958</v>
      </c>
      <c r="E15" s="5">
        <f>E21+E26</f>
        <v>22365.9958</v>
      </c>
      <c r="F15" s="2">
        <f>_xlfn.IFERROR(E15/B15*100,0)</f>
        <v>71.73117485423585</v>
      </c>
      <c r="G15" s="2">
        <f>_xlfn.IFERROR(E15/C15*100,0)</f>
        <v>93.2864024978438</v>
      </c>
      <c r="H15" s="2">
        <f aca="true" t="shared" si="4" ref="H15:AE15">H21+H26</f>
        <v>5962.537</v>
      </c>
      <c r="I15" s="2">
        <f t="shared" si="4"/>
        <v>4919.131</v>
      </c>
      <c r="J15" s="2">
        <f t="shared" si="4"/>
        <v>2975.322</v>
      </c>
      <c r="K15" s="2">
        <f t="shared" si="4"/>
        <v>3219.623</v>
      </c>
      <c r="L15" s="2">
        <f t="shared" si="4"/>
        <v>1461.55</v>
      </c>
      <c r="M15" s="2">
        <f t="shared" si="4"/>
        <v>1374.2199999999998</v>
      </c>
      <c r="N15" s="2">
        <f t="shared" si="4"/>
        <v>2531.7749999999996</v>
      </c>
      <c r="O15" s="2">
        <f t="shared" si="4"/>
        <v>2541.1059999999998</v>
      </c>
      <c r="P15" s="2">
        <f t="shared" si="4"/>
        <v>2669.5528</v>
      </c>
      <c r="Q15" s="2">
        <f t="shared" si="4"/>
        <v>2321.1978</v>
      </c>
      <c r="R15" s="2">
        <f t="shared" si="4"/>
        <v>1791.1235</v>
      </c>
      <c r="S15" s="2">
        <f t="shared" si="4"/>
        <v>2069.23</v>
      </c>
      <c r="T15" s="2">
        <f t="shared" si="4"/>
        <v>3596.056</v>
      </c>
      <c r="U15" s="2">
        <f t="shared" si="4"/>
        <v>3151.5480000000002</v>
      </c>
      <c r="V15" s="2">
        <f t="shared" si="4"/>
        <v>2121.6818</v>
      </c>
      <c r="W15" s="2">
        <f>W21+W26</f>
        <v>1601.7299999999998</v>
      </c>
      <c r="X15" s="2">
        <f t="shared" si="4"/>
        <v>866.0245000000001</v>
      </c>
      <c r="Y15" s="2">
        <f t="shared" si="4"/>
        <v>1168.2099999999998</v>
      </c>
      <c r="Z15" s="2">
        <f>Z21+Z26</f>
        <v>2891.4048000000003</v>
      </c>
      <c r="AA15" s="2">
        <f t="shared" si="4"/>
        <v>0</v>
      </c>
      <c r="AB15" s="2">
        <f t="shared" si="4"/>
        <v>1328.475</v>
      </c>
      <c r="AC15" s="2">
        <f t="shared" si="4"/>
        <v>0</v>
      </c>
      <c r="AD15" s="2">
        <f t="shared" si="4"/>
        <v>2984.798</v>
      </c>
      <c r="AE15" s="2">
        <f t="shared" si="4"/>
        <v>0</v>
      </c>
      <c r="AG15" s="26"/>
    </row>
    <row r="16" spans="1:33" s="27" customFormat="1" ht="18.75" hidden="1">
      <c r="A16" s="29" t="s">
        <v>20</v>
      </c>
      <c r="B16" s="11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0"/>
      <c r="AG16" s="26"/>
    </row>
    <row r="17" spans="1:33" s="27" customFormat="1" ht="18.75" hidden="1">
      <c r="A17" s="29" t="s">
        <v>21</v>
      </c>
      <c r="B17" s="11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0"/>
      <c r="AG17" s="26"/>
    </row>
    <row r="18" spans="1:33" s="27" customFormat="1" ht="286.5" customHeight="1">
      <c r="A18" s="60" t="s">
        <v>33</v>
      </c>
      <c r="B18" s="11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6"/>
      <c r="AG18" s="26"/>
    </row>
    <row r="19" spans="1:33" s="27" customFormat="1" ht="18.75">
      <c r="A19" s="28" t="s">
        <v>26</v>
      </c>
      <c r="B19" s="10">
        <f>B21</f>
        <v>22.0014</v>
      </c>
      <c r="C19" s="4">
        <f>C21</f>
        <v>7.877600000000001</v>
      </c>
      <c r="D19" s="4">
        <f>D21</f>
        <v>7.876800000000001</v>
      </c>
      <c r="E19" s="4">
        <f>E21</f>
        <v>7.876800000000001</v>
      </c>
      <c r="F19" s="3">
        <f>_xlfn.IFERROR(E19/B19*100,0)</f>
        <v>35.80135809539393</v>
      </c>
      <c r="G19" s="3">
        <f>E19/C19*100</f>
        <v>99.98984462272773</v>
      </c>
      <c r="H19" s="3">
        <f>H21</f>
        <v>0</v>
      </c>
      <c r="I19" s="3">
        <f aca="true" t="shared" si="5" ref="I19:AE19">I21</f>
        <v>0</v>
      </c>
      <c r="J19" s="3">
        <f>J21</f>
        <v>0</v>
      </c>
      <c r="K19" s="3">
        <f t="shared" si="5"/>
        <v>0</v>
      </c>
      <c r="L19" s="3">
        <f t="shared" si="5"/>
        <v>0.37</v>
      </c>
      <c r="M19" s="3">
        <f t="shared" si="5"/>
        <v>0.37</v>
      </c>
      <c r="N19" s="3">
        <f t="shared" si="5"/>
        <v>1.499</v>
      </c>
      <c r="O19" s="3">
        <f t="shared" si="5"/>
        <v>1.499</v>
      </c>
      <c r="P19" s="3">
        <f t="shared" si="5"/>
        <v>0.3658</v>
      </c>
      <c r="Q19" s="3">
        <f t="shared" si="5"/>
        <v>0.3658</v>
      </c>
      <c r="R19" s="3">
        <f t="shared" si="5"/>
        <v>1.8535</v>
      </c>
      <c r="S19" s="3">
        <f t="shared" si="5"/>
        <v>1.316</v>
      </c>
      <c r="T19" s="3">
        <f t="shared" si="5"/>
        <v>1.57</v>
      </c>
      <c r="U19" s="3">
        <f t="shared" si="5"/>
        <v>2.106</v>
      </c>
      <c r="V19" s="3">
        <f t="shared" si="5"/>
        <v>0.3658</v>
      </c>
      <c r="W19" s="3">
        <f t="shared" si="5"/>
        <v>0.37</v>
      </c>
      <c r="X19" s="3">
        <f t="shared" si="5"/>
        <v>1.8535</v>
      </c>
      <c r="Y19" s="3">
        <f t="shared" si="5"/>
        <v>1.85</v>
      </c>
      <c r="Z19" s="3">
        <f t="shared" si="5"/>
        <v>0.3658</v>
      </c>
      <c r="AA19" s="3">
        <f t="shared" si="5"/>
        <v>0</v>
      </c>
      <c r="AB19" s="3">
        <f>AB21</f>
        <v>1.895</v>
      </c>
      <c r="AC19" s="3">
        <f t="shared" si="5"/>
        <v>0</v>
      </c>
      <c r="AD19" s="3">
        <f t="shared" si="5"/>
        <v>11.863</v>
      </c>
      <c r="AE19" s="3">
        <f t="shared" si="5"/>
        <v>0</v>
      </c>
      <c r="AF19" s="10"/>
      <c r="AG19" s="26"/>
    </row>
    <row r="20" spans="1:33" s="27" customFormat="1" ht="18.75" hidden="1">
      <c r="A20" s="29" t="s">
        <v>18</v>
      </c>
      <c r="B20" s="11"/>
      <c r="C20" s="2"/>
      <c r="D20" s="2"/>
      <c r="E20" s="3"/>
      <c r="F20" s="3">
        <f>_xlfn.IFERROR(E20/B20*100,0)</f>
        <v>0</v>
      </c>
      <c r="G20" s="3">
        <f>_xlfn.IFERROR(E20/C20*100,0)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0"/>
      <c r="AG20" s="26"/>
    </row>
    <row r="21" spans="1:33" s="27" customFormat="1" ht="18.75">
      <c r="A21" s="29" t="s">
        <v>19</v>
      </c>
      <c r="B21" s="11">
        <f>H21+J21+L21+N21+P21+R21+T21+V21+X21+Z21+AB21+AD21</f>
        <v>22.0014</v>
      </c>
      <c r="C21" s="2">
        <f>H21+J21+L21+N21+P21+R21+T21+V21+X21</f>
        <v>7.877600000000001</v>
      </c>
      <c r="D21" s="2">
        <f>E21</f>
        <v>7.876800000000001</v>
      </c>
      <c r="E21" s="2">
        <f>I21+K21+M21+O21+Q21+S21+U21+W21+Y21+AA21+AC21+AE21</f>
        <v>7.876800000000001</v>
      </c>
      <c r="F21" s="2">
        <f>_xlfn.IFERROR(E21/B21*100,0)</f>
        <v>35.80135809539393</v>
      </c>
      <c r="G21" s="2">
        <f>_xlfn.IFERROR(E21/C21*100,0)</f>
        <v>99.98984462272773</v>
      </c>
      <c r="H21" s="2">
        <v>0</v>
      </c>
      <c r="I21" s="2">
        <v>0</v>
      </c>
      <c r="J21" s="2">
        <v>0</v>
      </c>
      <c r="K21" s="2">
        <v>0</v>
      </c>
      <c r="L21" s="2">
        <v>0.37</v>
      </c>
      <c r="M21" s="2">
        <v>0.37</v>
      </c>
      <c r="N21" s="2">
        <v>1.499</v>
      </c>
      <c r="O21" s="2">
        <v>1.499</v>
      </c>
      <c r="P21" s="2">
        <v>0.3658</v>
      </c>
      <c r="Q21" s="2">
        <v>0.3658</v>
      </c>
      <c r="R21" s="2">
        <v>1.8535</v>
      </c>
      <c r="S21" s="2">
        <v>1.316</v>
      </c>
      <c r="T21" s="2">
        <v>1.57</v>
      </c>
      <c r="U21" s="2">
        <v>2.106</v>
      </c>
      <c r="V21" s="2">
        <v>0.3658</v>
      </c>
      <c r="W21" s="2">
        <v>0.37</v>
      </c>
      <c r="X21" s="2">
        <v>1.8535</v>
      </c>
      <c r="Y21" s="2">
        <v>1.85</v>
      </c>
      <c r="Z21" s="2">
        <v>0.3658</v>
      </c>
      <c r="AA21" s="2">
        <v>0</v>
      </c>
      <c r="AB21" s="2">
        <v>1.895</v>
      </c>
      <c r="AC21" s="2">
        <v>0</v>
      </c>
      <c r="AD21" s="2">
        <v>11.863</v>
      </c>
      <c r="AE21" s="2">
        <v>0</v>
      </c>
      <c r="AF21" s="10"/>
      <c r="AG21" s="26"/>
    </row>
    <row r="22" spans="1:33" s="27" customFormat="1" ht="18.75" hidden="1">
      <c r="A22" s="29" t="s">
        <v>20</v>
      </c>
      <c r="B22" s="11"/>
      <c r="C22" s="2"/>
      <c r="D22" s="2"/>
      <c r="E22" s="3"/>
      <c r="F22" s="3">
        <f>_xlfn.IFERROR(E22/B22*100,0)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0"/>
      <c r="AG22" s="26"/>
    </row>
    <row r="23" spans="1:33" s="27" customFormat="1" ht="18.75" hidden="1">
      <c r="A23" s="29" t="s">
        <v>21</v>
      </c>
      <c r="B23" s="11"/>
      <c r="C23" s="2"/>
      <c r="D23" s="2"/>
      <c r="E23" s="3"/>
      <c r="F23" s="3">
        <f>_xlfn.IFERROR(E23/B23*100,0)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0"/>
      <c r="AG23" s="26"/>
    </row>
    <row r="24" spans="1:33" s="27" customFormat="1" ht="112.5">
      <c r="A24" s="60" t="s">
        <v>34</v>
      </c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6" t="s">
        <v>57</v>
      </c>
      <c r="AG24" s="26"/>
    </row>
    <row r="25" spans="1:33" s="27" customFormat="1" ht="18.75">
      <c r="A25" s="28" t="s">
        <v>26</v>
      </c>
      <c r="B25" s="10">
        <f>B26</f>
        <v>31158.299000000003</v>
      </c>
      <c r="C25" s="4">
        <f>C26</f>
        <v>23967.745</v>
      </c>
      <c r="D25" s="4">
        <f>D26</f>
        <v>22358.119000000002</v>
      </c>
      <c r="E25" s="4">
        <f>E26</f>
        <v>22358.119000000002</v>
      </c>
      <c r="F25" s="3">
        <f aca="true" t="shared" si="6" ref="F25:F30">E25/B25*100</f>
        <v>71.75654550333445</v>
      </c>
      <c r="G25" s="3">
        <f>_xlfn.IFERROR(E25/C25*100,0)</f>
        <v>93.28419924360846</v>
      </c>
      <c r="H25" s="3">
        <f>H26</f>
        <v>5962.537</v>
      </c>
      <c r="I25" s="3">
        <f aca="true" t="shared" si="7" ref="I25:AE25">I26</f>
        <v>4919.131</v>
      </c>
      <c r="J25" s="3">
        <f t="shared" si="7"/>
        <v>2975.322</v>
      </c>
      <c r="K25" s="3">
        <f t="shared" si="7"/>
        <v>3219.623</v>
      </c>
      <c r="L25" s="3">
        <f t="shared" si="7"/>
        <v>1461.18</v>
      </c>
      <c r="M25" s="3">
        <f t="shared" si="7"/>
        <v>1373.85</v>
      </c>
      <c r="N25" s="3">
        <f t="shared" si="7"/>
        <v>2530.276</v>
      </c>
      <c r="O25" s="3">
        <f t="shared" si="7"/>
        <v>2539.607</v>
      </c>
      <c r="P25" s="3">
        <f t="shared" si="7"/>
        <v>2669.187</v>
      </c>
      <c r="Q25" s="3">
        <f t="shared" si="7"/>
        <v>2320.832</v>
      </c>
      <c r="R25" s="3">
        <f t="shared" si="7"/>
        <v>1789.27</v>
      </c>
      <c r="S25" s="3">
        <f t="shared" si="7"/>
        <v>2067.914</v>
      </c>
      <c r="T25" s="3">
        <f t="shared" si="7"/>
        <v>3594.486</v>
      </c>
      <c r="U25" s="3">
        <f t="shared" si="7"/>
        <v>3149.442</v>
      </c>
      <c r="V25" s="3">
        <f t="shared" si="7"/>
        <v>2121.316</v>
      </c>
      <c r="W25" s="3">
        <f t="shared" si="7"/>
        <v>1601.36</v>
      </c>
      <c r="X25" s="3">
        <f t="shared" si="7"/>
        <v>864.171</v>
      </c>
      <c r="Y25" s="3">
        <f t="shared" si="7"/>
        <v>1166.36</v>
      </c>
      <c r="Z25" s="3">
        <f t="shared" si="7"/>
        <v>2891.039</v>
      </c>
      <c r="AA25" s="3">
        <f t="shared" si="7"/>
        <v>0</v>
      </c>
      <c r="AB25" s="3">
        <f t="shared" si="7"/>
        <v>1326.58</v>
      </c>
      <c r="AC25" s="3">
        <f t="shared" si="7"/>
        <v>0</v>
      </c>
      <c r="AD25" s="3">
        <f>AD26</f>
        <v>2972.935</v>
      </c>
      <c r="AE25" s="3">
        <f t="shared" si="7"/>
        <v>0</v>
      </c>
      <c r="AF25" s="10"/>
      <c r="AG25" s="26"/>
    </row>
    <row r="26" spans="1:33" s="27" customFormat="1" ht="18.75">
      <c r="A26" s="29" t="s">
        <v>19</v>
      </c>
      <c r="B26" s="11">
        <f>H26+J26+L26+N26+P26+R26+T26+V26+X26+Z26+AB26+AD26</f>
        <v>31158.299000000003</v>
      </c>
      <c r="C26" s="2">
        <f>H26+J26+L26+N26+P26+R26+T26+V26+X26</f>
        <v>23967.745</v>
      </c>
      <c r="D26" s="2">
        <f>E26</f>
        <v>22358.119000000002</v>
      </c>
      <c r="E26" s="2">
        <f>I26+K26+M26+O26+Q26+S26+U26+W26+Y26+AA26+AC26+AE26</f>
        <v>22358.119000000002</v>
      </c>
      <c r="F26" s="2">
        <f t="shared" si="6"/>
        <v>71.75654550333445</v>
      </c>
      <c r="G26" s="2">
        <f>_xlfn.IFERROR(E26/C26*100,0)</f>
        <v>93.28419924360846</v>
      </c>
      <c r="H26" s="2">
        <v>5962.537</v>
      </c>
      <c r="I26" s="2">
        <v>4919.131</v>
      </c>
      <c r="J26" s="2">
        <v>2975.322</v>
      </c>
      <c r="K26" s="2">
        <v>3219.623</v>
      </c>
      <c r="L26" s="2">
        <v>1461.18</v>
      </c>
      <c r="M26" s="2">
        <v>1373.85</v>
      </c>
      <c r="N26" s="2">
        <v>2530.276</v>
      </c>
      <c r="O26" s="2">
        <v>2539.607</v>
      </c>
      <c r="P26" s="2">
        <v>2669.187</v>
      </c>
      <c r="Q26" s="2">
        <v>2320.832</v>
      </c>
      <c r="R26" s="2">
        <v>1789.27</v>
      </c>
      <c r="S26" s="2">
        <v>2067.914</v>
      </c>
      <c r="T26" s="2">
        <v>3594.486</v>
      </c>
      <c r="U26" s="2">
        <v>3149.442</v>
      </c>
      <c r="V26" s="2">
        <v>2121.316</v>
      </c>
      <c r="W26" s="2">
        <v>1601.36</v>
      </c>
      <c r="X26" s="2">
        <v>864.171</v>
      </c>
      <c r="Y26" s="2">
        <v>1166.36</v>
      </c>
      <c r="Z26" s="2">
        <v>2891.039</v>
      </c>
      <c r="AA26" s="2">
        <v>0</v>
      </c>
      <c r="AB26" s="2">
        <v>1326.58</v>
      </c>
      <c r="AC26" s="2">
        <v>0</v>
      </c>
      <c r="AD26" s="2">
        <v>2972.935</v>
      </c>
      <c r="AE26" s="2">
        <v>0</v>
      </c>
      <c r="AF26" s="10"/>
      <c r="AG26" s="26"/>
    </row>
    <row r="27" spans="1:33" s="53" customFormat="1" ht="85.5" customHeight="1">
      <c r="A27" s="51" t="s">
        <v>35</v>
      </c>
      <c r="B27" s="52">
        <f>B28</f>
        <v>41295.94500000001</v>
      </c>
      <c r="C27" s="52">
        <f>C34+C46</f>
        <v>31843.908</v>
      </c>
      <c r="D27" s="52">
        <f>D34+D46</f>
        <v>31347.512000000002</v>
      </c>
      <c r="E27" s="52">
        <f>E34+E46</f>
        <v>31347.512000000002</v>
      </c>
      <c r="F27" s="52">
        <f t="shared" si="6"/>
        <v>75.90941919357941</v>
      </c>
      <c r="G27" s="52">
        <f>E27/C27*100</f>
        <v>98.44115866683198</v>
      </c>
      <c r="H27" s="52">
        <f>H28</f>
        <v>3034.9449999999997</v>
      </c>
      <c r="I27" s="52">
        <f aca="true" t="shared" si="8" ref="I27:AE27">I28</f>
        <v>2971.759</v>
      </c>
      <c r="J27" s="52">
        <f t="shared" si="8"/>
        <v>3433.791</v>
      </c>
      <c r="K27" s="52">
        <f t="shared" si="8"/>
        <v>3130.752</v>
      </c>
      <c r="L27" s="52">
        <f>L28</f>
        <v>4107.682</v>
      </c>
      <c r="M27" s="52">
        <f t="shared" si="8"/>
        <v>3844.455</v>
      </c>
      <c r="N27" s="52">
        <f t="shared" si="8"/>
        <v>3624.334</v>
      </c>
      <c r="O27" s="52">
        <f t="shared" si="8"/>
        <v>3725.5080000000003</v>
      </c>
      <c r="P27" s="52">
        <f t="shared" si="8"/>
        <v>3788.4080000000004</v>
      </c>
      <c r="Q27" s="52">
        <f t="shared" si="8"/>
        <v>4270.892</v>
      </c>
      <c r="R27" s="52">
        <f t="shared" si="8"/>
        <v>3647.126</v>
      </c>
      <c r="S27" s="52">
        <f t="shared" si="8"/>
        <v>3405.332</v>
      </c>
      <c r="T27" s="52">
        <f t="shared" si="8"/>
        <v>4336.557000000001</v>
      </c>
      <c r="U27" s="52">
        <f t="shared" si="8"/>
        <v>4122.238</v>
      </c>
      <c r="V27" s="52">
        <f t="shared" si="8"/>
        <v>2993.85</v>
      </c>
      <c r="W27" s="52">
        <f t="shared" si="8"/>
        <v>3051.56</v>
      </c>
      <c r="X27" s="52">
        <f t="shared" si="8"/>
        <v>2877.215</v>
      </c>
      <c r="Y27" s="52">
        <f t="shared" si="8"/>
        <v>2825.016</v>
      </c>
      <c r="Z27" s="52">
        <f t="shared" si="8"/>
        <v>3386.136</v>
      </c>
      <c r="AA27" s="52">
        <f t="shared" si="8"/>
        <v>0</v>
      </c>
      <c r="AB27" s="52">
        <f>AB28</f>
        <v>2824.37</v>
      </c>
      <c r="AC27" s="52">
        <f t="shared" si="8"/>
        <v>0</v>
      </c>
      <c r="AD27" s="47">
        <f t="shared" si="8"/>
        <v>3241.531</v>
      </c>
      <c r="AE27" s="52">
        <f t="shared" si="8"/>
        <v>0</v>
      </c>
      <c r="AF27" s="52"/>
      <c r="AG27" s="49"/>
    </row>
    <row r="28" spans="1:33" s="35" customFormat="1" ht="18.75">
      <c r="A28" s="30" t="s">
        <v>26</v>
      </c>
      <c r="B28" s="4">
        <f>B29+B30</f>
        <v>41295.94500000001</v>
      </c>
      <c r="C28" s="4">
        <f>C29+C30</f>
        <v>31843.908</v>
      </c>
      <c r="D28" s="4">
        <f>D29+D30</f>
        <v>31347.512000000002</v>
      </c>
      <c r="E28" s="4">
        <f>E29+E30</f>
        <v>31347.512000000002</v>
      </c>
      <c r="F28" s="4">
        <f t="shared" si="6"/>
        <v>75.90941919357941</v>
      </c>
      <c r="G28" s="4">
        <f>E28/C28*100</f>
        <v>98.44115866683198</v>
      </c>
      <c r="H28" s="3">
        <f>H29+H30</f>
        <v>3034.9449999999997</v>
      </c>
      <c r="I28" s="3">
        <f aca="true" t="shared" si="9" ref="I28:AE28">I29+I30</f>
        <v>2971.759</v>
      </c>
      <c r="J28" s="3">
        <f t="shared" si="9"/>
        <v>3433.791</v>
      </c>
      <c r="K28" s="3">
        <f t="shared" si="9"/>
        <v>3130.752</v>
      </c>
      <c r="L28" s="3">
        <f>L29+L30</f>
        <v>4107.682</v>
      </c>
      <c r="M28" s="3">
        <f t="shared" si="9"/>
        <v>3844.455</v>
      </c>
      <c r="N28" s="4">
        <f t="shared" si="9"/>
        <v>3624.334</v>
      </c>
      <c r="O28" s="3">
        <f t="shared" si="9"/>
        <v>3725.5080000000003</v>
      </c>
      <c r="P28" s="3">
        <f t="shared" si="9"/>
        <v>3788.4080000000004</v>
      </c>
      <c r="Q28" s="3">
        <f t="shared" si="9"/>
        <v>4270.892</v>
      </c>
      <c r="R28" s="4">
        <f t="shared" si="9"/>
        <v>3647.126</v>
      </c>
      <c r="S28" s="3">
        <f t="shared" si="9"/>
        <v>3405.332</v>
      </c>
      <c r="T28" s="4">
        <f t="shared" si="9"/>
        <v>4336.557000000001</v>
      </c>
      <c r="U28" s="3">
        <f t="shared" si="9"/>
        <v>4122.238</v>
      </c>
      <c r="V28" s="3">
        <f t="shared" si="9"/>
        <v>2993.85</v>
      </c>
      <c r="W28" s="3">
        <f t="shared" si="9"/>
        <v>3051.56</v>
      </c>
      <c r="X28" s="3">
        <f t="shared" si="9"/>
        <v>2877.215</v>
      </c>
      <c r="Y28" s="3">
        <f t="shared" si="9"/>
        <v>2825.016</v>
      </c>
      <c r="Z28" s="3">
        <f t="shared" si="9"/>
        <v>3386.136</v>
      </c>
      <c r="AA28" s="3">
        <f t="shared" si="9"/>
        <v>0</v>
      </c>
      <c r="AB28" s="3">
        <f>AB29+AB30</f>
        <v>2824.37</v>
      </c>
      <c r="AC28" s="3">
        <f t="shared" si="9"/>
        <v>0</v>
      </c>
      <c r="AD28" s="3">
        <f t="shared" si="9"/>
        <v>3241.531</v>
      </c>
      <c r="AE28" s="3">
        <f t="shared" si="9"/>
        <v>0</v>
      </c>
      <c r="AF28" s="4"/>
      <c r="AG28" s="26"/>
    </row>
    <row r="29" spans="1:33" s="31" customFormat="1" ht="18.75">
      <c r="A29" s="32" t="s">
        <v>18</v>
      </c>
      <c r="B29" s="4">
        <f aca="true" t="shared" si="10" ref="B29:E30">B35+B47</f>
        <v>16982.596</v>
      </c>
      <c r="C29" s="4">
        <f>C35+C47</f>
        <v>16982.595999999998</v>
      </c>
      <c r="D29" s="4">
        <f>D35</f>
        <v>16982.601000000002</v>
      </c>
      <c r="E29" s="4">
        <f t="shared" si="10"/>
        <v>16982.601000000002</v>
      </c>
      <c r="F29" s="4">
        <f t="shared" si="6"/>
        <v>100.00002944190629</v>
      </c>
      <c r="G29" s="4">
        <f>_xlfn.IFERROR(E29/C29*100,0)</f>
        <v>100.0000294419063</v>
      </c>
      <c r="H29" s="2">
        <f>H35</f>
        <v>0</v>
      </c>
      <c r="I29" s="2">
        <f>I35+I47</f>
        <v>0</v>
      </c>
      <c r="J29" s="2">
        <f aca="true" t="shared" si="11" ref="J29:AE29">J35+J47</f>
        <v>1074.75</v>
      </c>
      <c r="K29" s="2">
        <f t="shared" si="11"/>
        <v>770.542</v>
      </c>
      <c r="L29" s="2">
        <f t="shared" si="11"/>
        <v>2776.578</v>
      </c>
      <c r="M29" s="2">
        <f t="shared" si="11"/>
        <v>2510.575</v>
      </c>
      <c r="N29" s="4">
        <f t="shared" si="11"/>
        <v>2652.29</v>
      </c>
      <c r="O29" s="2">
        <f t="shared" si="11"/>
        <v>2783.313</v>
      </c>
      <c r="P29" s="2">
        <f t="shared" si="11"/>
        <v>3044.309</v>
      </c>
      <c r="Q29" s="2">
        <f t="shared" si="11"/>
        <v>3469.058</v>
      </c>
      <c r="R29" s="4">
        <f t="shared" si="11"/>
        <v>2837.27</v>
      </c>
      <c r="S29" s="2">
        <f t="shared" si="11"/>
        <v>2772.028</v>
      </c>
      <c r="T29" s="4">
        <f t="shared" si="11"/>
        <v>1878.5</v>
      </c>
      <c r="U29" s="2">
        <f t="shared" si="11"/>
        <v>1687.875</v>
      </c>
      <c r="V29" s="2">
        <f t="shared" si="11"/>
        <v>2344.959</v>
      </c>
      <c r="W29" s="2">
        <f t="shared" si="11"/>
        <v>2529.56</v>
      </c>
      <c r="X29" s="2">
        <f t="shared" si="11"/>
        <v>373.94</v>
      </c>
      <c r="Y29" s="2">
        <f t="shared" si="11"/>
        <v>459.65</v>
      </c>
      <c r="Z29" s="2">
        <f>Z35</f>
        <v>0</v>
      </c>
      <c r="AA29" s="2">
        <f t="shared" si="11"/>
        <v>0</v>
      </c>
      <c r="AB29" s="2">
        <f t="shared" si="11"/>
        <v>0</v>
      </c>
      <c r="AC29" s="2">
        <f t="shared" si="11"/>
        <v>0</v>
      </c>
      <c r="AD29" s="3">
        <f t="shared" si="11"/>
        <v>0</v>
      </c>
      <c r="AE29" s="2">
        <f t="shared" si="11"/>
        <v>0</v>
      </c>
      <c r="AF29" s="4"/>
      <c r="AG29" s="26"/>
    </row>
    <row r="30" spans="1:33" s="31" customFormat="1" ht="18.75">
      <c r="A30" s="32" t="s">
        <v>19</v>
      </c>
      <c r="B30" s="4">
        <f t="shared" si="10"/>
        <v>24313.349000000002</v>
      </c>
      <c r="C30" s="4">
        <f>C36+C48</f>
        <v>14861.312000000002</v>
      </c>
      <c r="D30" s="4">
        <f t="shared" si="10"/>
        <v>14364.911</v>
      </c>
      <c r="E30" s="4">
        <f t="shared" si="10"/>
        <v>14364.911</v>
      </c>
      <c r="F30" s="4">
        <f t="shared" si="6"/>
        <v>59.08240366228444</v>
      </c>
      <c r="G30" s="4">
        <f>E30/C30*100</f>
        <v>96.6597767411114</v>
      </c>
      <c r="H30" s="2">
        <f>H36+H48</f>
        <v>3034.9449999999997</v>
      </c>
      <c r="I30" s="2">
        <f aca="true" t="shared" si="12" ref="I30:AE30">I36+I48</f>
        <v>2971.759</v>
      </c>
      <c r="J30" s="2">
        <f t="shared" si="12"/>
        <v>2359.041</v>
      </c>
      <c r="K30" s="2">
        <f t="shared" si="12"/>
        <v>2360.21</v>
      </c>
      <c r="L30" s="2">
        <f t="shared" si="12"/>
        <v>1331.1039999999998</v>
      </c>
      <c r="M30" s="2">
        <f t="shared" si="12"/>
        <v>1333.88</v>
      </c>
      <c r="N30" s="4">
        <f t="shared" si="12"/>
        <v>972.044</v>
      </c>
      <c r="O30" s="2">
        <f t="shared" si="12"/>
        <v>942.195</v>
      </c>
      <c r="P30" s="2">
        <f t="shared" si="12"/>
        <v>744.0989999999999</v>
      </c>
      <c r="Q30" s="2">
        <f t="shared" si="12"/>
        <v>801.8340000000001</v>
      </c>
      <c r="R30" s="4">
        <f t="shared" si="12"/>
        <v>809.856</v>
      </c>
      <c r="S30" s="2">
        <f t="shared" si="12"/>
        <v>633.304</v>
      </c>
      <c r="T30" s="4">
        <f t="shared" si="12"/>
        <v>2458.0570000000002</v>
      </c>
      <c r="U30" s="2">
        <f t="shared" si="12"/>
        <v>2434.3630000000003</v>
      </c>
      <c r="V30" s="2">
        <f t="shared" si="12"/>
        <v>648.8910000000001</v>
      </c>
      <c r="W30" s="2">
        <f t="shared" si="12"/>
        <v>522</v>
      </c>
      <c r="X30" s="2">
        <f>X36+X48</f>
        <v>2503.275</v>
      </c>
      <c r="Y30" s="2">
        <f t="shared" si="12"/>
        <v>2365.366</v>
      </c>
      <c r="Z30" s="2">
        <f>Z36+Z48</f>
        <v>3386.136</v>
      </c>
      <c r="AA30" s="2">
        <f t="shared" si="12"/>
        <v>0</v>
      </c>
      <c r="AB30" s="2">
        <f t="shared" si="12"/>
        <v>2824.37</v>
      </c>
      <c r="AC30" s="2">
        <f t="shared" si="12"/>
        <v>0</v>
      </c>
      <c r="AD30" s="3">
        <f t="shared" si="12"/>
        <v>3241.531</v>
      </c>
      <c r="AE30" s="2">
        <f t="shared" si="12"/>
        <v>0</v>
      </c>
      <c r="AF30" s="4"/>
      <c r="AG30" s="26"/>
    </row>
    <row r="31" spans="1:33" s="27" customFormat="1" ht="18.75" hidden="1">
      <c r="A31" s="29" t="s">
        <v>20</v>
      </c>
      <c r="B31" s="11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0"/>
      <c r="AG31" s="26"/>
    </row>
    <row r="32" spans="1:33" s="27" customFormat="1" ht="18.75" hidden="1">
      <c r="A32" s="29" t="s">
        <v>21</v>
      </c>
      <c r="B32" s="11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0"/>
      <c r="AG32" s="26"/>
    </row>
    <row r="33" spans="1:33" s="27" customFormat="1" ht="75">
      <c r="A33" s="34" t="s">
        <v>36</v>
      </c>
      <c r="B33" s="11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6"/>
      <c r="AG33" s="26"/>
    </row>
    <row r="34" spans="1:33" s="27" customFormat="1" ht="18.75">
      <c r="A34" s="28" t="s">
        <v>26</v>
      </c>
      <c r="B34" s="10">
        <f>B35+B36</f>
        <v>35702.745</v>
      </c>
      <c r="C34" s="4">
        <f>C35+C36</f>
        <v>27314.424</v>
      </c>
      <c r="D34" s="4">
        <f>D35+D36</f>
        <v>27314.427000000003</v>
      </c>
      <c r="E34" s="4">
        <f>E35+E36</f>
        <v>27314.427000000003</v>
      </c>
      <c r="F34" s="3">
        <f>_xlfn.IFERROR(E34/B34*100,0)</f>
        <v>76.50511746365721</v>
      </c>
      <c r="G34" s="3">
        <f>_xlfn.IFERROR(E34/C34*100,0)</f>
        <v>100.00001098320801</v>
      </c>
      <c r="H34" s="3">
        <f>H35+H36</f>
        <v>1633.608</v>
      </c>
      <c r="I34" s="3">
        <f>I35+I36</f>
        <v>1633.608</v>
      </c>
      <c r="J34" s="3">
        <f aca="true" t="shared" si="13" ref="J34:AE34">J35+J36</f>
        <v>2839.62</v>
      </c>
      <c r="K34" s="3">
        <f t="shared" si="13"/>
        <v>2535.412</v>
      </c>
      <c r="L34" s="3">
        <f t="shared" si="13"/>
        <v>3959.9669999999996</v>
      </c>
      <c r="M34" s="3">
        <f t="shared" si="13"/>
        <v>3693.965</v>
      </c>
      <c r="N34" s="3">
        <f t="shared" si="13"/>
        <v>3177.304</v>
      </c>
      <c r="O34" s="3">
        <f t="shared" si="13"/>
        <v>3296.177</v>
      </c>
      <c r="P34" s="3">
        <f t="shared" si="13"/>
        <v>3315.2490000000003</v>
      </c>
      <c r="Q34" s="3">
        <f t="shared" si="13"/>
        <v>3739.993</v>
      </c>
      <c r="R34" s="3">
        <f t="shared" si="13"/>
        <v>3275.08</v>
      </c>
      <c r="S34" s="3">
        <f t="shared" si="13"/>
        <v>3209.8379999999997</v>
      </c>
      <c r="T34" s="3">
        <f t="shared" si="13"/>
        <v>3846.9210000000003</v>
      </c>
      <c r="U34" s="3">
        <f t="shared" si="13"/>
        <v>3656.2960000000003</v>
      </c>
      <c r="V34" s="3">
        <f t="shared" si="13"/>
        <v>2696.487</v>
      </c>
      <c r="W34" s="3">
        <f t="shared" si="13"/>
        <v>2881.09</v>
      </c>
      <c r="X34" s="3">
        <f t="shared" si="13"/>
        <v>2570.188</v>
      </c>
      <c r="Y34" s="3">
        <f t="shared" si="13"/>
        <v>2668.0480000000002</v>
      </c>
      <c r="Z34" s="3">
        <f t="shared" si="13"/>
        <v>2984.31</v>
      </c>
      <c r="AA34" s="3">
        <f t="shared" si="13"/>
        <v>0</v>
      </c>
      <c r="AB34" s="3">
        <f t="shared" si="13"/>
        <v>2623.096</v>
      </c>
      <c r="AC34" s="3">
        <f t="shared" si="13"/>
        <v>0</v>
      </c>
      <c r="AD34" s="3">
        <f t="shared" si="13"/>
        <v>2780.915</v>
      </c>
      <c r="AE34" s="3">
        <f t="shared" si="13"/>
        <v>0</v>
      </c>
      <c r="AF34" s="10"/>
      <c r="AG34" s="26"/>
    </row>
    <row r="35" spans="1:33" s="27" customFormat="1" ht="18.75">
      <c r="A35" s="29" t="s">
        <v>18</v>
      </c>
      <c r="B35" s="11">
        <f aca="true" t="shared" si="14" ref="B35:H35">B41</f>
        <v>16982.596</v>
      </c>
      <c r="C35" s="5">
        <f>C41</f>
        <v>16982.595999999998</v>
      </c>
      <c r="D35" s="5">
        <f t="shared" si="14"/>
        <v>16982.601000000002</v>
      </c>
      <c r="E35" s="5">
        <f t="shared" si="14"/>
        <v>16982.601000000002</v>
      </c>
      <c r="F35" s="5">
        <f t="shared" si="14"/>
        <v>100.00002944190629</v>
      </c>
      <c r="G35" s="5">
        <f t="shared" si="14"/>
        <v>100.0000294419063</v>
      </c>
      <c r="H35" s="5">
        <f t="shared" si="14"/>
        <v>0</v>
      </c>
      <c r="I35" s="5">
        <f aca="true" t="shared" si="15" ref="I35:AE35">I41</f>
        <v>0</v>
      </c>
      <c r="J35" s="5">
        <f t="shared" si="15"/>
        <v>1074.75</v>
      </c>
      <c r="K35" s="5">
        <f t="shared" si="15"/>
        <v>770.542</v>
      </c>
      <c r="L35" s="5">
        <f t="shared" si="15"/>
        <v>2776.578</v>
      </c>
      <c r="M35" s="5">
        <f t="shared" si="15"/>
        <v>2510.575</v>
      </c>
      <c r="N35" s="5">
        <f t="shared" si="15"/>
        <v>2652.29</v>
      </c>
      <c r="O35" s="5">
        <f t="shared" si="15"/>
        <v>2783.313</v>
      </c>
      <c r="P35" s="5">
        <f t="shared" si="15"/>
        <v>3044.309</v>
      </c>
      <c r="Q35" s="5">
        <f>Q41</f>
        <v>3469.058</v>
      </c>
      <c r="R35" s="5">
        <f t="shared" si="15"/>
        <v>2837.27</v>
      </c>
      <c r="S35" s="5">
        <f t="shared" si="15"/>
        <v>2772.028</v>
      </c>
      <c r="T35" s="5">
        <f t="shared" si="15"/>
        <v>1878.5</v>
      </c>
      <c r="U35" s="5">
        <f t="shared" si="15"/>
        <v>1687.875</v>
      </c>
      <c r="V35" s="5">
        <f t="shared" si="15"/>
        <v>2344.959</v>
      </c>
      <c r="W35" s="5">
        <f t="shared" si="15"/>
        <v>2529.56</v>
      </c>
      <c r="X35" s="5">
        <f t="shared" si="15"/>
        <v>373.94</v>
      </c>
      <c r="Y35" s="5">
        <f t="shared" si="15"/>
        <v>459.65</v>
      </c>
      <c r="Z35" s="5">
        <f t="shared" si="15"/>
        <v>0</v>
      </c>
      <c r="AA35" s="5">
        <f t="shared" si="15"/>
        <v>0</v>
      </c>
      <c r="AB35" s="5">
        <f t="shared" si="15"/>
        <v>0</v>
      </c>
      <c r="AC35" s="5">
        <f t="shared" si="15"/>
        <v>0</v>
      </c>
      <c r="AD35" s="5">
        <f t="shared" si="15"/>
        <v>0</v>
      </c>
      <c r="AE35" s="5">
        <f t="shared" si="15"/>
        <v>0</v>
      </c>
      <c r="AF35" s="10"/>
      <c r="AG35" s="26"/>
    </row>
    <row r="36" spans="1:33" s="24" customFormat="1" ht="17.25" customHeight="1">
      <c r="A36" s="29" t="s">
        <v>19</v>
      </c>
      <c r="B36" s="11">
        <f>B42</f>
        <v>18720.149</v>
      </c>
      <c r="C36" s="5">
        <f>C42</f>
        <v>10331.828000000001</v>
      </c>
      <c r="D36" s="5">
        <f>E36</f>
        <v>10331.826000000001</v>
      </c>
      <c r="E36" s="5">
        <f>E42</f>
        <v>10331.826000000001</v>
      </c>
      <c r="F36" s="5">
        <f>F42</f>
        <v>55.19093891827463</v>
      </c>
      <c r="G36" s="5">
        <f aca="true" t="shared" si="16" ref="G36:AE36">G42</f>
        <v>99.99998064234131</v>
      </c>
      <c r="H36" s="5">
        <f t="shared" si="16"/>
        <v>1633.608</v>
      </c>
      <c r="I36" s="5">
        <f t="shared" si="16"/>
        <v>1633.608</v>
      </c>
      <c r="J36" s="5">
        <f t="shared" si="16"/>
        <v>1764.87</v>
      </c>
      <c r="K36" s="5">
        <f t="shared" si="16"/>
        <v>1764.87</v>
      </c>
      <c r="L36" s="5">
        <f t="shared" si="16"/>
        <v>1183.389</v>
      </c>
      <c r="M36" s="5">
        <f t="shared" si="16"/>
        <v>1183.39</v>
      </c>
      <c r="N36" s="5">
        <f t="shared" si="16"/>
        <v>525.014</v>
      </c>
      <c r="O36" s="5">
        <f t="shared" si="16"/>
        <v>512.864</v>
      </c>
      <c r="P36" s="5">
        <f>P42</f>
        <v>270.94</v>
      </c>
      <c r="Q36" s="5">
        <f t="shared" si="16"/>
        <v>270.935</v>
      </c>
      <c r="R36" s="5">
        <f t="shared" si="16"/>
        <v>437.81</v>
      </c>
      <c r="S36" s="5">
        <f t="shared" si="16"/>
        <v>437.81</v>
      </c>
      <c r="T36" s="5">
        <f t="shared" si="16"/>
        <v>1968.421</v>
      </c>
      <c r="U36" s="5">
        <f t="shared" si="16"/>
        <v>1968.421</v>
      </c>
      <c r="V36" s="5">
        <f t="shared" si="16"/>
        <v>351.528</v>
      </c>
      <c r="W36" s="5">
        <f t="shared" si="16"/>
        <v>351.53</v>
      </c>
      <c r="X36" s="5">
        <f t="shared" si="16"/>
        <v>2196.248</v>
      </c>
      <c r="Y36" s="5">
        <f t="shared" si="16"/>
        <v>2208.398</v>
      </c>
      <c r="Z36" s="5">
        <f>Z42</f>
        <v>2984.31</v>
      </c>
      <c r="AA36" s="5">
        <f t="shared" si="16"/>
        <v>0</v>
      </c>
      <c r="AB36" s="5">
        <f t="shared" si="16"/>
        <v>2623.096</v>
      </c>
      <c r="AC36" s="5">
        <f t="shared" si="16"/>
        <v>0</v>
      </c>
      <c r="AD36" s="5">
        <f t="shared" si="16"/>
        <v>2780.915</v>
      </c>
      <c r="AE36" s="5">
        <f t="shared" si="16"/>
        <v>0</v>
      </c>
      <c r="AF36" s="11"/>
      <c r="AG36" s="26"/>
    </row>
    <row r="37" spans="1:33" s="27" customFormat="1" ht="22.5" customHeight="1" hidden="1">
      <c r="A37" s="29" t="s">
        <v>20</v>
      </c>
      <c r="B37" s="11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0"/>
      <c r="AG37" s="26"/>
    </row>
    <row r="38" spans="1:33" s="27" customFormat="1" ht="3" customHeight="1" hidden="1">
      <c r="A38" s="29" t="s">
        <v>21</v>
      </c>
      <c r="B38" s="11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0"/>
      <c r="AG38" s="26"/>
    </row>
    <row r="39" spans="1:33" s="27" customFormat="1" ht="342" customHeight="1">
      <c r="A39" s="33" t="s">
        <v>37</v>
      </c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6" t="s">
        <v>68</v>
      </c>
      <c r="AG39" s="26"/>
    </row>
    <row r="40" spans="1:33" s="27" customFormat="1" ht="18.75">
      <c r="A40" s="28" t="s">
        <v>26</v>
      </c>
      <c r="B40" s="10">
        <f>B41+B42+B43+B44</f>
        <v>35702.745</v>
      </c>
      <c r="C40" s="4">
        <f>C41+C42+C43+C44</f>
        <v>27314.424</v>
      </c>
      <c r="D40" s="4">
        <f>D41+D42+D43+D44</f>
        <v>27314.427000000003</v>
      </c>
      <c r="E40" s="4">
        <f>E41+E42+E43+E44</f>
        <v>27314.427000000003</v>
      </c>
      <c r="F40" s="3">
        <f>E40/B40*100</f>
        <v>76.50511746365721</v>
      </c>
      <c r="G40" s="3">
        <f>E40/C40*100</f>
        <v>100.00001098320801</v>
      </c>
      <c r="H40" s="3">
        <f>H41+H42</f>
        <v>1633.608</v>
      </c>
      <c r="I40" s="3">
        <f aca="true" t="shared" si="17" ref="I40:AE40">I41+I42</f>
        <v>1633.608</v>
      </c>
      <c r="J40" s="3">
        <f t="shared" si="17"/>
        <v>2839.62</v>
      </c>
      <c r="K40" s="3">
        <f t="shared" si="17"/>
        <v>2535.412</v>
      </c>
      <c r="L40" s="3">
        <f t="shared" si="17"/>
        <v>3959.9669999999996</v>
      </c>
      <c r="M40" s="3">
        <f t="shared" si="17"/>
        <v>3693.965</v>
      </c>
      <c r="N40" s="3">
        <f t="shared" si="17"/>
        <v>3177.304</v>
      </c>
      <c r="O40" s="3">
        <f t="shared" si="17"/>
        <v>3296.177</v>
      </c>
      <c r="P40" s="3">
        <f t="shared" si="17"/>
        <v>3315.2490000000003</v>
      </c>
      <c r="Q40" s="3">
        <f t="shared" si="17"/>
        <v>3739.993</v>
      </c>
      <c r="R40" s="3">
        <f t="shared" si="17"/>
        <v>3275.08</v>
      </c>
      <c r="S40" s="3">
        <f t="shared" si="17"/>
        <v>3209.8379999999997</v>
      </c>
      <c r="T40" s="3">
        <f t="shared" si="17"/>
        <v>3846.9210000000003</v>
      </c>
      <c r="U40" s="3">
        <f t="shared" si="17"/>
        <v>3656.2960000000003</v>
      </c>
      <c r="V40" s="3">
        <f t="shared" si="17"/>
        <v>2696.487</v>
      </c>
      <c r="W40" s="3">
        <f t="shared" si="17"/>
        <v>2881.09</v>
      </c>
      <c r="X40" s="3">
        <f t="shared" si="17"/>
        <v>2570.188</v>
      </c>
      <c r="Y40" s="3">
        <f t="shared" si="17"/>
        <v>2668.0480000000002</v>
      </c>
      <c r="Z40" s="3">
        <f t="shared" si="17"/>
        <v>2984.31</v>
      </c>
      <c r="AA40" s="3">
        <f t="shared" si="17"/>
        <v>0</v>
      </c>
      <c r="AB40" s="3">
        <f t="shared" si="17"/>
        <v>2623.096</v>
      </c>
      <c r="AC40" s="3">
        <f t="shared" si="17"/>
        <v>0</v>
      </c>
      <c r="AD40" s="3">
        <f t="shared" si="17"/>
        <v>2780.915</v>
      </c>
      <c r="AE40" s="3">
        <f t="shared" si="17"/>
        <v>0</v>
      </c>
      <c r="AF40" s="10"/>
      <c r="AG40" s="26"/>
    </row>
    <row r="41" spans="1:33" s="27" customFormat="1" ht="18.75">
      <c r="A41" s="29" t="s">
        <v>18</v>
      </c>
      <c r="B41" s="11">
        <f>H41+J41+L41+N41+P41+R41+T41+X41+V41+Z41+AB41+AD41</f>
        <v>16982.596</v>
      </c>
      <c r="C41" s="2">
        <f>H41+J41+L41+N41+P41+R41+T41+V41+X41</f>
        <v>16982.595999999998</v>
      </c>
      <c r="D41" s="2">
        <f>E41</f>
        <v>16982.601000000002</v>
      </c>
      <c r="E41" s="2">
        <f>I41+K41+M41+O41+Q41+S41+U41+W41+Y41+AA41+AC41+AE41</f>
        <v>16982.601000000002</v>
      </c>
      <c r="F41" s="2">
        <f>E41/B41*100</f>
        <v>100.00002944190629</v>
      </c>
      <c r="G41" s="2">
        <f>_xlfn.IFERROR(E41/C41*100,0)</f>
        <v>100.0000294419063</v>
      </c>
      <c r="H41" s="2">
        <v>0</v>
      </c>
      <c r="I41" s="2">
        <v>0</v>
      </c>
      <c r="J41" s="2">
        <v>1074.75</v>
      </c>
      <c r="K41" s="2">
        <v>770.542</v>
      </c>
      <c r="L41" s="2">
        <v>2776.578</v>
      </c>
      <c r="M41" s="2">
        <v>2510.575</v>
      </c>
      <c r="N41" s="2">
        <v>2652.29</v>
      </c>
      <c r="O41" s="2">
        <v>2783.313</v>
      </c>
      <c r="P41" s="2">
        <v>3044.309</v>
      </c>
      <c r="Q41" s="2">
        <v>3469.058</v>
      </c>
      <c r="R41" s="2">
        <v>2837.27</v>
      </c>
      <c r="S41" s="2">
        <v>2772.028</v>
      </c>
      <c r="T41" s="2">
        <v>1878.5</v>
      </c>
      <c r="U41" s="2">
        <v>1687.875</v>
      </c>
      <c r="V41" s="2">
        <v>2344.959</v>
      </c>
      <c r="W41" s="2">
        <v>2529.56</v>
      </c>
      <c r="X41" s="2">
        <v>373.94</v>
      </c>
      <c r="Y41" s="2">
        <v>459.65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10"/>
      <c r="AG41" s="26"/>
    </row>
    <row r="42" spans="1:33" s="66" customFormat="1" ht="18.75">
      <c r="A42" s="61" t="s">
        <v>19</v>
      </c>
      <c r="B42" s="62">
        <f>H42+J42+L42+N42+P42+R42+T42+V42+X42+Z42+AB42+AD42</f>
        <v>18720.149</v>
      </c>
      <c r="C42" s="63">
        <f>H42+J42+L42+N42+P42+R42+T42+V42+X42</f>
        <v>10331.828000000001</v>
      </c>
      <c r="D42" s="63">
        <f>E42</f>
        <v>10331.826000000001</v>
      </c>
      <c r="E42" s="63">
        <f>I42+K42+M42+O42+Q42+S42+U42+W42+Y42+AA42+AC42+AE42</f>
        <v>10331.826000000001</v>
      </c>
      <c r="F42" s="63">
        <f>E42/B42*100</f>
        <v>55.19093891827463</v>
      </c>
      <c r="G42" s="63">
        <f>_xlfn.IFERROR(E42/C42*100,0)</f>
        <v>99.99998064234131</v>
      </c>
      <c r="H42" s="63">
        <v>1633.608</v>
      </c>
      <c r="I42" s="63">
        <v>1633.608</v>
      </c>
      <c r="J42" s="63">
        <v>1764.87</v>
      </c>
      <c r="K42" s="63">
        <v>1764.87</v>
      </c>
      <c r="L42" s="63">
        <v>1183.389</v>
      </c>
      <c r="M42" s="63">
        <v>1183.39</v>
      </c>
      <c r="N42" s="63">
        <v>525.014</v>
      </c>
      <c r="O42" s="63">
        <v>512.864</v>
      </c>
      <c r="P42" s="63">
        <v>270.94</v>
      </c>
      <c r="Q42" s="63">
        <v>270.935</v>
      </c>
      <c r="R42" s="63">
        <v>437.81</v>
      </c>
      <c r="S42" s="63">
        <v>437.81</v>
      </c>
      <c r="T42" s="63">
        <v>1968.421</v>
      </c>
      <c r="U42" s="63">
        <v>1968.421</v>
      </c>
      <c r="V42" s="63">
        <v>351.528</v>
      </c>
      <c r="W42" s="63">
        <v>351.53</v>
      </c>
      <c r="X42" s="63">
        <v>2196.248</v>
      </c>
      <c r="Y42" s="63">
        <v>2208.398</v>
      </c>
      <c r="Z42" s="63">
        <v>2984.31</v>
      </c>
      <c r="AA42" s="63">
        <v>0</v>
      </c>
      <c r="AB42" s="63">
        <v>2623.096</v>
      </c>
      <c r="AC42" s="63">
        <v>0</v>
      </c>
      <c r="AD42" s="63">
        <v>2780.915</v>
      </c>
      <c r="AE42" s="63">
        <v>0</v>
      </c>
      <c r="AF42" s="64"/>
      <c r="AG42" s="65"/>
    </row>
    <row r="43" spans="1:33" s="27" customFormat="1" ht="18.75" hidden="1">
      <c r="A43" s="29" t="s">
        <v>20</v>
      </c>
      <c r="B43" s="11"/>
      <c r="C43" s="2">
        <f>H43+J43+L43+N43+P43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0"/>
      <c r="AG43" s="26"/>
    </row>
    <row r="44" spans="1:33" s="27" customFormat="1" ht="18.75" hidden="1">
      <c r="A44" s="29" t="s">
        <v>21</v>
      </c>
      <c r="B44" s="11"/>
      <c r="C44" s="2">
        <f>H44+J44+L44+N44+P44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0"/>
      <c r="AG44" s="26"/>
    </row>
    <row r="45" spans="1:33" s="27" customFormat="1" ht="131.25">
      <c r="A45" s="67" t="s">
        <v>38</v>
      </c>
      <c r="B45" s="10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6" t="s">
        <v>59</v>
      </c>
      <c r="AG45" s="26"/>
    </row>
    <row r="46" spans="1:33" s="27" customFormat="1" ht="18.75">
      <c r="A46" s="28" t="s">
        <v>26</v>
      </c>
      <c r="B46" s="4">
        <f>B47+B48</f>
        <v>5593.2</v>
      </c>
      <c r="C46" s="4">
        <f>C47+C48</f>
        <v>4529.4839999999995</v>
      </c>
      <c r="D46" s="4">
        <f>D47+D48</f>
        <v>4033.0849999999996</v>
      </c>
      <c r="E46" s="4">
        <f>E47+E48</f>
        <v>4033.0849999999996</v>
      </c>
      <c r="F46" s="4">
        <f>E46/B46*100</f>
        <v>72.10693341915182</v>
      </c>
      <c r="G46" s="4">
        <f>E46/C46*100</f>
        <v>89.04071633766672</v>
      </c>
      <c r="H46" s="4">
        <f aca="true" t="shared" si="18" ref="H46:AE46">H48</f>
        <v>1401.337</v>
      </c>
      <c r="I46" s="4">
        <f>I48</f>
        <v>1338.151</v>
      </c>
      <c r="J46" s="4">
        <f t="shared" si="18"/>
        <v>594.171</v>
      </c>
      <c r="K46" s="4">
        <f>K48</f>
        <v>595.34</v>
      </c>
      <c r="L46" s="4">
        <f t="shared" si="18"/>
        <v>147.715</v>
      </c>
      <c r="M46" s="4">
        <f t="shared" si="18"/>
        <v>150.49</v>
      </c>
      <c r="N46" s="4">
        <f t="shared" si="18"/>
        <v>447.03</v>
      </c>
      <c r="O46" s="4">
        <f t="shared" si="18"/>
        <v>429.331</v>
      </c>
      <c r="P46" s="4">
        <f t="shared" si="18"/>
        <v>473.159</v>
      </c>
      <c r="Q46" s="4">
        <f t="shared" si="18"/>
        <v>530.899</v>
      </c>
      <c r="R46" s="4">
        <f t="shared" si="18"/>
        <v>372.046</v>
      </c>
      <c r="S46" s="4">
        <f t="shared" si="18"/>
        <v>195.494</v>
      </c>
      <c r="T46" s="4">
        <f t="shared" si="18"/>
        <v>489.636</v>
      </c>
      <c r="U46" s="4">
        <f t="shared" si="18"/>
        <v>465.942</v>
      </c>
      <c r="V46" s="4">
        <f t="shared" si="18"/>
        <v>297.363</v>
      </c>
      <c r="W46" s="4">
        <f t="shared" si="18"/>
        <v>170.47</v>
      </c>
      <c r="X46" s="4">
        <f t="shared" si="18"/>
        <v>307.027</v>
      </c>
      <c r="Y46" s="4">
        <f t="shared" si="18"/>
        <v>156.968</v>
      </c>
      <c r="Z46" s="4">
        <f t="shared" si="18"/>
        <v>401.826</v>
      </c>
      <c r="AA46" s="4">
        <f t="shared" si="18"/>
        <v>0</v>
      </c>
      <c r="AB46" s="4">
        <f t="shared" si="18"/>
        <v>201.274</v>
      </c>
      <c r="AC46" s="4">
        <f t="shared" si="18"/>
        <v>0</v>
      </c>
      <c r="AD46" s="4">
        <f t="shared" si="18"/>
        <v>460.616</v>
      </c>
      <c r="AE46" s="4">
        <f t="shared" si="18"/>
        <v>0</v>
      </c>
      <c r="AF46" s="36"/>
      <c r="AG46" s="26"/>
    </row>
    <row r="47" spans="1:33" s="37" customFormat="1" ht="18.75" hidden="1">
      <c r="A47" s="29" t="s">
        <v>18</v>
      </c>
      <c r="B47" s="5">
        <v>0</v>
      </c>
      <c r="C47" s="5">
        <f>H47</f>
        <v>0</v>
      </c>
      <c r="D47" s="2">
        <v>0</v>
      </c>
      <c r="E47" s="2">
        <v>0</v>
      </c>
      <c r="F47" s="5">
        <f>_xlfn.IFERROR(E47/B47*100,0)</f>
        <v>0</v>
      </c>
      <c r="G47" s="5">
        <f>_xlfn.IFERROR(E47/C47*100,0)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10"/>
      <c r="AG47" s="26"/>
    </row>
    <row r="48" spans="1:33" s="27" customFormat="1" ht="18.75">
      <c r="A48" s="29" t="s">
        <v>19</v>
      </c>
      <c r="B48" s="38">
        <f>H48+J48+L48+N48+P48+R48+T48+V48+X48+Z48+AB48+AD48</f>
        <v>5593.2</v>
      </c>
      <c r="C48" s="5">
        <f>H48+J48+L48+N48+P48+R48+T48+V48+X48</f>
        <v>4529.4839999999995</v>
      </c>
      <c r="D48" s="2">
        <f>E48</f>
        <v>4033.0849999999996</v>
      </c>
      <c r="E48" s="2">
        <f>I48+K48+M48+O48+Q48+S48+U48+W48+Y48+AA48+AC48+AE48</f>
        <v>4033.0849999999996</v>
      </c>
      <c r="F48" s="5">
        <f>E48/B48*100</f>
        <v>72.10693341915182</v>
      </c>
      <c r="G48" s="5">
        <f>_xlfn.IFERROR(E48/C48*100,0)</f>
        <v>89.04071633766672</v>
      </c>
      <c r="H48" s="2">
        <v>1401.337</v>
      </c>
      <c r="I48" s="2">
        <v>1338.151</v>
      </c>
      <c r="J48" s="2">
        <v>594.171</v>
      </c>
      <c r="K48" s="2">
        <v>595.34</v>
      </c>
      <c r="L48" s="2">
        <v>147.715</v>
      </c>
      <c r="M48" s="2">
        <v>150.49</v>
      </c>
      <c r="N48" s="2">
        <v>447.03</v>
      </c>
      <c r="O48" s="5">
        <v>429.331</v>
      </c>
      <c r="P48" s="5">
        <v>473.159</v>
      </c>
      <c r="Q48" s="5">
        <v>530.899</v>
      </c>
      <c r="R48" s="5">
        <v>372.046</v>
      </c>
      <c r="S48" s="5">
        <v>195.494</v>
      </c>
      <c r="T48" s="5">
        <v>489.636</v>
      </c>
      <c r="U48" s="5">
        <v>465.942</v>
      </c>
      <c r="V48" s="5">
        <v>297.363</v>
      </c>
      <c r="W48" s="5">
        <v>170.47</v>
      </c>
      <c r="X48" s="5">
        <v>307.027</v>
      </c>
      <c r="Y48" s="5">
        <v>156.968</v>
      </c>
      <c r="Z48" s="5">
        <v>401.826</v>
      </c>
      <c r="AA48" s="5">
        <v>0</v>
      </c>
      <c r="AB48" s="5">
        <v>201.274</v>
      </c>
      <c r="AC48" s="5">
        <v>0</v>
      </c>
      <c r="AD48" s="5">
        <v>460.616</v>
      </c>
      <c r="AE48" s="5">
        <v>0</v>
      </c>
      <c r="AF48" s="36"/>
      <c r="AG48" s="26"/>
    </row>
    <row r="49" spans="1:33" s="50" customFormat="1" ht="75">
      <c r="A49" s="51" t="s">
        <v>39</v>
      </c>
      <c r="B49" s="52">
        <f>B50</f>
        <v>6706.900000000001</v>
      </c>
      <c r="C49" s="52">
        <f>C50</f>
        <v>1416.7</v>
      </c>
      <c r="D49" s="52">
        <f>D50</f>
        <v>1400</v>
      </c>
      <c r="E49" s="52">
        <f aca="true" t="shared" si="19" ref="E49:AE49">E50</f>
        <v>1400</v>
      </c>
      <c r="F49" s="52">
        <f>E49/B49*100</f>
        <v>20.874025257570562</v>
      </c>
      <c r="G49" s="52">
        <f>_xlfn.IFERROR(E49/C49*100,0)</f>
        <v>98.82120420695983</v>
      </c>
      <c r="H49" s="52">
        <f t="shared" si="19"/>
        <v>0</v>
      </c>
      <c r="I49" s="52">
        <f t="shared" si="19"/>
        <v>0</v>
      </c>
      <c r="J49" s="52">
        <f t="shared" si="19"/>
        <v>0</v>
      </c>
      <c r="K49" s="52">
        <f t="shared" si="19"/>
        <v>0</v>
      </c>
      <c r="L49" s="52">
        <f t="shared" si="19"/>
        <v>0</v>
      </c>
      <c r="M49" s="52">
        <f t="shared" si="19"/>
        <v>0</v>
      </c>
      <c r="N49" s="52">
        <f t="shared" si="19"/>
        <v>0</v>
      </c>
      <c r="O49" s="52">
        <f t="shared" si="19"/>
        <v>0</v>
      </c>
      <c r="P49" s="52">
        <f t="shared" si="19"/>
        <v>0</v>
      </c>
      <c r="Q49" s="52">
        <f t="shared" si="19"/>
        <v>0</v>
      </c>
      <c r="R49" s="52">
        <f t="shared" si="19"/>
        <v>0</v>
      </c>
      <c r="S49" s="52">
        <f t="shared" si="19"/>
        <v>0</v>
      </c>
      <c r="T49" s="52">
        <f t="shared" si="19"/>
        <v>1416.7</v>
      </c>
      <c r="U49" s="52">
        <f t="shared" si="19"/>
        <v>1400</v>
      </c>
      <c r="V49" s="52">
        <f t="shared" si="19"/>
        <v>0</v>
      </c>
      <c r="W49" s="52">
        <f t="shared" si="19"/>
        <v>0</v>
      </c>
      <c r="X49" s="52">
        <f t="shared" si="19"/>
        <v>0</v>
      </c>
      <c r="Y49" s="52">
        <f t="shared" si="19"/>
        <v>0</v>
      </c>
      <c r="Z49" s="52">
        <f>Z50</f>
        <v>1423.7</v>
      </c>
      <c r="AA49" s="52">
        <f t="shared" si="19"/>
        <v>0</v>
      </c>
      <c r="AB49" s="52">
        <f>AB50</f>
        <v>3148.6</v>
      </c>
      <c r="AC49" s="52">
        <f t="shared" si="19"/>
        <v>0</v>
      </c>
      <c r="AD49" s="47">
        <f t="shared" si="19"/>
        <v>717.9</v>
      </c>
      <c r="AE49" s="52">
        <f t="shared" si="19"/>
        <v>0</v>
      </c>
      <c r="AF49" s="54"/>
      <c r="AG49" s="49"/>
    </row>
    <row r="50" spans="1:33" ht="18.75">
      <c r="A50" s="28" t="s">
        <v>26</v>
      </c>
      <c r="B50" s="4">
        <f>B51+B52</f>
        <v>6706.900000000001</v>
      </c>
      <c r="C50" s="4">
        <f>C51+C52</f>
        <v>1416.7</v>
      </c>
      <c r="D50" s="4">
        <f>D51+D52</f>
        <v>1400</v>
      </c>
      <c r="E50" s="4">
        <f>E51+E52</f>
        <v>1400</v>
      </c>
      <c r="F50" s="4">
        <f>E50/B50*100</f>
        <v>20.874025257570562</v>
      </c>
      <c r="G50" s="4">
        <f>_xlfn.IFERROR(E50/C50*100,0)</f>
        <v>98.82120420695983</v>
      </c>
      <c r="H50" s="3">
        <f>H51+H52</f>
        <v>0</v>
      </c>
      <c r="I50" s="3">
        <f aca="true" t="shared" si="20" ref="I50:AE50">I51+I52</f>
        <v>0</v>
      </c>
      <c r="J50" s="3">
        <f t="shared" si="20"/>
        <v>0</v>
      </c>
      <c r="K50" s="3">
        <f t="shared" si="20"/>
        <v>0</v>
      </c>
      <c r="L50" s="3">
        <f t="shared" si="20"/>
        <v>0</v>
      </c>
      <c r="M50" s="3">
        <f t="shared" si="20"/>
        <v>0</v>
      </c>
      <c r="N50" s="4">
        <f t="shared" si="20"/>
        <v>0</v>
      </c>
      <c r="O50" s="3">
        <f t="shared" si="20"/>
        <v>0</v>
      </c>
      <c r="P50" s="3">
        <f t="shared" si="20"/>
        <v>0</v>
      </c>
      <c r="Q50" s="3">
        <f t="shared" si="20"/>
        <v>0</v>
      </c>
      <c r="R50" s="4">
        <f t="shared" si="20"/>
        <v>0</v>
      </c>
      <c r="S50" s="3">
        <f t="shared" si="20"/>
        <v>0</v>
      </c>
      <c r="T50" s="4">
        <f t="shared" si="20"/>
        <v>1416.7</v>
      </c>
      <c r="U50" s="3">
        <f t="shared" si="20"/>
        <v>1400</v>
      </c>
      <c r="V50" s="3">
        <f t="shared" si="20"/>
        <v>0</v>
      </c>
      <c r="W50" s="3">
        <f t="shared" si="20"/>
        <v>0</v>
      </c>
      <c r="X50" s="3">
        <f t="shared" si="20"/>
        <v>0</v>
      </c>
      <c r="Y50" s="3">
        <f t="shared" si="20"/>
        <v>0</v>
      </c>
      <c r="Z50" s="3">
        <f>Z51+Z52</f>
        <v>1423.7</v>
      </c>
      <c r="AA50" s="3">
        <f t="shared" si="20"/>
        <v>0</v>
      </c>
      <c r="AB50" s="3">
        <f>AB51+AB52</f>
        <v>3148.6</v>
      </c>
      <c r="AC50" s="3">
        <f t="shared" si="20"/>
        <v>0</v>
      </c>
      <c r="AD50" s="3">
        <f t="shared" si="20"/>
        <v>717.9</v>
      </c>
      <c r="AE50" s="3">
        <f t="shared" si="20"/>
        <v>0</v>
      </c>
      <c r="AF50" s="10"/>
      <c r="AG50" s="26"/>
    </row>
    <row r="51" spans="1:33" s="27" customFormat="1" ht="18.75">
      <c r="A51" s="29" t="s">
        <v>18</v>
      </c>
      <c r="B51" s="4">
        <f aca="true" t="shared" si="21" ref="B51:E52">B58+B82+B140</f>
        <v>2527</v>
      </c>
      <c r="C51" s="4">
        <f t="shared" si="21"/>
        <v>289</v>
      </c>
      <c r="D51" s="4">
        <f>D58+D82+D140</f>
        <v>272.3</v>
      </c>
      <c r="E51" s="4">
        <f t="shared" si="21"/>
        <v>272.3</v>
      </c>
      <c r="F51" s="4">
        <f>_xlfn.IFERROR(E51/B51*100,0)</f>
        <v>10.775623268698062</v>
      </c>
      <c r="G51" s="4">
        <f>_xlfn.IFERROR(E51/C51*100,0)</f>
        <v>94.22145328719724</v>
      </c>
      <c r="H51" s="2">
        <f>H58+H82+H140</f>
        <v>0</v>
      </c>
      <c r="I51" s="2">
        <f aca="true" t="shared" si="22" ref="I51:AD51">I58+I82+I140</f>
        <v>0</v>
      </c>
      <c r="J51" s="2">
        <f t="shared" si="22"/>
        <v>0</v>
      </c>
      <c r="K51" s="2">
        <f t="shared" si="22"/>
        <v>0</v>
      </c>
      <c r="L51" s="2">
        <f t="shared" si="22"/>
        <v>0</v>
      </c>
      <c r="M51" s="2">
        <f t="shared" si="22"/>
        <v>0</v>
      </c>
      <c r="N51" s="4">
        <f t="shared" si="22"/>
        <v>0</v>
      </c>
      <c r="O51" s="2">
        <f t="shared" si="22"/>
        <v>0</v>
      </c>
      <c r="P51" s="2">
        <f t="shared" si="22"/>
        <v>0</v>
      </c>
      <c r="Q51" s="2">
        <f t="shared" si="22"/>
        <v>0</v>
      </c>
      <c r="R51" s="4">
        <f t="shared" si="22"/>
        <v>0</v>
      </c>
      <c r="S51" s="2">
        <f t="shared" si="22"/>
        <v>0</v>
      </c>
      <c r="T51" s="4">
        <f t="shared" si="22"/>
        <v>289</v>
      </c>
      <c r="U51" s="2">
        <f t="shared" si="22"/>
        <v>272.3</v>
      </c>
      <c r="V51" s="2">
        <f t="shared" si="22"/>
        <v>0</v>
      </c>
      <c r="W51" s="2">
        <f t="shared" si="22"/>
        <v>0</v>
      </c>
      <c r="X51" s="2">
        <f t="shared" si="22"/>
        <v>0</v>
      </c>
      <c r="Y51" s="2">
        <f t="shared" si="22"/>
        <v>0</v>
      </c>
      <c r="Z51" s="2">
        <f>Z58+Z82+Z140</f>
        <v>483.7</v>
      </c>
      <c r="AA51" s="2">
        <f t="shared" si="22"/>
        <v>0</v>
      </c>
      <c r="AB51" s="2">
        <f t="shared" si="22"/>
        <v>1754.3</v>
      </c>
      <c r="AC51" s="2">
        <f t="shared" si="22"/>
        <v>0</v>
      </c>
      <c r="AD51" s="3">
        <f t="shared" si="22"/>
        <v>0</v>
      </c>
      <c r="AE51" s="2">
        <f>AE58+AE82+AE140</f>
        <v>0</v>
      </c>
      <c r="AF51" s="10"/>
      <c r="AG51" s="26"/>
    </row>
    <row r="52" spans="1:33" s="27" customFormat="1" ht="18.75">
      <c r="A52" s="29" t="s">
        <v>19</v>
      </c>
      <c r="B52" s="4">
        <f>B59+B83+B141</f>
        <v>4179.900000000001</v>
      </c>
      <c r="C52" s="4">
        <f t="shared" si="21"/>
        <v>1127.7</v>
      </c>
      <c r="D52" s="4">
        <f t="shared" si="21"/>
        <v>1127.7</v>
      </c>
      <c r="E52" s="4">
        <f t="shared" si="21"/>
        <v>1127.7</v>
      </c>
      <c r="F52" s="4">
        <f>E52/B52*100</f>
        <v>26.979114332878773</v>
      </c>
      <c r="G52" s="4">
        <f>_xlfn.IFERROR(E52/C52*100,0)</f>
        <v>100</v>
      </c>
      <c r="H52" s="2">
        <f>H59+H83+H141</f>
        <v>0</v>
      </c>
      <c r="I52" s="2">
        <f aca="true" t="shared" si="23" ref="I52:AD52">I59+I83+I141</f>
        <v>0</v>
      </c>
      <c r="J52" s="2">
        <f t="shared" si="23"/>
        <v>0</v>
      </c>
      <c r="K52" s="2">
        <f t="shared" si="23"/>
        <v>0</v>
      </c>
      <c r="L52" s="2">
        <f t="shared" si="23"/>
        <v>0</v>
      </c>
      <c r="M52" s="2">
        <f t="shared" si="23"/>
        <v>0</v>
      </c>
      <c r="N52" s="4">
        <f t="shared" si="23"/>
        <v>0</v>
      </c>
      <c r="O52" s="2">
        <f t="shared" si="23"/>
        <v>0</v>
      </c>
      <c r="P52" s="2">
        <f t="shared" si="23"/>
        <v>0</v>
      </c>
      <c r="Q52" s="2">
        <f t="shared" si="23"/>
        <v>0</v>
      </c>
      <c r="R52" s="4">
        <f t="shared" si="23"/>
        <v>0</v>
      </c>
      <c r="S52" s="2">
        <f t="shared" si="23"/>
        <v>0</v>
      </c>
      <c r="T52" s="4">
        <f t="shared" si="23"/>
        <v>1127.7</v>
      </c>
      <c r="U52" s="2">
        <f t="shared" si="23"/>
        <v>1127.7</v>
      </c>
      <c r="V52" s="2">
        <f t="shared" si="23"/>
        <v>0</v>
      </c>
      <c r="W52" s="2">
        <f t="shared" si="23"/>
        <v>0</v>
      </c>
      <c r="X52" s="2">
        <f t="shared" si="23"/>
        <v>0</v>
      </c>
      <c r="Y52" s="2">
        <f t="shared" si="23"/>
        <v>0</v>
      </c>
      <c r="Z52" s="2">
        <f>Z59+Z83+Z141</f>
        <v>940</v>
      </c>
      <c r="AA52" s="2">
        <f t="shared" si="23"/>
        <v>0</v>
      </c>
      <c r="AB52" s="2">
        <f t="shared" si="23"/>
        <v>1394.3</v>
      </c>
      <c r="AC52" s="2">
        <f t="shared" si="23"/>
        <v>0</v>
      </c>
      <c r="AD52" s="3">
        <f t="shared" si="23"/>
        <v>717.9</v>
      </c>
      <c r="AE52" s="2">
        <f>AE59+AE83+AE141</f>
        <v>0</v>
      </c>
      <c r="AF52" s="10"/>
      <c r="AG52" s="26"/>
    </row>
    <row r="53" spans="1:33" s="27" customFormat="1" ht="18.75" hidden="1">
      <c r="A53" s="29" t="s">
        <v>20</v>
      </c>
      <c r="B53" s="11"/>
      <c r="C53" s="2"/>
      <c r="D53" s="2"/>
      <c r="E53" s="3"/>
      <c r="F53" s="3" t="e">
        <f>E53/B53*100</f>
        <v>#DIV/0!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0"/>
      <c r="AG53" s="26"/>
    </row>
    <row r="54" spans="1:33" s="27" customFormat="1" ht="18.75" hidden="1">
      <c r="A54" s="29" t="s">
        <v>21</v>
      </c>
      <c r="B54" s="11"/>
      <c r="C54" s="2"/>
      <c r="D54" s="2"/>
      <c r="E54" s="3"/>
      <c r="F54" s="3" t="e">
        <f>E54/B54*100</f>
        <v>#DIV/0!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0"/>
      <c r="AG54" s="26"/>
    </row>
    <row r="55" spans="1:33" s="27" customFormat="1" ht="93.75" customHeight="1">
      <c r="A55" s="34" t="s">
        <v>40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6"/>
      <c r="AG55" s="26"/>
    </row>
    <row r="56" spans="1:33" s="27" customFormat="1" ht="17.25" customHeight="1">
      <c r="A56" s="28" t="s">
        <v>26</v>
      </c>
      <c r="B56" s="4">
        <f>B58+B59</f>
        <v>216.9</v>
      </c>
      <c r="C56" s="4">
        <f>C58+C59</f>
        <v>0</v>
      </c>
      <c r="D56" s="4">
        <f>D58+D59</f>
        <v>0</v>
      </c>
      <c r="E56" s="4">
        <f>E58+E59</f>
        <v>0</v>
      </c>
      <c r="F56" s="4">
        <f>E56/B56*100</f>
        <v>0</v>
      </c>
      <c r="G56" s="4">
        <f>_xlfn.IFERROR(E56/C56*100,0)</f>
        <v>0</v>
      </c>
      <c r="H56" s="4">
        <f>H58+H59</f>
        <v>0</v>
      </c>
      <c r="I56" s="4">
        <f aca="true" t="shared" si="24" ref="I56:AE56">I58+I59</f>
        <v>0</v>
      </c>
      <c r="J56" s="4">
        <f t="shared" si="24"/>
        <v>0</v>
      </c>
      <c r="K56" s="4">
        <f t="shared" si="24"/>
        <v>0</v>
      </c>
      <c r="L56" s="4">
        <f t="shared" si="24"/>
        <v>0</v>
      </c>
      <c r="M56" s="4">
        <f t="shared" si="24"/>
        <v>0</v>
      </c>
      <c r="N56" s="4">
        <f t="shared" si="24"/>
        <v>0</v>
      </c>
      <c r="O56" s="4">
        <f t="shared" si="24"/>
        <v>0</v>
      </c>
      <c r="P56" s="4">
        <f t="shared" si="24"/>
        <v>0</v>
      </c>
      <c r="Q56" s="4">
        <f t="shared" si="24"/>
        <v>0</v>
      </c>
      <c r="R56" s="4">
        <f t="shared" si="24"/>
        <v>0</v>
      </c>
      <c r="S56" s="4">
        <f t="shared" si="24"/>
        <v>0</v>
      </c>
      <c r="T56" s="4">
        <f t="shared" si="24"/>
        <v>0</v>
      </c>
      <c r="U56" s="4">
        <f t="shared" si="24"/>
        <v>0</v>
      </c>
      <c r="V56" s="4">
        <f t="shared" si="24"/>
        <v>0</v>
      </c>
      <c r="W56" s="4">
        <f t="shared" si="24"/>
        <v>0</v>
      </c>
      <c r="X56" s="4">
        <f t="shared" si="24"/>
        <v>0</v>
      </c>
      <c r="Y56" s="4">
        <f t="shared" si="24"/>
        <v>0</v>
      </c>
      <c r="Z56" s="4">
        <f>Z58+Z59</f>
        <v>172</v>
      </c>
      <c r="AA56" s="4">
        <f t="shared" si="24"/>
        <v>0</v>
      </c>
      <c r="AB56" s="4">
        <f>AB58+AB59</f>
        <v>22</v>
      </c>
      <c r="AC56" s="4">
        <f t="shared" si="24"/>
        <v>0</v>
      </c>
      <c r="AD56" s="4">
        <f t="shared" si="24"/>
        <v>22.9</v>
      </c>
      <c r="AE56" s="4">
        <f t="shared" si="24"/>
        <v>0</v>
      </c>
      <c r="AF56" s="36"/>
      <c r="AG56" s="26"/>
    </row>
    <row r="57" spans="1:33" s="27" customFormat="1" ht="18.75" hidden="1">
      <c r="A57" s="28" t="s">
        <v>18</v>
      </c>
      <c r="B57" s="4"/>
      <c r="C57" s="4">
        <f>C62+C68+C75</f>
        <v>0</v>
      </c>
      <c r="D57" s="4">
        <f>D62+D68+D75</f>
        <v>0</v>
      </c>
      <c r="E57" s="4">
        <f>E62+E68+E75</f>
        <v>0</v>
      </c>
      <c r="F57" s="4" t="e">
        <f>E57/B57*100</f>
        <v>#DIV/0!</v>
      </c>
      <c r="G57" s="4">
        <f>_xlfn.IFERROR(E57/C57*100,0)</f>
        <v>0</v>
      </c>
      <c r="H57" s="3"/>
      <c r="I57" s="3"/>
      <c r="J57" s="3"/>
      <c r="K57" s="3"/>
      <c r="L57" s="3"/>
      <c r="M57" s="3"/>
      <c r="N57" s="3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6"/>
      <c r="AG57" s="26"/>
    </row>
    <row r="58" spans="1:33" s="40" customFormat="1" ht="18.75">
      <c r="A58" s="29" t="s">
        <v>18</v>
      </c>
      <c r="B58" s="38">
        <f>B69</f>
        <v>100</v>
      </c>
      <c r="C58" s="38">
        <f>C69</f>
        <v>0</v>
      </c>
      <c r="D58" s="38">
        <f>E58</f>
        <v>0</v>
      </c>
      <c r="E58" s="38">
        <f>E69</f>
        <v>0</v>
      </c>
      <c r="F58" s="5">
        <f>_xlfn.IFERROR(E58/B58*100,0)</f>
        <v>0</v>
      </c>
      <c r="G58" s="5">
        <f>_xlfn.IFERROR(E58/C58*100,0)</f>
        <v>0</v>
      </c>
      <c r="H58" s="2">
        <f>H69</f>
        <v>0</v>
      </c>
      <c r="I58" s="2">
        <f aca="true" t="shared" si="25" ref="I58:AE58">I69</f>
        <v>0</v>
      </c>
      <c r="J58" s="2">
        <f>J69</f>
        <v>0</v>
      </c>
      <c r="K58" s="2">
        <f t="shared" si="25"/>
        <v>0</v>
      </c>
      <c r="L58" s="2">
        <f>L69</f>
        <v>0</v>
      </c>
      <c r="M58" s="2">
        <f t="shared" si="25"/>
        <v>0</v>
      </c>
      <c r="N58" s="2">
        <f t="shared" si="25"/>
        <v>0</v>
      </c>
      <c r="O58" s="2">
        <f t="shared" si="25"/>
        <v>0</v>
      </c>
      <c r="P58" s="2">
        <f t="shared" si="25"/>
        <v>0</v>
      </c>
      <c r="Q58" s="2">
        <f t="shared" si="25"/>
        <v>0</v>
      </c>
      <c r="R58" s="2">
        <f t="shared" si="25"/>
        <v>0</v>
      </c>
      <c r="S58" s="2">
        <f t="shared" si="25"/>
        <v>0</v>
      </c>
      <c r="T58" s="2">
        <f t="shared" si="25"/>
        <v>0</v>
      </c>
      <c r="U58" s="2">
        <f t="shared" si="25"/>
        <v>0</v>
      </c>
      <c r="V58" s="2">
        <f t="shared" si="25"/>
        <v>0</v>
      </c>
      <c r="W58" s="2">
        <f t="shared" si="25"/>
        <v>0</v>
      </c>
      <c r="X58" s="2">
        <f t="shared" si="25"/>
        <v>0</v>
      </c>
      <c r="Y58" s="2">
        <f t="shared" si="25"/>
        <v>0</v>
      </c>
      <c r="Z58" s="2">
        <f>Z69</f>
        <v>100</v>
      </c>
      <c r="AA58" s="2">
        <f t="shared" si="25"/>
        <v>0</v>
      </c>
      <c r="AB58" s="2">
        <f t="shared" si="25"/>
        <v>0</v>
      </c>
      <c r="AC58" s="2">
        <f t="shared" si="25"/>
        <v>0</v>
      </c>
      <c r="AD58" s="2">
        <f t="shared" si="25"/>
        <v>0</v>
      </c>
      <c r="AE58" s="2">
        <f t="shared" si="25"/>
        <v>0</v>
      </c>
      <c r="AF58" s="11"/>
      <c r="AG58" s="26"/>
    </row>
    <row r="59" spans="1:33" s="24" customFormat="1" ht="18.75">
      <c r="A59" s="29" t="s">
        <v>19</v>
      </c>
      <c r="B59" s="38">
        <f>B63+B70+B76</f>
        <v>116.9</v>
      </c>
      <c r="C59" s="38">
        <f>C63+C70+C76</f>
        <v>0</v>
      </c>
      <c r="D59" s="5">
        <f>D63+D70+D76</f>
        <v>0</v>
      </c>
      <c r="E59" s="5">
        <f>E63+E70+E76</f>
        <v>0</v>
      </c>
      <c r="F59" s="5">
        <f>E59/B59*100</f>
        <v>0</v>
      </c>
      <c r="G59" s="5">
        <f>_xlfn.IFERROR(E59/C59*100,0)</f>
        <v>0</v>
      </c>
      <c r="H59" s="38">
        <f>H63+H70+H76</f>
        <v>0</v>
      </c>
      <c r="I59" s="38">
        <f aca="true" t="shared" si="26" ref="I59:AE59">I63+I70+I76</f>
        <v>0</v>
      </c>
      <c r="J59" s="38">
        <f t="shared" si="26"/>
        <v>0</v>
      </c>
      <c r="K59" s="38">
        <f t="shared" si="26"/>
        <v>0</v>
      </c>
      <c r="L59" s="38">
        <f t="shared" si="26"/>
        <v>0</v>
      </c>
      <c r="M59" s="38">
        <f t="shared" si="26"/>
        <v>0</v>
      </c>
      <c r="N59" s="38">
        <f t="shared" si="26"/>
        <v>0</v>
      </c>
      <c r="O59" s="38">
        <f t="shared" si="26"/>
        <v>0</v>
      </c>
      <c r="P59" s="38">
        <f t="shared" si="26"/>
        <v>0</v>
      </c>
      <c r="Q59" s="38">
        <f t="shared" si="26"/>
        <v>0</v>
      </c>
      <c r="R59" s="38">
        <f t="shared" si="26"/>
        <v>0</v>
      </c>
      <c r="S59" s="38">
        <f t="shared" si="26"/>
        <v>0</v>
      </c>
      <c r="T59" s="38">
        <f t="shared" si="26"/>
        <v>0</v>
      </c>
      <c r="U59" s="38">
        <f t="shared" si="26"/>
        <v>0</v>
      </c>
      <c r="V59" s="38">
        <f t="shared" si="26"/>
        <v>0</v>
      </c>
      <c r="W59" s="38">
        <f t="shared" si="26"/>
        <v>0</v>
      </c>
      <c r="X59" s="38">
        <f t="shared" si="26"/>
        <v>0</v>
      </c>
      <c r="Y59" s="38">
        <f t="shared" si="26"/>
        <v>0</v>
      </c>
      <c r="Z59" s="38">
        <f>Z63+Z70+Z76</f>
        <v>72</v>
      </c>
      <c r="AA59" s="38">
        <f t="shared" si="26"/>
        <v>0</v>
      </c>
      <c r="AB59" s="38">
        <f t="shared" si="26"/>
        <v>22</v>
      </c>
      <c r="AC59" s="38">
        <f t="shared" si="26"/>
        <v>0</v>
      </c>
      <c r="AD59" s="38">
        <f t="shared" si="26"/>
        <v>22.9</v>
      </c>
      <c r="AE59" s="38">
        <f t="shared" si="26"/>
        <v>0</v>
      </c>
      <c r="AF59" s="41"/>
      <c r="AG59" s="26"/>
    </row>
    <row r="60" spans="1:33" s="27" customFormat="1" ht="252.75" customHeight="1">
      <c r="A60" s="60" t="s">
        <v>41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6"/>
      <c r="AG60" s="26"/>
    </row>
    <row r="61" spans="1:33" ht="18.75">
      <c r="A61" s="28" t="s">
        <v>26</v>
      </c>
      <c r="B61" s="4">
        <f>B63</f>
        <v>66.9</v>
      </c>
      <c r="C61" s="4">
        <f>H61+J61+L61</f>
        <v>0</v>
      </c>
      <c r="D61" s="4">
        <f>E61</f>
        <v>0</v>
      </c>
      <c r="E61" s="3">
        <f>I61+K61+M61+O61+Q61+S61+U61+W61+Y61+AA61+AC61+AE61</f>
        <v>0</v>
      </c>
      <c r="F61" s="4">
        <f>E61/B61*100</f>
        <v>0</v>
      </c>
      <c r="G61" s="4">
        <f>_xlfn.IFERROR(E61/C61*100,0)</f>
        <v>0</v>
      </c>
      <c r="H61" s="4">
        <f>H63</f>
        <v>0</v>
      </c>
      <c r="I61" s="4">
        <f aca="true" t="shared" si="27" ref="I61:AE61">I63</f>
        <v>0</v>
      </c>
      <c r="J61" s="4">
        <f t="shared" si="27"/>
        <v>0</v>
      </c>
      <c r="K61" s="4">
        <f t="shared" si="27"/>
        <v>0</v>
      </c>
      <c r="L61" s="4">
        <f t="shared" si="27"/>
        <v>0</v>
      </c>
      <c r="M61" s="4">
        <f t="shared" si="27"/>
        <v>0</v>
      </c>
      <c r="N61" s="4">
        <f t="shared" si="27"/>
        <v>0</v>
      </c>
      <c r="O61" s="4">
        <f t="shared" si="27"/>
        <v>0</v>
      </c>
      <c r="P61" s="4">
        <f t="shared" si="27"/>
        <v>0</v>
      </c>
      <c r="Q61" s="4">
        <f t="shared" si="27"/>
        <v>0</v>
      </c>
      <c r="R61" s="4">
        <f t="shared" si="27"/>
        <v>0</v>
      </c>
      <c r="S61" s="4">
        <f t="shared" si="27"/>
        <v>0</v>
      </c>
      <c r="T61" s="4">
        <f t="shared" si="27"/>
        <v>0</v>
      </c>
      <c r="U61" s="4">
        <f t="shared" si="27"/>
        <v>0</v>
      </c>
      <c r="V61" s="4">
        <f t="shared" si="27"/>
        <v>0</v>
      </c>
      <c r="W61" s="4">
        <f t="shared" si="27"/>
        <v>0</v>
      </c>
      <c r="X61" s="4">
        <f t="shared" si="27"/>
        <v>0</v>
      </c>
      <c r="Y61" s="4">
        <f t="shared" si="27"/>
        <v>0</v>
      </c>
      <c r="Z61" s="4">
        <f t="shared" si="27"/>
        <v>22</v>
      </c>
      <c r="AA61" s="4">
        <f t="shared" si="27"/>
        <v>0</v>
      </c>
      <c r="AB61" s="4">
        <f>AB63</f>
        <v>22</v>
      </c>
      <c r="AC61" s="4">
        <f t="shared" si="27"/>
        <v>0</v>
      </c>
      <c r="AD61" s="4">
        <f t="shared" si="27"/>
        <v>22.9</v>
      </c>
      <c r="AE61" s="4">
        <f t="shared" si="27"/>
        <v>0</v>
      </c>
      <c r="AF61" s="41"/>
      <c r="AG61" s="26"/>
    </row>
    <row r="62" spans="1:33" s="27" customFormat="1" ht="18.75" hidden="1">
      <c r="A62" s="29" t="s">
        <v>18</v>
      </c>
      <c r="B62" s="5"/>
      <c r="C62" s="4">
        <f>H62</f>
        <v>0</v>
      </c>
      <c r="D62" s="3"/>
      <c r="E62" s="2">
        <f>I62+K62+M62+O62+Q62+S62+U62+W62+Y62+AA62+AC62+AE62</f>
        <v>0</v>
      </c>
      <c r="F62" s="4" t="e">
        <f>E62/B62*100</f>
        <v>#DIV/0!</v>
      </c>
      <c r="G62" s="4">
        <f>_xlfn.IFERROR(E62/C62*100,0)</f>
        <v>0</v>
      </c>
      <c r="H62" s="3"/>
      <c r="I62" s="3"/>
      <c r="J62" s="3"/>
      <c r="K62" s="3"/>
      <c r="L62" s="3"/>
      <c r="M62" s="3"/>
      <c r="N62" s="3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6"/>
      <c r="AG62" s="26"/>
    </row>
    <row r="63" spans="1:33" s="37" customFormat="1" ht="18.75">
      <c r="A63" s="29" t="s">
        <v>19</v>
      </c>
      <c r="B63" s="38">
        <f>H63+J63+L63+N63+P63+R63+T63+V63+X63+Z63+AB63+AD63</f>
        <v>66.9</v>
      </c>
      <c r="C63" s="5">
        <f>H63+J63+L63+N63+P63+R63+T63+V63+X63</f>
        <v>0</v>
      </c>
      <c r="D63" s="2">
        <f>E63</f>
        <v>0</v>
      </c>
      <c r="E63" s="2">
        <f>I63+K63+M63+O63+Q63+S63+U63+W63+Y63+AA63+AC63+AE63</f>
        <v>0</v>
      </c>
      <c r="F63" s="5">
        <f>E63/B63*100</f>
        <v>0</v>
      </c>
      <c r="G63" s="5">
        <f>_xlfn.IFERROR(E63/C63*100,0)</f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22</v>
      </c>
      <c r="AA63" s="5">
        <v>0</v>
      </c>
      <c r="AB63" s="5">
        <v>22</v>
      </c>
      <c r="AC63" s="5">
        <v>0</v>
      </c>
      <c r="AD63" s="5">
        <v>22.9</v>
      </c>
      <c r="AE63" s="5">
        <v>0</v>
      </c>
      <c r="AF63" s="11"/>
      <c r="AG63" s="26"/>
    </row>
    <row r="64" spans="1:33" s="27" customFormat="1" ht="18.75" hidden="1">
      <c r="A64" s="29" t="s">
        <v>20</v>
      </c>
      <c r="B64" s="5"/>
      <c r="C64" s="3"/>
      <c r="D64" s="3"/>
      <c r="E64" s="3"/>
      <c r="F64" s="3"/>
      <c r="G64" s="4">
        <f>_xlfn.IFERROR(E64/C64*100,0)</f>
        <v>0</v>
      </c>
      <c r="H64" s="3"/>
      <c r="I64" s="3"/>
      <c r="J64" s="3"/>
      <c r="K64" s="3"/>
      <c r="L64" s="3"/>
      <c r="M64" s="3"/>
      <c r="N64" s="3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6"/>
      <c r="AG64" s="26"/>
    </row>
    <row r="65" spans="1:33" s="27" customFormat="1" ht="18.75" hidden="1">
      <c r="A65" s="29" t="s">
        <v>21</v>
      </c>
      <c r="B65" s="5"/>
      <c r="C65" s="3"/>
      <c r="D65" s="3"/>
      <c r="E65" s="3"/>
      <c r="F65" s="3"/>
      <c r="G65" s="4">
        <f>_xlfn.IFERROR(E65/C65*100,0)</f>
        <v>0</v>
      </c>
      <c r="H65" s="3"/>
      <c r="I65" s="3"/>
      <c r="J65" s="3"/>
      <c r="K65" s="3"/>
      <c r="L65" s="3"/>
      <c r="M65" s="3"/>
      <c r="N65" s="3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6"/>
      <c r="AG65" s="26"/>
    </row>
    <row r="66" spans="1:33" s="27" customFormat="1" ht="409.5" customHeight="1">
      <c r="A66" s="60" t="s">
        <v>58</v>
      </c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2" t="s">
        <v>66</v>
      </c>
      <c r="AG66" s="26"/>
    </row>
    <row r="67" spans="1:33" ht="18.75">
      <c r="A67" s="28" t="s">
        <v>26</v>
      </c>
      <c r="B67" s="4">
        <f>B69+B70</f>
        <v>150</v>
      </c>
      <c r="C67" s="4">
        <f>C69+C70</f>
        <v>0</v>
      </c>
      <c r="D67" s="4">
        <f>D69+D70</f>
        <v>0</v>
      </c>
      <c r="E67" s="4">
        <f>E69+E70</f>
        <v>0</v>
      </c>
      <c r="F67" s="4">
        <f>_xlfn.IFERROR(E67/B67*100,0)</f>
        <v>0</v>
      </c>
      <c r="G67" s="4">
        <f>_xlfn.IFERROR(E67/C67*100,0)</f>
        <v>0</v>
      </c>
      <c r="H67" s="4">
        <f>H69+H70</f>
        <v>0</v>
      </c>
      <c r="I67" s="4">
        <f aca="true" t="shared" si="28" ref="I67:AE67">I69+I70</f>
        <v>0</v>
      </c>
      <c r="J67" s="4">
        <f t="shared" si="28"/>
        <v>0</v>
      </c>
      <c r="K67" s="4">
        <f t="shared" si="28"/>
        <v>0</v>
      </c>
      <c r="L67" s="4">
        <f t="shared" si="28"/>
        <v>0</v>
      </c>
      <c r="M67" s="4">
        <f t="shared" si="28"/>
        <v>0</v>
      </c>
      <c r="N67" s="4">
        <f t="shared" si="28"/>
        <v>0</v>
      </c>
      <c r="O67" s="4">
        <f t="shared" si="28"/>
        <v>0</v>
      </c>
      <c r="P67" s="4">
        <f t="shared" si="28"/>
        <v>0</v>
      </c>
      <c r="Q67" s="4">
        <f t="shared" si="28"/>
        <v>0</v>
      </c>
      <c r="R67" s="4">
        <f t="shared" si="28"/>
        <v>0</v>
      </c>
      <c r="S67" s="4">
        <f t="shared" si="28"/>
        <v>0</v>
      </c>
      <c r="T67" s="4">
        <f t="shared" si="28"/>
        <v>0</v>
      </c>
      <c r="U67" s="4">
        <f t="shared" si="28"/>
        <v>0</v>
      </c>
      <c r="V67" s="4">
        <f t="shared" si="28"/>
        <v>0</v>
      </c>
      <c r="W67" s="4">
        <f t="shared" si="28"/>
        <v>0</v>
      </c>
      <c r="X67" s="4">
        <f t="shared" si="28"/>
        <v>0</v>
      </c>
      <c r="Y67" s="4">
        <f t="shared" si="28"/>
        <v>0</v>
      </c>
      <c r="Z67" s="4">
        <f t="shared" si="28"/>
        <v>150</v>
      </c>
      <c r="AA67" s="4">
        <f t="shared" si="28"/>
        <v>0</v>
      </c>
      <c r="AB67" s="4">
        <f t="shared" si="28"/>
        <v>0</v>
      </c>
      <c r="AC67" s="4">
        <f t="shared" si="28"/>
        <v>0</v>
      </c>
      <c r="AD67" s="4">
        <f t="shared" si="28"/>
        <v>0</v>
      </c>
      <c r="AE67" s="4">
        <f t="shared" si="28"/>
        <v>0</v>
      </c>
      <c r="AF67" s="43"/>
      <c r="AG67" s="26"/>
    </row>
    <row r="68" spans="1:33" s="27" customFormat="1" ht="18.75" hidden="1">
      <c r="A68" s="29" t="s">
        <v>18</v>
      </c>
      <c r="B68" s="5"/>
      <c r="C68" s="3"/>
      <c r="D68" s="3"/>
      <c r="E68" s="3"/>
      <c r="F68" s="4">
        <f>_xlfn.IFERROR(E68/B68*100,0)</f>
        <v>0</v>
      </c>
      <c r="G68" s="4">
        <f>_xlfn.IFERROR(E68/C68*100,0)</f>
        <v>0</v>
      </c>
      <c r="H68" s="3"/>
      <c r="I68" s="3"/>
      <c r="J68" s="3"/>
      <c r="K68" s="3"/>
      <c r="L68" s="3"/>
      <c r="M68" s="3"/>
      <c r="N68" s="3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6"/>
      <c r="AG68" s="26"/>
    </row>
    <row r="69" spans="1:33" s="40" customFormat="1" ht="18.75">
      <c r="A69" s="29" t="s">
        <v>18</v>
      </c>
      <c r="B69" s="38">
        <f>H69+J69+L69+N69+P69+R69+T69+V69+X69+Z69+AB69+AD69</f>
        <v>100</v>
      </c>
      <c r="C69" s="2">
        <f>H69+J69+L69+N69+P69+R69+T69+V69+X69</f>
        <v>0</v>
      </c>
      <c r="D69" s="2">
        <v>0</v>
      </c>
      <c r="E69" s="2">
        <f>I69+K69+M69+O69+Q69+S69+U69+W69+Y69+AA69+AC69+AE69</f>
        <v>0</v>
      </c>
      <c r="F69" s="5">
        <f>_xlfn.IFERROR(E69/B69*100,0)</f>
        <v>0</v>
      </c>
      <c r="G69" s="5">
        <f>_xlfn.IFERROR(E69/C69*100,0)</f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100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11"/>
      <c r="AG69" s="26"/>
    </row>
    <row r="70" spans="1:33" s="40" customFormat="1" ht="18.75">
      <c r="A70" s="29" t="s">
        <v>19</v>
      </c>
      <c r="B70" s="38">
        <f>H70+J70+L70+N70+P70+R70+T70+V70+X70+Z70+AB70+AD70</f>
        <v>50</v>
      </c>
      <c r="C70" s="2">
        <f>H70+J70+L70+N70+P70+R70+T70+V70+X70</f>
        <v>0</v>
      </c>
      <c r="D70" s="2">
        <f>E70</f>
        <v>0</v>
      </c>
      <c r="E70" s="2">
        <f>I70+K70+M70+O70+Q70+S70+U70+W70+Y70+AA70+AC70+AE70</f>
        <v>0</v>
      </c>
      <c r="F70" s="5">
        <f>_xlfn.IFERROR(E70/B70*100,0)</f>
        <v>0</v>
      </c>
      <c r="G70" s="5">
        <f>_xlfn.IFERROR(E70/C70*100,0)</f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5">
        <v>50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11"/>
      <c r="AG70" s="26"/>
    </row>
    <row r="71" spans="1:33" s="27" customFormat="1" ht="18.75" hidden="1">
      <c r="A71" s="29" t="s">
        <v>20</v>
      </c>
      <c r="B71" s="5"/>
      <c r="C71" s="2">
        <f>H71+J71+L71+N71+P71+R71+T71+V71+X71</f>
        <v>0</v>
      </c>
      <c r="D71" s="3"/>
      <c r="E71" s="3"/>
      <c r="F71" s="4">
        <f>_xlfn.IFERROR(E71/B71*100,0)</f>
        <v>0</v>
      </c>
      <c r="G71" s="3"/>
      <c r="H71" s="3"/>
      <c r="I71" s="3"/>
      <c r="J71" s="3"/>
      <c r="K71" s="3"/>
      <c r="L71" s="3"/>
      <c r="M71" s="3"/>
      <c r="N71" s="3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6"/>
      <c r="AG71" s="26"/>
    </row>
    <row r="72" spans="1:33" s="27" customFormat="1" ht="18.75" hidden="1">
      <c r="A72" s="29" t="s">
        <v>21</v>
      </c>
      <c r="B72" s="5"/>
      <c r="C72" s="2">
        <f>H72+J72+L72+N72+P72+R72+T72+V72+X72</f>
        <v>0</v>
      </c>
      <c r="D72" s="3"/>
      <c r="E72" s="3"/>
      <c r="F72" s="4">
        <f>_xlfn.IFERROR(E72/B72*100,0)</f>
        <v>0</v>
      </c>
      <c r="G72" s="3"/>
      <c r="H72" s="3"/>
      <c r="I72" s="3"/>
      <c r="J72" s="3"/>
      <c r="K72" s="3"/>
      <c r="L72" s="3"/>
      <c r="M72" s="3"/>
      <c r="N72" s="3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6"/>
      <c r="AG72" s="26"/>
    </row>
    <row r="73" spans="1:33" s="27" customFormat="1" ht="185.25" customHeight="1">
      <c r="A73" s="60" t="s">
        <v>42</v>
      </c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6"/>
      <c r="AG73" s="26"/>
    </row>
    <row r="74" spans="1:33" ht="18.75">
      <c r="A74" s="28" t="s">
        <v>26</v>
      </c>
      <c r="B74" s="4">
        <f>B76</f>
        <v>0</v>
      </c>
      <c r="C74" s="4">
        <f aca="true" t="shared" si="29" ref="C74:AE74">C76</f>
        <v>0</v>
      </c>
      <c r="D74" s="4">
        <f t="shared" si="29"/>
        <v>0</v>
      </c>
      <c r="E74" s="4">
        <f t="shared" si="29"/>
        <v>0</v>
      </c>
      <c r="F74" s="4">
        <f>_xlfn.IFERROR(E74/B74*100,0)</f>
        <v>0</v>
      </c>
      <c r="G74" s="4">
        <f>_xlfn.IFERROR(E74/C74*100,0)</f>
        <v>0</v>
      </c>
      <c r="H74" s="4">
        <f t="shared" si="29"/>
        <v>0</v>
      </c>
      <c r="I74" s="4">
        <f t="shared" si="29"/>
        <v>0</v>
      </c>
      <c r="J74" s="4">
        <f t="shared" si="29"/>
        <v>0</v>
      </c>
      <c r="K74" s="4">
        <f t="shared" si="29"/>
        <v>0</v>
      </c>
      <c r="L74" s="4">
        <f t="shared" si="29"/>
        <v>0</v>
      </c>
      <c r="M74" s="4">
        <f t="shared" si="29"/>
        <v>0</v>
      </c>
      <c r="N74" s="4">
        <f t="shared" si="29"/>
        <v>0</v>
      </c>
      <c r="O74" s="4">
        <f t="shared" si="29"/>
        <v>0</v>
      </c>
      <c r="P74" s="4">
        <f t="shared" si="29"/>
        <v>0</v>
      </c>
      <c r="Q74" s="4">
        <f t="shared" si="29"/>
        <v>0</v>
      </c>
      <c r="R74" s="4">
        <f t="shared" si="29"/>
        <v>0</v>
      </c>
      <c r="S74" s="4">
        <f t="shared" si="29"/>
        <v>0</v>
      </c>
      <c r="T74" s="4">
        <f t="shared" si="29"/>
        <v>0</v>
      </c>
      <c r="U74" s="4">
        <f t="shared" si="29"/>
        <v>0</v>
      </c>
      <c r="V74" s="4">
        <f t="shared" si="29"/>
        <v>0</v>
      </c>
      <c r="W74" s="4">
        <f t="shared" si="29"/>
        <v>0</v>
      </c>
      <c r="X74" s="4">
        <f t="shared" si="29"/>
        <v>0</v>
      </c>
      <c r="Y74" s="4">
        <f t="shared" si="29"/>
        <v>0</v>
      </c>
      <c r="Z74" s="4">
        <f t="shared" si="29"/>
        <v>0</v>
      </c>
      <c r="AA74" s="4">
        <f t="shared" si="29"/>
        <v>0</v>
      </c>
      <c r="AB74" s="4">
        <f>AB76</f>
        <v>0</v>
      </c>
      <c r="AC74" s="4">
        <f t="shared" si="29"/>
        <v>0</v>
      </c>
      <c r="AD74" s="4">
        <f t="shared" si="29"/>
        <v>0</v>
      </c>
      <c r="AE74" s="4">
        <f t="shared" si="29"/>
        <v>0</v>
      </c>
      <c r="AF74" s="41"/>
      <c r="AG74" s="26"/>
    </row>
    <row r="75" spans="1:33" s="27" customFormat="1" ht="18.75" hidden="1">
      <c r="A75" s="29" t="s">
        <v>18</v>
      </c>
      <c r="B75" s="5"/>
      <c r="C75" s="3"/>
      <c r="D75" s="3"/>
      <c r="E75" s="3"/>
      <c r="F75" s="4" t="e">
        <f>E75/B75*100</f>
        <v>#DIV/0!</v>
      </c>
      <c r="G75" s="4">
        <f>_xlfn.IFERROR(E75/C75*100,0)</f>
        <v>0</v>
      </c>
      <c r="H75" s="3"/>
      <c r="I75" s="3"/>
      <c r="J75" s="3"/>
      <c r="K75" s="3"/>
      <c r="L75" s="3"/>
      <c r="M75" s="3"/>
      <c r="N75" s="3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6"/>
      <c r="AG75" s="26"/>
    </row>
    <row r="76" spans="1:33" s="40" customFormat="1" ht="18.75">
      <c r="A76" s="29" t="s">
        <v>19</v>
      </c>
      <c r="B76" s="38">
        <f>H76+J76+L76+N76+P76+R76+T76+V76+X76+Z76+AB76+AD76</f>
        <v>0</v>
      </c>
      <c r="C76" s="2">
        <f>H76+J76+L76+N76+P76+R76</f>
        <v>0</v>
      </c>
      <c r="D76" s="2">
        <f>E76</f>
        <v>0</v>
      </c>
      <c r="E76" s="2">
        <f>I76+K76+M76+O76+Q76+S76+U76+W76+Y76+AA76+AC76+AE76</f>
        <v>0</v>
      </c>
      <c r="F76" s="5">
        <f>_xlfn.IFERROR(E76/B76*100,0)</f>
        <v>0</v>
      </c>
      <c r="G76" s="5">
        <f>_xlfn.IFERROR(E76/C76*100,0)</f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5">
        <v>0</v>
      </c>
      <c r="AC76" s="5">
        <v>0</v>
      </c>
      <c r="AD76" s="5">
        <v>0</v>
      </c>
      <c r="AE76" s="5">
        <v>0</v>
      </c>
      <c r="AF76" s="11"/>
      <c r="AG76" s="26"/>
    </row>
    <row r="77" spans="1:33" s="27" customFormat="1" ht="18.75" hidden="1">
      <c r="A77" s="29" t="s">
        <v>20</v>
      </c>
      <c r="B77" s="5"/>
      <c r="C77" s="3"/>
      <c r="D77" s="3"/>
      <c r="E77" s="3"/>
      <c r="F77" s="4" t="e">
        <f>E77/B77*100</f>
        <v>#DIV/0!</v>
      </c>
      <c r="G77" s="3"/>
      <c r="H77" s="3"/>
      <c r="I77" s="3"/>
      <c r="J77" s="3"/>
      <c r="K77" s="3"/>
      <c r="L77" s="3"/>
      <c r="M77" s="3"/>
      <c r="N77" s="3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6"/>
      <c r="AG77" s="26"/>
    </row>
    <row r="78" spans="1:33" s="27" customFormat="1" ht="18.75" hidden="1">
      <c r="A78" s="29" t="s">
        <v>21</v>
      </c>
      <c r="B78" s="5"/>
      <c r="C78" s="3"/>
      <c r="D78" s="3"/>
      <c r="E78" s="3"/>
      <c r="F78" s="4" t="e">
        <f>E78/B78*100</f>
        <v>#DIV/0!</v>
      </c>
      <c r="G78" s="3"/>
      <c r="H78" s="3"/>
      <c r="I78" s="3"/>
      <c r="J78" s="3"/>
      <c r="K78" s="3"/>
      <c r="L78" s="3"/>
      <c r="M78" s="3"/>
      <c r="N78" s="3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6"/>
      <c r="AG78" s="26"/>
    </row>
    <row r="79" spans="1:33" s="27" customFormat="1" ht="118.5" customHeight="1">
      <c r="A79" s="34" t="s">
        <v>43</v>
      </c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6"/>
      <c r="AG79" s="26"/>
    </row>
    <row r="80" spans="1:33" ht="18.75">
      <c r="A80" s="28" t="s">
        <v>26</v>
      </c>
      <c r="B80" s="4">
        <f>B82+B83</f>
        <v>6190</v>
      </c>
      <c r="C80" s="4">
        <f>C82+C83</f>
        <v>1416.7</v>
      </c>
      <c r="D80" s="4">
        <f>D85+D92+D99+D106+D113+D120+D127+D134</f>
        <v>1400</v>
      </c>
      <c r="E80" s="4">
        <f>E85+E92+E99+E106+E113+E120+E127+E134</f>
        <v>1400</v>
      </c>
      <c r="F80" s="4">
        <f>E80/B80*100</f>
        <v>22.617124394184167</v>
      </c>
      <c r="G80" s="4">
        <f>_xlfn.IFERROR(E80/C80*100,0)</f>
        <v>98.82120420695983</v>
      </c>
      <c r="H80" s="4">
        <f>H82+H83</f>
        <v>0</v>
      </c>
      <c r="I80" s="4">
        <f aca="true" t="shared" si="30" ref="I80:AE80">I82+I83</f>
        <v>0</v>
      </c>
      <c r="J80" s="4">
        <f t="shared" si="30"/>
        <v>0</v>
      </c>
      <c r="K80" s="4">
        <f t="shared" si="30"/>
        <v>0</v>
      </c>
      <c r="L80" s="4">
        <f t="shared" si="30"/>
        <v>0</v>
      </c>
      <c r="M80" s="4">
        <f t="shared" si="30"/>
        <v>0</v>
      </c>
      <c r="N80" s="4">
        <f t="shared" si="30"/>
        <v>0</v>
      </c>
      <c r="O80" s="4">
        <f t="shared" si="30"/>
        <v>0</v>
      </c>
      <c r="P80" s="4">
        <f t="shared" si="30"/>
        <v>0</v>
      </c>
      <c r="Q80" s="4">
        <f t="shared" si="30"/>
        <v>0</v>
      </c>
      <c r="R80" s="4">
        <f t="shared" si="30"/>
        <v>0</v>
      </c>
      <c r="S80" s="4">
        <f t="shared" si="30"/>
        <v>0</v>
      </c>
      <c r="T80" s="4">
        <f t="shared" si="30"/>
        <v>1416.7</v>
      </c>
      <c r="U80" s="4">
        <f t="shared" si="30"/>
        <v>1400</v>
      </c>
      <c r="V80" s="4">
        <f t="shared" si="30"/>
        <v>0</v>
      </c>
      <c r="W80" s="4">
        <f t="shared" si="30"/>
        <v>0</v>
      </c>
      <c r="X80" s="4">
        <f t="shared" si="30"/>
        <v>0</v>
      </c>
      <c r="Y80" s="4">
        <f t="shared" si="30"/>
        <v>0</v>
      </c>
      <c r="Z80" s="4">
        <f t="shared" si="30"/>
        <v>1251.7</v>
      </c>
      <c r="AA80" s="4">
        <f t="shared" si="30"/>
        <v>0</v>
      </c>
      <c r="AB80" s="4">
        <f>AB82+AB83</f>
        <v>2826.6</v>
      </c>
      <c r="AC80" s="4">
        <f t="shared" si="30"/>
        <v>0</v>
      </c>
      <c r="AD80" s="4">
        <f t="shared" si="30"/>
        <v>695</v>
      </c>
      <c r="AE80" s="4">
        <f t="shared" si="30"/>
        <v>0</v>
      </c>
      <c r="AF80" s="41"/>
      <c r="AG80" s="26"/>
    </row>
    <row r="81" spans="1:33" s="27" customFormat="1" ht="18.75" hidden="1">
      <c r="A81" s="29" t="s">
        <v>18</v>
      </c>
      <c r="B81" s="5"/>
      <c r="C81" s="3"/>
      <c r="D81" s="3"/>
      <c r="E81" s="3"/>
      <c r="F81" s="4" t="e">
        <f>E81/B81*100</f>
        <v>#DIV/0!</v>
      </c>
      <c r="G81" s="4">
        <f>_xlfn.IFERROR(E81/C81*100,0)</f>
        <v>0</v>
      </c>
      <c r="H81" s="3"/>
      <c r="I81" s="3"/>
      <c r="J81" s="3"/>
      <c r="K81" s="3"/>
      <c r="L81" s="3"/>
      <c r="M81" s="3"/>
      <c r="N81" s="3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6"/>
      <c r="AG81" s="26"/>
    </row>
    <row r="82" spans="1:33" s="40" customFormat="1" ht="18.75">
      <c r="A82" s="29" t="s">
        <v>18</v>
      </c>
      <c r="B82" s="38">
        <f>B87+B94+B101+B108+B115+B122+B129</f>
        <v>2278.6</v>
      </c>
      <c r="C82" s="38">
        <f>H82+J82+L82+N82+P82+R82+T82+V82</f>
        <v>289</v>
      </c>
      <c r="D82" s="38">
        <f>D87+D94+D108+D115+D122+D129+D101</f>
        <v>272.3</v>
      </c>
      <c r="E82" s="38">
        <f>E87+E94+E108+E115+E122+E129+E101</f>
        <v>272.3</v>
      </c>
      <c r="F82" s="5">
        <f>_xlfn.IFERROR(E82/B82*100,0)</f>
        <v>11.950320372158343</v>
      </c>
      <c r="G82" s="5">
        <f>_xlfn.IFERROR(E82/C82*100,0)</f>
        <v>94.22145328719724</v>
      </c>
      <c r="H82" s="2">
        <f>H87+H94+H108+H115+H122+H129</f>
        <v>0</v>
      </c>
      <c r="I82" s="2">
        <f aca="true" t="shared" si="31" ref="I82:AD82">I87+I94+I108+I115+I122+I129</f>
        <v>0</v>
      </c>
      <c r="J82" s="2">
        <f t="shared" si="31"/>
        <v>0</v>
      </c>
      <c r="K82" s="2">
        <f t="shared" si="31"/>
        <v>0</v>
      </c>
      <c r="L82" s="2">
        <f t="shared" si="31"/>
        <v>0</v>
      </c>
      <c r="M82" s="2">
        <f t="shared" si="31"/>
        <v>0</v>
      </c>
      <c r="N82" s="2">
        <f t="shared" si="31"/>
        <v>0</v>
      </c>
      <c r="O82" s="2">
        <f t="shared" si="31"/>
        <v>0</v>
      </c>
      <c r="P82" s="2">
        <f t="shared" si="31"/>
        <v>0</v>
      </c>
      <c r="Q82" s="2">
        <f t="shared" si="31"/>
        <v>0</v>
      </c>
      <c r="R82" s="2">
        <f t="shared" si="31"/>
        <v>0</v>
      </c>
      <c r="S82" s="2">
        <f t="shared" si="31"/>
        <v>0</v>
      </c>
      <c r="T82" s="2">
        <f t="shared" si="31"/>
        <v>289</v>
      </c>
      <c r="U82" s="2">
        <f t="shared" si="31"/>
        <v>272.3</v>
      </c>
      <c r="V82" s="2">
        <f t="shared" si="31"/>
        <v>0</v>
      </c>
      <c r="W82" s="2">
        <f t="shared" si="31"/>
        <v>0</v>
      </c>
      <c r="X82" s="2">
        <f t="shared" si="31"/>
        <v>0</v>
      </c>
      <c r="Y82" s="2">
        <f t="shared" si="31"/>
        <v>0</v>
      </c>
      <c r="Z82" s="2">
        <f>Z87+Z94+Z101+Z108+Z115+Z122+Z129</f>
        <v>383.7</v>
      </c>
      <c r="AA82" s="2">
        <f t="shared" si="31"/>
        <v>0</v>
      </c>
      <c r="AB82" s="2">
        <f>AB87+AB94+AB108+AB115+AB122+AB129+AB101</f>
        <v>1605.8999999999999</v>
      </c>
      <c r="AC82" s="2">
        <f t="shared" si="31"/>
        <v>0</v>
      </c>
      <c r="AD82" s="2">
        <f t="shared" si="31"/>
        <v>0</v>
      </c>
      <c r="AE82" s="2">
        <f>AE87+AE94+AE108+AE115+AE122+AE129+AE101</f>
        <v>0</v>
      </c>
      <c r="AF82" s="11"/>
      <c r="AG82" s="26"/>
    </row>
    <row r="83" spans="1:33" s="27" customFormat="1" ht="20.25" customHeight="1">
      <c r="A83" s="29" t="s">
        <v>19</v>
      </c>
      <c r="B83" s="38">
        <f>B88+B95+B102+B109+B116+B123+B130+B136</f>
        <v>3911.4</v>
      </c>
      <c r="C83" s="38">
        <f>H83+J83+L83+N83+P83+R83+T83+V83</f>
        <v>1127.7</v>
      </c>
      <c r="D83" s="38">
        <f>D88+D95+D102+D109+D116+D123+D130+D136</f>
        <v>1127.7</v>
      </c>
      <c r="E83" s="38">
        <f>E88+E95+E102+E109+E116+E123+E130+E136</f>
        <v>1127.7</v>
      </c>
      <c r="F83" s="5">
        <f>E83/B83*100</f>
        <v>28.83110906580764</v>
      </c>
      <c r="G83" s="5">
        <f>_xlfn.IFERROR(E83/C83*100,0)</f>
        <v>100</v>
      </c>
      <c r="H83" s="38">
        <f>H88+H95+H102+H109+H116+H123+H130+H136</f>
        <v>0</v>
      </c>
      <c r="I83" s="38">
        <f aca="true" t="shared" si="32" ref="I83:AE83">I88+I95+I102+I109+I116+I123+I130+I136</f>
        <v>0</v>
      </c>
      <c r="J83" s="38">
        <f t="shared" si="32"/>
        <v>0</v>
      </c>
      <c r="K83" s="38">
        <f t="shared" si="32"/>
        <v>0</v>
      </c>
      <c r="L83" s="38">
        <f t="shared" si="32"/>
        <v>0</v>
      </c>
      <c r="M83" s="38">
        <f t="shared" si="32"/>
        <v>0</v>
      </c>
      <c r="N83" s="38">
        <f t="shared" si="32"/>
        <v>0</v>
      </c>
      <c r="O83" s="38">
        <f t="shared" si="32"/>
        <v>0</v>
      </c>
      <c r="P83" s="38">
        <f t="shared" si="32"/>
        <v>0</v>
      </c>
      <c r="Q83" s="38">
        <f t="shared" si="32"/>
        <v>0</v>
      </c>
      <c r="R83" s="38">
        <f t="shared" si="32"/>
        <v>0</v>
      </c>
      <c r="S83" s="38">
        <f t="shared" si="32"/>
        <v>0</v>
      </c>
      <c r="T83" s="38">
        <f t="shared" si="32"/>
        <v>1127.7</v>
      </c>
      <c r="U83" s="38">
        <f t="shared" si="32"/>
        <v>1127.7</v>
      </c>
      <c r="V83" s="38">
        <f t="shared" si="32"/>
        <v>0</v>
      </c>
      <c r="W83" s="38">
        <f t="shared" si="32"/>
        <v>0</v>
      </c>
      <c r="X83" s="38">
        <f t="shared" si="32"/>
        <v>0</v>
      </c>
      <c r="Y83" s="38">
        <f t="shared" si="32"/>
        <v>0</v>
      </c>
      <c r="Z83" s="38">
        <f>Z88+Z95+Z102+Z109+Z116+Z123+Z130+Z136</f>
        <v>868</v>
      </c>
      <c r="AA83" s="38">
        <f t="shared" si="32"/>
        <v>0</v>
      </c>
      <c r="AB83" s="38">
        <f t="shared" si="32"/>
        <v>1220.7</v>
      </c>
      <c r="AC83" s="38">
        <f t="shared" si="32"/>
        <v>0</v>
      </c>
      <c r="AD83" s="38">
        <f t="shared" si="32"/>
        <v>695</v>
      </c>
      <c r="AE83" s="38">
        <f t="shared" si="32"/>
        <v>0</v>
      </c>
      <c r="AF83" s="36"/>
      <c r="AG83" s="26"/>
    </row>
    <row r="84" spans="1:33" s="27" customFormat="1" ht="218.25" customHeight="1">
      <c r="A84" s="33" t="s">
        <v>44</v>
      </c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6"/>
      <c r="AG84" s="26"/>
    </row>
    <row r="85" spans="1:33" ht="18.75">
      <c r="A85" s="28" t="s">
        <v>26</v>
      </c>
      <c r="B85" s="4">
        <f>B87+B88</f>
        <v>0</v>
      </c>
      <c r="C85" s="4">
        <f>C87+C88</f>
        <v>0</v>
      </c>
      <c r="D85" s="4">
        <f>D87+D88</f>
        <v>0</v>
      </c>
      <c r="E85" s="4">
        <f>E87+E88</f>
        <v>0</v>
      </c>
      <c r="F85" s="4">
        <v>0</v>
      </c>
      <c r="G85" s="4">
        <f>_xlfn.IFERROR(E85/C85*100,0)</f>
        <v>0</v>
      </c>
      <c r="H85" s="4">
        <f>H87+H88</f>
        <v>0</v>
      </c>
      <c r="I85" s="4">
        <f aca="true" t="shared" si="33" ref="I85:AE85">I87+I88</f>
        <v>0</v>
      </c>
      <c r="J85" s="4">
        <f t="shared" si="33"/>
        <v>0</v>
      </c>
      <c r="K85" s="4">
        <f t="shared" si="33"/>
        <v>0</v>
      </c>
      <c r="L85" s="4">
        <f t="shared" si="33"/>
        <v>0</v>
      </c>
      <c r="M85" s="4">
        <f t="shared" si="33"/>
        <v>0</v>
      </c>
      <c r="N85" s="4">
        <f t="shared" si="33"/>
        <v>0</v>
      </c>
      <c r="O85" s="4">
        <f t="shared" si="33"/>
        <v>0</v>
      </c>
      <c r="P85" s="4">
        <f t="shared" si="33"/>
        <v>0</v>
      </c>
      <c r="Q85" s="4">
        <f t="shared" si="33"/>
        <v>0</v>
      </c>
      <c r="R85" s="4">
        <f t="shared" si="33"/>
        <v>0</v>
      </c>
      <c r="S85" s="4">
        <f t="shared" si="33"/>
        <v>0</v>
      </c>
      <c r="T85" s="4">
        <f t="shared" si="33"/>
        <v>0</v>
      </c>
      <c r="U85" s="4">
        <f t="shared" si="33"/>
        <v>0</v>
      </c>
      <c r="V85" s="4">
        <f t="shared" si="33"/>
        <v>0</v>
      </c>
      <c r="W85" s="4">
        <f t="shared" si="33"/>
        <v>0</v>
      </c>
      <c r="X85" s="4">
        <f t="shared" si="33"/>
        <v>0</v>
      </c>
      <c r="Y85" s="4">
        <f t="shared" si="33"/>
        <v>0</v>
      </c>
      <c r="Z85" s="4">
        <f t="shared" si="33"/>
        <v>0</v>
      </c>
      <c r="AA85" s="4">
        <f t="shared" si="33"/>
        <v>0</v>
      </c>
      <c r="AB85" s="4">
        <f>AB87+AB88</f>
        <v>0</v>
      </c>
      <c r="AC85" s="4">
        <f t="shared" si="33"/>
        <v>0</v>
      </c>
      <c r="AD85" s="4">
        <f t="shared" si="33"/>
        <v>0</v>
      </c>
      <c r="AE85" s="4">
        <f t="shared" si="33"/>
        <v>0</v>
      </c>
      <c r="AF85" s="41"/>
      <c r="AG85" s="26"/>
    </row>
    <row r="86" spans="1:33" s="27" customFormat="1" ht="18.75" hidden="1">
      <c r="A86" s="29" t="s">
        <v>18</v>
      </c>
      <c r="B86" s="5"/>
      <c r="C86" s="3"/>
      <c r="D86" s="3"/>
      <c r="E86" s="3"/>
      <c r="F86" s="4" t="e">
        <f>E86/B86*100</f>
        <v>#DIV/0!</v>
      </c>
      <c r="G86" s="4">
        <f>_xlfn.IFERROR(E86/C86*100,0)</f>
        <v>0</v>
      </c>
      <c r="H86" s="3"/>
      <c r="I86" s="3"/>
      <c r="J86" s="3"/>
      <c r="K86" s="3"/>
      <c r="L86" s="3"/>
      <c r="M86" s="3"/>
      <c r="N86" s="3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6"/>
      <c r="AG86" s="26"/>
    </row>
    <row r="87" spans="1:33" s="40" customFormat="1" ht="18.75">
      <c r="A87" s="29" t="s">
        <v>18</v>
      </c>
      <c r="B87" s="38">
        <f>H87+J87+L87+N87+P87+R87+T87+V87+X87+Z87+AB87+AD87</f>
        <v>0</v>
      </c>
      <c r="C87" s="2">
        <f>H87+J87+L87+N87+P87+R87</f>
        <v>0</v>
      </c>
      <c r="D87" s="2">
        <f>E87</f>
        <v>0</v>
      </c>
      <c r="E87" s="2">
        <f>I87+K87+M87+O87+Q87+S87+U87+W87+Y87+AA87+AC87+AE87</f>
        <v>0</v>
      </c>
      <c r="F87" s="5">
        <f>_xlfn.IFERROR(E87/B87*100,0)</f>
        <v>0</v>
      </c>
      <c r="G87" s="5">
        <f>_xlfn.IFERROR(E87/C87*100,0)</f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11"/>
      <c r="AG87" s="26"/>
    </row>
    <row r="88" spans="1:33" s="40" customFormat="1" ht="18.75">
      <c r="A88" s="29" t="s">
        <v>19</v>
      </c>
      <c r="B88" s="38">
        <f>H88+J88+L88+N88+P88+R88+T88+V88+X88+Z88+AB88+AD88</f>
        <v>0</v>
      </c>
      <c r="C88" s="2">
        <f>H88+J88+L88+N88+P88+R88</f>
        <v>0</v>
      </c>
      <c r="D88" s="2">
        <f>E88</f>
        <v>0</v>
      </c>
      <c r="E88" s="2">
        <f>I88+K88+M88+O88+Q88+S88+U88+W88+Y88+AA88+AC88+AE88</f>
        <v>0</v>
      </c>
      <c r="F88" s="5">
        <v>0</v>
      </c>
      <c r="G88" s="5">
        <f>_xlfn.IFERROR(E88/C88*100,0)</f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5">
        <v>0</v>
      </c>
      <c r="AA88" s="2">
        <v>0</v>
      </c>
      <c r="AB88" s="5">
        <v>0</v>
      </c>
      <c r="AC88" s="2">
        <v>0</v>
      </c>
      <c r="AD88" s="2">
        <v>0</v>
      </c>
      <c r="AE88" s="2">
        <v>0</v>
      </c>
      <c r="AF88" s="11"/>
      <c r="AG88" s="26"/>
    </row>
    <row r="89" spans="1:33" s="27" customFormat="1" ht="18.75" hidden="1">
      <c r="A89" s="29" t="s">
        <v>20</v>
      </c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6"/>
      <c r="AG89" s="26"/>
    </row>
    <row r="90" spans="1:33" s="27" customFormat="1" ht="18.75" hidden="1">
      <c r="A90" s="29" t="s">
        <v>21</v>
      </c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6"/>
      <c r="AG90" s="26"/>
    </row>
    <row r="91" spans="1:33" s="27" customFormat="1" ht="218.25" customHeight="1">
      <c r="A91" s="60" t="s">
        <v>45</v>
      </c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6"/>
      <c r="AG91" s="26"/>
    </row>
    <row r="92" spans="1:33" ht="18.75">
      <c r="A92" s="28" t="s">
        <v>26</v>
      </c>
      <c r="B92" s="4">
        <f>B94+B95</f>
        <v>1500</v>
      </c>
      <c r="C92" s="4">
        <f>C94+C95</f>
        <v>0</v>
      </c>
      <c r="D92" s="4">
        <f>D94+D95</f>
        <v>0</v>
      </c>
      <c r="E92" s="4">
        <f>E94+E95</f>
        <v>0</v>
      </c>
      <c r="F92" s="4">
        <f aca="true" t="shared" si="34" ref="F92:F97">E92/B92*100</f>
        <v>0</v>
      </c>
      <c r="G92" s="4">
        <f>_xlfn.IFERROR(E92/C92*100,0)</f>
        <v>0</v>
      </c>
      <c r="H92" s="4">
        <f>H94+H95</f>
        <v>0</v>
      </c>
      <c r="I92" s="4">
        <f aca="true" t="shared" si="35" ref="I92:AE92">I94+I95</f>
        <v>0</v>
      </c>
      <c r="J92" s="4">
        <f t="shared" si="35"/>
        <v>0</v>
      </c>
      <c r="K92" s="4">
        <f t="shared" si="35"/>
        <v>0</v>
      </c>
      <c r="L92" s="4">
        <f t="shared" si="35"/>
        <v>0</v>
      </c>
      <c r="M92" s="4">
        <f t="shared" si="35"/>
        <v>0</v>
      </c>
      <c r="N92" s="4">
        <f t="shared" si="35"/>
        <v>0</v>
      </c>
      <c r="O92" s="4">
        <f t="shared" si="35"/>
        <v>0</v>
      </c>
      <c r="P92" s="4">
        <f t="shared" si="35"/>
        <v>0</v>
      </c>
      <c r="Q92" s="4">
        <f t="shared" si="35"/>
        <v>0</v>
      </c>
      <c r="R92" s="4">
        <f t="shared" si="35"/>
        <v>0</v>
      </c>
      <c r="S92" s="4">
        <f t="shared" si="35"/>
        <v>0</v>
      </c>
      <c r="T92" s="4">
        <f t="shared" si="35"/>
        <v>0</v>
      </c>
      <c r="U92" s="4">
        <f t="shared" si="35"/>
        <v>0</v>
      </c>
      <c r="V92" s="4">
        <f t="shared" si="35"/>
        <v>0</v>
      </c>
      <c r="W92" s="4">
        <f t="shared" si="35"/>
        <v>0</v>
      </c>
      <c r="X92" s="4">
        <f t="shared" si="35"/>
        <v>0</v>
      </c>
      <c r="Y92" s="4">
        <f t="shared" si="35"/>
        <v>0</v>
      </c>
      <c r="Z92" s="4">
        <f t="shared" si="35"/>
        <v>451.7</v>
      </c>
      <c r="AA92" s="4">
        <f t="shared" si="35"/>
        <v>0</v>
      </c>
      <c r="AB92" s="4">
        <f>AB94+AB95</f>
        <v>1048.3</v>
      </c>
      <c r="AC92" s="4">
        <f t="shared" si="35"/>
        <v>0</v>
      </c>
      <c r="AD92" s="4">
        <f t="shared" si="35"/>
        <v>0</v>
      </c>
      <c r="AE92" s="4">
        <f t="shared" si="35"/>
        <v>0</v>
      </c>
      <c r="AF92" s="41"/>
      <c r="AG92" s="26"/>
    </row>
    <row r="93" spans="1:33" s="27" customFormat="1" ht="18.75" hidden="1">
      <c r="A93" s="29" t="s">
        <v>18</v>
      </c>
      <c r="B93" s="5"/>
      <c r="C93" s="3"/>
      <c r="D93" s="3"/>
      <c r="E93" s="3"/>
      <c r="F93" s="4" t="e">
        <f t="shared" si="34"/>
        <v>#DIV/0!</v>
      </c>
      <c r="G93" s="4">
        <f>_xlfn.IFERROR(E93/C93*100,0)</f>
        <v>0</v>
      </c>
      <c r="H93" s="3"/>
      <c r="I93" s="3"/>
      <c r="J93" s="3"/>
      <c r="K93" s="3"/>
      <c r="L93" s="3"/>
      <c r="M93" s="3"/>
      <c r="N93" s="3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6"/>
      <c r="AG93" s="26"/>
    </row>
    <row r="94" spans="1:33" s="40" customFormat="1" ht="18.75">
      <c r="A94" s="29" t="s">
        <v>18</v>
      </c>
      <c r="B94" s="38">
        <f>H94+J94+L94+N94+P94+R94+T94+V94+X94+Z94+AB94+AD94</f>
        <v>673.3</v>
      </c>
      <c r="C94" s="2">
        <f>H94+J94+L94+N94+P94+R94+T94+V94+X94</f>
        <v>0</v>
      </c>
      <c r="D94" s="2">
        <f>E94</f>
        <v>0</v>
      </c>
      <c r="E94" s="2">
        <f>I94+K94+M94+O94+Q94+S94+U94+W94+Y94+AA94+AC94+AE94</f>
        <v>0</v>
      </c>
      <c r="F94" s="5">
        <f>_xlfn.IFERROR(E94/B94*100,0)</f>
        <v>0</v>
      </c>
      <c r="G94" s="5">
        <f>_xlfn.IFERROR(E94/C94*100,0)</f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673.3</v>
      </c>
      <c r="AC94" s="2">
        <v>0</v>
      </c>
      <c r="AD94" s="2">
        <v>0</v>
      </c>
      <c r="AE94" s="2">
        <v>0</v>
      </c>
      <c r="AF94" s="11"/>
      <c r="AG94" s="26"/>
    </row>
    <row r="95" spans="1:33" s="40" customFormat="1" ht="18.75">
      <c r="A95" s="29" t="s">
        <v>19</v>
      </c>
      <c r="B95" s="38">
        <f>H95+J95+L95+N95+P95+R95+T95+V95+X95+Z95+AB95+AD95</f>
        <v>826.7</v>
      </c>
      <c r="C95" s="2">
        <f>H95+J95+L95+N95+P95+R95+T95+V95+X95</f>
        <v>0</v>
      </c>
      <c r="D95" s="2">
        <f>E95</f>
        <v>0</v>
      </c>
      <c r="E95" s="2">
        <f>I95+K95+M95+O95+Q95+S95+U95+W95+Y95+AA95+AC95+AE95</f>
        <v>0</v>
      </c>
      <c r="F95" s="5">
        <f t="shared" si="34"/>
        <v>0</v>
      </c>
      <c r="G95" s="5">
        <f>_xlfn.IFERROR(E95/C95*100,0)</f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5">
        <v>451.7</v>
      </c>
      <c r="AA95" s="2">
        <v>0</v>
      </c>
      <c r="AB95" s="5">
        <v>375</v>
      </c>
      <c r="AC95" s="2">
        <v>0</v>
      </c>
      <c r="AD95" s="2">
        <v>0</v>
      </c>
      <c r="AE95" s="2">
        <v>0</v>
      </c>
      <c r="AF95" s="11"/>
      <c r="AG95" s="26"/>
    </row>
    <row r="96" spans="1:33" s="27" customFormat="1" ht="18.75" hidden="1">
      <c r="A96" s="29" t="s">
        <v>20</v>
      </c>
      <c r="B96" s="5"/>
      <c r="C96" s="2">
        <f>H96+J96+L96+N96+P96+R96+T96</f>
        <v>0</v>
      </c>
      <c r="D96" s="3"/>
      <c r="E96" s="3"/>
      <c r="F96" s="4" t="e">
        <f t="shared" si="34"/>
        <v>#DIV/0!</v>
      </c>
      <c r="G96" s="3"/>
      <c r="H96" s="3"/>
      <c r="I96" s="3"/>
      <c r="J96" s="3"/>
      <c r="K96" s="3"/>
      <c r="L96" s="3"/>
      <c r="M96" s="3"/>
      <c r="N96" s="3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6"/>
      <c r="AG96" s="26"/>
    </row>
    <row r="97" spans="1:33" s="27" customFormat="1" ht="18.75" hidden="1">
      <c r="A97" s="29" t="s">
        <v>21</v>
      </c>
      <c r="B97" s="5"/>
      <c r="C97" s="2">
        <f>H97+J97+L97+N97+P97+R97+T97</f>
        <v>0</v>
      </c>
      <c r="D97" s="3"/>
      <c r="E97" s="3"/>
      <c r="F97" s="4" t="e">
        <f t="shared" si="34"/>
        <v>#DIV/0!</v>
      </c>
      <c r="G97" s="3"/>
      <c r="H97" s="3"/>
      <c r="I97" s="3"/>
      <c r="J97" s="3"/>
      <c r="K97" s="3"/>
      <c r="L97" s="3"/>
      <c r="M97" s="3"/>
      <c r="N97" s="3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6"/>
      <c r="AG97" s="26"/>
    </row>
    <row r="98" spans="1:33" s="27" customFormat="1" ht="60" customHeight="1">
      <c r="A98" s="60" t="s">
        <v>46</v>
      </c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6"/>
      <c r="AG98" s="26"/>
    </row>
    <row r="99" spans="1:33" ht="18.75">
      <c r="A99" s="28" t="s">
        <v>26</v>
      </c>
      <c r="B99" s="4">
        <f>B101+B102</f>
        <v>800</v>
      </c>
      <c r="C99" s="4">
        <f>C101+C102</f>
        <v>0</v>
      </c>
      <c r="D99" s="4">
        <f>D101+D102</f>
        <v>0</v>
      </c>
      <c r="E99" s="4">
        <f>E101+E102</f>
        <v>0</v>
      </c>
      <c r="F99" s="4">
        <f>E99/B99*100</f>
        <v>0</v>
      </c>
      <c r="G99" s="4">
        <f>_xlfn.IFERROR(E99/C99*100,0)</f>
        <v>0</v>
      </c>
      <c r="H99" s="4">
        <f>H101+H102</f>
        <v>0</v>
      </c>
      <c r="I99" s="4">
        <f aca="true" t="shared" si="36" ref="I99:AE99">I101+I102</f>
        <v>0</v>
      </c>
      <c r="J99" s="4">
        <f t="shared" si="36"/>
        <v>0</v>
      </c>
      <c r="K99" s="4">
        <f t="shared" si="36"/>
        <v>0</v>
      </c>
      <c r="L99" s="4">
        <f t="shared" si="36"/>
        <v>0</v>
      </c>
      <c r="M99" s="4">
        <f t="shared" si="36"/>
        <v>0</v>
      </c>
      <c r="N99" s="4">
        <f t="shared" si="36"/>
        <v>0</v>
      </c>
      <c r="O99" s="4">
        <f t="shared" si="36"/>
        <v>0</v>
      </c>
      <c r="P99" s="4">
        <f t="shared" si="36"/>
        <v>0</v>
      </c>
      <c r="Q99" s="4">
        <f t="shared" si="36"/>
        <v>0</v>
      </c>
      <c r="R99" s="4">
        <f t="shared" si="36"/>
        <v>0</v>
      </c>
      <c r="S99" s="4">
        <f t="shared" si="36"/>
        <v>0</v>
      </c>
      <c r="T99" s="4">
        <f t="shared" si="36"/>
        <v>0</v>
      </c>
      <c r="U99" s="4">
        <f t="shared" si="36"/>
        <v>0</v>
      </c>
      <c r="V99" s="4">
        <f t="shared" si="36"/>
        <v>0</v>
      </c>
      <c r="W99" s="4">
        <f t="shared" si="36"/>
        <v>0</v>
      </c>
      <c r="X99" s="4">
        <f t="shared" si="36"/>
        <v>0</v>
      </c>
      <c r="Y99" s="4">
        <f t="shared" si="36"/>
        <v>0</v>
      </c>
      <c r="Z99" s="4">
        <f t="shared" si="36"/>
        <v>500</v>
      </c>
      <c r="AA99" s="4">
        <f t="shared" si="36"/>
        <v>0</v>
      </c>
      <c r="AB99" s="4">
        <f>AB101+AB102</f>
        <v>300</v>
      </c>
      <c r="AC99" s="4">
        <f t="shared" si="36"/>
        <v>0</v>
      </c>
      <c r="AD99" s="4">
        <f t="shared" si="36"/>
        <v>0</v>
      </c>
      <c r="AE99" s="4">
        <f t="shared" si="36"/>
        <v>0</v>
      </c>
      <c r="AF99" s="41"/>
      <c r="AG99" s="26"/>
    </row>
    <row r="100" spans="1:33" s="27" customFormat="1" ht="18.75" hidden="1">
      <c r="A100" s="29" t="s">
        <v>18</v>
      </c>
      <c r="B100" s="5"/>
      <c r="C100" s="3"/>
      <c r="D100" s="3"/>
      <c r="E100" s="3"/>
      <c r="F100" s="4" t="e">
        <f>E100/B100*100</f>
        <v>#DIV/0!</v>
      </c>
      <c r="G100" s="4">
        <f>_xlfn.IFERROR(E100/C100*100,0)</f>
        <v>0</v>
      </c>
      <c r="H100" s="3"/>
      <c r="I100" s="3"/>
      <c r="J100" s="3"/>
      <c r="K100" s="3"/>
      <c r="L100" s="3"/>
      <c r="M100" s="3"/>
      <c r="N100" s="3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6"/>
      <c r="AG100" s="26"/>
    </row>
    <row r="101" spans="1:33" s="40" customFormat="1" ht="18.75">
      <c r="A101" s="29" t="s">
        <v>18</v>
      </c>
      <c r="B101" s="38">
        <f>H101+J101+L101+N101+P101+R101+T101+V101+X101+Z101+AB101+AD101</f>
        <v>500</v>
      </c>
      <c r="C101" s="2">
        <f>H101+J101+L101+N101+P101+R101+T101+V101+X101</f>
        <v>0</v>
      </c>
      <c r="D101" s="2">
        <f>E101</f>
        <v>0</v>
      </c>
      <c r="E101" s="2">
        <f>I101+K101+M101+O101+Q101+S101+U101+W101+Y101+AA101+AC101+AE101</f>
        <v>0</v>
      </c>
      <c r="F101" s="5">
        <v>0</v>
      </c>
      <c r="G101" s="5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250</v>
      </c>
      <c r="AA101" s="2">
        <v>0</v>
      </c>
      <c r="AB101" s="2">
        <v>250</v>
      </c>
      <c r="AC101" s="2">
        <v>0</v>
      </c>
      <c r="AD101" s="2">
        <v>0</v>
      </c>
      <c r="AE101" s="2">
        <v>0</v>
      </c>
      <c r="AF101" s="11"/>
      <c r="AG101" s="26"/>
    </row>
    <row r="102" spans="1:33" s="40" customFormat="1" ht="18.75">
      <c r="A102" s="29" t="s">
        <v>19</v>
      </c>
      <c r="B102" s="38">
        <f>H102+J102+L102+N102+P102+R102+T102+V102+X102+Z102+AB102+AD102</f>
        <v>300</v>
      </c>
      <c r="C102" s="2">
        <f>H102+J102+L102+N102+P102+R102+T102+V102+X102</f>
        <v>0</v>
      </c>
      <c r="D102" s="2">
        <f>E102</f>
        <v>0</v>
      </c>
      <c r="E102" s="2">
        <f>I102+K102+M102+O102+Q102+S102+U102+W102+Y102+AA102+AC102+AE102</f>
        <v>0</v>
      </c>
      <c r="F102" s="5">
        <f>E102/B102*100</f>
        <v>0</v>
      </c>
      <c r="G102" s="5">
        <f>_xlfn.IFERROR(E102/C102*100,0)</f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5">
        <v>250</v>
      </c>
      <c r="AA102" s="2">
        <v>0</v>
      </c>
      <c r="AB102" s="5">
        <v>50</v>
      </c>
      <c r="AC102" s="2">
        <v>0</v>
      </c>
      <c r="AD102" s="2">
        <v>0</v>
      </c>
      <c r="AE102" s="2">
        <v>0</v>
      </c>
      <c r="AF102" s="11"/>
      <c r="AG102" s="26"/>
    </row>
    <row r="103" spans="1:33" s="27" customFormat="1" ht="18.75" hidden="1">
      <c r="A103" s="29" t="s">
        <v>20</v>
      </c>
      <c r="B103" s="5"/>
      <c r="C103" s="2">
        <f>H103+J103+L103+N103+P103+R103+T103+V103+X103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6"/>
      <c r="AG103" s="26"/>
    </row>
    <row r="104" spans="1:33" s="27" customFormat="1" ht="18.75" hidden="1">
      <c r="A104" s="29" t="s">
        <v>21</v>
      </c>
      <c r="B104" s="5"/>
      <c r="C104" s="2">
        <f>H104+J104+L104+N104+P104+R104+T104+V104+X104</f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6"/>
      <c r="AG104" s="26"/>
    </row>
    <row r="105" spans="1:33" s="27" customFormat="1" ht="385.5" customHeight="1">
      <c r="A105" s="60" t="s">
        <v>47</v>
      </c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4" t="s">
        <v>64</v>
      </c>
      <c r="AG105" s="26"/>
    </row>
    <row r="106" spans="1:33" ht="18.75">
      <c r="A106" s="28" t="s">
        <v>26</v>
      </c>
      <c r="B106" s="4">
        <f>B108+B109</f>
        <v>800</v>
      </c>
      <c r="C106" s="4">
        <f>C108+C109</f>
        <v>800</v>
      </c>
      <c r="D106" s="4">
        <f>D108+D109</f>
        <v>800</v>
      </c>
      <c r="E106" s="4">
        <f>E108+E109</f>
        <v>800</v>
      </c>
      <c r="F106" s="4">
        <f aca="true" t="shared" si="37" ref="F106:F111">E106/B106*100</f>
        <v>100</v>
      </c>
      <c r="G106" s="4">
        <f>_xlfn.IFERROR(E106/C106*100,0)</f>
        <v>100</v>
      </c>
      <c r="H106" s="4">
        <f>H108+H109</f>
        <v>0</v>
      </c>
      <c r="I106" s="4">
        <f aca="true" t="shared" si="38" ref="I106:AE106">I108+I109</f>
        <v>0</v>
      </c>
      <c r="J106" s="4">
        <f t="shared" si="38"/>
        <v>0</v>
      </c>
      <c r="K106" s="4">
        <f t="shared" si="38"/>
        <v>0</v>
      </c>
      <c r="L106" s="4">
        <f t="shared" si="38"/>
        <v>0</v>
      </c>
      <c r="M106" s="4">
        <f t="shared" si="38"/>
        <v>0</v>
      </c>
      <c r="N106" s="4">
        <f t="shared" si="38"/>
        <v>0</v>
      </c>
      <c r="O106" s="4">
        <f t="shared" si="38"/>
        <v>0</v>
      </c>
      <c r="P106" s="4">
        <f t="shared" si="38"/>
        <v>0</v>
      </c>
      <c r="Q106" s="4">
        <f t="shared" si="38"/>
        <v>0</v>
      </c>
      <c r="R106" s="4">
        <f t="shared" si="38"/>
        <v>0</v>
      </c>
      <c r="S106" s="4">
        <f t="shared" si="38"/>
        <v>0</v>
      </c>
      <c r="T106" s="4">
        <f t="shared" si="38"/>
        <v>800</v>
      </c>
      <c r="U106" s="4">
        <f t="shared" si="38"/>
        <v>800</v>
      </c>
      <c r="V106" s="4">
        <f t="shared" si="38"/>
        <v>0</v>
      </c>
      <c r="W106" s="4">
        <f t="shared" si="38"/>
        <v>0</v>
      </c>
      <c r="X106" s="4">
        <f t="shared" si="38"/>
        <v>0</v>
      </c>
      <c r="Y106" s="4">
        <f t="shared" si="38"/>
        <v>0</v>
      </c>
      <c r="Z106" s="4">
        <f t="shared" si="38"/>
        <v>0</v>
      </c>
      <c r="AA106" s="4">
        <f t="shared" si="38"/>
        <v>0</v>
      </c>
      <c r="AB106" s="4">
        <f>AB108+AB109</f>
        <v>0</v>
      </c>
      <c r="AC106" s="4">
        <f t="shared" si="38"/>
        <v>0</v>
      </c>
      <c r="AD106" s="4">
        <f t="shared" si="38"/>
        <v>0</v>
      </c>
      <c r="AE106" s="4">
        <f t="shared" si="38"/>
        <v>0</v>
      </c>
      <c r="AF106" s="44"/>
      <c r="AG106" s="26"/>
    </row>
    <row r="107" spans="1:33" s="27" customFormat="1" ht="18.75" hidden="1">
      <c r="A107" s="29" t="s">
        <v>18</v>
      </c>
      <c r="B107" s="5"/>
      <c r="C107" s="3"/>
      <c r="D107" s="3"/>
      <c r="E107" s="3"/>
      <c r="F107" s="4" t="e">
        <f t="shared" si="37"/>
        <v>#DIV/0!</v>
      </c>
      <c r="G107" s="4">
        <f>_xlfn.IFERROR(E107/C107*100,0)</f>
        <v>0</v>
      </c>
      <c r="H107" s="3"/>
      <c r="I107" s="3"/>
      <c r="J107" s="3"/>
      <c r="K107" s="3"/>
      <c r="L107" s="3"/>
      <c r="M107" s="3"/>
      <c r="N107" s="3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4"/>
      <c r="AG107" s="26"/>
    </row>
    <row r="108" spans="1:33" s="40" customFormat="1" ht="18.75">
      <c r="A108" s="29" t="s">
        <v>18</v>
      </c>
      <c r="B108" s="38">
        <f>H108+J108+L108+N108+P108+R108+T108+V108+X108+Z108+AB108+AD108</f>
        <v>255.1</v>
      </c>
      <c r="C108" s="2">
        <f>H108+J108+L108+N108+P108+R108+T108+V108+X108</f>
        <v>255.1</v>
      </c>
      <c r="D108" s="2">
        <f>E108</f>
        <v>255.1</v>
      </c>
      <c r="E108" s="2">
        <f>I108+K108+M108+O108+Q108+S108+U108+W108+Y108+AA108+AC108+AE108</f>
        <v>255.1</v>
      </c>
      <c r="F108" s="5">
        <f>_xlfn.IFERROR(E108/B108*100,0)</f>
        <v>100</v>
      </c>
      <c r="G108" s="5">
        <f>_xlfn.IFERROR(E108/C108*100,0)</f>
        <v>100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255.1</v>
      </c>
      <c r="U108" s="2">
        <v>255.1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6"/>
      <c r="AG108" s="26"/>
    </row>
    <row r="109" spans="1:33" s="40" customFormat="1" ht="18.75">
      <c r="A109" s="29" t="s">
        <v>19</v>
      </c>
      <c r="B109" s="38">
        <f>H109+J109+L109+N109+P109+R109+T109+V109+X109+Z109+AB109+AD109</f>
        <v>544.9</v>
      </c>
      <c r="C109" s="2">
        <f>H109+J109+L109+N109+P109+R109+T109+V109+X109</f>
        <v>544.9</v>
      </c>
      <c r="D109" s="2">
        <f>E109</f>
        <v>544.9</v>
      </c>
      <c r="E109" s="2">
        <f>I109+K109+M109+O109+Q109+S109+U109+W109+Y109+AA109+AC109+AE109</f>
        <v>544.9</v>
      </c>
      <c r="F109" s="5">
        <f t="shared" si="37"/>
        <v>100</v>
      </c>
      <c r="G109" s="5">
        <f>_xlfn.IFERROR(E109/C109*100,0)</f>
        <v>100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544.9</v>
      </c>
      <c r="U109" s="2">
        <v>544.9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6"/>
      <c r="AG109" s="26"/>
    </row>
    <row r="110" spans="1:33" s="27" customFormat="1" ht="18.75" hidden="1">
      <c r="A110" s="29" t="s">
        <v>20</v>
      </c>
      <c r="B110" s="5"/>
      <c r="C110" s="3"/>
      <c r="D110" s="3"/>
      <c r="E110" s="3"/>
      <c r="F110" s="4" t="e">
        <f t="shared" si="37"/>
        <v>#DIV/0!</v>
      </c>
      <c r="G110" s="3"/>
      <c r="H110" s="3"/>
      <c r="I110" s="3"/>
      <c r="J110" s="3"/>
      <c r="K110" s="3"/>
      <c r="L110" s="3"/>
      <c r="M110" s="3"/>
      <c r="N110" s="3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4"/>
      <c r="AG110" s="26"/>
    </row>
    <row r="111" spans="1:33" s="27" customFormat="1" ht="18.75" hidden="1">
      <c r="A111" s="29" t="s">
        <v>21</v>
      </c>
      <c r="B111" s="5"/>
      <c r="C111" s="3"/>
      <c r="D111" s="3"/>
      <c r="E111" s="3"/>
      <c r="F111" s="4" t="e">
        <f t="shared" si="37"/>
        <v>#DIV/0!</v>
      </c>
      <c r="G111" s="3"/>
      <c r="H111" s="3"/>
      <c r="I111" s="3"/>
      <c r="J111" s="3"/>
      <c r="K111" s="3"/>
      <c r="L111" s="3"/>
      <c r="M111" s="3"/>
      <c r="N111" s="3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4"/>
      <c r="AG111" s="26"/>
    </row>
    <row r="112" spans="1:33" s="27" customFormat="1" ht="387.75" customHeight="1">
      <c r="A112" s="60" t="s">
        <v>48</v>
      </c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4" t="s">
        <v>65</v>
      </c>
      <c r="AG112" s="26"/>
    </row>
    <row r="113" spans="1:33" ht="18.75">
      <c r="A113" s="28" t="s">
        <v>26</v>
      </c>
      <c r="B113" s="4">
        <f>B115+B116</f>
        <v>600</v>
      </c>
      <c r="C113" s="4">
        <f>C115+C116</f>
        <v>300</v>
      </c>
      <c r="D113" s="4">
        <f>D115+D116</f>
        <v>300</v>
      </c>
      <c r="E113" s="4">
        <f>E115+E116</f>
        <v>300</v>
      </c>
      <c r="F113" s="4">
        <f>E113/B113*100</f>
        <v>50</v>
      </c>
      <c r="G113" s="4">
        <f>_xlfn.IFERROR(E113/C113*100,0)</f>
        <v>100</v>
      </c>
      <c r="H113" s="4">
        <f>H115+H116</f>
        <v>0</v>
      </c>
      <c r="I113" s="4">
        <f aca="true" t="shared" si="39" ref="I113:AE113">I115+I116</f>
        <v>0</v>
      </c>
      <c r="J113" s="4">
        <f t="shared" si="39"/>
        <v>0</v>
      </c>
      <c r="K113" s="4">
        <f t="shared" si="39"/>
        <v>0</v>
      </c>
      <c r="L113" s="4">
        <f t="shared" si="39"/>
        <v>0</v>
      </c>
      <c r="M113" s="4">
        <f t="shared" si="39"/>
        <v>0</v>
      </c>
      <c r="N113" s="4">
        <f t="shared" si="39"/>
        <v>0</v>
      </c>
      <c r="O113" s="4">
        <f t="shared" si="39"/>
        <v>0</v>
      </c>
      <c r="P113" s="4">
        <f t="shared" si="39"/>
        <v>0</v>
      </c>
      <c r="Q113" s="4">
        <f t="shared" si="39"/>
        <v>0</v>
      </c>
      <c r="R113" s="4">
        <f t="shared" si="39"/>
        <v>0</v>
      </c>
      <c r="S113" s="4">
        <f t="shared" si="39"/>
        <v>0</v>
      </c>
      <c r="T113" s="4">
        <f t="shared" si="39"/>
        <v>300</v>
      </c>
      <c r="U113" s="4">
        <f t="shared" si="39"/>
        <v>300</v>
      </c>
      <c r="V113" s="4">
        <f t="shared" si="39"/>
        <v>0</v>
      </c>
      <c r="W113" s="4">
        <f t="shared" si="39"/>
        <v>0</v>
      </c>
      <c r="X113" s="4">
        <f t="shared" si="39"/>
        <v>0</v>
      </c>
      <c r="Y113" s="4">
        <f t="shared" si="39"/>
        <v>0</v>
      </c>
      <c r="Z113" s="4">
        <f>Z115+Z116</f>
        <v>300</v>
      </c>
      <c r="AA113" s="4">
        <f t="shared" si="39"/>
        <v>0</v>
      </c>
      <c r="AB113" s="4">
        <f t="shared" si="39"/>
        <v>0</v>
      </c>
      <c r="AC113" s="4">
        <f t="shared" si="39"/>
        <v>0</v>
      </c>
      <c r="AD113" s="4">
        <f t="shared" si="39"/>
        <v>0</v>
      </c>
      <c r="AE113" s="4">
        <f t="shared" si="39"/>
        <v>0</v>
      </c>
      <c r="AF113" s="44"/>
      <c r="AG113" s="26"/>
    </row>
    <row r="114" spans="1:33" s="27" customFormat="1" ht="18.75" hidden="1">
      <c r="A114" s="29" t="s">
        <v>18</v>
      </c>
      <c r="B114" s="5"/>
      <c r="C114" s="3"/>
      <c r="D114" s="3"/>
      <c r="E114" s="3"/>
      <c r="F114" s="4" t="e">
        <f>E114/B114*100</f>
        <v>#DIV/0!</v>
      </c>
      <c r="G114" s="4">
        <f>_xlfn.IFERROR(E114/C114*100,0)</f>
        <v>0</v>
      </c>
      <c r="H114" s="3"/>
      <c r="I114" s="3"/>
      <c r="J114" s="3"/>
      <c r="K114" s="3"/>
      <c r="L114" s="3"/>
      <c r="M114" s="3"/>
      <c r="N114" s="3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4"/>
      <c r="AG114" s="26"/>
    </row>
    <row r="115" spans="1:33" s="40" customFormat="1" ht="18.75">
      <c r="A115" s="29" t="s">
        <v>18</v>
      </c>
      <c r="B115" s="38">
        <f>H115+J115+L115+N115+P115+R115+T115+V115+X115+Z115+AB115+AD115</f>
        <v>133.7</v>
      </c>
      <c r="C115" s="2">
        <f>H115+J115+L115+N115+P115+R115+T115+V115</f>
        <v>0</v>
      </c>
      <c r="D115" s="2">
        <f>E115</f>
        <v>0</v>
      </c>
      <c r="E115" s="2">
        <f>I115+K115+M115+O115+Q115+S115+U115+W115+Y115+AA115+AC115+AE115</f>
        <v>0</v>
      </c>
      <c r="F115" s="5">
        <v>0</v>
      </c>
      <c r="G115" s="5">
        <f>_xlfn.IFERROR(E115/C115*100,0)</f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133.7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6"/>
      <c r="AG115" s="26"/>
    </row>
    <row r="116" spans="1:33" s="40" customFormat="1" ht="18.75">
      <c r="A116" s="29" t="s">
        <v>19</v>
      </c>
      <c r="B116" s="38">
        <f>H116+J116+L116+N116+P116+R116+T116+V116+X116+Z116+AB116+AD116</f>
        <v>466.3</v>
      </c>
      <c r="C116" s="2">
        <f>H116+J116+L116+N116+P116+R116+T116+V116</f>
        <v>300</v>
      </c>
      <c r="D116" s="2">
        <f>E116</f>
        <v>300</v>
      </c>
      <c r="E116" s="2">
        <f>I116+K116+M116+O116+Q116+S116+U116+W116+Y116+AA116+AC116+AE116</f>
        <v>300</v>
      </c>
      <c r="F116" s="5">
        <f>E116/B116*100</f>
        <v>64.33626420759168</v>
      </c>
      <c r="G116" s="5">
        <f>_xlfn.IFERROR(E116/C116*100,0)</f>
        <v>100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300</v>
      </c>
      <c r="U116" s="2">
        <v>300</v>
      </c>
      <c r="V116" s="2">
        <v>0</v>
      </c>
      <c r="W116" s="2">
        <v>0</v>
      </c>
      <c r="X116" s="2">
        <v>0</v>
      </c>
      <c r="Y116" s="2">
        <v>0</v>
      </c>
      <c r="Z116" s="5">
        <v>166.3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6"/>
      <c r="AG116" s="26"/>
    </row>
    <row r="117" spans="1:33" s="27" customFormat="1" ht="18.75" hidden="1">
      <c r="A117" s="29" t="s">
        <v>20</v>
      </c>
      <c r="B117" s="5"/>
      <c r="C117" s="2">
        <f>H117+J117+L117+N117+P117+R117+T117</f>
        <v>0</v>
      </c>
      <c r="D117" s="3"/>
      <c r="E117" s="3"/>
      <c r="F117" s="4" t="e">
        <f>E117/B117*100</f>
        <v>#DIV/0!</v>
      </c>
      <c r="G117" s="3"/>
      <c r="H117" s="3"/>
      <c r="I117" s="3"/>
      <c r="J117" s="3"/>
      <c r="K117" s="3"/>
      <c r="L117" s="3"/>
      <c r="M117" s="3"/>
      <c r="N117" s="3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4"/>
      <c r="AG117" s="26"/>
    </row>
    <row r="118" spans="1:33" s="27" customFormat="1" ht="18.75" hidden="1">
      <c r="A118" s="29" t="s">
        <v>21</v>
      </c>
      <c r="B118" s="5"/>
      <c r="C118" s="2">
        <f>H118+J118+L118+N118+P118+R118+T118</f>
        <v>0</v>
      </c>
      <c r="D118" s="3"/>
      <c r="E118" s="3"/>
      <c r="F118" s="4" t="e">
        <f>E118/B118*100</f>
        <v>#DIV/0!</v>
      </c>
      <c r="G118" s="3"/>
      <c r="H118" s="3"/>
      <c r="I118" s="3"/>
      <c r="J118" s="3"/>
      <c r="K118" s="3"/>
      <c r="L118" s="3"/>
      <c r="M118" s="3"/>
      <c r="N118" s="3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4"/>
      <c r="AG118" s="26"/>
    </row>
    <row r="119" spans="1:33" s="27" customFormat="1" ht="366.75" customHeight="1">
      <c r="A119" s="60" t="s">
        <v>49</v>
      </c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4" t="s">
        <v>67</v>
      </c>
      <c r="AG119" s="26"/>
    </row>
    <row r="120" spans="1:33" ht="18.75">
      <c r="A120" s="28" t="s">
        <v>26</v>
      </c>
      <c r="B120" s="4">
        <f>B122+B123</f>
        <v>600</v>
      </c>
      <c r="C120" s="4">
        <f>C122+C123</f>
        <v>316.7</v>
      </c>
      <c r="D120" s="4">
        <f>D122+D123</f>
        <v>300</v>
      </c>
      <c r="E120" s="4">
        <f>E122+E123</f>
        <v>300</v>
      </c>
      <c r="F120" s="4">
        <f aca="true" t="shared" si="40" ref="F120:F125">E120/B120*100</f>
        <v>50</v>
      </c>
      <c r="G120" s="4">
        <f>_xlfn.IFERROR(E120/C120*100,0)</f>
        <v>94.7268708556994</v>
      </c>
      <c r="H120" s="4">
        <f>H122+H123</f>
        <v>0</v>
      </c>
      <c r="I120" s="4">
        <f aca="true" t="shared" si="41" ref="I120:AE120">I122+I123</f>
        <v>0</v>
      </c>
      <c r="J120" s="4">
        <f t="shared" si="41"/>
        <v>0</v>
      </c>
      <c r="K120" s="4">
        <f t="shared" si="41"/>
        <v>0</v>
      </c>
      <c r="L120" s="4">
        <f t="shared" si="41"/>
        <v>0</v>
      </c>
      <c r="M120" s="4">
        <f t="shared" si="41"/>
        <v>0</v>
      </c>
      <c r="N120" s="4">
        <f t="shared" si="41"/>
        <v>0</v>
      </c>
      <c r="O120" s="4">
        <f t="shared" si="41"/>
        <v>0</v>
      </c>
      <c r="P120" s="4">
        <f t="shared" si="41"/>
        <v>0</v>
      </c>
      <c r="Q120" s="4">
        <f t="shared" si="41"/>
        <v>0</v>
      </c>
      <c r="R120" s="4">
        <f t="shared" si="41"/>
        <v>0</v>
      </c>
      <c r="S120" s="4">
        <f t="shared" si="41"/>
        <v>0</v>
      </c>
      <c r="T120" s="4">
        <f t="shared" si="41"/>
        <v>316.7</v>
      </c>
      <c r="U120" s="4">
        <f t="shared" si="41"/>
        <v>300</v>
      </c>
      <c r="V120" s="4">
        <f t="shared" si="41"/>
        <v>0</v>
      </c>
      <c r="W120" s="4">
        <f t="shared" si="41"/>
        <v>0</v>
      </c>
      <c r="X120" s="4">
        <f t="shared" si="41"/>
        <v>0</v>
      </c>
      <c r="Y120" s="4">
        <f t="shared" si="41"/>
        <v>0</v>
      </c>
      <c r="Z120" s="4">
        <f t="shared" si="41"/>
        <v>0</v>
      </c>
      <c r="AA120" s="4">
        <f t="shared" si="41"/>
        <v>0</v>
      </c>
      <c r="AB120" s="4">
        <f t="shared" si="41"/>
        <v>283.3</v>
      </c>
      <c r="AC120" s="4">
        <f t="shared" si="41"/>
        <v>0</v>
      </c>
      <c r="AD120" s="4">
        <f t="shared" si="41"/>
        <v>0</v>
      </c>
      <c r="AE120" s="4">
        <f t="shared" si="41"/>
        <v>0</v>
      </c>
      <c r="AF120" s="41"/>
      <c r="AG120" s="26"/>
    </row>
    <row r="121" spans="1:33" s="27" customFormat="1" ht="18.75" hidden="1">
      <c r="A121" s="29" t="s">
        <v>18</v>
      </c>
      <c r="B121" s="5"/>
      <c r="C121" s="3"/>
      <c r="D121" s="3"/>
      <c r="E121" s="3"/>
      <c r="F121" s="4" t="e">
        <f t="shared" si="40"/>
        <v>#DIV/0!</v>
      </c>
      <c r="G121" s="4">
        <f>_xlfn.IFERROR(E121/C121*100,0)</f>
        <v>0</v>
      </c>
      <c r="H121" s="3"/>
      <c r="I121" s="3"/>
      <c r="J121" s="3"/>
      <c r="K121" s="3"/>
      <c r="L121" s="3"/>
      <c r="M121" s="3"/>
      <c r="N121" s="3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6"/>
      <c r="AG121" s="26"/>
    </row>
    <row r="122" spans="1:33" s="40" customFormat="1" ht="18.75">
      <c r="A122" s="29" t="s">
        <v>18</v>
      </c>
      <c r="B122" s="38">
        <f>H122+J122+L122+N122+P122+R122+T122+V122+X122+Z122+AB122+AD122</f>
        <v>317.2</v>
      </c>
      <c r="C122" s="2">
        <f>H122+J122+L122+N122+P122+R122+T122+V122+X122</f>
        <v>33.9</v>
      </c>
      <c r="D122" s="2">
        <f>E122</f>
        <v>17.2</v>
      </c>
      <c r="E122" s="2">
        <f>I122+K122+M122+O122+Q122+S122+U122+W122+Y122+AA122+AC122+AE122</f>
        <v>17.2</v>
      </c>
      <c r="F122" s="5">
        <f>_xlfn.IFERROR(E122/B122*100,0)</f>
        <v>5.422446406052964</v>
      </c>
      <c r="G122" s="5">
        <f>_xlfn.IFERROR(E122/C122*100,0)</f>
        <v>50.737463126843664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33.9</v>
      </c>
      <c r="U122" s="2">
        <v>17.2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283.3</v>
      </c>
      <c r="AC122" s="2">
        <v>0</v>
      </c>
      <c r="AD122" s="2">
        <v>0</v>
      </c>
      <c r="AE122" s="2">
        <v>0</v>
      </c>
      <c r="AF122" s="11"/>
      <c r="AG122" s="26"/>
    </row>
    <row r="123" spans="1:33" s="40" customFormat="1" ht="18.75">
      <c r="A123" s="29" t="s">
        <v>19</v>
      </c>
      <c r="B123" s="38">
        <f>H123+J123+L123+N123+P123+R123+T123+V123+X123+Z123+AB123+AD123</f>
        <v>282.8</v>
      </c>
      <c r="C123" s="2">
        <f>H123+J123+L123+N123+P123+R123+T123+V123+X123</f>
        <v>282.8</v>
      </c>
      <c r="D123" s="2">
        <f>E123</f>
        <v>282.8</v>
      </c>
      <c r="E123" s="2">
        <f>I123+K123+M123+O123+Q123+S123+U123+W123+Y123+AA123+AC123+AE123</f>
        <v>282.8</v>
      </c>
      <c r="F123" s="5">
        <f>E123/B123*100</f>
        <v>100</v>
      </c>
      <c r="G123" s="5">
        <f>_xlfn.IFERROR(E123/C123*100,0)</f>
        <v>100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5">
        <v>0</v>
      </c>
      <c r="S123" s="2">
        <v>0</v>
      </c>
      <c r="T123" s="2">
        <v>282.8</v>
      </c>
      <c r="U123" s="2">
        <v>282.8</v>
      </c>
      <c r="V123" s="2">
        <v>0</v>
      </c>
      <c r="W123" s="2">
        <v>0</v>
      </c>
      <c r="X123" s="2">
        <v>0</v>
      </c>
      <c r="Y123" s="2">
        <v>0</v>
      </c>
      <c r="Z123" s="5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11"/>
      <c r="AG123" s="26"/>
    </row>
    <row r="124" spans="1:33" s="27" customFormat="1" ht="18.75" hidden="1">
      <c r="A124" s="29" t="s">
        <v>20</v>
      </c>
      <c r="B124" s="5"/>
      <c r="C124" s="3"/>
      <c r="D124" s="3"/>
      <c r="E124" s="3"/>
      <c r="F124" s="4" t="e">
        <f t="shared" si="40"/>
        <v>#DIV/0!</v>
      </c>
      <c r="G124" s="3"/>
      <c r="H124" s="3"/>
      <c r="I124" s="3"/>
      <c r="J124" s="3"/>
      <c r="K124" s="3"/>
      <c r="L124" s="3"/>
      <c r="M124" s="3"/>
      <c r="N124" s="3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6"/>
      <c r="AG124" s="26"/>
    </row>
    <row r="125" spans="1:33" s="27" customFormat="1" ht="18.75" hidden="1">
      <c r="A125" s="29" t="s">
        <v>21</v>
      </c>
      <c r="B125" s="5"/>
      <c r="C125" s="3"/>
      <c r="D125" s="3"/>
      <c r="E125" s="3"/>
      <c r="F125" s="4" t="e">
        <f t="shared" si="40"/>
        <v>#DIV/0!</v>
      </c>
      <c r="G125" s="3"/>
      <c r="H125" s="3"/>
      <c r="I125" s="3"/>
      <c r="J125" s="3"/>
      <c r="K125" s="3"/>
      <c r="L125" s="3"/>
      <c r="M125" s="3"/>
      <c r="N125" s="3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6"/>
      <c r="AG125" s="26"/>
    </row>
    <row r="126" spans="1:33" s="27" customFormat="1" ht="192.75" customHeight="1">
      <c r="A126" s="60" t="s">
        <v>50</v>
      </c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6"/>
      <c r="AG126" s="26"/>
    </row>
    <row r="127" spans="1:33" ht="18.75">
      <c r="A127" s="28" t="s">
        <v>26</v>
      </c>
      <c r="B127" s="4">
        <f>B129+B130</f>
        <v>500</v>
      </c>
      <c r="C127" s="4">
        <f>C129+C130</f>
        <v>0</v>
      </c>
      <c r="D127" s="4">
        <f>D129+D130</f>
        <v>0</v>
      </c>
      <c r="E127" s="4">
        <f>E129+E130</f>
        <v>0</v>
      </c>
      <c r="F127" s="4">
        <f>E127/B127*100</f>
        <v>0</v>
      </c>
      <c r="G127" s="4">
        <f>_xlfn.IFERROR(E127/C127*100,0)</f>
        <v>0</v>
      </c>
      <c r="H127" s="4">
        <f>H129+H130</f>
        <v>0</v>
      </c>
      <c r="I127" s="4">
        <f aca="true" t="shared" si="42" ref="I127:AE127">I129+I130</f>
        <v>0</v>
      </c>
      <c r="J127" s="4">
        <f t="shared" si="42"/>
        <v>0</v>
      </c>
      <c r="K127" s="4">
        <f t="shared" si="42"/>
        <v>0</v>
      </c>
      <c r="L127" s="4">
        <f t="shared" si="42"/>
        <v>0</v>
      </c>
      <c r="M127" s="4">
        <f t="shared" si="42"/>
        <v>0</v>
      </c>
      <c r="N127" s="4">
        <f t="shared" si="42"/>
        <v>0</v>
      </c>
      <c r="O127" s="4">
        <f t="shared" si="42"/>
        <v>0</v>
      </c>
      <c r="P127" s="4">
        <f t="shared" si="42"/>
        <v>0</v>
      </c>
      <c r="Q127" s="4">
        <f t="shared" si="42"/>
        <v>0</v>
      </c>
      <c r="R127" s="4">
        <f t="shared" si="42"/>
        <v>0</v>
      </c>
      <c r="S127" s="4">
        <f t="shared" si="42"/>
        <v>0</v>
      </c>
      <c r="T127" s="4">
        <f t="shared" si="42"/>
        <v>0</v>
      </c>
      <c r="U127" s="4">
        <f t="shared" si="42"/>
        <v>0</v>
      </c>
      <c r="V127" s="4">
        <f t="shared" si="42"/>
        <v>0</v>
      </c>
      <c r="W127" s="4">
        <f t="shared" si="42"/>
        <v>0</v>
      </c>
      <c r="X127" s="4">
        <f t="shared" si="42"/>
        <v>0</v>
      </c>
      <c r="Y127" s="4">
        <f t="shared" si="42"/>
        <v>0</v>
      </c>
      <c r="Z127" s="4">
        <f t="shared" si="42"/>
        <v>0</v>
      </c>
      <c r="AA127" s="4">
        <f t="shared" si="42"/>
        <v>0</v>
      </c>
      <c r="AB127" s="4">
        <f>AB129+AB130</f>
        <v>500</v>
      </c>
      <c r="AC127" s="4">
        <f t="shared" si="42"/>
        <v>0</v>
      </c>
      <c r="AD127" s="4">
        <f t="shared" si="42"/>
        <v>0</v>
      </c>
      <c r="AE127" s="4">
        <f t="shared" si="42"/>
        <v>0</v>
      </c>
      <c r="AF127" s="41"/>
      <c r="AG127" s="26"/>
    </row>
    <row r="128" spans="1:33" s="27" customFormat="1" ht="18.75" hidden="1">
      <c r="A128" s="29" t="s">
        <v>18</v>
      </c>
      <c r="B128" s="5"/>
      <c r="C128" s="4">
        <f>C131</f>
        <v>0</v>
      </c>
      <c r="D128" s="4">
        <f>D131</f>
        <v>0</v>
      </c>
      <c r="E128" s="4">
        <f>E131</f>
        <v>0</v>
      </c>
      <c r="F128" s="4" t="e">
        <f>E128/B128*100</f>
        <v>#DIV/0!</v>
      </c>
      <c r="G128" s="4">
        <f>_xlfn.IFERROR(E128/C128*100,0)</f>
        <v>0</v>
      </c>
      <c r="H128" s="3"/>
      <c r="I128" s="3"/>
      <c r="J128" s="3"/>
      <c r="K128" s="3"/>
      <c r="L128" s="3"/>
      <c r="M128" s="3"/>
      <c r="N128" s="3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6"/>
      <c r="AG128" s="26"/>
    </row>
    <row r="129" spans="1:33" s="40" customFormat="1" ht="18.75">
      <c r="A129" s="29" t="s">
        <v>18</v>
      </c>
      <c r="B129" s="38">
        <f>H129+J129+L129+N129+P129+R129+T129+V129+X129+Z129+AB129+AD129</f>
        <v>399.3</v>
      </c>
      <c r="C129" s="5">
        <f>H129+J129+L129+N129+P129+R129+T129+V129+X129</f>
        <v>0</v>
      </c>
      <c r="D129" s="5">
        <f>E129</f>
        <v>0</v>
      </c>
      <c r="E129" s="5">
        <f>I129+K129+M129+O129+Q129+S129+U129+W129+Y129+AA129+AC129+AE129</f>
        <v>0</v>
      </c>
      <c r="F129" s="5">
        <v>0</v>
      </c>
      <c r="G129" s="5">
        <f>_xlfn.IFERROR(E129/C129*100,0)</f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399.3</v>
      </c>
      <c r="AC129" s="2">
        <v>0</v>
      </c>
      <c r="AD129" s="2">
        <v>0</v>
      </c>
      <c r="AE129" s="2">
        <v>0</v>
      </c>
      <c r="AF129" s="11"/>
      <c r="AG129" s="26"/>
    </row>
    <row r="130" spans="1:33" s="40" customFormat="1" ht="18.75">
      <c r="A130" s="29" t="s">
        <v>19</v>
      </c>
      <c r="B130" s="38">
        <f>H130+J130+L130+N130+P130+R130+T130+V130+X130+Z130+AB130+AD130</f>
        <v>100.7</v>
      </c>
      <c r="C130" s="5">
        <f>H130+J130+L130+N130+P130+R130+T130+V130+X130</f>
        <v>0</v>
      </c>
      <c r="D130" s="5">
        <f>E130</f>
        <v>0</v>
      </c>
      <c r="E130" s="5">
        <f>I130+K130+M130+O130+Q130+S130+U130+W130+Y130+AA130+AC130+AE130</f>
        <v>0</v>
      </c>
      <c r="F130" s="5">
        <f>E130/B130*100</f>
        <v>0</v>
      </c>
      <c r="G130" s="5">
        <f>_xlfn.IFERROR(E130/C130*100,0)</f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5">
        <v>100.7</v>
      </c>
      <c r="AC130" s="2">
        <v>0</v>
      </c>
      <c r="AD130" s="2">
        <v>0</v>
      </c>
      <c r="AE130" s="2">
        <v>0</v>
      </c>
      <c r="AF130" s="11"/>
      <c r="AG130" s="26"/>
    </row>
    <row r="131" spans="1:33" s="27" customFormat="1" ht="18.75" hidden="1">
      <c r="A131" s="29" t="s">
        <v>20</v>
      </c>
      <c r="B131" s="5"/>
      <c r="C131" s="5">
        <f>H131+J131+L131+N131+P131</f>
        <v>0</v>
      </c>
      <c r="D131" s="3"/>
      <c r="E131" s="3"/>
      <c r="F131" s="4" t="e">
        <f>E131/B131*100</f>
        <v>#DIV/0!</v>
      </c>
      <c r="G131" s="3"/>
      <c r="H131" s="3"/>
      <c r="I131" s="3"/>
      <c r="J131" s="3"/>
      <c r="K131" s="3"/>
      <c r="L131" s="3"/>
      <c r="M131" s="3"/>
      <c r="N131" s="3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6"/>
      <c r="AG131" s="26"/>
    </row>
    <row r="132" spans="1:33" s="27" customFormat="1" ht="18.75" hidden="1">
      <c r="A132" s="29" t="s">
        <v>21</v>
      </c>
      <c r="B132" s="5"/>
      <c r="C132" s="5">
        <f>H132+J132+L132+N132+P132</f>
        <v>0</v>
      </c>
      <c r="D132" s="3"/>
      <c r="E132" s="3"/>
      <c r="F132" s="4" t="e">
        <f>E132/B132*100</f>
        <v>#DIV/0!</v>
      </c>
      <c r="G132" s="3"/>
      <c r="H132" s="3"/>
      <c r="I132" s="3"/>
      <c r="J132" s="3"/>
      <c r="K132" s="3"/>
      <c r="L132" s="3"/>
      <c r="M132" s="3"/>
      <c r="N132" s="3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6"/>
      <c r="AG132" s="26"/>
    </row>
    <row r="133" spans="1:33" s="27" customFormat="1" ht="176.25" customHeight="1">
      <c r="A133" s="61" t="s">
        <v>56</v>
      </c>
      <c r="B133" s="5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4" t="s">
        <v>66</v>
      </c>
      <c r="AG133" s="26"/>
    </row>
    <row r="134" spans="1:33" ht="18.75">
      <c r="A134" s="28" t="s">
        <v>26</v>
      </c>
      <c r="B134" s="4">
        <f>B136</f>
        <v>1390</v>
      </c>
      <c r="C134" s="4">
        <f>C136</f>
        <v>0</v>
      </c>
      <c r="D134" s="4">
        <f>D136</f>
        <v>0</v>
      </c>
      <c r="E134" s="4">
        <f>E136</f>
        <v>0</v>
      </c>
      <c r="F134" s="4">
        <f>F136</f>
        <v>0</v>
      </c>
      <c r="G134" s="4">
        <f>_xlfn.IFERROR(E134/C134*100,0)</f>
        <v>0</v>
      </c>
      <c r="H134" s="4">
        <f>H136</f>
        <v>0</v>
      </c>
      <c r="I134" s="4">
        <f aca="true" t="shared" si="43" ref="I134:AE134">I136</f>
        <v>0</v>
      </c>
      <c r="J134" s="4">
        <f t="shared" si="43"/>
        <v>0</v>
      </c>
      <c r="K134" s="4">
        <f t="shared" si="43"/>
        <v>0</v>
      </c>
      <c r="L134" s="4">
        <f t="shared" si="43"/>
        <v>0</v>
      </c>
      <c r="M134" s="4">
        <f t="shared" si="43"/>
        <v>0</v>
      </c>
      <c r="N134" s="4">
        <f t="shared" si="43"/>
        <v>0</v>
      </c>
      <c r="O134" s="4">
        <f t="shared" si="43"/>
        <v>0</v>
      </c>
      <c r="P134" s="4">
        <f t="shared" si="43"/>
        <v>0</v>
      </c>
      <c r="Q134" s="4">
        <f t="shared" si="43"/>
        <v>0</v>
      </c>
      <c r="R134" s="4">
        <f t="shared" si="43"/>
        <v>0</v>
      </c>
      <c r="S134" s="4">
        <f t="shared" si="43"/>
        <v>0</v>
      </c>
      <c r="T134" s="4">
        <f t="shared" si="43"/>
        <v>0</v>
      </c>
      <c r="U134" s="4">
        <f t="shared" si="43"/>
        <v>0</v>
      </c>
      <c r="V134" s="4">
        <f t="shared" si="43"/>
        <v>0</v>
      </c>
      <c r="W134" s="4">
        <f t="shared" si="43"/>
        <v>0</v>
      </c>
      <c r="X134" s="4">
        <f t="shared" si="43"/>
        <v>0</v>
      </c>
      <c r="Y134" s="4">
        <f t="shared" si="43"/>
        <v>0</v>
      </c>
      <c r="Z134" s="4">
        <f t="shared" si="43"/>
        <v>0</v>
      </c>
      <c r="AA134" s="4">
        <f t="shared" si="43"/>
        <v>0</v>
      </c>
      <c r="AB134" s="4">
        <f>AB136</f>
        <v>695</v>
      </c>
      <c r="AC134" s="4">
        <f t="shared" si="43"/>
        <v>0</v>
      </c>
      <c r="AD134" s="4">
        <f t="shared" si="43"/>
        <v>695</v>
      </c>
      <c r="AE134" s="4">
        <f t="shared" si="43"/>
        <v>0</v>
      </c>
      <c r="AF134" s="41"/>
      <c r="AG134" s="26"/>
    </row>
    <row r="135" spans="1:33" s="27" customFormat="1" ht="18.75" hidden="1">
      <c r="A135" s="29" t="s">
        <v>18</v>
      </c>
      <c r="B135" s="5"/>
      <c r="C135" s="4">
        <f>C137</f>
        <v>0</v>
      </c>
      <c r="D135" s="4">
        <f>D137</f>
        <v>0</v>
      </c>
      <c r="E135" s="4">
        <f>E137</f>
        <v>0</v>
      </c>
      <c r="F135" s="4" t="e">
        <f>E135/B135*100</f>
        <v>#DIV/0!</v>
      </c>
      <c r="G135" s="4">
        <f>_xlfn.IFERROR(E135/C135*100,0)</f>
        <v>0</v>
      </c>
      <c r="H135" s="3"/>
      <c r="I135" s="3"/>
      <c r="J135" s="3"/>
      <c r="K135" s="3"/>
      <c r="L135" s="3"/>
      <c r="M135" s="3"/>
      <c r="N135" s="3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6"/>
      <c r="AG135" s="26"/>
    </row>
    <row r="136" spans="1:33" s="40" customFormat="1" ht="18.75">
      <c r="A136" s="29" t="s">
        <v>19</v>
      </c>
      <c r="B136" s="38">
        <f>H136+J136+L136+N136+P136+R136+T136+V136+X136+Z136+AB136+AD136</f>
        <v>1390</v>
      </c>
      <c r="C136" s="5">
        <f>H136+J136+L136+N136+P136+R136+T136+V136+X136</f>
        <v>0</v>
      </c>
      <c r="D136" s="5">
        <f>E136</f>
        <v>0</v>
      </c>
      <c r="E136" s="5">
        <f>AE136</f>
        <v>0</v>
      </c>
      <c r="F136" s="5">
        <f>_xlfn.IFERROR(E136/B136*100,0)</f>
        <v>0</v>
      </c>
      <c r="G136" s="5">
        <f>_xlfn.IFERROR(E136/C136*100,0)</f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695</v>
      </c>
      <c r="AC136" s="2">
        <v>0</v>
      </c>
      <c r="AD136" s="2">
        <v>695</v>
      </c>
      <c r="AE136" s="2">
        <v>0</v>
      </c>
      <c r="AF136" s="11"/>
      <c r="AG136" s="26"/>
    </row>
    <row r="137" spans="1:33" s="27" customFormat="1" ht="126" customHeight="1">
      <c r="A137" s="34" t="s">
        <v>51</v>
      </c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6"/>
      <c r="AG137" s="26"/>
    </row>
    <row r="138" spans="1:33" ht="18.75">
      <c r="A138" s="28" t="s">
        <v>26</v>
      </c>
      <c r="B138" s="4">
        <f>B140+B141</f>
        <v>300</v>
      </c>
      <c r="C138" s="4">
        <f>C140+C141</f>
        <v>0</v>
      </c>
      <c r="D138" s="4">
        <f>D140+D141</f>
        <v>0</v>
      </c>
      <c r="E138" s="4">
        <f>E140+E141</f>
        <v>0</v>
      </c>
      <c r="F138" s="4">
        <f>E138/B138*100</f>
        <v>0</v>
      </c>
      <c r="G138" s="4">
        <f>_xlfn.IFERROR(E138/C138*100,0)</f>
        <v>0</v>
      </c>
      <c r="H138" s="4">
        <f>H140+H141</f>
        <v>0</v>
      </c>
      <c r="I138" s="4">
        <f aca="true" t="shared" si="44" ref="I138:AE138">I140+I141</f>
        <v>0</v>
      </c>
      <c r="J138" s="4">
        <f t="shared" si="44"/>
        <v>0</v>
      </c>
      <c r="K138" s="4">
        <f t="shared" si="44"/>
        <v>0</v>
      </c>
      <c r="L138" s="4">
        <f t="shared" si="44"/>
        <v>0</v>
      </c>
      <c r="M138" s="4">
        <f t="shared" si="44"/>
        <v>0</v>
      </c>
      <c r="N138" s="4">
        <f t="shared" si="44"/>
        <v>0</v>
      </c>
      <c r="O138" s="4">
        <f t="shared" si="44"/>
        <v>0</v>
      </c>
      <c r="P138" s="4">
        <f t="shared" si="44"/>
        <v>0</v>
      </c>
      <c r="Q138" s="4">
        <f t="shared" si="44"/>
        <v>0</v>
      </c>
      <c r="R138" s="4">
        <f t="shared" si="44"/>
        <v>0</v>
      </c>
      <c r="S138" s="4">
        <f t="shared" si="44"/>
        <v>0</v>
      </c>
      <c r="T138" s="4">
        <f t="shared" si="44"/>
        <v>0</v>
      </c>
      <c r="U138" s="4">
        <f t="shared" si="44"/>
        <v>0</v>
      </c>
      <c r="V138" s="4">
        <f t="shared" si="44"/>
        <v>0</v>
      </c>
      <c r="W138" s="4">
        <f t="shared" si="44"/>
        <v>0</v>
      </c>
      <c r="X138" s="4">
        <f t="shared" si="44"/>
        <v>0</v>
      </c>
      <c r="Y138" s="4">
        <f t="shared" si="44"/>
        <v>0</v>
      </c>
      <c r="Z138" s="4">
        <f t="shared" si="44"/>
        <v>0</v>
      </c>
      <c r="AA138" s="4">
        <f t="shared" si="44"/>
        <v>0</v>
      </c>
      <c r="AB138" s="4">
        <f>AB140+AB141</f>
        <v>300</v>
      </c>
      <c r="AC138" s="4">
        <f t="shared" si="44"/>
        <v>0</v>
      </c>
      <c r="AD138" s="4">
        <f t="shared" si="44"/>
        <v>0</v>
      </c>
      <c r="AE138" s="4">
        <f t="shared" si="44"/>
        <v>0</v>
      </c>
      <c r="AF138" s="41"/>
      <c r="AG138" s="26"/>
    </row>
    <row r="139" spans="1:33" s="27" customFormat="1" ht="18.75" hidden="1">
      <c r="A139" s="29" t="s">
        <v>18</v>
      </c>
      <c r="B139" s="5"/>
      <c r="C139" s="3"/>
      <c r="D139" s="3"/>
      <c r="E139" s="3"/>
      <c r="F139" s="4" t="e">
        <f>E139/B139*100</f>
        <v>#DIV/0!</v>
      </c>
      <c r="G139" s="4">
        <f>_xlfn.IFERROR(E139/C139*100,0)</f>
        <v>0</v>
      </c>
      <c r="H139" s="3"/>
      <c r="I139" s="3"/>
      <c r="J139" s="3"/>
      <c r="K139" s="3"/>
      <c r="L139" s="3"/>
      <c r="M139" s="3"/>
      <c r="N139" s="3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6"/>
      <c r="AG139" s="26"/>
    </row>
    <row r="140" spans="1:33" s="40" customFormat="1" ht="18.75">
      <c r="A140" s="29" t="s">
        <v>18</v>
      </c>
      <c r="B140" s="38">
        <f>B145</f>
        <v>148.4</v>
      </c>
      <c r="C140" s="38">
        <f>C145</f>
        <v>0</v>
      </c>
      <c r="D140" s="38">
        <f>D145</f>
        <v>0</v>
      </c>
      <c r="E140" s="38">
        <f>E145</f>
        <v>0</v>
      </c>
      <c r="F140" s="5">
        <v>0</v>
      </c>
      <c r="G140" s="5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f>AB145</f>
        <v>148.4</v>
      </c>
      <c r="AC140" s="2">
        <v>0</v>
      </c>
      <c r="AD140" s="2">
        <v>0</v>
      </c>
      <c r="AE140" s="2">
        <v>0</v>
      </c>
      <c r="AF140" s="11"/>
      <c r="AG140" s="26"/>
    </row>
    <row r="141" spans="1:33" s="27" customFormat="1" ht="18.75">
      <c r="A141" s="29" t="s">
        <v>19</v>
      </c>
      <c r="B141" s="38">
        <f>B146</f>
        <v>151.6</v>
      </c>
      <c r="C141" s="38">
        <f>C146</f>
        <v>0</v>
      </c>
      <c r="D141" s="38">
        <f>D146</f>
        <v>0</v>
      </c>
      <c r="E141" s="38">
        <f>I141+K141+M141+O141+Q141+S141+U141+W141+Y141+AA141+AC141+AE141</f>
        <v>0</v>
      </c>
      <c r="F141" s="5">
        <f>E141/B141*100</f>
        <v>0</v>
      </c>
      <c r="G141" s="5">
        <f>_xlfn.IFERROR(E141/C141*100,0)</f>
        <v>0</v>
      </c>
      <c r="H141" s="38">
        <f>H146</f>
        <v>0</v>
      </c>
      <c r="I141" s="38">
        <f aca="true" t="shared" si="45" ref="I141:AE141">I146</f>
        <v>0</v>
      </c>
      <c r="J141" s="38">
        <f t="shared" si="45"/>
        <v>0</v>
      </c>
      <c r="K141" s="38">
        <f t="shared" si="45"/>
        <v>0</v>
      </c>
      <c r="L141" s="38">
        <f t="shared" si="45"/>
        <v>0</v>
      </c>
      <c r="M141" s="38">
        <f t="shared" si="45"/>
        <v>0</v>
      </c>
      <c r="N141" s="38">
        <f t="shared" si="45"/>
        <v>0</v>
      </c>
      <c r="O141" s="38">
        <f t="shared" si="45"/>
        <v>0</v>
      </c>
      <c r="P141" s="38">
        <f t="shared" si="45"/>
        <v>0</v>
      </c>
      <c r="Q141" s="38">
        <f t="shared" si="45"/>
        <v>0</v>
      </c>
      <c r="R141" s="38">
        <f t="shared" si="45"/>
        <v>0</v>
      </c>
      <c r="S141" s="38">
        <f t="shared" si="45"/>
        <v>0</v>
      </c>
      <c r="T141" s="38">
        <f t="shared" si="45"/>
        <v>0</v>
      </c>
      <c r="U141" s="38">
        <f t="shared" si="45"/>
        <v>0</v>
      </c>
      <c r="V141" s="38">
        <f t="shared" si="45"/>
        <v>0</v>
      </c>
      <c r="W141" s="38">
        <f t="shared" si="45"/>
        <v>0</v>
      </c>
      <c r="X141" s="38">
        <f t="shared" si="45"/>
        <v>0</v>
      </c>
      <c r="Y141" s="38">
        <f t="shared" si="45"/>
        <v>0</v>
      </c>
      <c r="Z141" s="38">
        <f t="shared" si="45"/>
        <v>0</v>
      </c>
      <c r="AA141" s="38">
        <f t="shared" si="45"/>
        <v>0</v>
      </c>
      <c r="AB141" s="38">
        <f>AB146</f>
        <v>151.6</v>
      </c>
      <c r="AC141" s="38">
        <f t="shared" si="45"/>
        <v>0</v>
      </c>
      <c r="AD141" s="38">
        <f t="shared" si="45"/>
        <v>0</v>
      </c>
      <c r="AE141" s="38">
        <f t="shared" si="45"/>
        <v>0</v>
      </c>
      <c r="AF141" s="36"/>
      <c r="AG141" s="26"/>
    </row>
    <row r="142" spans="1:33" s="27" customFormat="1" ht="256.5" customHeight="1">
      <c r="A142" s="60" t="s">
        <v>52</v>
      </c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4" t="s">
        <v>66</v>
      </c>
      <c r="AG142" s="26"/>
    </row>
    <row r="143" spans="1:33" ht="18.75">
      <c r="A143" s="28" t="s">
        <v>26</v>
      </c>
      <c r="B143" s="4">
        <f>B145+B146</f>
        <v>300</v>
      </c>
      <c r="C143" s="4">
        <f>C145+C146</f>
        <v>0</v>
      </c>
      <c r="D143" s="4">
        <f>D145+D146</f>
        <v>0</v>
      </c>
      <c r="E143" s="4">
        <f>E145+E146</f>
        <v>0</v>
      </c>
      <c r="F143" s="4">
        <f>E143/B143*100</f>
        <v>0</v>
      </c>
      <c r="G143" s="4">
        <f>_xlfn.IFERROR(E143/C143*100,0)</f>
        <v>0</v>
      </c>
      <c r="H143" s="4">
        <f>H145+H146</f>
        <v>0</v>
      </c>
      <c r="I143" s="4">
        <f aca="true" t="shared" si="46" ref="I143:AE143">I145+I146</f>
        <v>0</v>
      </c>
      <c r="J143" s="4">
        <f t="shared" si="46"/>
        <v>0</v>
      </c>
      <c r="K143" s="4">
        <f t="shared" si="46"/>
        <v>0</v>
      </c>
      <c r="L143" s="4">
        <f t="shared" si="46"/>
        <v>0</v>
      </c>
      <c r="M143" s="4">
        <f t="shared" si="46"/>
        <v>0</v>
      </c>
      <c r="N143" s="4">
        <f t="shared" si="46"/>
        <v>0</v>
      </c>
      <c r="O143" s="4">
        <f t="shared" si="46"/>
        <v>0</v>
      </c>
      <c r="P143" s="4">
        <f t="shared" si="46"/>
        <v>0</v>
      </c>
      <c r="Q143" s="4">
        <f t="shared" si="46"/>
        <v>0</v>
      </c>
      <c r="R143" s="4">
        <f t="shared" si="46"/>
        <v>0</v>
      </c>
      <c r="S143" s="4">
        <f t="shared" si="46"/>
        <v>0</v>
      </c>
      <c r="T143" s="4">
        <f t="shared" si="46"/>
        <v>0</v>
      </c>
      <c r="U143" s="4">
        <f t="shared" si="46"/>
        <v>0</v>
      </c>
      <c r="V143" s="4">
        <f t="shared" si="46"/>
        <v>0</v>
      </c>
      <c r="W143" s="4">
        <f t="shared" si="46"/>
        <v>0</v>
      </c>
      <c r="X143" s="4">
        <f t="shared" si="46"/>
        <v>0</v>
      </c>
      <c r="Y143" s="4">
        <f t="shared" si="46"/>
        <v>0</v>
      </c>
      <c r="Z143" s="4">
        <f t="shared" si="46"/>
        <v>0</v>
      </c>
      <c r="AA143" s="4">
        <f t="shared" si="46"/>
        <v>0</v>
      </c>
      <c r="AB143" s="4">
        <f>AB145+AB146</f>
        <v>300</v>
      </c>
      <c r="AC143" s="4">
        <f t="shared" si="46"/>
        <v>0</v>
      </c>
      <c r="AD143" s="4">
        <f t="shared" si="46"/>
        <v>0</v>
      </c>
      <c r="AE143" s="4">
        <f t="shared" si="46"/>
        <v>0</v>
      </c>
      <c r="AF143" s="41"/>
      <c r="AG143" s="26"/>
    </row>
    <row r="144" spans="1:33" s="27" customFormat="1" ht="18.75" hidden="1">
      <c r="A144" s="29" t="s">
        <v>18</v>
      </c>
      <c r="B144" s="5"/>
      <c r="C144" s="3"/>
      <c r="D144" s="3"/>
      <c r="E144" s="3"/>
      <c r="F144" s="4" t="e">
        <f>E144/B144*100</f>
        <v>#DIV/0!</v>
      </c>
      <c r="G144" s="4">
        <f>_xlfn.IFERROR(E144/C144*100,0)</f>
        <v>0</v>
      </c>
      <c r="H144" s="3"/>
      <c r="I144" s="3"/>
      <c r="J144" s="3"/>
      <c r="K144" s="3"/>
      <c r="L144" s="3"/>
      <c r="M144" s="3"/>
      <c r="N144" s="3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6"/>
      <c r="AG144" s="26"/>
    </row>
    <row r="145" spans="1:33" s="40" customFormat="1" ht="18.75">
      <c r="A145" s="29" t="s">
        <v>18</v>
      </c>
      <c r="B145" s="38">
        <f>H145+J145+L145+N145+P145+R145+T145+V145+X145+Z145+AB145+AD145</f>
        <v>148.4</v>
      </c>
      <c r="C145" s="2">
        <f>H145+J145+L145+N145+P145+R145+T145+V145+X145</f>
        <v>0</v>
      </c>
      <c r="D145" s="2">
        <f>E145</f>
        <v>0</v>
      </c>
      <c r="E145" s="2">
        <f>I145+K145+M145+O145+Q145+S145+U145+W145+Y145+AA145+AC145+AE145</f>
        <v>0</v>
      </c>
      <c r="F145" s="5">
        <v>0</v>
      </c>
      <c r="G145" s="5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148.4</v>
      </c>
      <c r="AC145" s="2">
        <v>0</v>
      </c>
      <c r="AD145" s="2">
        <v>0</v>
      </c>
      <c r="AE145" s="2">
        <v>0</v>
      </c>
      <c r="AF145" s="11"/>
      <c r="AG145" s="26"/>
    </row>
    <row r="146" spans="1:33" s="40" customFormat="1" ht="18.75">
      <c r="A146" s="29" t="s">
        <v>19</v>
      </c>
      <c r="B146" s="38">
        <f>H146+J146+L146+N146+P146+R146+T146+V146+X146+Z146+AB146+AD146</f>
        <v>151.6</v>
      </c>
      <c r="C146" s="2">
        <f>H146+J146+L146+N146+P146+R146+T146+V146+X146</f>
        <v>0</v>
      </c>
      <c r="D146" s="2">
        <f>E146</f>
        <v>0</v>
      </c>
      <c r="E146" s="2">
        <f>I146+K146+M146+O146+Q146+S146+U146+W146+Y146+AA146+AC146+AE146</f>
        <v>0</v>
      </c>
      <c r="F146" s="5">
        <f>E146/B146*100</f>
        <v>0</v>
      </c>
      <c r="G146" s="5">
        <f>_xlfn.IFERROR(E146/C146*100,0)</f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5">
        <v>151.6</v>
      </c>
      <c r="AC146" s="2">
        <v>0</v>
      </c>
      <c r="AD146" s="2">
        <v>0</v>
      </c>
      <c r="AE146" s="2">
        <v>0</v>
      </c>
      <c r="AF146" s="11"/>
      <c r="AG146" s="26"/>
    </row>
    <row r="147" spans="1:33" s="27" customFormat="1" ht="18.75" hidden="1">
      <c r="A147" s="29" t="s">
        <v>20</v>
      </c>
      <c r="B147" s="5"/>
      <c r="C147" s="3"/>
      <c r="D147" s="3"/>
      <c r="E147" s="3"/>
      <c r="F147" s="3"/>
      <c r="G147" s="4">
        <f>_xlfn.IFERROR(E147/C147*100,0)</f>
        <v>0</v>
      </c>
      <c r="H147" s="3"/>
      <c r="I147" s="3"/>
      <c r="J147" s="3"/>
      <c r="K147" s="3"/>
      <c r="L147" s="3"/>
      <c r="M147" s="3"/>
      <c r="N147" s="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26"/>
    </row>
    <row r="148" spans="1:33" s="27" customFormat="1" ht="18.75" hidden="1">
      <c r="A148" s="29" t="s">
        <v>21</v>
      </c>
      <c r="B148" s="5"/>
      <c r="C148" s="3"/>
      <c r="D148" s="3"/>
      <c r="E148" s="3"/>
      <c r="F148" s="3"/>
      <c r="G148" s="4">
        <f>_xlfn.IFERROR(E148/C148*100,0)</f>
        <v>0</v>
      </c>
      <c r="H148" s="3"/>
      <c r="I148" s="3"/>
      <c r="J148" s="3"/>
      <c r="K148" s="3"/>
      <c r="L148" s="3"/>
      <c r="M148" s="3"/>
      <c r="N148" s="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26"/>
    </row>
    <row r="149" spans="1:33" s="59" customFormat="1" ht="35.25" customHeight="1">
      <c r="A149" s="55" t="s">
        <v>53</v>
      </c>
      <c r="B149" s="56">
        <f>B150</f>
        <v>79183.14540000001</v>
      </c>
      <c r="C149" s="56">
        <f>C150</f>
        <v>57236.2306</v>
      </c>
      <c r="D149" s="56">
        <f>D150</f>
        <v>55113.50780000001</v>
      </c>
      <c r="E149" s="56">
        <f>E150</f>
        <v>55113.50780000001</v>
      </c>
      <c r="F149" s="56">
        <f>E149/B149*100</f>
        <v>69.60257453980857</v>
      </c>
      <c r="G149" s="56">
        <f>E149/C149*100</f>
        <v>96.291295255212</v>
      </c>
      <c r="H149" s="56">
        <f>H150</f>
        <v>8997.482</v>
      </c>
      <c r="I149" s="56">
        <f aca="true" t="shared" si="47" ref="I149:AD149">I150</f>
        <v>7890.89</v>
      </c>
      <c r="J149" s="56">
        <f t="shared" si="47"/>
        <v>6409.113</v>
      </c>
      <c r="K149" s="56">
        <f t="shared" si="47"/>
        <v>6350.375000000001</v>
      </c>
      <c r="L149" s="56">
        <f t="shared" si="47"/>
        <v>5569.232</v>
      </c>
      <c r="M149" s="56">
        <f t="shared" si="47"/>
        <v>5218.674999999999</v>
      </c>
      <c r="N149" s="56">
        <f>N150</f>
        <v>6156.1089999999995</v>
      </c>
      <c r="O149" s="56">
        <f t="shared" si="47"/>
        <v>6266.614</v>
      </c>
      <c r="P149" s="56">
        <f t="shared" si="47"/>
        <v>6457.9608</v>
      </c>
      <c r="Q149" s="56">
        <f t="shared" si="47"/>
        <v>6592.0898</v>
      </c>
      <c r="R149" s="56">
        <f t="shared" si="47"/>
        <v>5438.2495</v>
      </c>
      <c r="S149" s="56">
        <f t="shared" si="47"/>
        <v>5474.562</v>
      </c>
      <c r="T149" s="56">
        <f t="shared" si="47"/>
        <v>9349.313</v>
      </c>
      <c r="U149" s="56">
        <f>U150</f>
        <v>8673.786</v>
      </c>
      <c r="V149" s="56">
        <f t="shared" si="47"/>
        <v>5115.5318</v>
      </c>
      <c r="W149" s="56">
        <f t="shared" si="47"/>
        <v>4653.289999999999</v>
      </c>
      <c r="X149" s="56">
        <f t="shared" si="47"/>
        <v>3743.2395</v>
      </c>
      <c r="Y149" s="56">
        <f t="shared" si="47"/>
        <v>3993.226</v>
      </c>
      <c r="Z149" s="56">
        <f>Z150</f>
        <v>7701.2408000000005</v>
      </c>
      <c r="AA149" s="56">
        <f t="shared" si="47"/>
        <v>0</v>
      </c>
      <c r="AB149" s="56">
        <f>AB150</f>
        <v>7301.445000000001</v>
      </c>
      <c r="AC149" s="56">
        <f t="shared" si="47"/>
        <v>0</v>
      </c>
      <c r="AD149" s="56">
        <f t="shared" si="47"/>
        <v>6944.228999999999</v>
      </c>
      <c r="AE149" s="56">
        <f>AE150</f>
        <v>0</v>
      </c>
      <c r="AF149" s="57"/>
      <c r="AG149" s="58"/>
    </row>
    <row r="150" spans="1:33" ht="18.75">
      <c r="A150" s="28" t="s">
        <v>26</v>
      </c>
      <c r="B150" s="10">
        <f>B151+B152</f>
        <v>79183.14540000001</v>
      </c>
      <c r="C150" s="10">
        <f>C151+C152</f>
        <v>57236.2306</v>
      </c>
      <c r="D150" s="10">
        <f>D151+D152</f>
        <v>55113.50780000001</v>
      </c>
      <c r="E150" s="10">
        <f>E151+E152</f>
        <v>55113.50780000001</v>
      </c>
      <c r="F150" s="10">
        <f>E150/B150*100</f>
        <v>69.60257453980857</v>
      </c>
      <c r="G150" s="10">
        <f>E150/C150*100</f>
        <v>96.291295255212</v>
      </c>
      <c r="H150" s="10">
        <f aca="true" t="shared" si="48" ref="H150:Q150">H151+H152</f>
        <v>8997.482</v>
      </c>
      <c r="I150" s="10">
        <f t="shared" si="48"/>
        <v>7890.89</v>
      </c>
      <c r="J150" s="10">
        <f t="shared" si="48"/>
        <v>6409.113</v>
      </c>
      <c r="K150" s="10">
        <f t="shared" si="48"/>
        <v>6350.375000000001</v>
      </c>
      <c r="L150" s="10">
        <f t="shared" si="48"/>
        <v>5569.232</v>
      </c>
      <c r="M150" s="10">
        <f t="shared" si="48"/>
        <v>5218.674999999999</v>
      </c>
      <c r="N150" s="10">
        <f>N151+N152</f>
        <v>6156.1089999999995</v>
      </c>
      <c r="O150" s="10">
        <f t="shared" si="48"/>
        <v>6266.614</v>
      </c>
      <c r="P150" s="10">
        <f t="shared" si="48"/>
        <v>6457.9608</v>
      </c>
      <c r="Q150" s="10">
        <f t="shared" si="48"/>
        <v>6592.0898</v>
      </c>
      <c r="R150" s="10">
        <f aca="true" t="shared" si="49" ref="R150:AD150">R151+R152</f>
        <v>5438.2495</v>
      </c>
      <c r="S150" s="10">
        <f t="shared" si="49"/>
        <v>5474.562</v>
      </c>
      <c r="T150" s="10">
        <f t="shared" si="49"/>
        <v>9349.313</v>
      </c>
      <c r="U150" s="10">
        <f>U151+U152</f>
        <v>8673.786</v>
      </c>
      <c r="V150" s="10">
        <f t="shared" si="49"/>
        <v>5115.5318</v>
      </c>
      <c r="W150" s="10">
        <f t="shared" si="49"/>
        <v>4653.289999999999</v>
      </c>
      <c r="X150" s="10">
        <f t="shared" si="49"/>
        <v>3743.2395</v>
      </c>
      <c r="Y150" s="10">
        <f t="shared" si="49"/>
        <v>3993.226</v>
      </c>
      <c r="Z150" s="10">
        <f>Z151+Z152</f>
        <v>7701.2408000000005</v>
      </c>
      <c r="AA150" s="10">
        <f t="shared" si="49"/>
        <v>0</v>
      </c>
      <c r="AB150" s="10">
        <f t="shared" si="49"/>
        <v>7301.445000000001</v>
      </c>
      <c r="AC150" s="10">
        <f t="shared" si="49"/>
        <v>0</v>
      </c>
      <c r="AD150" s="10">
        <f t="shared" si="49"/>
        <v>6944.228999999999</v>
      </c>
      <c r="AE150" s="10">
        <f>AE151+AE152</f>
        <v>0</v>
      </c>
      <c r="AF150" s="10"/>
      <c r="AG150" s="26"/>
    </row>
    <row r="151" spans="1:33" s="27" customFormat="1" ht="18.75">
      <c r="A151" s="29" t="s">
        <v>18</v>
      </c>
      <c r="B151" s="11">
        <f aca="true" t="shared" si="50" ref="B151:D152">B51+B29+B8</f>
        <v>19509.596</v>
      </c>
      <c r="C151" s="11">
        <f>C51+C29+C8</f>
        <v>17271.595999999998</v>
      </c>
      <c r="D151" s="11">
        <f>D51+D29+D8</f>
        <v>17254.901</v>
      </c>
      <c r="E151" s="11">
        <f>E51+E29+E8</f>
        <v>17254.901</v>
      </c>
      <c r="F151" s="11">
        <f>E151/B151*100</f>
        <v>88.44314869462187</v>
      </c>
      <c r="G151" s="11">
        <f>_xlfn.IFERROR(E151/C151*100,0)</f>
        <v>99.90333840601646</v>
      </c>
      <c r="H151" s="12">
        <f>H51+H29+H8</f>
        <v>0</v>
      </c>
      <c r="I151" s="12">
        <f aca="true" t="shared" si="51" ref="I151:AC151">I51+I29+I8</f>
        <v>0</v>
      </c>
      <c r="J151" s="12">
        <f t="shared" si="51"/>
        <v>1074.75</v>
      </c>
      <c r="K151" s="12">
        <f t="shared" si="51"/>
        <v>770.542</v>
      </c>
      <c r="L151" s="12">
        <f t="shared" si="51"/>
        <v>2776.578</v>
      </c>
      <c r="M151" s="12">
        <f t="shared" si="51"/>
        <v>2510.575</v>
      </c>
      <c r="N151" s="12">
        <f>N51+N29+N8</f>
        <v>2652.29</v>
      </c>
      <c r="O151" s="12">
        <f t="shared" si="51"/>
        <v>2783.313</v>
      </c>
      <c r="P151" s="12">
        <f t="shared" si="51"/>
        <v>3044.309</v>
      </c>
      <c r="Q151" s="12">
        <f t="shared" si="51"/>
        <v>3469.058</v>
      </c>
      <c r="R151" s="12">
        <f t="shared" si="51"/>
        <v>2837.27</v>
      </c>
      <c r="S151" s="12">
        <f t="shared" si="51"/>
        <v>2772.028</v>
      </c>
      <c r="T151" s="12">
        <f>T51+T29+T8</f>
        <v>2167.5</v>
      </c>
      <c r="U151" s="12">
        <f>U51+U29+U8</f>
        <v>1960.175</v>
      </c>
      <c r="V151" s="12">
        <f t="shared" si="51"/>
        <v>2344.959</v>
      </c>
      <c r="W151" s="12">
        <f t="shared" si="51"/>
        <v>2529.56</v>
      </c>
      <c r="X151" s="12">
        <f t="shared" si="51"/>
        <v>373.94</v>
      </c>
      <c r="Y151" s="12">
        <f t="shared" si="51"/>
        <v>459.65</v>
      </c>
      <c r="Z151" s="12">
        <f>Z51+Z29+Z8</f>
        <v>483.7</v>
      </c>
      <c r="AA151" s="12">
        <f t="shared" si="51"/>
        <v>0</v>
      </c>
      <c r="AB151" s="12">
        <f t="shared" si="51"/>
        <v>1754.3</v>
      </c>
      <c r="AC151" s="12">
        <f t="shared" si="51"/>
        <v>0</v>
      </c>
      <c r="AD151" s="12">
        <f>AD51+AD29+AD8</f>
        <v>0</v>
      </c>
      <c r="AE151" s="12">
        <f>AE51+AE29+AE8</f>
        <v>0</v>
      </c>
      <c r="AF151" s="10"/>
      <c r="AG151" s="26"/>
    </row>
    <row r="152" spans="1:33" s="27" customFormat="1" ht="18.75">
      <c r="A152" s="29" t="s">
        <v>19</v>
      </c>
      <c r="B152" s="11">
        <f t="shared" si="50"/>
        <v>59673.5494</v>
      </c>
      <c r="C152" s="11">
        <f>C52+C30+C9</f>
        <v>39964.634600000005</v>
      </c>
      <c r="D152" s="11">
        <f t="shared" si="50"/>
        <v>37858.6068</v>
      </c>
      <c r="E152" s="11">
        <f>E52+E30+E9</f>
        <v>37858.6068</v>
      </c>
      <c r="F152" s="11">
        <f>E152/B152*100</f>
        <v>63.44286066549948</v>
      </c>
      <c r="G152" s="11">
        <f>E152/C152*100</f>
        <v>94.73027134845866</v>
      </c>
      <c r="H152" s="12">
        <f aca="true" t="shared" si="52" ref="H152:AD152">H52+H30+H9</f>
        <v>8997.482</v>
      </c>
      <c r="I152" s="12">
        <f t="shared" si="52"/>
        <v>7890.89</v>
      </c>
      <c r="J152" s="12">
        <f t="shared" si="52"/>
        <v>5334.363</v>
      </c>
      <c r="K152" s="12">
        <f t="shared" si="52"/>
        <v>5579.8330000000005</v>
      </c>
      <c r="L152" s="12">
        <f t="shared" si="52"/>
        <v>2792.6539999999995</v>
      </c>
      <c r="M152" s="12">
        <f>M52+M30+M9</f>
        <v>2708.1</v>
      </c>
      <c r="N152" s="12">
        <f t="shared" si="52"/>
        <v>3503.8189999999995</v>
      </c>
      <c r="O152" s="12">
        <f t="shared" si="52"/>
        <v>3483.301</v>
      </c>
      <c r="P152" s="12">
        <f t="shared" si="52"/>
        <v>3413.6517999999996</v>
      </c>
      <c r="Q152" s="12">
        <f t="shared" si="52"/>
        <v>3123.0317999999997</v>
      </c>
      <c r="R152" s="12">
        <f t="shared" si="52"/>
        <v>2600.9795</v>
      </c>
      <c r="S152" s="12">
        <f t="shared" si="52"/>
        <v>2702.534</v>
      </c>
      <c r="T152" s="12">
        <f t="shared" si="52"/>
        <v>7181.813</v>
      </c>
      <c r="U152" s="12">
        <f>U52+U30+U9</f>
        <v>6713.611000000001</v>
      </c>
      <c r="V152" s="12">
        <f t="shared" si="52"/>
        <v>2770.5728</v>
      </c>
      <c r="W152" s="12">
        <f t="shared" si="52"/>
        <v>2123.7299999999996</v>
      </c>
      <c r="X152" s="12">
        <f t="shared" si="52"/>
        <v>3369.2995</v>
      </c>
      <c r="Y152" s="12">
        <f t="shared" si="52"/>
        <v>3533.576</v>
      </c>
      <c r="Z152" s="12">
        <f t="shared" si="52"/>
        <v>7217.540800000001</v>
      </c>
      <c r="AA152" s="12">
        <f t="shared" si="52"/>
        <v>0</v>
      </c>
      <c r="AB152" s="12">
        <f t="shared" si="52"/>
        <v>5547.145</v>
      </c>
      <c r="AC152" s="12">
        <f t="shared" si="52"/>
        <v>0</v>
      </c>
      <c r="AD152" s="12">
        <f t="shared" si="52"/>
        <v>6944.228999999999</v>
      </c>
      <c r="AE152" s="12">
        <f>AE52+AE30+AE9</f>
        <v>0</v>
      </c>
      <c r="AF152" s="10"/>
      <c r="AG152" s="26"/>
    </row>
    <row r="153" spans="1:33" s="27" customFormat="1" ht="18.75" hidden="1">
      <c r="A153" s="29" t="s">
        <v>20</v>
      </c>
      <c r="B153" s="11"/>
      <c r="C153" s="12"/>
      <c r="D153" s="12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10"/>
      <c r="AG153" s="26"/>
    </row>
    <row r="154" spans="1:33" s="27" customFormat="1" ht="18.75" hidden="1">
      <c r="A154" s="29" t="s">
        <v>21</v>
      </c>
      <c r="B154" s="11"/>
      <c r="C154" s="12"/>
      <c r="D154" s="12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10"/>
      <c r="AG154" s="26"/>
    </row>
    <row r="155" ht="35.25" customHeight="1">
      <c r="B155" s="13"/>
    </row>
    <row r="156" spans="2:39" ht="35.25" customHeight="1">
      <c r="B156" s="75" t="s">
        <v>63</v>
      </c>
      <c r="C156" s="75"/>
      <c r="D156" s="75"/>
      <c r="E156" s="75"/>
      <c r="F156" s="75"/>
      <c r="G156" s="75"/>
      <c r="H156" s="75"/>
      <c r="I156" s="75"/>
      <c r="J156" s="14"/>
      <c r="K156" s="14"/>
      <c r="L156" s="14"/>
      <c r="M156" s="14"/>
      <c r="N156" s="14"/>
      <c r="O156" s="14"/>
      <c r="P156" s="14"/>
      <c r="Q156" s="45"/>
      <c r="R156" s="14"/>
      <c r="S156" s="14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4"/>
      <c r="AG156" s="14"/>
      <c r="AH156" s="14"/>
      <c r="AI156" s="14"/>
      <c r="AJ156" s="14"/>
      <c r="AK156" s="14"/>
      <c r="AL156" s="14"/>
      <c r="AM156" s="15"/>
    </row>
    <row r="157" spans="3:39" ht="10.5" customHeight="1">
      <c r="C157" s="15"/>
      <c r="D157" s="15"/>
      <c r="E157" s="15"/>
      <c r="F157" s="15"/>
      <c r="G157" s="15"/>
      <c r="H157" s="14"/>
      <c r="I157" s="14"/>
      <c r="J157" s="14"/>
      <c r="K157" s="14"/>
      <c r="L157" s="14"/>
      <c r="M157" s="14"/>
      <c r="N157" s="14"/>
      <c r="O157" s="14"/>
      <c r="P157" s="14"/>
      <c r="Q157" s="45"/>
      <c r="R157" s="14"/>
      <c r="S157" s="14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4"/>
      <c r="AG157" s="14"/>
      <c r="AH157" s="14"/>
      <c r="AI157" s="14"/>
      <c r="AJ157" s="14"/>
      <c r="AK157" s="14"/>
      <c r="AL157" s="14"/>
      <c r="AM157" s="15"/>
    </row>
    <row r="158" spans="2:39" ht="30.75" customHeight="1">
      <c r="B158" s="83" t="s">
        <v>61</v>
      </c>
      <c r="C158" s="83"/>
      <c r="D158" s="83"/>
      <c r="E158" s="83"/>
      <c r="F158" s="83"/>
      <c r="G158" s="83"/>
      <c r="H158" s="83"/>
      <c r="I158" s="14"/>
      <c r="J158" s="14"/>
      <c r="K158" s="14"/>
      <c r="L158" s="14"/>
      <c r="M158" s="14"/>
      <c r="N158" s="14"/>
      <c r="O158" s="14"/>
      <c r="P158" s="14"/>
      <c r="Q158" s="45"/>
      <c r="R158" s="14"/>
      <c r="S158" s="14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4"/>
      <c r="AG158" s="14"/>
      <c r="AH158" s="14"/>
      <c r="AI158" s="14"/>
      <c r="AJ158" s="14"/>
      <c r="AK158" s="14"/>
      <c r="AL158" s="14"/>
      <c r="AM158" s="15"/>
    </row>
    <row r="159" spans="2:7" ht="19.5" customHeight="1">
      <c r="B159" s="74"/>
      <c r="C159" s="75"/>
      <c r="D159" s="75"/>
      <c r="E159" s="75"/>
      <c r="F159" s="75"/>
      <c r="G159" s="75"/>
    </row>
    <row r="160" spans="3:7" ht="6" customHeight="1">
      <c r="C160" s="15"/>
      <c r="D160" s="15"/>
      <c r="E160" s="15"/>
      <c r="F160" s="15"/>
      <c r="G160" s="15"/>
    </row>
    <row r="161" spans="2:7" ht="18.75" hidden="1">
      <c r="B161" s="75"/>
      <c r="C161" s="75"/>
      <c r="D161" s="75"/>
      <c r="E161" s="75"/>
      <c r="F161" s="75"/>
      <c r="G161" s="15"/>
    </row>
  </sheetData>
  <sheetProtection/>
  <mergeCells count="24">
    <mergeCell ref="B156:I156"/>
    <mergeCell ref="B158:H158"/>
    <mergeCell ref="A2:A3"/>
    <mergeCell ref="F2:G2"/>
    <mergeCell ref="H2:I2"/>
    <mergeCell ref="J2:K2"/>
    <mergeCell ref="B2:B3"/>
    <mergeCell ref="X2:Y2"/>
    <mergeCell ref="A1:S1"/>
    <mergeCell ref="Z2:AA2"/>
    <mergeCell ref="AB2:AC2"/>
    <mergeCell ref="C2:C3"/>
    <mergeCell ref="D2:D3"/>
    <mergeCell ref="E2:E3"/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9" scale="44" r:id="rId1"/>
  <colBreaks count="1" manualBreakCount="1">
    <brk id="19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2017-10-12T11:08:55Z</cp:lastPrinted>
  <dcterms:created xsi:type="dcterms:W3CDTF">1996-10-08T23:32:33Z</dcterms:created>
  <dcterms:modified xsi:type="dcterms:W3CDTF">2017-10-18T10:17:42Z</dcterms:modified>
  <cp:category/>
  <cp:version/>
  <cp:contentType/>
  <cp:contentStatus/>
</cp:coreProperties>
</file>