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576" windowHeight="7968" activeTab="1"/>
  </bookViews>
  <sheets>
    <sheet name="График" sheetId="1" r:id="rId1"/>
    <sheet name="сентябрь" sheetId="2" r:id="rId2"/>
  </sheets>
  <definedNames>
    <definedName name="_xlnm.Print_Titles" localSheetId="0">'График'!$A:$A,'График'!$6:$6</definedName>
    <definedName name="_xlnm.Print_Titles" localSheetId="1">'сентябрь'!$A:$A,'сентябрь'!$6:$6</definedName>
    <definedName name="_xlnm.Print_Area" localSheetId="0">'График'!$A$1:$N$42</definedName>
    <definedName name="_xlnm.Print_Area" localSheetId="1">'сентябрь'!$A$1:$AF$62</definedName>
  </definedNames>
  <calcPr fullCalcOnLoad="1"/>
</workbook>
</file>

<file path=xl/sharedStrings.xml><?xml version="1.0" encoding="utf-8"?>
<sst xmlns="http://schemas.openxmlformats.org/spreadsheetml/2006/main" count="152" uniqueCount="51">
  <si>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</si>
  <si>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</si>
  <si>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</si>
  <si>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</si>
  <si>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</si>
  <si>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</si>
  <si>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</si>
  <si>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</si>
  <si>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</si>
  <si>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</si>
  <si>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</si>
  <si>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</si>
  <si>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</si>
  <si>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тыс.руб.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</si>
  <si>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</si>
  <si>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</si>
  <si>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</si>
  <si>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</si>
  <si>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</si>
  <si>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План на 2018 год, всего:</t>
  </si>
  <si>
    <t xml:space="preserve">Комплексный план (сетевой график) по реализации мероприятий муниципальной программы </t>
  </si>
  <si>
    <t>"Формирование комфортной городской среды в городе Когалыме на 2018-2022 годы"</t>
  </si>
  <si>
    <t>Муниципальная программа "Формирование комфортной городской среды в городе Когалыме на 2018-2022 годы"</t>
  </si>
  <si>
    <t>1.1. Благоустройство дворовых территорий многоквартирных домов в городе Когалыме (1,2,3)</t>
  </si>
  <si>
    <t>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(4,5)</t>
  </si>
  <si>
    <t>1.2.1. Строительство объекта «Сквер «Фестивальный»</t>
  </si>
  <si>
    <t>1.2.2. Строительство и реконструкция общественных территорий</t>
  </si>
  <si>
    <t>Итого</t>
  </si>
  <si>
    <t>Всего по программе:</t>
  </si>
  <si>
    <r>
      <t>Ответственный исполнитель муниципальной программы</t>
    </r>
    <r>
      <rPr>
        <b/>
        <u val="single"/>
        <sz val="14"/>
        <rFont val="Times New Roman"/>
        <family val="1"/>
      </rPr>
      <t xml:space="preserve"> ОАиГ</t>
    </r>
  </si>
  <si>
    <t>Исполнитель: 
Касимова А.Р.,
Шмытова Е.Ю.
т. 8(34667)93-792</t>
  </si>
  <si>
    <t xml:space="preserve">Отчет о ходе реализации мероприятий муниципальной программы 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</si>
  <si>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</si>
  <si>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</si>
  <si>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</si>
  <si>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</si>
  <si>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</si>
  <si>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1.2.3. Проведение рейтингового голосования по определению общественных территорий, требующих благоустройства в первоочередном порядке</t>
  </si>
  <si>
    <t>Результаты реализации и причины отклонений факта от плана</t>
  </si>
  <si>
    <t>Денежные средства портачены на: 1) изготовление информационных стендов размером 1000х1400 (13 шт.);
2) печать изображений на футболках (57 шт.);
3) изготовление флажков формата А-5 на стройке (26 шт.);
4) печать избирательных бюллетеней формата А-4 (15000 шт.); 5) покупку канцелярских товаров</t>
  </si>
  <si>
    <t>софинансирование (50%)</t>
  </si>
  <si>
    <t>софинансирование (10%)</t>
  </si>
  <si>
    <t>Исполнитель: 
Цыганкова И.А.
т. 8(34667)93-790</t>
  </si>
  <si>
    <t>"Формирование комфортной городской среды в городе Когалыме на 2018-2022 годы"
за сентябрь 2018 года</t>
  </si>
  <si>
    <t>План на 30.09.2018</t>
  </si>
  <si>
    <t>Профинансировано на 30.09.2018</t>
  </si>
  <si>
    <t>Кассовый расход на  30.09.2018</t>
  </si>
  <si>
    <t>Заключены МК с ООО "Дорстройсервис" от 20.06.2018: №0187300013718000111-0070611-02 на сумму 10317,55 т.р. На выполнение работ по благоустройству дворовых территорий многоквартирного дома №2 по ул.Молодежная в городе Когалыме и №0187300013718000114-0070611-02 на сумму 8877,45 т.р. на выполнение работ по благоустройству дворовых территорий многоквартирных домов №14а, 14б по ул.Мира в городе Когалыме. Дата окончания исполнения контрактов 31.10.2018.
Работы во дворе МКД №14а,14б по ул.Мира выполнены в полном объеме, ведутся работы по устранению замечаний.
Работы по благоустройству дворовой территории МКД №2 по ул.Молодежная  завершены. 
Оплата будет проведена после проведения общественной приемки объектов. Дата прведения приемки назначена на 10.10.2018</t>
  </si>
  <si>
    <t>1.2.4. Реконструкция объекта "Бульвар вдоль улицы Мира" (в том числе ПИР)</t>
  </si>
  <si>
    <t>11.09.2018 заключен МК №0187300013718000157.
1 этап - подготовительные и строительно-монтажные работы,  срок выполнения 26.10.2018.
Работы ведутся согласно графику выполнения работ.</t>
  </si>
  <si>
    <t>Контракт №18ДО554 от 17.09.2018 на реконструкцию объекта. Срок завершения работ 30.11.2018.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</si>
</sst>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(* #,##0.0000_);_(* \(#,##0.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2" fontId="4" fillId="0" borderId="11" xfId="60" applyFont="1" applyFill="1" applyBorder="1" applyAlignment="1">
      <alignment horizontal="justify" wrapText="1"/>
    </xf>
    <xf numFmtId="172" fontId="4" fillId="0" borderId="11" xfId="60" applyFont="1" applyFill="1" applyBorder="1" applyAlignment="1" applyProtection="1">
      <alignment vertical="center" wrapText="1"/>
      <protection/>
    </xf>
    <xf numFmtId="172" fontId="5" fillId="0" borderId="11" xfId="60" applyFont="1" applyFill="1" applyBorder="1" applyAlignment="1">
      <alignment horizontal="justify" wrapText="1"/>
    </xf>
    <xf numFmtId="172" fontId="5" fillId="0" borderId="11" xfId="6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72" fontId="12" fillId="0" borderId="11" xfId="6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172" fontId="14" fillId="0" borderId="11" xfId="6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vertical="center" wrapText="1"/>
    </xf>
    <xf numFmtId="172" fontId="13" fillId="0" borderId="11" xfId="6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view="pageBreakPreview" zoomScale="70" zoomScaleNormal="7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1" sqref="G31"/>
    </sheetView>
  </sheetViews>
  <sheetFormatPr defaultColWidth="9.140625" defaultRowHeight="12.75"/>
  <cols>
    <col min="1" max="1" width="39.140625" style="2" customWidth="1"/>
    <col min="2" max="2" width="14.8515625" style="2" customWidth="1"/>
    <col min="3" max="3" width="16.8515625" style="1" customWidth="1"/>
    <col min="4" max="8" width="14.7109375" style="1" customWidth="1"/>
    <col min="9" max="14" width="14.7109375" style="3" customWidth="1"/>
    <col min="15" max="16384" width="9.140625" style="1" customWidth="1"/>
  </cols>
  <sheetData>
    <row r="1" spans="1:14" ht="29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7.7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 t="s">
        <v>13</v>
      </c>
    </row>
    <row r="6" spans="1:14" s="5" customFormat="1" ht="59.25" customHeight="1">
      <c r="A6" s="23" t="s">
        <v>5</v>
      </c>
      <c r="B6" s="24" t="s">
        <v>19</v>
      </c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</row>
    <row r="7" spans="1:14" s="6" customFormat="1" ht="17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 s="6" customFormat="1" ht="17.25">
      <c r="A8" s="42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s="7" customFormat="1" ht="69" customHeight="1">
      <c r="A9" s="13" t="s">
        <v>23</v>
      </c>
      <c r="B9" s="13">
        <f aca="true" t="shared" si="0" ref="B9:N9">B10</f>
        <v>19140.1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19140.1</v>
      </c>
      <c r="L9" s="13">
        <f t="shared" si="0"/>
        <v>0</v>
      </c>
      <c r="M9" s="13">
        <f t="shared" si="0"/>
        <v>0</v>
      </c>
      <c r="N9" s="13">
        <f t="shared" si="0"/>
        <v>0</v>
      </c>
    </row>
    <row r="10" spans="1:14" s="7" customFormat="1" ht="17.25">
      <c r="A10" s="16" t="s">
        <v>18</v>
      </c>
      <c r="B10" s="13">
        <f>SUM(B11:B14)</f>
        <v>19140.1</v>
      </c>
      <c r="C10" s="13">
        <f aca="true" t="shared" si="1" ref="C10:N10">SUM(C11:C14)</f>
        <v>0</v>
      </c>
      <c r="D10" s="13">
        <f t="shared" si="1"/>
        <v>0</v>
      </c>
      <c r="E10" s="13">
        <f>SUM(E11:E14)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19140.1</v>
      </c>
      <c r="L10" s="13">
        <f t="shared" si="1"/>
        <v>0</v>
      </c>
      <c r="M10" s="13">
        <f t="shared" si="1"/>
        <v>0</v>
      </c>
      <c r="N10" s="13">
        <f t="shared" si="1"/>
        <v>0</v>
      </c>
    </row>
    <row r="11" spans="1:14" s="7" customFormat="1" ht="18">
      <c r="A11" s="19" t="s">
        <v>16</v>
      </c>
      <c r="B11" s="15">
        <f>C11+D11+E11+F11+G11+H11+I11+J11+K11+L11+M11+N11</f>
        <v>942</v>
      </c>
      <c r="C11" s="13"/>
      <c r="D11" s="13"/>
      <c r="E11" s="13"/>
      <c r="F11" s="13"/>
      <c r="G11" s="13"/>
      <c r="H11" s="13"/>
      <c r="I11" s="13"/>
      <c r="J11" s="13"/>
      <c r="K11" s="15">
        <v>942</v>
      </c>
      <c r="L11" s="13"/>
      <c r="M11" s="13"/>
      <c r="N11" s="13"/>
    </row>
    <row r="12" spans="1:14" s="7" customFormat="1" ht="18">
      <c r="A12" s="19" t="s">
        <v>14</v>
      </c>
      <c r="B12" s="15">
        <f>C12+D12+E12+F12+G12+H12+I12+J12+K12+L12+M12+N12</f>
        <v>2198.1</v>
      </c>
      <c r="C12" s="13"/>
      <c r="D12" s="13"/>
      <c r="E12" s="13"/>
      <c r="F12" s="13"/>
      <c r="G12" s="13"/>
      <c r="H12" s="13"/>
      <c r="I12" s="13"/>
      <c r="J12" s="13"/>
      <c r="K12" s="15">
        <v>2198.1</v>
      </c>
      <c r="L12" s="13"/>
      <c r="M12" s="13"/>
      <c r="N12" s="13"/>
    </row>
    <row r="13" spans="1:14" s="7" customFormat="1" ht="18">
      <c r="A13" s="19" t="s">
        <v>15</v>
      </c>
      <c r="B13" s="15">
        <f>C13+D13+E13+F13+G13+H13+I13+J13+K13+L13+M13+N13</f>
        <v>16000</v>
      </c>
      <c r="C13" s="15"/>
      <c r="D13" s="15"/>
      <c r="E13" s="15"/>
      <c r="F13" s="15"/>
      <c r="G13" s="15"/>
      <c r="H13" s="15"/>
      <c r="I13" s="15"/>
      <c r="J13" s="15"/>
      <c r="K13" s="15">
        <v>16000</v>
      </c>
      <c r="L13" s="15"/>
      <c r="M13" s="15"/>
      <c r="N13" s="15"/>
    </row>
    <row r="14" spans="1:14" s="7" customFormat="1" ht="18">
      <c r="A14" s="19" t="s">
        <v>17</v>
      </c>
      <c r="B14" s="15">
        <f>C14+D14+E14+F14+G14+H14+I14+J14+K14+L14+M14+N14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7" customFormat="1" ht="129.75" customHeight="1">
      <c r="A15" s="25" t="s">
        <v>24</v>
      </c>
      <c r="B15" s="26">
        <f>B16</f>
        <v>14396.130000000001</v>
      </c>
      <c r="C15" s="26">
        <f aca="true" t="shared" si="2" ref="C15:N15">C16</f>
        <v>0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16280.2</v>
      </c>
      <c r="N15" s="26">
        <f t="shared" si="2"/>
        <v>0</v>
      </c>
    </row>
    <row r="16" spans="1:14" s="7" customFormat="1" ht="17.25">
      <c r="A16" s="16" t="s">
        <v>18</v>
      </c>
      <c r="B16" s="13">
        <f>SUM(B17:B20)</f>
        <v>14396.130000000001</v>
      </c>
      <c r="C16" s="13">
        <f aca="true" t="shared" si="3" ref="C16:N16">SUM(C17:C20)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16280.2</v>
      </c>
      <c r="N16" s="13">
        <f t="shared" si="3"/>
        <v>0</v>
      </c>
    </row>
    <row r="17" spans="1:14" s="7" customFormat="1" ht="18">
      <c r="A17" s="19" t="s">
        <v>16</v>
      </c>
      <c r="B17" s="14">
        <f>B23+B29</f>
        <v>0</v>
      </c>
      <c r="C17" s="14">
        <f aca="true" t="shared" si="4" ref="C17:N17">C23+C29</f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1884.07</v>
      </c>
      <c r="N17" s="14">
        <f t="shared" si="4"/>
        <v>0</v>
      </c>
    </row>
    <row r="18" spans="1:14" s="7" customFormat="1" ht="18">
      <c r="A18" s="19" t="s">
        <v>14</v>
      </c>
      <c r="B18" s="15">
        <f>B24+B30</f>
        <v>4396.13</v>
      </c>
      <c r="C18" s="15">
        <f aca="true" t="shared" si="5" ref="C18:N18">C24+C30</f>
        <v>0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 t="shared" si="5"/>
        <v>0</v>
      </c>
      <c r="L18" s="15">
        <f t="shared" si="5"/>
        <v>0</v>
      </c>
      <c r="M18" s="15">
        <f t="shared" si="5"/>
        <v>4396.13</v>
      </c>
      <c r="N18" s="15">
        <f t="shared" si="5"/>
        <v>0</v>
      </c>
    </row>
    <row r="19" spans="1:14" s="7" customFormat="1" ht="18">
      <c r="A19" s="19" t="s">
        <v>15</v>
      </c>
      <c r="B19" s="15">
        <f>B25+B31</f>
        <v>10000</v>
      </c>
      <c r="C19" s="15">
        <f aca="true" t="shared" si="6" ref="C19:N19">C25+C31</f>
        <v>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10000</v>
      </c>
      <c r="N19" s="15">
        <f t="shared" si="6"/>
        <v>0</v>
      </c>
    </row>
    <row r="20" spans="1:14" s="7" customFormat="1" ht="18">
      <c r="A20" s="19" t="s">
        <v>17</v>
      </c>
      <c r="B20" s="14">
        <f>B26+B32</f>
        <v>0</v>
      </c>
      <c r="C20" s="14">
        <f aca="true" t="shared" si="7" ref="C20:N20">C26+C32</f>
        <v>0</v>
      </c>
      <c r="D20" s="14">
        <f t="shared" si="7"/>
        <v>0</v>
      </c>
      <c r="E20" s="14">
        <f t="shared" si="7"/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</row>
    <row r="21" spans="1:14" s="7" customFormat="1" ht="36">
      <c r="A21" s="19" t="s">
        <v>25</v>
      </c>
      <c r="B21" s="14">
        <f>B22</f>
        <v>14396.130000000001</v>
      </c>
      <c r="C21" s="14">
        <f aca="true" t="shared" si="8" ref="C21:N21">C22</f>
        <v>0</v>
      </c>
      <c r="D21" s="14">
        <f t="shared" si="8"/>
        <v>0</v>
      </c>
      <c r="E21" s="14">
        <f t="shared" si="8"/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16280.2</v>
      </c>
      <c r="N21" s="14">
        <f t="shared" si="8"/>
        <v>0</v>
      </c>
    </row>
    <row r="22" spans="1:14" s="7" customFormat="1" ht="17.25">
      <c r="A22" s="16" t="s">
        <v>27</v>
      </c>
      <c r="B22" s="13">
        <f>SUM(B23:B26)</f>
        <v>14396.130000000001</v>
      </c>
      <c r="C22" s="13">
        <f aca="true" t="shared" si="9" ref="C22:N22">SUM(C23:C26)</f>
        <v>0</v>
      </c>
      <c r="D22" s="13">
        <f t="shared" si="9"/>
        <v>0</v>
      </c>
      <c r="E22" s="13">
        <f t="shared" si="9"/>
        <v>0</v>
      </c>
      <c r="F22" s="13">
        <f t="shared" si="9"/>
        <v>0</v>
      </c>
      <c r="G22" s="13">
        <f t="shared" si="9"/>
        <v>0</v>
      </c>
      <c r="H22" s="13">
        <f t="shared" si="9"/>
        <v>0</v>
      </c>
      <c r="I22" s="13">
        <f t="shared" si="9"/>
        <v>0</v>
      </c>
      <c r="J22" s="13">
        <f t="shared" si="9"/>
        <v>0</v>
      </c>
      <c r="K22" s="13">
        <f t="shared" si="9"/>
        <v>0</v>
      </c>
      <c r="L22" s="13">
        <f t="shared" si="9"/>
        <v>0</v>
      </c>
      <c r="M22" s="13">
        <f t="shared" si="9"/>
        <v>16280.2</v>
      </c>
      <c r="N22" s="13">
        <f t="shared" si="9"/>
        <v>0</v>
      </c>
    </row>
    <row r="23" spans="1:14" s="7" customFormat="1" ht="18">
      <c r="A23" s="19" t="s">
        <v>16</v>
      </c>
      <c r="B23" s="14"/>
      <c r="C23" s="13"/>
      <c r="D23" s="13"/>
      <c r="E23" s="13"/>
      <c r="F23" s="13"/>
      <c r="G23" s="13"/>
      <c r="H23" s="13"/>
      <c r="I23" s="13"/>
      <c r="J23" s="15"/>
      <c r="K23" s="15"/>
      <c r="L23" s="15"/>
      <c r="M23" s="15">
        <v>1884.07</v>
      </c>
      <c r="N23" s="15"/>
    </row>
    <row r="24" spans="1:14" s="7" customFormat="1" ht="18">
      <c r="A24" s="19" t="s">
        <v>14</v>
      </c>
      <c r="B24" s="15">
        <f>C24+D24+E24+F24+G24+H24+I24+J24+K24+L24+M24+N24</f>
        <v>4396.13</v>
      </c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15">
        <v>4396.13</v>
      </c>
      <c r="N24" s="15"/>
    </row>
    <row r="25" spans="1:14" s="7" customFormat="1" ht="18">
      <c r="A25" s="19" t="s">
        <v>15</v>
      </c>
      <c r="B25" s="15">
        <f>C25+D25+E25+F25+G25+H25+I25+J25+K25+L25+M25+N25</f>
        <v>10000</v>
      </c>
      <c r="C25" s="15"/>
      <c r="D25" s="15"/>
      <c r="E25" s="15"/>
      <c r="F25" s="15"/>
      <c r="G25" s="15"/>
      <c r="H25" s="15"/>
      <c r="I25" s="15"/>
      <c r="J25" s="15"/>
      <c r="K25" s="15"/>
      <c r="M25" s="15">
        <v>10000</v>
      </c>
      <c r="N25" s="15"/>
    </row>
    <row r="26" spans="1:14" s="7" customFormat="1" ht="18">
      <c r="A26" s="19" t="s">
        <v>17</v>
      </c>
      <c r="B26" s="14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15"/>
      <c r="N26" s="15"/>
    </row>
    <row r="27" spans="1:14" s="7" customFormat="1" ht="54">
      <c r="A27" s="19" t="s">
        <v>26</v>
      </c>
      <c r="B27" s="14">
        <f>B28</f>
        <v>0</v>
      </c>
      <c r="C27" s="14">
        <f aca="true" t="shared" si="10" ref="C27:N27">C28</f>
        <v>0</v>
      </c>
      <c r="D27" s="14">
        <f t="shared" si="10"/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</row>
    <row r="28" spans="1:14" s="7" customFormat="1" ht="17.25">
      <c r="A28" s="16" t="s">
        <v>27</v>
      </c>
      <c r="B28" s="13">
        <f>SUM(B29:B32)</f>
        <v>0</v>
      </c>
      <c r="C28" s="13">
        <f aca="true" t="shared" si="11" ref="C28:N28">SUM(C29:C32)</f>
        <v>0</v>
      </c>
      <c r="D28" s="13">
        <f t="shared" si="11"/>
        <v>0</v>
      </c>
      <c r="E28" s="13">
        <f t="shared" si="11"/>
        <v>0</v>
      </c>
      <c r="F28" s="13">
        <f t="shared" si="11"/>
        <v>0</v>
      </c>
      <c r="G28" s="13">
        <f t="shared" si="11"/>
        <v>0</v>
      </c>
      <c r="H28" s="13">
        <f t="shared" si="11"/>
        <v>0</v>
      </c>
      <c r="I28" s="13">
        <f t="shared" si="11"/>
        <v>0</v>
      </c>
      <c r="J28" s="13">
        <f t="shared" si="11"/>
        <v>0</v>
      </c>
      <c r="K28" s="13">
        <f t="shared" si="11"/>
        <v>0</v>
      </c>
      <c r="L28" s="13">
        <f t="shared" si="11"/>
        <v>0</v>
      </c>
      <c r="M28" s="13">
        <f t="shared" si="11"/>
        <v>0</v>
      </c>
      <c r="N28" s="13">
        <f t="shared" si="11"/>
        <v>0</v>
      </c>
    </row>
    <row r="29" spans="1:14" s="7" customFormat="1" ht="18">
      <c r="A29" s="19" t="s">
        <v>16</v>
      </c>
      <c r="B29" s="14">
        <f>C29+D29+E29+F29+G29+H29+I29+J29+K29+L29+M29+N29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7" customFormat="1" ht="18">
      <c r="A30" s="19" t="s">
        <v>14</v>
      </c>
      <c r="B30" s="14">
        <f>C30+D30+E30+F30+G30+H30+I30+J30+K30+L30+M30+N30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7" customFormat="1" ht="18">
      <c r="A31" s="19" t="s">
        <v>15</v>
      </c>
      <c r="B31" s="15">
        <f>C31+D31+E31+F31+G31+H31+I31+J31+K31+L31+M31+N31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7" customFormat="1" ht="18">
      <c r="A32" s="19" t="s">
        <v>17</v>
      </c>
      <c r="B32" s="14">
        <f>C32+D32+E32+F32+G32+H32+I32+J32+K32+L32+M32+N32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7.25">
      <c r="A33" s="16" t="s">
        <v>28</v>
      </c>
      <c r="B33" s="12">
        <f>B34+B35+B36+B37</f>
        <v>33536.229999999996</v>
      </c>
      <c r="C33" s="12">
        <f aca="true" t="shared" si="12" ref="C33:N33">C34+C35+C36+C37</f>
        <v>0</v>
      </c>
      <c r="D33" s="12">
        <f t="shared" si="12"/>
        <v>0</v>
      </c>
      <c r="E33" s="12">
        <f t="shared" si="12"/>
        <v>0</v>
      </c>
      <c r="F33" s="12">
        <f t="shared" si="12"/>
        <v>0</v>
      </c>
      <c r="G33" s="12">
        <f t="shared" si="12"/>
        <v>0</v>
      </c>
      <c r="H33" s="12">
        <f t="shared" si="12"/>
        <v>0</v>
      </c>
      <c r="I33" s="12">
        <f t="shared" si="12"/>
        <v>0</v>
      </c>
      <c r="J33" s="12">
        <f t="shared" si="12"/>
        <v>0</v>
      </c>
      <c r="K33" s="12">
        <f t="shared" si="12"/>
        <v>19140.1</v>
      </c>
      <c r="L33" s="12">
        <f t="shared" si="12"/>
        <v>0</v>
      </c>
      <c r="M33" s="12">
        <f t="shared" si="12"/>
        <v>16280.2</v>
      </c>
      <c r="N33" s="12">
        <f t="shared" si="12"/>
        <v>0</v>
      </c>
    </row>
    <row r="34" spans="1:14" s="7" customFormat="1" ht="18">
      <c r="A34" s="19" t="s">
        <v>16</v>
      </c>
      <c r="B34" s="12">
        <f>B17+B11</f>
        <v>942</v>
      </c>
      <c r="C34" s="12">
        <f aca="true" t="shared" si="13" ref="C34:N34">C17+C11</f>
        <v>0</v>
      </c>
      <c r="D34" s="12">
        <f t="shared" si="13"/>
        <v>0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0</v>
      </c>
      <c r="I34" s="12">
        <f t="shared" si="13"/>
        <v>0</v>
      </c>
      <c r="J34" s="12">
        <f t="shared" si="13"/>
        <v>0</v>
      </c>
      <c r="K34" s="12">
        <f t="shared" si="13"/>
        <v>942</v>
      </c>
      <c r="L34" s="12">
        <f t="shared" si="13"/>
        <v>0</v>
      </c>
      <c r="M34" s="12">
        <f t="shared" si="13"/>
        <v>1884.07</v>
      </c>
      <c r="N34" s="12">
        <f t="shared" si="13"/>
        <v>0</v>
      </c>
    </row>
    <row r="35" spans="1:14" s="7" customFormat="1" ht="18">
      <c r="A35" s="19" t="s">
        <v>14</v>
      </c>
      <c r="B35" s="14">
        <f>B12+B18</f>
        <v>6594.23</v>
      </c>
      <c r="C35" s="14">
        <f aca="true" t="shared" si="14" ref="C35:N35">C12+C18</f>
        <v>0</v>
      </c>
      <c r="D35" s="14">
        <f t="shared" si="14"/>
        <v>0</v>
      </c>
      <c r="E35" s="14">
        <f t="shared" si="14"/>
        <v>0</v>
      </c>
      <c r="F35" s="14">
        <f t="shared" si="14"/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2198.1</v>
      </c>
      <c r="L35" s="14">
        <f t="shared" si="14"/>
        <v>0</v>
      </c>
      <c r="M35" s="14">
        <f t="shared" si="14"/>
        <v>4396.13</v>
      </c>
      <c r="N35" s="14">
        <f t="shared" si="14"/>
        <v>0</v>
      </c>
    </row>
    <row r="36" spans="1:14" s="7" customFormat="1" ht="18">
      <c r="A36" s="19" t="s">
        <v>15</v>
      </c>
      <c r="B36" s="14">
        <f>B13+B19</f>
        <v>26000</v>
      </c>
      <c r="C36" s="14">
        <f aca="true" t="shared" si="15" ref="C36:N36">C13+C19</f>
        <v>0</v>
      </c>
      <c r="D36" s="14">
        <f t="shared" si="15"/>
        <v>0</v>
      </c>
      <c r="E36" s="14">
        <f t="shared" si="15"/>
        <v>0</v>
      </c>
      <c r="F36" s="14">
        <f t="shared" si="15"/>
        <v>0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14">
        <f t="shared" si="15"/>
        <v>16000</v>
      </c>
      <c r="L36" s="14">
        <f t="shared" si="15"/>
        <v>0</v>
      </c>
      <c r="M36" s="14">
        <f t="shared" si="15"/>
        <v>10000</v>
      </c>
      <c r="N36" s="14">
        <f t="shared" si="15"/>
        <v>0</v>
      </c>
    </row>
    <row r="37" spans="1:14" s="7" customFormat="1" ht="18">
      <c r="A37" s="19" t="s">
        <v>17</v>
      </c>
      <c r="B37" s="12">
        <f>B14+B20</f>
        <v>0</v>
      </c>
      <c r="C37" s="12">
        <f aca="true" t="shared" si="16" ref="C37:N37">C14+C20</f>
        <v>0</v>
      </c>
      <c r="D37" s="12">
        <f t="shared" si="16"/>
        <v>0</v>
      </c>
      <c r="E37" s="12">
        <f t="shared" si="16"/>
        <v>0</v>
      </c>
      <c r="F37" s="12">
        <f t="shared" si="16"/>
        <v>0</v>
      </c>
      <c r="G37" s="12">
        <f t="shared" si="16"/>
        <v>0</v>
      </c>
      <c r="H37" s="12">
        <f t="shared" si="16"/>
        <v>0</v>
      </c>
      <c r="I37" s="12">
        <f t="shared" si="16"/>
        <v>0</v>
      </c>
      <c r="J37" s="1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</row>
    <row r="38" ht="22.5" customHeight="1">
      <c r="B38" s="9"/>
    </row>
    <row r="39" spans="1:26" ht="41.25" customHeight="1">
      <c r="A39" s="1"/>
      <c r="B39" s="39"/>
      <c r="C39" s="39"/>
      <c r="D39" s="39"/>
      <c r="E39" s="39"/>
      <c r="F39" s="18"/>
      <c r="H39" s="17"/>
      <c r="I39" s="38"/>
      <c r="J39" s="38"/>
      <c r="K39" s="38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</row>
    <row r="40" spans="3:26" ht="15.75" customHeight="1">
      <c r="C40" s="11"/>
      <c r="D40" s="11"/>
      <c r="E40" s="18"/>
      <c r="F40" s="17"/>
      <c r="G40" s="17"/>
      <c r="H40" s="17"/>
      <c r="I40" s="8"/>
      <c r="J40" s="8"/>
      <c r="K40" s="8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</row>
    <row r="41" spans="3:26" ht="10.5" customHeight="1">
      <c r="C41" s="2"/>
      <c r="D41" s="2"/>
      <c r="E41" s="3"/>
      <c r="F41" s="3"/>
      <c r="G41" s="3"/>
      <c r="H41" s="3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</row>
    <row r="42" spans="1:26" ht="75" customHeight="1">
      <c r="A42" s="40" t="s">
        <v>30</v>
      </c>
      <c r="B42" s="40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ht="19.5" customHeight="1">
      <c r="B43" s="9"/>
    </row>
    <row r="44" ht="48.75" customHeight="1"/>
    <row r="45" ht="18">
      <c r="B45" s="9"/>
    </row>
  </sheetData>
  <sheetProtection/>
  <mergeCells count="8">
    <mergeCell ref="I39:K39"/>
    <mergeCell ref="B39:E39"/>
    <mergeCell ref="A42:B42"/>
    <mergeCell ref="A1:N1"/>
    <mergeCell ref="A2:N2"/>
    <mergeCell ref="A3:N3"/>
    <mergeCell ref="A8:N8"/>
    <mergeCell ref="A4:N4"/>
  </mergeCells>
  <printOptions horizontalCentered="1"/>
  <pageMargins left="0" right="0" top="0" bottom="0" header="0" footer="0"/>
  <pageSetup fitToHeight="0" fitToWidth="2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5"/>
  <sheetViews>
    <sheetView showGridLines="0" tabSelected="1"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2" sqref="G12"/>
    </sheetView>
  </sheetViews>
  <sheetFormatPr defaultColWidth="9.140625" defaultRowHeight="12.75"/>
  <cols>
    <col min="1" max="1" width="39.140625" style="2" customWidth="1"/>
    <col min="2" max="7" width="14.8515625" style="2" customWidth="1"/>
    <col min="8" max="8" width="11.7109375" style="1" customWidth="1"/>
    <col min="9" max="9" width="16.8515625" style="1" customWidth="1"/>
    <col min="10" max="10" width="10.8515625" style="1" customWidth="1"/>
    <col min="11" max="11" width="14.7109375" style="1" customWidth="1"/>
    <col min="12" max="12" width="11.28125" style="1" customWidth="1"/>
    <col min="13" max="13" width="14.7109375" style="1" customWidth="1"/>
    <col min="14" max="14" width="10.57421875" style="1" customWidth="1"/>
    <col min="15" max="15" width="14.7109375" style="1" customWidth="1"/>
    <col min="16" max="16" width="11.28125" style="1" customWidth="1"/>
    <col min="17" max="17" width="14.7109375" style="1" customWidth="1"/>
    <col min="18" max="18" width="8.7109375" style="1" customWidth="1"/>
    <col min="19" max="19" width="13.28125" style="1" customWidth="1"/>
    <col min="20" max="20" width="10.28125" style="3" customWidth="1"/>
    <col min="21" max="21" width="14.7109375" style="3" customWidth="1"/>
    <col min="22" max="22" width="9.7109375" style="3" customWidth="1"/>
    <col min="23" max="23" width="14.7109375" style="3" customWidth="1"/>
    <col min="24" max="24" width="13.421875" style="3" customWidth="1"/>
    <col min="25" max="25" width="14.7109375" style="3" customWidth="1"/>
    <col min="26" max="26" width="11.7109375" style="3" customWidth="1"/>
    <col min="27" max="27" width="14.7109375" style="3" customWidth="1"/>
    <col min="28" max="28" width="13.421875" style="3" customWidth="1"/>
    <col min="29" max="29" width="12.8515625" style="3" customWidth="1"/>
    <col min="30" max="30" width="13.7109375" style="3" customWidth="1"/>
    <col min="31" max="31" width="14.28125" style="1" customWidth="1"/>
    <col min="32" max="32" width="38.140625" style="1" customWidth="1"/>
    <col min="33" max="16384" width="9.140625" style="1" customWidth="1"/>
  </cols>
  <sheetData>
    <row r="1" spans="1:31" ht="29.2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36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0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27.7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1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2"/>
      <c r="AE5" s="22" t="s">
        <v>13</v>
      </c>
    </row>
    <row r="6" spans="1:32" s="5" customFormat="1" ht="71.25" customHeight="1">
      <c r="A6" s="46" t="s">
        <v>5</v>
      </c>
      <c r="B6" s="48" t="s">
        <v>19</v>
      </c>
      <c r="C6" s="51" t="s">
        <v>44</v>
      </c>
      <c r="D6" s="51" t="s">
        <v>45</v>
      </c>
      <c r="E6" s="51" t="s">
        <v>46</v>
      </c>
      <c r="F6" s="52" t="s">
        <v>32</v>
      </c>
      <c r="G6" s="52"/>
      <c r="H6" s="50" t="s">
        <v>0</v>
      </c>
      <c r="I6" s="50"/>
      <c r="J6" s="50" t="s">
        <v>1</v>
      </c>
      <c r="K6" s="50"/>
      <c r="L6" s="50" t="s">
        <v>2</v>
      </c>
      <c r="M6" s="50"/>
      <c r="N6" s="50" t="s">
        <v>3</v>
      </c>
      <c r="O6" s="50"/>
      <c r="P6" s="50" t="s">
        <v>4</v>
      </c>
      <c r="Q6" s="50"/>
      <c r="R6" s="50" t="s">
        <v>6</v>
      </c>
      <c r="S6" s="50"/>
      <c r="T6" s="50" t="s">
        <v>7</v>
      </c>
      <c r="U6" s="50"/>
      <c r="V6" s="50" t="s">
        <v>8</v>
      </c>
      <c r="W6" s="50"/>
      <c r="X6" s="50" t="s">
        <v>9</v>
      </c>
      <c r="Y6" s="50"/>
      <c r="Z6" s="50" t="s">
        <v>10</v>
      </c>
      <c r="AA6" s="50"/>
      <c r="AB6" s="50" t="s">
        <v>11</v>
      </c>
      <c r="AC6" s="50"/>
      <c r="AD6" s="50" t="s">
        <v>12</v>
      </c>
      <c r="AE6" s="50"/>
      <c r="AF6" s="53" t="s">
        <v>38</v>
      </c>
    </row>
    <row r="7" spans="1:32" s="5" customFormat="1" ht="41.25" customHeight="1">
      <c r="A7" s="47"/>
      <c r="B7" s="49"/>
      <c r="C7" s="51"/>
      <c r="D7" s="51"/>
      <c r="E7" s="51"/>
      <c r="F7" s="31" t="s">
        <v>33</v>
      </c>
      <c r="G7" s="31" t="s">
        <v>34</v>
      </c>
      <c r="H7" s="28" t="s">
        <v>35</v>
      </c>
      <c r="I7" s="28" t="s">
        <v>36</v>
      </c>
      <c r="J7" s="28" t="s">
        <v>35</v>
      </c>
      <c r="K7" s="28" t="s">
        <v>36</v>
      </c>
      <c r="L7" s="28" t="s">
        <v>35</v>
      </c>
      <c r="M7" s="28" t="s">
        <v>36</v>
      </c>
      <c r="N7" s="28" t="s">
        <v>35</v>
      </c>
      <c r="O7" s="28" t="s">
        <v>36</v>
      </c>
      <c r="P7" s="28" t="s">
        <v>35</v>
      </c>
      <c r="Q7" s="28" t="s">
        <v>36</v>
      </c>
      <c r="R7" s="28" t="s">
        <v>35</v>
      </c>
      <c r="S7" s="28" t="s">
        <v>36</v>
      </c>
      <c r="T7" s="28" t="s">
        <v>35</v>
      </c>
      <c r="U7" s="28" t="s">
        <v>36</v>
      </c>
      <c r="V7" s="28" t="s">
        <v>35</v>
      </c>
      <c r="W7" s="28" t="s">
        <v>36</v>
      </c>
      <c r="X7" s="28" t="s">
        <v>35</v>
      </c>
      <c r="Y7" s="28" t="s">
        <v>36</v>
      </c>
      <c r="Z7" s="28" t="s">
        <v>35</v>
      </c>
      <c r="AA7" s="28" t="s">
        <v>36</v>
      </c>
      <c r="AB7" s="28" t="s">
        <v>35</v>
      </c>
      <c r="AC7" s="28" t="s">
        <v>36</v>
      </c>
      <c r="AD7" s="28" t="s">
        <v>35</v>
      </c>
      <c r="AE7" s="28" t="s">
        <v>36</v>
      </c>
      <c r="AF7" s="54"/>
    </row>
    <row r="8" spans="1:32" s="6" customFormat="1" ht="17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9"/>
    </row>
    <row r="9" spans="1:32" s="6" customFormat="1" ht="17.25">
      <c r="A9" s="42" t="s">
        <v>22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/>
      <c r="AF9" s="29"/>
    </row>
    <row r="10" spans="1:32" s="7" customFormat="1" ht="156" customHeight="1">
      <c r="A10" s="13" t="s">
        <v>23</v>
      </c>
      <c r="B10" s="13">
        <f aca="true" t="shared" si="0" ref="B10:AE10">B11</f>
        <v>19202.039999999997</v>
      </c>
      <c r="C10" s="13">
        <f t="shared" si="0"/>
        <v>19202.039999999997</v>
      </c>
      <c r="D10" s="13">
        <f t="shared" si="0"/>
        <v>0</v>
      </c>
      <c r="E10" s="13">
        <f t="shared" si="0"/>
        <v>0</v>
      </c>
      <c r="F10" s="13">
        <f>E10/B10%</f>
        <v>0</v>
      </c>
      <c r="G10" s="13">
        <f>E10/C10%</f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19202.039999999997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58" t="s">
        <v>47</v>
      </c>
    </row>
    <row r="11" spans="1:32" s="7" customFormat="1" ht="32.25" customHeight="1">
      <c r="A11" s="16" t="s">
        <v>18</v>
      </c>
      <c r="B11" s="13">
        <f>SUM(B12:B16)-B15</f>
        <v>19202.039999999997</v>
      </c>
      <c r="C11" s="13">
        <f aca="true" t="shared" si="1" ref="C11:AE11">SUM(C12:C16)-C15</f>
        <v>19202.039999999997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19202.039999999997</v>
      </c>
      <c r="Y11" s="13">
        <f t="shared" si="1"/>
        <v>0</v>
      </c>
      <c r="Z11" s="13">
        <f t="shared" si="1"/>
        <v>0</v>
      </c>
      <c r="AA11" s="13">
        <f t="shared" si="1"/>
        <v>0</v>
      </c>
      <c r="AB11" s="13">
        <f t="shared" si="1"/>
        <v>0</v>
      </c>
      <c r="AC11" s="13">
        <f t="shared" si="1"/>
        <v>0</v>
      </c>
      <c r="AD11" s="13">
        <f t="shared" si="1"/>
        <v>0</v>
      </c>
      <c r="AE11" s="13">
        <f t="shared" si="1"/>
        <v>0</v>
      </c>
      <c r="AF11" s="56"/>
    </row>
    <row r="12" spans="1:32" s="7" customFormat="1" ht="30" customHeight="1">
      <c r="A12" s="19" t="s">
        <v>16</v>
      </c>
      <c r="B12" s="15">
        <f>H12+J12+L12+N12+P12+R12+T12+V12+X12+Z12+AB12+AD12</f>
        <v>942</v>
      </c>
      <c r="C12" s="15">
        <f>H12+J12+L12+N12+P12+R12+T12+V12+X12</f>
        <v>942</v>
      </c>
      <c r="D12" s="15">
        <f>E12</f>
        <v>0</v>
      </c>
      <c r="E12" s="15">
        <f>I12+K12+M12+O12+Q12+S12+U12+W12+Y12+AA12+AC12+AE12</f>
        <v>0</v>
      </c>
      <c r="F12" s="15">
        <f>E12/B12%</f>
        <v>0</v>
      </c>
      <c r="G12" s="15">
        <f>E12/C12%</f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>
        <v>942</v>
      </c>
      <c r="Y12" s="15"/>
      <c r="Z12" s="13"/>
      <c r="AA12" s="13"/>
      <c r="AB12" s="13"/>
      <c r="AC12" s="13"/>
      <c r="AD12" s="13"/>
      <c r="AE12" s="30"/>
      <c r="AF12" s="56"/>
    </row>
    <row r="13" spans="1:32" s="7" customFormat="1" ht="33" customHeight="1">
      <c r="A13" s="19" t="s">
        <v>14</v>
      </c>
      <c r="B13" s="15">
        <f>H13+J13+L13+N13+P13+R13+T13+V13+X13+Z13+AB13+AD13</f>
        <v>2198.1</v>
      </c>
      <c r="C13" s="15">
        <f>H13+J13+L13+N13+P13+R13+T13+V13+X13</f>
        <v>2198.1</v>
      </c>
      <c r="D13" s="15">
        <f>E13</f>
        <v>0</v>
      </c>
      <c r="E13" s="15">
        <f>I13+K13+M13+O13+Q13+S13+U13+W13+Y13+AA13+AC13+AE13</f>
        <v>0</v>
      </c>
      <c r="F13" s="15">
        <f>E13/B13%</f>
        <v>0</v>
      </c>
      <c r="G13" s="15">
        <f>E13/C13%</f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5">
        <v>2198.1</v>
      </c>
      <c r="Y13" s="15"/>
      <c r="Z13" s="13"/>
      <c r="AA13" s="13"/>
      <c r="AB13" s="13"/>
      <c r="AC13" s="13"/>
      <c r="AD13" s="13"/>
      <c r="AE13" s="30"/>
      <c r="AF13" s="56"/>
    </row>
    <row r="14" spans="1:32" s="7" customFormat="1" ht="29.25" customHeight="1">
      <c r="A14" s="19" t="s">
        <v>15</v>
      </c>
      <c r="B14" s="15">
        <f>H14+J14+L14+N14+P14+R14+T14+V14+X14+Z14+AB14+AD14</f>
        <v>16000</v>
      </c>
      <c r="C14" s="15">
        <f>H14+J14+L14+N14+P14+R14+T14+V14+X14</f>
        <v>16000</v>
      </c>
      <c r="D14" s="15">
        <f>E14</f>
        <v>0</v>
      </c>
      <c r="E14" s="15">
        <f>I14+K14+M14+O14+Q14+S14+U14+W14+Y14+AA14+AC14+AE14</f>
        <v>0</v>
      </c>
      <c r="F14" s="15">
        <f>E14/B14%</f>
        <v>0</v>
      </c>
      <c r="G14" s="15">
        <f>E14/C14%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16000</v>
      </c>
      <c r="Y14" s="15"/>
      <c r="Z14" s="15"/>
      <c r="AA14" s="15"/>
      <c r="AB14" s="15"/>
      <c r="AC14" s="15"/>
      <c r="AD14" s="15"/>
      <c r="AE14" s="30"/>
      <c r="AF14" s="56"/>
    </row>
    <row r="15" spans="1:32" s="34" customFormat="1" ht="28.5" customHeight="1">
      <c r="A15" s="32" t="s">
        <v>41</v>
      </c>
      <c r="B15" s="33">
        <f>H15+J15+L15+N15+P15+R15+T15+V15+X15+Z15+AB15+AD15</f>
        <v>348.9</v>
      </c>
      <c r="C15" s="33">
        <v>348.9</v>
      </c>
      <c r="D15" s="33">
        <f>E15</f>
        <v>0</v>
      </c>
      <c r="E15" s="33">
        <f>I15+K15+M15+O15+Q15+S15+U15+W15+Y15+AA15+AC15+AE15</f>
        <v>0</v>
      </c>
      <c r="F15" s="33">
        <f>E15/B15%</f>
        <v>0</v>
      </c>
      <c r="G15" s="33">
        <f>E15/C15%</f>
        <v>0</v>
      </c>
      <c r="H15" s="33">
        <f aca="true" t="shared" si="2" ref="H15:AE15">H14*0.5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>(X12+X13)/90*10</f>
        <v>348.9</v>
      </c>
      <c r="Y15" s="33">
        <f t="shared" si="2"/>
        <v>0</v>
      </c>
      <c r="Z15" s="33">
        <f t="shared" si="2"/>
        <v>0</v>
      </c>
      <c r="AA15" s="33">
        <f t="shared" si="2"/>
        <v>0</v>
      </c>
      <c r="AB15" s="33">
        <f t="shared" si="2"/>
        <v>0</v>
      </c>
      <c r="AC15" s="33">
        <f t="shared" si="2"/>
        <v>0</v>
      </c>
      <c r="AD15" s="33">
        <f t="shared" si="2"/>
        <v>0</v>
      </c>
      <c r="AE15" s="33">
        <f t="shared" si="2"/>
        <v>0</v>
      </c>
      <c r="AF15" s="56"/>
    </row>
    <row r="16" spans="1:32" s="7" customFormat="1" ht="26.25" customHeight="1">
      <c r="A16" s="19" t="s">
        <v>17</v>
      </c>
      <c r="B16" s="15">
        <f>H16+J16+L16+N16+P16+R16+T16+V16+X16+Z16+AB16+AD16</f>
        <v>61.94</v>
      </c>
      <c r="C16" s="15">
        <f>H16+J16+L16+N16+P16+R16+T16+V16+X16</f>
        <v>61.94</v>
      </c>
      <c r="D16" s="15">
        <f>E16</f>
        <v>0</v>
      </c>
      <c r="E16" s="15">
        <f>I16+K16+M16+O16+Q16+S16+U16+W16+Y16+AA16+AC16+AE16</f>
        <v>0</v>
      </c>
      <c r="F16" s="33">
        <f aca="true" t="shared" si="3" ref="F16:F57">E16/B16%</f>
        <v>0</v>
      </c>
      <c r="G16" s="33">
        <f aca="true" t="shared" si="4" ref="G16:G57">E16/C16%</f>
        <v>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5">
        <v>61.94</v>
      </c>
      <c r="Y16" s="13"/>
      <c r="Z16" s="13"/>
      <c r="AA16" s="13"/>
      <c r="AB16" s="13"/>
      <c r="AC16" s="13"/>
      <c r="AD16" s="13"/>
      <c r="AE16" s="30"/>
      <c r="AF16" s="57"/>
    </row>
    <row r="17" spans="1:32" s="7" customFormat="1" ht="129.75" customHeight="1">
      <c r="A17" s="25" t="s">
        <v>24</v>
      </c>
      <c r="B17" s="26">
        <f>B18</f>
        <v>49579.2</v>
      </c>
      <c r="C17" s="26">
        <f>C18</f>
        <v>782.5</v>
      </c>
      <c r="D17" s="26">
        <f>D18</f>
        <v>731.9300000000001</v>
      </c>
      <c r="E17" s="26">
        <f>E18</f>
        <v>731.9300000000001</v>
      </c>
      <c r="F17" s="37">
        <f t="shared" si="3"/>
        <v>1.4762844095911192</v>
      </c>
      <c r="G17" s="37">
        <f t="shared" si="4"/>
        <v>93.5373801916933</v>
      </c>
      <c r="H17" s="26">
        <f aca="true" t="shared" si="5" ref="H17:AE17">H18</f>
        <v>0</v>
      </c>
      <c r="I17" s="26">
        <f t="shared" si="5"/>
        <v>0</v>
      </c>
      <c r="J17" s="26">
        <f t="shared" si="5"/>
        <v>202.1</v>
      </c>
      <c r="K17" s="26">
        <f t="shared" si="5"/>
        <v>0</v>
      </c>
      <c r="L17" s="26">
        <f t="shared" si="5"/>
        <v>18.8</v>
      </c>
      <c r="M17" s="26">
        <f t="shared" si="5"/>
        <v>152.09</v>
      </c>
      <c r="N17" s="26">
        <f t="shared" si="5"/>
        <v>561.6</v>
      </c>
      <c r="O17" s="26">
        <f t="shared" si="5"/>
        <v>0</v>
      </c>
      <c r="P17" s="26">
        <f t="shared" si="5"/>
        <v>0</v>
      </c>
      <c r="Q17" s="26">
        <f t="shared" si="5"/>
        <v>579.84</v>
      </c>
      <c r="R17" s="26">
        <f t="shared" si="5"/>
        <v>0</v>
      </c>
      <c r="S17" s="26">
        <f t="shared" si="5"/>
        <v>0</v>
      </c>
      <c r="T17" s="26">
        <f t="shared" si="5"/>
        <v>0</v>
      </c>
      <c r="U17" s="26">
        <f t="shared" si="5"/>
        <v>0</v>
      </c>
      <c r="V17" s="26">
        <f t="shared" si="5"/>
        <v>0</v>
      </c>
      <c r="W17" s="26">
        <f t="shared" si="5"/>
        <v>0</v>
      </c>
      <c r="X17" s="26">
        <f t="shared" si="5"/>
        <v>0</v>
      </c>
      <c r="Y17" s="26">
        <f t="shared" si="5"/>
        <v>0</v>
      </c>
      <c r="Z17" s="26">
        <f t="shared" si="5"/>
        <v>0</v>
      </c>
      <c r="AA17" s="26">
        <f t="shared" si="5"/>
        <v>0</v>
      </c>
      <c r="AB17" s="26">
        <f t="shared" si="5"/>
        <v>21512.5</v>
      </c>
      <c r="AC17" s="26">
        <f t="shared" si="5"/>
        <v>0</v>
      </c>
      <c r="AD17" s="26">
        <f t="shared" si="5"/>
        <v>27284.2</v>
      </c>
      <c r="AE17" s="26">
        <f t="shared" si="5"/>
        <v>0</v>
      </c>
      <c r="AF17" s="29"/>
    </row>
    <row r="18" spans="1:32" s="7" customFormat="1" ht="17.25">
      <c r="A18" s="16" t="s">
        <v>18</v>
      </c>
      <c r="B18" s="13">
        <f>SUM(B19:B23)-B22</f>
        <v>49579.2</v>
      </c>
      <c r="C18" s="13">
        <f aca="true" t="shared" si="6" ref="C18:AE18">SUM(C19:C23)-C22</f>
        <v>782.5</v>
      </c>
      <c r="D18" s="13">
        <f t="shared" si="6"/>
        <v>731.9300000000001</v>
      </c>
      <c r="E18" s="13">
        <f t="shared" si="6"/>
        <v>731.9300000000001</v>
      </c>
      <c r="F18" s="37">
        <f t="shared" si="3"/>
        <v>1.4762844095911192</v>
      </c>
      <c r="G18" s="37">
        <f t="shared" si="4"/>
        <v>93.5373801916933</v>
      </c>
      <c r="H18" s="13">
        <f t="shared" si="6"/>
        <v>0</v>
      </c>
      <c r="I18" s="13">
        <f t="shared" si="6"/>
        <v>0</v>
      </c>
      <c r="J18" s="13">
        <f t="shared" si="6"/>
        <v>202.1</v>
      </c>
      <c r="K18" s="13">
        <f t="shared" si="6"/>
        <v>0</v>
      </c>
      <c r="L18" s="13">
        <f t="shared" si="6"/>
        <v>18.8</v>
      </c>
      <c r="M18" s="13">
        <f t="shared" si="6"/>
        <v>152.09</v>
      </c>
      <c r="N18" s="13">
        <f t="shared" si="6"/>
        <v>561.6</v>
      </c>
      <c r="O18" s="13">
        <f t="shared" si="6"/>
        <v>0</v>
      </c>
      <c r="P18" s="13">
        <f t="shared" si="6"/>
        <v>0</v>
      </c>
      <c r="Q18" s="13">
        <f t="shared" si="6"/>
        <v>579.84</v>
      </c>
      <c r="R18" s="13">
        <f t="shared" si="6"/>
        <v>0</v>
      </c>
      <c r="S18" s="13">
        <f t="shared" si="6"/>
        <v>0</v>
      </c>
      <c r="T18" s="13">
        <f t="shared" si="6"/>
        <v>0</v>
      </c>
      <c r="U18" s="13">
        <f t="shared" si="6"/>
        <v>0</v>
      </c>
      <c r="V18" s="13">
        <f t="shared" si="6"/>
        <v>0</v>
      </c>
      <c r="W18" s="13">
        <f t="shared" si="6"/>
        <v>0</v>
      </c>
      <c r="X18" s="13">
        <f t="shared" si="6"/>
        <v>0</v>
      </c>
      <c r="Y18" s="13">
        <f t="shared" si="6"/>
        <v>0</v>
      </c>
      <c r="Z18" s="13">
        <f t="shared" si="6"/>
        <v>0</v>
      </c>
      <c r="AA18" s="13">
        <f t="shared" si="6"/>
        <v>0</v>
      </c>
      <c r="AB18" s="13">
        <f t="shared" si="6"/>
        <v>21512.5</v>
      </c>
      <c r="AC18" s="13">
        <f t="shared" si="6"/>
        <v>0</v>
      </c>
      <c r="AD18" s="13">
        <f t="shared" si="6"/>
        <v>27284.2</v>
      </c>
      <c r="AE18" s="13">
        <f t="shared" si="6"/>
        <v>0</v>
      </c>
      <c r="AF18" s="29"/>
    </row>
    <row r="19" spans="1:32" s="7" customFormat="1" ht="18">
      <c r="A19" s="19" t="s">
        <v>16</v>
      </c>
      <c r="B19" s="14">
        <f aca="true" t="shared" si="7" ref="B19:AE22">B26+B33+B40</f>
        <v>1884.07</v>
      </c>
      <c r="C19" s="14">
        <f t="shared" si="7"/>
        <v>0</v>
      </c>
      <c r="D19" s="14">
        <f t="shared" si="7"/>
        <v>0</v>
      </c>
      <c r="E19" s="14">
        <f t="shared" si="7"/>
        <v>0</v>
      </c>
      <c r="F19" s="33">
        <f t="shared" si="3"/>
        <v>0</v>
      </c>
      <c r="G19" s="33" t="e">
        <f t="shared" si="4"/>
        <v>#DIV/0!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7"/>
        <v>0</v>
      </c>
      <c r="P19" s="14">
        <f t="shared" si="7"/>
        <v>0</v>
      </c>
      <c r="Q19" s="14">
        <f t="shared" si="7"/>
        <v>0</v>
      </c>
      <c r="R19" s="14">
        <f t="shared" si="7"/>
        <v>0</v>
      </c>
      <c r="S19" s="14">
        <f t="shared" si="7"/>
        <v>0</v>
      </c>
      <c r="T19" s="14">
        <f t="shared" si="7"/>
        <v>0</v>
      </c>
      <c r="U19" s="14">
        <f t="shared" si="7"/>
        <v>0</v>
      </c>
      <c r="V19" s="14">
        <f t="shared" si="7"/>
        <v>0</v>
      </c>
      <c r="W19" s="14">
        <f t="shared" si="7"/>
        <v>0</v>
      </c>
      <c r="X19" s="14">
        <f t="shared" si="7"/>
        <v>0</v>
      </c>
      <c r="Y19" s="14">
        <f t="shared" si="7"/>
        <v>0</v>
      </c>
      <c r="Z19" s="14">
        <f t="shared" si="7"/>
        <v>0</v>
      </c>
      <c r="AA19" s="14">
        <f t="shared" si="7"/>
        <v>0</v>
      </c>
      <c r="AB19" s="14">
        <f t="shared" si="7"/>
        <v>1884.07</v>
      </c>
      <c r="AC19" s="14">
        <f t="shared" si="7"/>
        <v>0</v>
      </c>
      <c r="AD19" s="14">
        <f t="shared" si="7"/>
        <v>0</v>
      </c>
      <c r="AE19" s="14">
        <f t="shared" si="7"/>
        <v>0</v>
      </c>
      <c r="AF19" s="29"/>
    </row>
    <row r="20" spans="1:32" s="7" customFormat="1" ht="18">
      <c r="A20" s="19" t="s">
        <v>14</v>
      </c>
      <c r="B20" s="15">
        <f t="shared" si="7"/>
        <v>4396.13</v>
      </c>
      <c r="C20" s="15">
        <f t="shared" si="7"/>
        <v>0</v>
      </c>
      <c r="D20" s="15">
        <f t="shared" si="7"/>
        <v>0</v>
      </c>
      <c r="E20" s="15">
        <f t="shared" si="7"/>
        <v>0</v>
      </c>
      <c r="F20" s="33">
        <f t="shared" si="3"/>
        <v>0</v>
      </c>
      <c r="G20" s="33" t="e">
        <f t="shared" si="4"/>
        <v>#DIV/0!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5">
        <f t="shared" si="7"/>
        <v>0</v>
      </c>
      <c r="Z20" s="15">
        <f t="shared" si="7"/>
        <v>0</v>
      </c>
      <c r="AA20" s="15">
        <f t="shared" si="7"/>
        <v>0</v>
      </c>
      <c r="AB20" s="15">
        <f t="shared" si="7"/>
        <v>4396.13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29"/>
    </row>
    <row r="21" spans="1:32" s="7" customFormat="1" ht="18">
      <c r="A21" s="19" t="s">
        <v>15</v>
      </c>
      <c r="B21" s="15">
        <f t="shared" si="7"/>
        <v>20998.999999999996</v>
      </c>
      <c r="C21" s="15">
        <f t="shared" si="7"/>
        <v>782.5</v>
      </c>
      <c r="D21" s="15">
        <f t="shared" si="7"/>
        <v>731.9300000000001</v>
      </c>
      <c r="E21" s="15">
        <f t="shared" si="7"/>
        <v>731.9300000000001</v>
      </c>
      <c r="F21" s="33">
        <f t="shared" si="3"/>
        <v>3.48554693080623</v>
      </c>
      <c r="G21" s="33">
        <f t="shared" si="4"/>
        <v>93.5373801916933</v>
      </c>
      <c r="H21" s="15">
        <f t="shared" si="7"/>
        <v>0</v>
      </c>
      <c r="I21" s="15">
        <f t="shared" si="7"/>
        <v>0</v>
      </c>
      <c r="J21" s="15">
        <f t="shared" si="7"/>
        <v>202.1</v>
      </c>
      <c r="K21" s="15">
        <f t="shared" si="7"/>
        <v>0</v>
      </c>
      <c r="L21" s="15">
        <f t="shared" si="7"/>
        <v>18.8</v>
      </c>
      <c r="M21" s="15">
        <f t="shared" si="7"/>
        <v>152.09</v>
      </c>
      <c r="N21" s="15">
        <f t="shared" si="7"/>
        <v>561.6</v>
      </c>
      <c r="O21" s="15">
        <f t="shared" si="7"/>
        <v>0</v>
      </c>
      <c r="P21" s="15">
        <f t="shared" si="7"/>
        <v>0</v>
      </c>
      <c r="Q21" s="15">
        <f t="shared" si="7"/>
        <v>579.84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5">
        <f t="shared" si="7"/>
        <v>0</v>
      </c>
      <c r="Z21" s="15">
        <f t="shared" si="7"/>
        <v>0</v>
      </c>
      <c r="AA21" s="15">
        <f t="shared" si="7"/>
        <v>0</v>
      </c>
      <c r="AB21" s="15">
        <f t="shared" si="7"/>
        <v>15232.3</v>
      </c>
      <c r="AC21" s="15">
        <f t="shared" si="7"/>
        <v>0</v>
      </c>
      <c r="AD21" s="15">
        <f t="shared" si="7"/>
        <v>4984.2</v>
      </c>
      <c r="AE21" s="15">
        <f t="shared" si="7"/>
        <v>0</v>
      </c>
      <c r="AF21" s="29"/>
    </row>
    <row r="22" spans="1:32" s="7" customFormat="1" ht="18">
      <c r="A22" s="32" t="s">
        <v>41</v>
      </c>
      <c r="B22" s="15">
        <f>B29+B37+B44</f>
        <v>697.8</v>
      </c>
      <c r="C22" s="15">
        <f>C29+C37+C44</f>
        <v>697.8</v>
      </c>
      <c r="D22" s="15">
        <f>D29+D37+D44</f>
        <v>0</v>
      </c>
      <c r="E22" s="15">
        <f>E29+E37+E44</f>
        <v>0</v>
      </c>
      <c r="F22" s="33">
        <f t="shared" si="3"/>
        <v>0</v>
      </c>
      <c r="G22" s="33">
        <f t="shared" si="4"/>
        <v>0</v>
      </c>
      <c r="H22" s="15">
        <f>H29+H36+H43</f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t="shared" si="7"/>
        <v>0</v>
      </c>
      <c r="Z22" s="15">
        <f t="shared" si="7"/>
        <v>0</v>
      </c>
      <c r="AA22" s="15">
        <f t="shared" si="7"/>
        <v>0</v>
      </c>
      <c r="AB22" s="15">
        <f t="shared" si="7"/>
        <v>697.8</v>
      </c>
      <c r="AC22" s="15">
        <f t="shared" si="7"/>
        <v>0</v>
      </c>
      <c r="AD22" s="15">
        <f t="shared" si="7"/>
        <v>128.75</v>
      </c>
      <c r="AE22" s="15">
        <f t="shared" si="7"/>
        <v>0</v>
      </c>
      <c r="AF22" s="29"/>
    </row>
    <row r="23" spans="1:32" s="7" customFormat="1" ht="18">
      <c r="A23" s="19" t="s">
        <v>17</v>
      </c>
      <c r="B23" s="14">
        <f>B30+B37+B44+B51</f>
        <v>22300</v>
      </c>
      <c r="C23" s="14">
        <f aca="true" t="shared" si="8" ref="C23:AE23">C30+C37+C44+C51</f>
        <v>0</v>
      </c>
      <c r="D23" s="14">
        <f t="shared" si="8"/>
        <v>0</v>
      </c>
      <c r="E23" s="14">
        <f t="shared" si="8"/>
        <v>0</v>
      </c>
      <c r="F23" s="33">
        <f t="shared" si="3"/>
        <v>0</v>
      </c>
      <c r="G23" s="33" t="e">
        <f t="shared" si="4"/>
        <v>#DIV/0!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8"/>
        <v>0</v>
      </c>
      <c r="P23" s="14">
        <f t="shared" si="8"/>
        <v>0</v>
      </c>
      <c r="Q23" s="14">
        <f t="shared" si="8"/>
        <v>0</v>
      </c>
      <c r="R23" s="14">
        <f t="shared" si="8"/>
        <v>0</v>
      </c>
      <c r="S23" s="14">
        <f t="shared" si="8"/>
        <v>0</v>
      </c>
      <c r="T23" s="14">
        <f t="shared" si="8"/>
        <v>0</v>
      </c>
      <c r="U23" s="14">
        <f t="shared" si="8"/>
        <v>0</v>
      </c>
      <c r="V23" s="14">
        <f t="shared" si="8"/>
        <v>0</v>
      </c>
      <c r="W23" s="14">
        <f t="shared" si="8"/>
        <v>0</v>
      </c>
      <c r="X23" s="14">
        <f t="shared" si="8"/>
        <v>0</v>
      </c>
      <c r="Y23" s="14">
        <f t="shared" si="8"/>
        <v>0</v>
      </c>
      <c r="Z23" s="14">
        <f t="shared" si="8"/>
        <v>0</v>
      </c>
      <c r="AA23" s="14">
        <f t="shared" si="8"/>
        <v>0</v>
      </c>
      <c r="AB23" s="14">
        <f t="shared" si="8"/>
        <v>0</v>
      </c>
      <c r="AC23" s="14">
        <f t="shared" si="8"/>
        <v>0</v>
      </c>
      <c r="AD23" s="14">
        <f t="shared" si="8"/>
        <v>22300</v>
      </c>
      <c r="AE23" s="14">
        <f t="shared" si="8"/>
        <v>0</v>
      </c>
      <c r="AF23" s="29"/>
    </row>
    <row r="24" spans="1:32" s="7" customFormat="1" ht="60" customHeight="1">
      <c r="A24" s="19" t="s">
        <v>25</v>
      </c>
      <c r="B24" s="15">
        <f>B25</f>
        <v>22382.149999999998</v>
      </c>
      <c r="C24" s="15">
        <f>C25</f>
        <v>612.1499999999999</v>
      </c>
      <c r="D24" s="15">
        <f>D25</f>
        <v>561.6</v>
      </c>
      <c r="E24" s="15">
        <f>E25</f>
        <v>561.6</v>
      </c>
      <c r="F24" s="33">
        <f t="shared" si="3"/>
        <v>2.509142329937026</v>
      </c>
      <c r="G24" s="33">
        <f t="shared" si="4"/>
        <v>91.74222004410686</v>
      </c>
      <c r="H24" s="15">
        <f aca="true" t="shared" si="9" ref="H24:AE24">H25</f>
        <v>0</v>
      </c>
      <c r="I24" s="15">
        <f t="shared" si="9"/>
        <v>0</v>
      </c>
      <c r="J24" s="15">
        <f t="shared" si="9"/>
        <v>50</v>
      </c>
      <c r="K24" s="15">
        <f t="shared" si="9"/>
        <v>0</v>
      </c>
      <c r="L24" s="15">
        <f t="shared" si="9"/>
        <v>0.55</v>
      </c>
      <c r="M24" s="15">
        <f t="shared" si="9"/>
        <v>0</v>
      </c>
      <c r="N24" s="15">
        <f t="shared" si="9"/>
        <v>561.6</v>
      </c>
      <c r="O24" s="15">
        <f t="shared" si="9"/>
        <v>0</v>
      </c>
      <c r="P24" s="15">
        <f t="shared" si="9"/>
        <v>0</v>
      </c>
      <c r="Q24" s="15">
        <f t="shared" si="9"/>
        <v>561.6</v>
      </c>
      <c r="R24" s="15">
        <f t="shared" si="9"/>
        <v>0</v>
      </c>
      <c r="S24" s="15">
        <f t="shared" si="9"/>
        <v>0</v>
      </c>
      <c r="T24" s="15">
        <f t="shared" si="9"/>
        <v>0</v>
      </c>
      <c r="U24" s="15">
        <f t="shared" si="9"/>
        <v>0</v>
      </c>
      <c r="V24" s="15">
        <f t="shared" si="9"/>
        <v>0</v>
      </c>
      <c r="W24" s="15">
        <f t="shared" si="9"/>
        <v>0</v>
      </c>
      <c r="X24" s="15">
        <f t="shared" si="9"/>
        <v>0</v>
      </c>
      <c r="Y24" s="15">
        <f t="shared" si="9"/>
        <v>0</v>
      </c>
      <c r="Z24" s="15">
        <f t="shared" si="9"/>
        <v>0</v>
      </c>
      <c r="AA24" s="15">
        <f t="shared" si="9"/>
        <v>0</v>
      </c>
      <c r="AB24" s="15">
        <f t="shared" si="9"/>
        <v>21512.5</v>
      </c>
      <c r="AC24" s="15">
        <f t="shared" si="9"/>
        <v>0</v>
      </c>
      <c r="AD24" s="15">
        <f t="shared" si="9"/>
        <v>257.5</v>
      </c>
      <c r="AE24" s="15">
        <f t="shared" si="9"/>
        <v>0</v>
      </c>
      <c r="AF24" s="55" t="s">
        <v>49</v>
      </c>
    </row>
    <row r="25" spans="1:32" s="7" customFormat="1" ht="17.25">
      <c r="A25" s="16" t="s">
        <v>27</v>
      </c>
      <c r="B25" s="13">
        <f>SUM(B26:B30)-B29</f>
        <v>22382.149999999998</v>
      </c>
      <c r="C25" s="13">
        <f aca="true" t="shared" si="10" ref="C25:AE25">SUM(C26:C30)-C29</f>
        <v>612.1499999999999</v>
      </c>
      <c r="D25" s="13">
        <f t="shared" si="10"/>
        <v>561.6</v>
      </c>
      <c r="E25" s="13">
        <f t="shared" si="10"/>
        <v>561.6</v>
      </c>
      <c r="F25" s="37">
        <f t="shared" si="3"/>
        <v>2.509142329937026</v>
      </c>
      <c r="G25" s="37">
        <f t="shared" si="4"/>
        <v>91.74222004410686</v>
      </c>
      <c r="H25" s="13">
        <f t="shared" si="10"/>
        <v>0</v>
      </c>
      <c r="I25" s="13">
        <f t="shared" si="10"/>
        <v>0</v>
      </c>
      <c r="J25" s="13">
        <f t="shared" si="10"/>
        <v>50</v>
      </c>
      <c r="K25" s="13">
        <f t="shared" si="10"/>
        <v>0</v>
      </c>
      <c r="L25" s="13">
        <f t="shared" si="10"/>
        <v>0.55</v>
      </c>
      <c r="M25" s="13">
        <f t="shared" si="10"/>
        <v>0</v>
      </c>
      <c r="N25" s="13">
        <f t="shared" si="10"/>
        <v>561.6</v>
      </c>
      <c r="O25" s="13">
        <f t="shared" si="10"/>
        <v>0</v>
      </c>
      <c r="P25" s="13">
        <f t="shared" si="10"/>
        <v>0</v>
      </c>
      <c r="Q25" s="13">
        <f t="shared" si="10"/>
        <v>561.6</v>
      </c>
      <c r="R25" s="13">
        <f t="shared" si="10"/>
        <v>0</v>
      </c>
      <c r="S25" s="13">
        <f t="shared" si="10"/>
        <v>0</v>
      </c>
      <c r="T25" s="13">
        <f t="shared" si="10"/>
        <v>0</v>
      </c>
      <c r="U25" s="13">
        <f t="shared" si="10"/>
        <v>0</v>
      </c>
      <c r="V25" s="13">
        <f t="shared" si="10"/>
        <v>0</v>
      </c>
      <c r="W25" s="13">
        <f t="shared" si="10"/>
        <v>0</v>
      </c>
      <c r="X25" s="13">
        <f t="shared" si="10"/>
        <v>0</v>
      </c>
      <c r="Y25" s="13">
        <f t="shared" si="10"/>
        <v>0</v>
      </c>
      <c r="Z25" s="13">
        <f t="shared" si="10"/>
        <v>0</v>
      </c>
      <c r="AA25" s="13">
        <f t="shared" si="10"/>
        <v>0</v>
      </c>
      <c r="AB25" s="13">
        <f t="shared" si="10"/>
        <v>21512.5</v>
      </c>
      <c r="AC25" s="13">
        <f t="shared" si="10"/>
        <v>0</v>
      </c>
      <c r="AD25" s="13">
        <f t="shared" si="10"/>
        <v>257.5</v>
      </c>
      <c r="AE25" s="13">
        <f t="shared" si="10"/>
        <v>0</v>
      </c>
      <c r="AF25" s="56"/>
    </row>
    <row r="26" spans="1:32" s="7" customFormat="1" ht="18">
      <c r="A26" s="19" t="s">
        <v>16</v>
      </c>
      <c r="B26" s="15">
        <f>H26+J26+L26+N26+P26+R26+T26+V26+X26+Z26+AB26+AD26</f>
        <v>1884.07</v>
      </c>
      <c r="C26" s="15">
        <f>H26+J26+L26+N26+P26+R26+T26+V26+X26</f>
        <v>0</v>
      </c>
      <c r="D26" s="15">
        <f>E26</f>
        <v>0</v>
      </c>
      <c r="E26" s="15">
        <f>I26+K26+M26+O26+Q26+S26+U26+W26+Y26+AA26+AC26+AE26</f>
        <v>0</v>
      </c>
      <c r="F26" s="33">
        <f t="shared" si="3"/>
        <v>0</v>
      </c>
      <c r="G26" s="33" t="e">
        <f t="shared" si="4"/>
        <v>#DIV/0!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/>
      <c r="W26" s="15"/>
      <c r="X26" s="15"/>
      <c r="Y26" s="15"/>
      <c r="Z26" s="15"/>
      <c r="AA26" s="15"/>
      <c r="AB26" s="15">
        <v>1884.07</v>
      </c>
      <c r="AC26" s="15"/>
      <c r="AD26" s="15"/>
      <c r="AE26" s="30"/>
      <c r="AF26" s="56"/>
    </row>
    <row r="27" spans="1:32" s="7" customFormat="1" ht="18">
      <c r="A27" s="19" t="s">
        <v>14</v>
      </c>
      <c r="B27" s="15">
        <f>H27+J27+L27+N27+P27+R27+T27+V27+X27+Z27+AB27+AD27</f>
        <v>4396.13</v>
      </c>
      <c r="C27" s="15">
        <f>H27+J27+L27+N27+P27+R27+T27+V27+X27</f>
        <v>0</v>
      </c>
      <c r="D27" s="15">
        <f>E27</f>
        <v>0</v>
      </c>
      <c r="E27" s="15">
        <f>I27+K27+M27+O27+Q27+S27+U27+W27+Y27+AA27+AC27+AE27</f>
        <v>0</v>
      </c>
      <c r="F27" s="33">
        <f t="shared" si="3"/>
        <v>0</v>
      </c>
      <c r="G27" s="33" t="e">
        <f t="shared" si="4"/>
        <v>#DIV/0!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5"/>
      <c r="W27" s="15"/>
      <c r="X27" s="15"/>
      <c r="Y27" s="15"/>
      <c r="Z27" s="15"/>
      <c r="AA27" s="15"/>
      <c r="AB27" s="15">
        <v>4396.13</v>
      </c>
      <c r="AC27" s="15"/>
      <c r="AD27" s="15"/>
      <c r="AE27" s="30"/>
      <c r="AF27" s="56"/>
    </row>
    <row r="28" spans="1:32" s="7" customFormat="1" ht="30" customHeight="1">
      <c r="A28" s="19" t="s">
        <v>15</v>
      </c>
      <c r="B28" s="15">
        <f>H28+J28+L28+N28+P28+R28+T28+V28+X28+Z28+AB28+AD28</f>
        <v>16101.949999999999</v>
      </c>
      <c r="C28" s="15">
        <f>H28+J28+L28+N28+P28+R28+T28+V28+X28</f>
        <v>612.15</v>
      </c>
      <c r="D28" s="15">
        <f>E28</f>
        <v>561.6</v>
      </c>
      <c r="E28" s="15">
        <f>I28+K28+M28+O28+Q28+S28+U28+W28+Y28+AA28+AC28+AE28</f>
        <v>561.6</v>
      </c>
      <c r="F28" s="33">
        <f t="shared" si="3"/>
        <v>3.48777632522769</v>
      </c>
      <c r="G28" s="33">
        <f t="shared" si="4"/>
        <v>91.74222004410684</v>
      </c>
      <c r="H28" s="15"/>
      <c r="I28" s="15"/>
      <c r="J28" s="15">
        <v>50</v>
      </c>
      <c r="K28" s="15"/>
      <c r="L28" s="15">
        <v>0.55</v>
      </c>
      <c r="M28" s="15"/>
      <c r="N28" s="15">
        <v>561.6</v>
      </c>
      <c r="O28" s="15"/>
      <c r="P28" s="15"/>
      <c r="Q28" s="15">
        <v>561.6</v>
      </c>
      <c r="R28" s="15"/>
      <c r="S28" s="15"/>
      <c r="T28" s="15"/>
      <c r="U28" s="15"/>
      <c r="V28" s="15"/>
      <c r="W28" s="15"/>
      <c r="X28" s="15"/>
      <c r="Y28" s="15"/>
      <c r="Z28" s="30"/>
      <c r="AA28" s="30"/>
      <c r="AB28" s="15">
        <f>10000+5232.3</f>
        <v>15232.3</v>
      </c>
      <c r="AC28" s="15"/>
      <c r="AD28" s="15">
        <v>257.5</v>
      </c>
      <c r="AE28" s="30"/>
      <c r="AF28" s="56"/>
    </row>
    <row r="29" spans="1:32" s="34" customFormat="1" ht="18">
      <c r="A29" s="32" t="s">
        <v>41</v>
      </c>
      <c r="B29" s="15">
        <f>AB29</f>
        <v>697.8</v>
      </c>
      <c r="C29" s="15">
        <v>697.8</v>
      </c>
      <c r="D29" s="15">
        <f>E29</f>
        <v>0</v>
      </c>
      <c r="E29" s="15">
        <f>I29+K29+M29+O29+Q29+S29+U29+W29+Y29+AA29+AC29+AE29</f>
        <v>0</v>
      </c>
      <c r="F29" s="33">
        <f t="shared" si="3"/>
        <v>0</v>
      </c>
      <c r="G29" s="33">
        <f t="shared" si="4"/>
        <v>0</v>
      </c>
      <c r="H29" s="33">
        <f aca="true" t="shared" si="11" ref="H29:AE29">H28*0.5</f>
        <v>0</v>
      </c>
      <c r="I29" s="33">
        <f t="shared" si="11"/>
        <v>0</v>
      </c>
      <c r="J29" s="33"/>
      <c r="K29" s="33"/>
      <c r="L29" s="33"/>
      <c r="M29" s="33">
        <f t="shared" si="11"/>
        <v>0</v>
      </c>
      <c r="N29" s="33"/>
      <c r="O29" s="33">
        <f t="shared" si="11"/>
        <v>0</v>
      </c>
      <c r="P29" s="33">
        <f t="shared" si="11"/>
        <v>0</v>
      </c>
      <c r="Q29" s="33"/>
      <c r="R29" s="33">
        <f t="shared" si="11"/>
        <v>0</v>
      </c>
      <c r="S29" s="33">
        <f t="shared" si="11"/>
        <v>0</v>
      </c>
      <c r="T29" s="33">
        <f t="shared" si="11"/>
        <v>0</v>
      </c>
      <c r="U29" s="33">
        <f t="shared" si="11"/>
        <v>0</v>
      </c>
      <c r="V29" s="33">
        <f t="shared" si="11"/>
        <v>0</v>
      </c>
      <c r="W29" s="33">
        <f t="shared" si="11"/>
        <v>0</v>
      </c>
      <c r="X29" s="33">
        <f t="shared" si="11"/>
        <v>0</v>
      </c>
      <c r="Y29" s="33">
        <f t="shared" si="11"/>
        <v>0</v>
      </c>
      <c r="Z29" s="33">
        <f t="shared" si="11"/>
        <v>0</v>
      </c>
      <c r="AA29" s="33">
        <f t="shared" si="11"/>
        <v>0</v>
      </c>
      <c r="AB29" s="33">
        <f>(AB26+AB27)/90*10</f>
        <v>697.8</v>
      </c>
      <c r="AC29" s="33">
        <f t="shared" si="11"/>
        <v>0</v>
      </c>
      <c r="AD29" s="33">
        <f t="shared" si="11"/>
        <v>128.75</v>
      </c>
      <c r="AE29" s="33">
        <f t="shared" si="11"/>
        <v>0</v>
      </c>
      <c r="AF29" s="56"/>
    </row>
    <row r="30" spans="1:32" s="7" customFormat="1" ht="26.25" customHeight="1">
      <c r="A30" s="19" t="s">
        <v>17</v>
      </c>
      <c r="B30" s="14"/>
      <c r="C30" s="15">
        <f>H30+J30+L30+N30+P30+R30+T30+V30+X30</f>
        <v>0</v>
      </c>
      <c r="D30" s="15">
        <f>E30</f>
        <v>0</v>
      </c>
      <c r="E30" s="15">
        <f>I30+K30+M30+O30+Q30+S30+U30+W30+Y30+AA30+AC30+AE30</f>
        <v>0</v>
      </c>
      <c r="F30" s="33" t="e">
        <f t="shared" si="3"/>
        <v>#DIV/0!</v>
      </c>
      <c r="G30" s="33" t="e">
        <f t="shared" si="4"/>
        <v>#DIV/0!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5"/>
      <c r="W30" s="15"/>
      <c r="X30" s="15"/>
      <c r="Y30" s="15"/>
      <c r="Z30" s="15"/>
      <c r="AA30" s="15"/>
      <c r="AB30" s="15"/>
      <c r="AC30" s="15"/>
      <c r="AD30" s="15"/>
      <c r="AE30" s="30"/>
      <c r="AF30" s="57"/>
    </row>
    <row r="31" spans="1:32" s="7" customFormat="1" ht="54">
      <c r="A31" s="19" t="s">
        <v>26</v>
      </c>
      <c r="B31" s="15">
        <f>B32</f>
        <v>4744.95</v>
      </c>
      <c r="C31" s="15">
        <f>H31+J31+L31+N31+P31+R31+T31+V31</f>
        <v>18.25</v>
      </c>
      <c r="D31" s="15">
        <f>D32</f>
        <v>18.24</v>
      </c>
      <c r="E31" s="15">
        <f>E32</f>
        <v>18.24</v>
      </c>
      <c r="F31" s="33">
        <f t="shared" si="3"/>
        <v>0.3844086871305282</v>
      </c>
      <c r="G31" s="33">
        <f t="shared" si="4"/>
        <v>99.94520547945204</v>
      </c>
      <c r="H31" s="15">
        <f aca="true" t="shared" si="12" ref="H31:AE31">H32</f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18.25</v>
      </c>
      <c r="M31" s="15">
        <f t="shared" si="12"/>
        <v>0</v>
      </c>
      <c r="N31" s="15">
        <f t="shared" si="12"/>
        <v>0</v>
      </c>
      <c r="O31" s="15">
        <f t="shared" si="12"/>
        <v>0</v>
      </c>
      <c r="P31" s="15">
        <f t="shared" si="12"/>
        <v>0</v>
      </c>
      <c r="Q31" s="15">
        <f t="shared" si="12"/>
        <v>18.24</v>
      </c>
      <c r="R31" s="15">
        <f t="shared" si="12"/>
        <v>0</v>
      </c>
      <c r="S31" s="15">
        <f t="shared" si="12"/>
        <v>0</v>
      </c>
      <c r="T31" s="15">
        <f t="shared" si="12"/>
        <v>0</v>
      </c>
      <c r="U31" s="15">
        <f t="shared" si="12"/>
        <v>0</v>
      </c>
      <c r="V31" s="15">
        <f t="shared" si="12"/>
        <v>0</v>
      </c>
      <c r="W31" s="15">
        <f t="shared" si="12"/>
        <v>0</v>
      </c>
      <c r="X31" s="15">
        <f t="shared" si="12"/>
        <v>0</v>
      </c>
      <c r="Y31" s="15">
        <f t="shared" si="12"/>
        <v>0</v>
      </c>
      <c r="Z31" s="15">
        <f t="shared" si="12"/>
        <v>0</v>
      </c>
      <c r="AA31" s="15">
        <f t="shared" si="12"/>
        <v>0</v>
      </c>
      <c r="AB31" s="15">
        <f t="shared" si="12"/>
        <v>0</v>
      </c>
      <c r="AC31" s="15">
        <f t="shared" si="12"/>
        <v>0</v>
      </c>
      <c r="AD31" s="15">
        <f t="shared" si="12"/>
        <v>4726.7</v>
      </c>
      <c r="AE31" s="15">
        <f t="shared" si="12"/>
        <v>0</v>
      </c>
      <c r="AF31" s="29"/>
    </row>
    <row r="32" spans="1:32" s="7" customFormat="1" ht="18">
      <c r="A32" s="16" t="s">
        <v>27</v>
      </c>
      <c r="B32" s="13">
        <f>SUM(B33:B37)</f>
        <v>4744.95</v>
      </c>
      <c r="C32" s="15">
        <f>H32+J32+L32+N32+P32+R32+T32+V32</f>
        <v>18.25</v>
      </c>
      <c r="D32" s="13">
        <f>SUM(D33:D37)</f>
        <v>18.24</v>
      </c>
      <c r="E32" s="13">
        <f>SUM(E33:E37)</f>
        <v>18.24</v>
      </c>
      <c r="F32" s="37">
        <f t="shared" si="3"/>
        <v>0.3844086871305282</v>
      </c>
      <c r="G32" s="37">
        <f t="shared" si="4"/>
        <v>99.94520547945204</v>
      </c>
      <c r="H32" s="13">
        <f aca="true" t="shared" si="13" ref="H32:AE32">SUM(H33:H37)</f>
        <v>0</v>
      </c>
      <c r="I32" s="13">
        <f t="shared" si="13"/>
        <v>0</v>
      </c>
      <c r="J32" s="13">
        <f t="shared" si="13"/>
        <v>0</v>
      </c>
      <c r="K32" s="13">
        <f t="shared" si="13"/>
        <v>0</v>
      </c>
      <c r="L32" s="13">
        <f t="shared" si="13"/>
        <v>18.25</v>
      </c>
      <c r="M32" s="13">
        <f t="shared" si="13"/>
        <v>0</v>
      </c>
      <c r="N32" s="13">
        <f t="shared" si="13"/>
        <v>0</v>
      </c>
      <c r="O32" s="13">
        <f t="shared" si="13"/>
        <v>0</v>
      </c>
      <c r="P32" s="13">
        <f t="shared" si="13"/>
        <v>0</v>
      </c>
      <c r="Q32" s="13">
        <f t="shared" si="13"/>
        <v>18.24</v>
      </c>
      <c r="R32" s="13">
        <f t="shared" si="13"/>
        <v>0</v>
      </c>
      <c r="S32" s="13">
        <f t="shared" si="13"/>
        <v>0</v>
      </c>
      <c r="T32" s="13">
        <f t="shared" si="13"/>
        <v>0</v>
      </c>
      <c r="U32" s="13">
        <f t="shared" si="13"/>
        <v>0</v>
      </c>
      <c r="V32" s="13">
        <f t="shared" si="13"/>
        <v>0</v>
      </c>
      <c r="W32" s="13">
        <f t="shared" si="13"/>
        <v>0</v>
      </c>
      <c r="X32" s="13">
        <f t="shared" si="13"/>
        <v>0</v>
      </c>
      <c r="Y32" s="13">
        <f t="shared" si="13"/>
        <v>0</v>
      </c>
      <c r="Z32" s="13">
        <f t="shared" si="13"/>
        <v>0</v>
      </c>
      <c r="AA32" s="13">
        <f t="shared" si="13"/>
        <v>0</v>
      </c>
      <c r="AB32" s="13">
        <f t="shared" si="13"/>
        <v>0</v>
      </c>
      <c r="AC32" s="13">
        <f t="shared" si="13"/>
        <v>0</v>
      </c>
      <c r="AD32" s="13">
        <f t="shared" si="13"/>
        <v>4726.7</v>
      </c>
      <c r="AE32" s="13">
        <f t="shared" si="13"/>
        <v>0</v>
      </c>
      <c r="AF32" s="29"/>
    </row>
    <row r="33" spans="1:32" s="7" customFormat="1" ht="18">
      <c r="A33" s="19" t="s">
        <v>16</v>
      </c>
      <c r="B33" s="14">
        <f>H33+J33+L33+N33+P33+R33+T33+V33+X33+Z33+AB33+AD33</f>
        <v>0</v>
      </c>
      <c r="C33" s="15">
        <f>H33+J33+L33+N33+P33+R33+T33+V33+X33</f>
        <v>0</v>
      </c>
      <c r="D33" s="15">
        <f>E33</f>
        <v>0</v>
      </c>
      <c r="E33" s="15">
        <f>I33+K33+M33+O33+Q33+S33+U33+W33+Y33+AA33+AC33+AE33</f>
        <v>0</v>
      </c>
      <c r="F33" s="33" t="e">
        <f t="shared" si="3"/>
        <v>#DIV/0!</v>
      </c>
      <c r="G33" s="33" t="e">
        <f t="shared" si="4"/>
        <v>#DIV/0!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29"/>
    </row>
    <row r="34" spans="1:32" s="7" customFormat="1" ht="18">
      <c r="A34" s="19" t="s">
        <v>14</v>
      </c>
      <c r="B34" s="14">
        <f>H34+J34+L34+N34+P34+R34+T34+V34+X34+Z34+AB34+AD34</f>
        <v>0</v>
      </c>
      <c r="C34" s="15">
        <f>H34+J34+L34+N34+P34+R34+T34+V34+X34</f>
        <v>0</v>
      </c>
      <c r="D34" s="15">
        <f>E34</f>
        <v>0</v>
      </c>
      <c r="E34" s="15">
        <f>I34+K34+M34+O34+Q34+S34+U34+W34+Y34+AA34+AC34+AE34</f>
        <v>0</v>
      </c>
      <c r="F34" s="33" t="e">
        <f t="shared" si="3"/>
        <v>#DIV/0!</v>
      </c>
      <c r="G34" s="33" t="e">
        <f t="shared" si="4"/>
        <v>#DIV/0!</v>
      </c>
      <c r="H34" s="13"/>
      <c r="I34" s="13"/>
      <c r="J34" s="13"/>
      <c r="K34" s="13"/>
      <c r="L34" s="13"/>
      <c r="M34" s="13"/>
      <c r="N34" s="13"/>
      <c r="O34" s="13"/>
      <c r="P34" s="13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29"/>
    </row>
    <row r="35" spans="1:32" s="7" customFormat="1" ht="18">
      <c r="A35" s="19" t="s">
        <v>15</v>
      </c>
      <c r="B35" s="15">
        <f>H35+J35+L35+N35+P35+R35+T35+V35+X35+Z35+AB35+AD35</f>
        <v>4744.95</v>
      </c>
      <c r="C35" s="15">
        <f>H35+J35+L35+N35+P35+R35+T35+V35+X35</f>
        <v>18.25</v>
      </c>
      <c r="D35" s="15">
        <f>E35</f>
        <v>18.24</v>
      </c>
      <c r="E35" s="15">
        <f>I35+K35+M35+O35+Q35+S35+U35+W35+Y35+AA35+AC35+AE35</f>
        <v>18.24</v>
      </c>
      <c r="F35" s="33">
        <f t="shared" si="3"/>
        <v>0.3844086871305282</v>
      </c>
      <c r="G35" s="33">
        <f t="shared" si="4"/>
        <v>99.94520547945204</v>
      </c>
      <c r="H35" s="15"/>
      <c r="I35" s="15"/>
      <c r="J35" s="15"/>
      <c r="K35" s="15"/>
      <c r="L35" s="15">
        <v>18.25</v>
      </c>
      <c r="M35" s="15"/>
      <c r="N35" s="15"/>
      <c r="O35" s="15"/>
      <c r="P35" s="15"/>
      <c r="Q35" s="15">
        <v>18.24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4726.7</v>
      </c>
      <c r="AE35" s="30"/>
      <c r="AF35" s="29"/>
    </row>
    <row r="36" spans="1:32" s="34" customFormat="1" ht="18">
      <c r="A36" s="32" t="s">
        <v>41</v>
      </c>
      <c r="B36" s="15">
        <f>H36+J36+L36+N36+P36+R36+T36+V36+X36+Z36+AB36+AD36</f>
        <v>0</v>
      </c>
      <c r="C36" s="15">
        <f>H36+J36+L36+N36+P36+R36+T36+V36+X36</f>
        <v>0</v>
      </c>
      <c r="D36" s="15">
        <f>E36</f>
        <v>0</v>
      </c>
      <c r="E36" s="15">
        <f>I36+K36+M36+O36+Q36+S36+U36+W36+Y36+AA36+AC36+AE36</f>
        <v>0</v>
      </c>
      <c r="F36" s="33" t="e">
        <f t="shared" si="3"/>
        <v>#DIV/0!</v>
      </c>
      <c r="G36" s="33" t="e">
        <f t="shared" si="4"/>
        <v>#DIV/0!</v>
      </c>
      <c r="H36" s="33">
        <f aca="true" t="shared" si="14" ref="H36:AE36">H35*0.5</f>
        <v>0</v>
      </c>
      <c r="I36" s="33">
        <f t="shared" si="14"/>
        <v>0</v>
      </c>
      <c r="J36" s="33">
        <f t="shared" si="14"/>
        <v>0</v>
      </c>
      <c r="K36" s="33">
        <f t="shared" si="14"/>
        <v>0</v>
      </c>
      <c r="L36" s="33"/>
      <c r="M36" s="33">
        <f t="shared" si="14"/>
        <v>0</v>
      </c>
      <c r="N36" s="33">
        <f t="shared" si="14"/>
        <v>0</v>
      </c>
      <c r="O36" s="33">
        <f t="shared" si="14"/>
        <v>0</v>
      </c>
      <c r="P36" s="33">
        <f t="shared" si="14"/>
        <v>0</v>
      </c>
      <c r="Q36" s="33"/>
      <c r="R36" s="33">
        <f t="shared" si="14"/>
        <v>0</v>
      </c>
      <c r="S36" s="33">
        <f t="shared" si="14"/>
        <v>0</v>
      </c>
      <c r="T36" s="33">
        <f t="shared" si="14"/>
        <v>0</v>
      </c>
      <c r="U36" s="33">
        <f t="shared" si="14"/>
        <v>0</v>
      </c>
      <c r="V36" s="33">
        <f t="shared" si="14"/>
        <v>0</v>
      </c>
      <c r="W36" s="33">
        <f t="shared" si="14"/>
        <v>0</v>
      </c>
      <c r="X36" s="33">
        <f t="shared" si="14"/>
        <v>0</v>
      </c>
      <c r="Y36" s="33">
        <f t="shared" si="14"/>
        <v>0</v>
      </c>
      <c r="Z36" s="33">
        <f t="shared" si="14"/>
        <v>0</v>
      </c>
      <c r="AA36" s="33">
        <f t="shared" si="14"/>
        <v>0</v>
      </c>
      <c r="AB36" s="33"/>
      <c r="AC36" s="33">
        <f t="shared" si="14"/>
        <v>0</v>
      </c>
      <c r="AD36" s="33"/>
      <c r="AE36" s="33">
        <f t="shared" si="14"/>
        <v>0</v>
      </c>
      <c r="AF36" s="29"/>
    </row>
    <row r="37" spans="1:32" s="7" customFormat="1" ht="18">
      <c r="A37" s="19" t="s">
        <v>17</v>
      </c>
      <c r="B37" s="14">
        <f>H37+J37+L37+N37+P37+R37+T37+V37+X37+Z37+AB37+AD37</f>
        <v>0</v>
      </c>
      <c r="C37" s="15">
        <f>H37+J37+L37+N37+P37+R37+T37+V37+X37</f>
        <v>0</v>
      </c>
      <c r="D37" s="15">
        <f>E37</f>
        <v>0</v>
      </c>
      <c r="E37" s="15">
        <f>I37+K37+M37+O37+Q37+S37+U37+W37+Y37+AA37+AC37+AE37</f>
        <v>0</v>
      </c>
      <c r="F37" s="33" t="e">
        <f t="shared" si="3"/>
        <v>#DIV/0!</v>
      </c>
      <c r="G37" s="33" t="e">
        <f t="shared" si="4"/>
        <v>#DIV/0!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29"/>
    </row>
    <row r="38" spans="1:32" s="7" customFormat="1" ht="97.5" customHeight="1">
      <c r="A38" s="19" t="s">
        <v>37</v>
      </c>
      <c r="B38" s="15">
        <f>B39</f>
        <v>152.1</v>
      </c>
      <c r="C38" s="15">
        <f>H38+J38+L38+N38+P38+R38+T38+V38</f>
        <v>152.1</v>
      </c>
      <c r="D38" s="15">
        <f>D39</f>
        <v>152.09</v>
      </c>
      <c r="E38" s="15">
        <f>E39</f>
        <v>152.09</v>
      </c>
      <c r="F38" s="33">
        <f t="shared" si="3"/>
        <v>99.99342537804077</v>
      </c>
      <c r="G38" s="33">
        <f t="shared" si="4"/>
        <v>99.99342537804077</v>
      </c>
      <c r="H38" s="15">
        <f aca="true" t="shared" si="15" ref="H38:AE38">H39</f>
        <v>0</v>
      </c>
      <c r="I38" s="15">
        <f t="shared" si="15"/>
        <v>0</v>
      </c>
      <c r="J38" s="15">
        <f t="shared" si="15"/>
        <v>152.1</v>
      </c>
      <c r="K38" s="15">
        <f t="shared" si="15"/>
        <v>0</v>
      </c>
      <c r="L38" s="15">
        <f t="shared" si="15"/>
        <v>0</v>
      </c>
      <c r="M38" s="15">
        <f t="shared" si="15"/>
        <v>152.09</v>
      </c>
      <c r="N38" s="15">
        <f t="shared" si="15"/>
        <v>0</v>
      </c>
      <c r="O38" s="15">
        <f t="shared" si="15"/>
        <v>0</v>
      </c>
      <c r="P38" s="15">
        <f t="shared" si="15"/>
        <v>0</v>
      </c>
      <c r="Q38" s="15">
        <f t="shared" si="15"/>
        <v>0</v>
      </c>
      <c r="R38" s="15">
        <f t="shared" si="15"/>
        <v>0</v>
      </c>
      <c r="S38" s="15">
        <f t="shared" si="15"/>
        <v>0</v>
      </c>
      <c r="T38" s="15">
        <f t="shared" si="15"/>
        <v>0</v>
      </c>
      <c r="U38" s="15">
        <f t="shared" si="15"/>
        <v>0</v>
      </c>
      <c r="V38" s="15">
        <f t="shared" si="15"/>
        <v>0</v>
      </c>
      <c r="W38" s="15">
        <f t="shared" si="15"/>
        <v>0</v>
      </c>
      <c r="X38" s="15">
        <f t="shared" si="15"/>
        <v>0</v>
      </c>
      <c r="Y38" s="15">
        <f t="shared" si="15"/>
        <v>0</v>
      </c>
      <c r="Z38" s="15">
        <f t="shared" si="15"/>
        <v>0</v>
      </c>
      <c r="AA38" s="15">
        <f t="shared" si="15"/>
        <v>0</v>
      </c>
      <c r="AB38" s="15">
        <f t="shared" si="15"/>
        <v>0</v>
      </c>
      <c r="AC38" s="15">
        <f t="shared" si="15"/>
        <v>0</v>
      </c>
      <c r="AD38" s="15">
        <f t="shared" si="15"/>
        <v>0</v>
      </c>
      <c r="AE38" s="15">
        <f t="shared" si="15"/>
        <v>0</v>
      </c>
      <c r="AF38" s="55" t="s">
        <v>39</v>
      </c>
    </row>
    <row r="39" spans="1:32" s="7" customFormat="1" ht="18">
      <c r="A39" s="16" t="s">
        <v>27</v>
      </c>
      <c r="B39" s="13">
        <f>SUM(B40:B44)</f>
        <v>152.1</v>
      </c>
      <c r="C39" s="15">
        <f>H39+J39+L39+N39+P39+R39+T39+V39</f>
        <v>152.1</v>
      </c>
      <c r="D39" s="13">
        <f>SUM(D40:D44)</f>
        <v>152.09</v>
      </c>
      <c r="E39" s="13">
        <f>SUM(E40:E44)</f>
        <v>152.09</v>
      </c>
      <c r="F39" s="37">
        <f t="shared" si="3"/>
        <v>99.99342537804077</v>
      </c>
      <c r="G39" s="37">
        <f t="shared" si="4"/>
        <v>99.99342537804077</v>
      </c>
      <c r="H39" s="13">
        <f aca="true" t="shared" si="16" ref="H39:AE39">SUM(H40:H44)</f>
        <v>0</v>
      </c>
      <c r="I39" s="13">
        <f t="shared" si="16"/>
        <v>0</v>
      </c>
      <c r="J39" s="13">
        <f t="shared" si="16"/>
        <v>152.1</v>
      </c>
      <c r="K39" s="13">
        <f t="shared" si="16"/>
        <v>0</v>
      </c>
      <c r="L39" s="13">
        <f t="shared" si="16"/>
        <v>0</v>
      </c>
      <c r="M39" s="13">
        <f t="shared" si="16"/>
        <v>152.09</v>
      </c>
      <c r="N39" s="13">
        <f t="shared" si="16"/>
        <v>0</v>
      </c>
      <c r="O39" s="13">
        <f t="shared" si="16"/>
        <v>0</v>
      </c>
      <c r="P39" s="13">
        <f t="shared" si="16"/>
        <v>0</v>
      </c>
      <c r="Q39" s="13">
        <f t="shared" si="16"/>
        <v>0</v>
      </c>
      <c r="R39" s="13">
        <f t="shared" si="16"/>
        <v>0</v>
      </c>
      <c r="S39" s="13">
        <f t="shared" si="16"/>
        <v>0</v>
      </c>
      <c r="T39" s="13">
        <f t="shared" si="16"/>
        <v>0</v>
      </c>
      <c r="U39" s="13">
        <f t="shared" si="16"/>
        <v>0</v>
      </c>
      <c r="V39" s="13">
        <f t="shared" si="16"/>
        <v>0</v>
      </c>
      <c r="W39" s="13">
        <f t="shared" si="16"/>
        <v>0</v>
      </c>
      <c r="X39" s="13">
        <f t="shared" si="16"/>
        <v>0</v>
      </c>
      <c r="Y39" s="13">
        <f t="shared" si="16"/>
        <v>0</v>
      </c>
      <c r="Z39" s="13">
        <f t="shared" si="16"/>
        <v>0</v>
      </c>
      <c r="AA39" s="13">
        <f t="shared" si="16"/>
        <v>0</v>
      </c>
      <c r="AB39" s="13">
        <f t="shared" si="16"/>
        <v>0</v>
      </c>
      <c r="AC39" s="13">
        <f t="shared" si="16"/>
        <v>0</v>
      </c>
      <c r="AD39" s="13">
        <f t="shared" si="16"/>
        <v>0</v>
      </c>
      <c r="AE39" s="13">
        <f t="shared" si="16"/>
        <v>0</v>
      </c>
      <c r="AF39" s="56"/>
    </row>
    <row r="40" spans="1:32" s="7" customFormat="1" ht="18">
      <c r="A40" s="19" t="s">
        <v>16</v>
      </c>
      <c r="B40" s="14">
        <f>H40+J40+L40+N40+P40+R40+T40+V40+X40+Z40+AB40+AD40</f>
        <v>0</v>
      </c>
      <c r="C40" s="15">
        <f>H40+J40+L40+N40+P40+R40+T40+V40+X40</f>
        <v>0</v>
      </c>
      <c r="D40" s="15">
        <f>E40</f>
        <v>0</v>
      </c>
      <c r="E40" s="15">
        <f>I40+K40+M40+O40+Q40+S40+U40+W40+Y40+AA40+AC40+AE40</f>
        <v>0</v>
      </c>
      <c r="F40" s="33" t="e">
        <f t="shared" si="3"/>
        <v>#DIV/0!</v>
      </c>
      <c r="G40" s="33" t="e">
        <f t="shared" si="4"/>
        <v>#DIV/0!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56"/>
    </row>
    <row r="41" spans="1:32" s="7" customFormat="1" ht="18">
      <c r="A41" s="19" t="s">
        <v>14</v>
      </c>
      <c r="B41" s="14">
        <f>H41+J41+L41+N41+P41+R41+T41+V41+X41+Z41+AB41+AD41</f>
        <v>0</v>
      </c>
      <c r="C41" s="15">
        <f>H41+J41+L41+N41+P41+R41+T41+V41+X41</f>
        <v>0</v>
      </c>
      <c r="D41" s="15">
        <f>E41</f>
        <v>0</v>
      </c>
      <c r="E41" s="15">
        <f>I41+K41+M41+O41+Q41+S41+U41+W41+Y41+AA41+AC41+AE41</f>
        <v>0</v>
      </c>
      <c r="F41" s="33" t="e">
        <f t="shared" si="3"/>
        <v>#DIV/0!</v>
      </c>
      <c r="G41" s="33" t="e">
        <f t="shared" si="4"/>
        <v>#DIV/0!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56"/>
    </row>
    <row r="42" spans="1:32" s="7" customFormat="1" ht="27" customHeight="1">
      <c r="A42" s="19" t="s">
        <v>15</v>
      </c>
      <c r="B42" s="15">
        <f>H42+J42+L42+N42+P42+R42+T42+V42+X42+Z42+AB42+AD42</f>
        <v>152.1</v>
      </c>
      <c r="C42" s="15">
        <f>H42+J42+L42+N42+P42+R42+T42+V42+X42</f>
        <v>152.1</v>
      </c>
      <c r="D42" s="15">
        <f>E42</f>
        <v>152.09</v>
      </c>
      <c r="E42" s="15">
        <f>I42+K42+M42+O42+Q42+S42+U42+W42+Y42+AA42+AC42+AE42</f>
        <v>152.09</v>
      </c>
      <c r="F42" s="33">
        <f t="shared" si="3"/>
        <v>99.99342537804077</v>
      </c>
      <c r="G42" s="33">
        <f t="shared" si="4"/>
        <v>99.99342537804077</v>
      </c>
      <c r="H42" s="15"/>
      <c r="I42" s="15"/>
      <c r="J42" s="15">
        <v>152.1</v>
      </c>
      <c r="K42" s="15"/>
      <c r="L42" s="15"/>
      <c r="M42" s="15">
        <v>152.09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0"/>
      <c r="AF42" s="56"/>
    </row>
    <row r="43" spans="1:32" s="34" customFormat="1" ht="18" hidden="1">
      <c r="A43" s="32" t="s">
        <v>40</v>
      </c>
      <c r="B43" s="15">
        <f>H43+J43+L43+N43+P43+R43+T43+V43+X43+Z43+AB43+AD43</f>
        <v>0</v>
      </c>
      <c r="C43" s="15">
        <f>H43+J43+L43+N43+P43+R43+T43+V43+X43</f>
        <v>0</v>
      </c>
      <c r="D43" s="15">
        <f>E43</f>
        <v>0</v>
      </c>
      <c r="E43" s="15">
        <f>I43+K43+M43+O43+Q43+S43+U43+W43+Y43+AA43+AC43+AE43</f>
        <v>0</v>
      </c>
      <c r="F43" s="33" t="e">
        <f t="shared" si="3"/>
        <v>#DIV/0!</v>
      </c>
      <c r="G43" s="33" t="e">
        <f t="shared" si="4"/>
        <v>#DIV/0!</v>
      </c>
      <c r="H43" s="33">
        <f aca="true" t="shared" si="17" ref="H43:AE43">H42*0.5</f>
        <v>0</v>
      </c>
      <c r="I43" s="33">
        <f t="shared" si="17"/>
        <v>0</v>
      </c>
      <c r="J43" s="33"/>
      <c r="K43" s="33">
        <f t="shared" si="17"/>
        <v>0</v>
      </c>
      <c r="L43" s="33">
        <f t="shared" si="17"/>
        <v>0</v>
      </c>
      <c r="M43" s="33"/>
      <c r="N43" s="33">
        <f t="shared" si="17"/>
        <v>0</v>
      </c>
      <c r="O43" s="33">
        <f t="shared" si="17"/>
        <v>0</v>
      </c>
      <c r="P43" s="33">
        <f t="shared" si="17"/>
        <v>0</v>
      </c>
      <c r="Q43" s="33">
        <f t="shared" si="17"/>
        <v>0</v>
      </c>
      <c r="R43" s="33">
        <f t="shared" si="17"/>
        <v>0</v>
      </c>
      <c r="S43" s="33">
        <f t="shared" si="17"/>
        <v>0</v>
      </c>
      <c r="T43" s="33">
        <f t="shared" si="17"/>
        <v>0</v>
      </c>
      <c r="U43" s="33">
        <f t="shared" si="17"/>
        <v>0</v>
      </c>
      <c r="V43" s="33">
        <f t="shared" si="17"/>
        <v>0</v>
      </c>
      <c r="W43" s="33">
        <f t="shared" si="17"/>
        <v>0</v>
      </c>
      <c r="X43" s="33">
        <f t="shared" si="17"/>
        <v>0</v>
      </c>
      <c r="Y43" s="33">
        <f t="shared" si="17"/>
        <v>0</v>
      </c>
      <c r="Z43" s="33">
        <f t="shared" si="17"/>
        <v>0</v>
      </c>
      <c r="AA43" s="33">
        <f t="shared" si="17"/>
        <v>0</v>
      </c>
      <c r="AB43" s="33">
        <f t="shared" si="17"/>
        <v>0</v>
      </c>
      <c r="AC43" s="33">
        <f t="shared" si="17"/>
        <v>0</v>
      </c>
      <c r="AD43" s="33">
        <f t="shared" si="17"/>
        <v>0</v>
      </c>
      <c r="AE43" s="33">
        <f t="shared" si="17"/>
        <v>0</v>
      </c>
      <c r="AF43" s="56"/>
    </row>
    <row r="44" spans="1:32" s="7" customFormat="1" ht="18">
      <c r="A44" s="19" t="s">
        <v>17</v>
      </c>
      <c r="B44" s="14">
        <f>H44+J44+L44+N44+P44+R44+T44+V44+X44+Z44+AB44+AD44</f>
        <v>0</v>
      </c>
      <c r="C44" s="15">
        <f>H44+J44+L44+N44+P44+R44+T44+V44+X44</f>
        <v>0</v>
      </c>
      <c r="D44" s="15">
        <f>E44</f>
        <v>0</v>
      </c>
      <c r="E44" s="15">
        <f>I44+K44+M44+O44+Q44+S44+U44+W44+Y44+AA44+AC44+AE44</f>
        <v>0</v>
      </c>
      <c r="F44" s="33" t="e">
        <f t="shared" si="3"/>
        <v>#DIV/0!</v>
      </c>
      <c r="G44" s="33" t="e">
        <f t="shared" si="4"/>
        <v>#DIV/0!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57"/>
    </row>
    <row r="45" spans="1:32" s="7" customFormat="1" ht="68.25" customHeight="1">
      <c r="A45" s="19" t="s">
        <v>48</v>
      </c>
      <c r="B45" s="15">
        <f>B46</f>
        <v>22300</v>
      </c>
      <c r="C45" s="15">
        <f>H45+J45+L45+N45+P45+R45+T45+V45</f>
        <v>0</v>
      </c>
      <c r="D45" s="15">
        <f>D46</f>
        <v>0</v>
      </c>
      <c r="E45" s="15">
        <f>E46</f>
        <v>0</v>
      </c>
      <c r="F45" s="33">
        <f t="shared" si="3"/>
        <v>0</v>
      </c>
      <c r="G45" s="33" t="e">
        <f t="shared" si="4"/>
        <v>#DIV/0!</v>
      </c>
      <c r="H45" s="15">
        <f aca="true" t="shared" si="18" ref="H45:AE45">H46</f>
        <v>0</v>
      </c>
      <c r="I45" s="15">
        <f t="shared" si="18"/>
        <v>0</v>
      </c>
      <c r="J45" s="15">
        <f t="shared" si="18"/>
        <v>0</v>
      </c>
      <c r="K45" s="15">
        <f t="shared" si="18"/>
        <v>0</v>
      </c>
      <c r="L45" s="15">
        <f t="shared" si="18"/>
        <v>0</v>
      </c>
      <c r="M45" s="15">
        <f t="shared" si="18"/>
        <v>0</v>
      </c>
      <c r="N45" s="15">
        <f t="shared" si="18"/>
        <v>0</v>
      </c>
      <c r="O45" s="15">
        <f t="shared" si="18"/>
        <v>0</v>
      </c>
      <c r="P45" s="15">
        <f t="shared" si="18"/>
        <v>0</v>
      </c>
      <c r="Q45" s="15">
        <f t="shared" si="18"/>
        <v>0</v>
      </c>
      <c r="R45" s="15">
        <f t="shared" si="18"/>
        <v>0</v>
      </c>
      <c r="S45" s="15">
        <f t="shared" si="18"/>
        <v>0</v>
      </c>
      <c r="T45" s="15">
        <f t="shared" si="18"/>
        <v>0</v>
      </c>
      <c r="U45" s="15">
        <f t="shared" si="18"/>
        <v>0</v>
      </c>
      <c r="V45" s="15">
        <f t="shared" si="18"/>
        <v>0</v>
      </c>
      <c r="W45" s="15">
        <f t="shared" si="18"/>
        <v>0</v>
      </c>
      <c r="X45" s="15">
        <f t="shared" si="18"/>
        <v>0</v>
      </c>
      <c r="Y45" s="15">
        <f t="shared" si="18"/>
        <v>0</v>
      </c>
      <c r="Z45" s="15">
        <f t="shared" si="18"/>
        <v>0</v>
      </c>
      <c r="AA45" s="15">
        <f t="shared" si="18"/>
        <v>0</v>
      </c>
      <c r="AB45" s="15">
        <f t="shared" si="18"/>
        <v>0</v>
      </c>
      <c r="AC45" s="15">
        <f t="shared" si="18"/>
        <v>0</v>
      </c>
      <c r="AD45" s="15">
        <f t="shared" si="18"/>
        <v>22300</v>
      </c>
      <c r="AE45" s="15">
        <f t="shared" si="18"/>
        <v>0</v>
      </c>
      <c r="AF45" s="55" t="s">
        <v>50</v>
      </c>
    </row>
    <row r="46" spans="1:32" s="7" customFormat="1" ht="18">
      <c r="A46" s="16" t="s">
        <v>27</v>
      </c>
      <c r="B46" s="13">
        <f>SUM(B47:B51)</f>
        <v>22300</v>
      </c>
      <c r="C46" s="15">
        <f>H46+J46+L46+N46+P46+R46+T46+V46</f>
        <v>0</v>
      </c>
      <c r="D46" s="13">
        <f>SUM(D47:D51)</f>
        <v>0</v>
      </c>
      <c r="E46" s="13">
        <f>SUM(E47:E51)</f>
        <v>0</v>
      </c>
      <c r="F46" s="37">
        <f t="shared" si="3"/>
        <v>0</v>
      </c>
      <c r="G46" s="37" t="e">
        <f t="shared" si="4"/>
        <v>#DIV/0!</v>
      </c>
      <c r="H46" s="13">
        <f aca="true" t="shared" si="19" ref="H46:AE46">SUM(H47:H51)</f>
        <v>0</v>
      </c>
      <c r="I46" s="13">
        <f t="shared" si="19"/>
        <v>0</v>
      </c>
      <c r="J46" s="13">
        <f t="shared" si="19"/>
        <v>0</v>
      </c>
      <c r="K46" s="13">
        <f t="shared" si="19"/>
        <v>0</v>
      </c>
      <c r="L46" s="13">
        <f t="shared" si="19"/>
        <v>0</v>
      </c>
      <c r="M46" s="13">
        <f t="shared" si="19"/>
        <v>0</v>
      </c>
      <c r="N46" s="13">
        <f t="shared" si="19"/>
        <v>0</v>
      </c>
      <c r="O46" s="13">
        <f t="shared" si="19"/>
        <v>0</v>
      </c>
      <c r="P46" s="13">
        <f t="shared" si="19"/>
        <v>0</v>
      </c>
      <c r="Q46" s="13">
        <f t="shared" si="19"/>
        <v>0</v>
      </c>
      <c r="R46" s="13">
        <f t="shared" si="19"/>
        <v>0</v>
      </c>
      <c r="S46" s="13">
        <f t="shared" si="19"/>
        <v>0</v>
      </c>
      <c r="T46" s="13">
        <f t="shared" si="19"/>
        <v>0</v>
      </c>
      <c r="U46" s="13">
        <f t="shared" si="19"/>
        <v>0</v>
      </c>
      <c r="V46" s="13">
        <f t="shared" si="19"/>
        <v>0</v>
      </c>
      <c r="W46" s="13">
        <f t="shared" si="19"/>
        <v>0</v>
      </c>
      <c r="X46" s="13">
        <f t="shared" si="19"/>
        <v>0</v>
      </c>
      <c r="Y46" s="13">
        <f t="shared" si="19"/>
        <v>0</v>
      </c>
      <c r="Z46" s="13">
        <f t="shared" si="19"/>
        <v>0</v>
      </c>
      <c r="AA46" s="13">
        <f t="shared" si="19"/>
        <v>0</v>
      </c>
      <c r="AB46" s="13">
        <f t="shared" si="19"/>
        <v>0</v>
      </c>
      <c r="AC46" s="13">
        <f t="shared" si="19"/>
        <v>0</v>
      </c>
      <c r="AD46" s="13">
        <f t="shared" si="19"/>
        <v>22300</v>
      </c>
      <c r="AE46" s="13">
        <f t="shared" si="19"/>
        <v>0</v>
      </c>
      <c r="AF46" s="56"/>
    </row>
    <row r="47" spans="1:32" s="7" customFormat="1" ht="18">
      <c r="A47" s="19" t="s">
        <v>16</v>
      </c>
      <c r="B47" s="14">
        <f>H47+J47+L47+N47+P47+R47+T47+V47+X47+Z47+AB47+AD47</f>
        <v>0</v>
      </c>
      <c r="C47" s="15">
        <f>H47+J47+L47+N47+P47+R47+T47+V47+X47</f>
        <v>0</v>
      </c>
      <c r="D47" s="15">
        <f>E47</f>
        <v>0</v>
      </c>
      <c r="E47" s="15">
        <f>I47+K47+M47+O47+Q47+S47+U47+W47+Y47+AA47+AC47+AE47</f>
        <v>0</v>
      </c>
      <c r="F47" s="33" t="e">
        <f t="shared" si="3"/>
        <v>#DIV/0!</v>
      </c>
      <c r="G47" s="33" t="e">
        <f t="shared" si="4"/>
        <v>#DIV/0!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30"/>
      <c r="AF47" s="56"/>
    </row>
    <row r="48" spans="1:32" s="7" customFormat="1" ht="18">
      <c r="A48" s="19" t="s">
        <v>14</v>
      </c>
      <c r="B48" s="14">
        <f>H48+J48+L48+N48+P48+R48+T48+V48+X48+Z48+AB48+AD48</f>
        <v>0</v>
      </c>
      <c r="C48" s="15">
        <f>H48+J48+L48+N48+P48+R48+T48+V48+X48</f>
        <v>0</v>
      </c>
      <c r="D48" s="15">
        <f>E48</f>
        <v>0</v>
      </c>
      <c r="E48" s="15">
        <f>I48+K48+M48+O48+Q48+S48+U48+W48+Y48+AA48+AC48+AE48</f>
        <v>0</v>
      </c>
      <c r="F48" s="33" t="e">
        <f t="shared" si="3"/>
        <v>#DIV/0!</v>
      </c>
      <c r="G48" s="33" t="e">
        <f t="shared" si="4"/>
        <v>#DIV/0!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30"/>
      <c r="AF48" s="56"/>
    </row>
    <row r="49" spans="1:32" s="7" customFormat="1" ht="27" customHeight="1">
      <c r="A49" s="19" t="s">
        <v>15</v>
      </c>
      <c r="B49" s="15">
        <f>H49+J49+L49+N49+P49+R49+T49+V49+X49+Z49+AB49+AD49</f>
        <v>0</v>
      </c>
      <c r="C49" s="15">
        <f>H49+J49+L49+N49+P49+R49+T49+V49+X49</f>
        <v>0</v>
      </c>
      <c r="D49" s="15">
        <f>E49</f>
        <v>0</v>
      </c>
      <c r="E49" s="15">
        <f>I49+K49+M49+O49+Q49+S49+U49+W49+Y49+AA49+AC49+AE49</f>
        <v>0</v>
      </c>
      <c r="F49" s="33" t="e">
        <f t="shared" si="3"/>
        <v>#DIV/0!</v>
      </c>
      <c r="G49" s="33" t="e">
        <f t="shared" si="4"/>
        <v>#DIV/0!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30"/>
      <c r="AF49" s="56"/>
    </row>
    <row r="50" spans="1:32" s="34" customFormat="1" ht="18" hidden="1">
      <c r="A50" s="32" t="s">
        <v>40</v>
      </c>
      <c r="B50" s="15">
        <f>H50+J50+L50+N50+P50+R50+T50+V50+X50+Z50+AB50+AD50</f>
        <v>0</v>
      </c>
      <c r="C50" s="15">
        <f>H50+J50+L50+N50+P50+R50+T50+V50+X50</f>
        <v>0</v>
      </c>
      <c r="D50" s="15">
        <f>E50</f>
        <v>0</v>
      </c>
      <c r="E50" s="15">
        <f>I50+K50+M50+O50+Q50+S50+U50+W50+Y50+AA50+AC50+AE50</f>
        <v>0</v>
      </c>
      <c r="F50" s="33" t="e">
        <f t="shared" si="3"/>
        <v>#DIV/0!</v>
      </c>
      <c r="G50" s="33" t="e">
        <f t="shared" si="4"/>
        <v>#DIV/0!</v>
      </c>
      <c r="H50" s="33">
        <f>H49*0.5</f>
        <v>0</v>
      </c>
      <c r="I50" s="33">
        <f>I49*0.5</f>
        <v>0</v>
      </c>
      <c r="J50" s="33"/>
      <c r="K50" s="33">
        <f>K49*0.5</f>
        <v>0</v>
      </c>
      <c r="L50" s="33">
        <f>L49*0.5</f>
        <v>0</v>
      </c>
      <c r="M50" s="33"/>
      <c r="N50" s="33">
        <f aca="true" t="shared" si="20" ref="N50:AE50">N49*0.5</f>
        <v>0</v>
      </c>
      <c r="O50" s="33">
        <f t="shared" si="20"/>
        <v>0</v>
      </c>
      <c r="P50" s="33">
        <f t="shared" si="20"/>
        <v>0</v>
      </c>
      <c r="Q50" s="33">
        <f t="shared" si="20"/>
        <v>0</v>
      </c>
      <c r="R50" s="33">
        <f t="shared" si="20"/>
        <v>0</v>
      </c>
      <c r="S50" s="33">
        <f t="shared" si="20"/>
        <v>0</v>
      </c>
      <c r="T50" s="33">
        <f t="shared" si="20"/>
        <v>0</v>
      </c>
      <c r="U50" s="33">
        <f t="shared" si="20"/>
        <v>0</v>
      </c>
      <c r="V50" s="33">
        <f t="shared" si="20"/>
        <v>0</v>
      </c>
      <c r="W50" s="33">
        <f t="shared" si="20"/>
        <v>0</v>
      </c>
      <c r="X50" s="33">
        <f t="shared" si="20"/>
        <v>0</v>
      </c>
      <c r="Y50" s="33">
        <f t="shared" si="20"/>
        <v>0</v>
      </c>
      <c r="Z50" s="33">
        <f t="shared" si="20"/>
        <v>0</v>
      </c>
      <c r="AA50" s="33">
        <f t="shared" si="20"/>
        <v>0</v>
      </c>
      <c r="AB50" s="33">
        <f t="shared" si="20"/>
        <v>0</v>
      </c>
      <c r="AC50" s="33">
        <f t="shared" si="20"/>
        <v>0</v>
      </c>
      <c r="AD50" s="33">
        <f t="shared" si="20"/>
        <v>0</v>
      </c>
      <c r="AE50" s="33">
        <f t="shared" si="20"/>
        <v>0</v>
      </c>
      <c r="AF50" s="56"/>
    </row>
    <row r="51" spans="1:32" s="7" customFormat="1" ht="18">
      <c r="A51" s="19" t="s">
        <v>17</v>
      </c>
      <c r="B51" s="14">
        <f>H51+J51+L51+N51+P51+R51+T51+V51+X51+Z51+AB51+AD51</f>
        <v>22300</v>
      </c>
      <c r="C51" s="15">
        <f>H51+J51+L51+N51+P51+R51+T51+V51+X51</f>
        <v>0</v>
      </c>
      <c r="D51" s="15">
        <f>E51</f>
        <v>0</v>
      </c>
      <c r="E51" s="15">
        <f>I51+K51+M51+O51+Q51+S51+U51+W51+Y51+AA51+AC51+AE51</f>
        <v>0</v>
      </c>
      <c r="F51" s="33">
        <f t="shared" si="3"/>
        <v>0</v>
      </c>
      <c r="G51" s="33" t="e">
        <f t="shared" si="4"/>
        <v>#DIV/0!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5">
        <v>22300</v>
      </c>
      <c r="AE51" s="30"/>
      <c r="AF51" s="57"/>
    </row>
    <row r="52" spans="1:32" ht="18">
      <c r="A52" s="16" t="s">
        <v>28</v>
      </c>
      <c r="B52" s="12">
        <f>B53+B54+B55+B57</f>
        <v>68781.24</v>
      </c>
      <c r="C52" s="15">
        <f>H52+J52+L52+N52+P52+R52+T52+V52</f>
        <v>782.5</v>
      </c>
      <c r="D52" s="12">
        <f>D53+D54+D55+D57</f>
        <v>731.9300000000001</v>
      </c>
      <c r="E52" s="12">
        <f>E53+E54+E55+E57</f>
        <v>731.9300000000001</v>
      </c>
      <c r="F52" s="37">
        <f t="shared" si="3"/>
        <v>1.0641419084622494</v>
      </c>
      <c r="G52" s="37">
        <f t="shared" si="4"/>
        <v>93.5373801916933</v>
      </c>
      <c r="H52" s="12">
        <f aca="true" t="shared" si="21" ref="H52:AD52">H53+H54+H55+H57</f>
        <v>0</v>
      </c>
      <c r="I52" s="12"/>
      <c r="J52" s="12">
        <f t="shared" si="21"/>
        <v>202.1</v>
      </c>
      <c r="K52" s="12"/>
      <c r="L52" s="12">
        <f t="shared" si="21"/>
        <v>18.8</v>
      </c>
      <c r="M52" s="12"/>
      <c r="N52" s="12">
        <f t="shared" si="21"/>
        <v>561.6</v>
      </c>
      <c r="O52" s="12"/>
      <c r="P52" s="12">
        <f t="shared" si="21"/>
        <v>0</v>
      </c>
      <c r="Q52" s="12"/>
      <c r="R52" s="12">
        <f t="shared" si="21"/>
        <v>0</v>
      </c>
      <c r="S52" s="12"/>
      <c r="T52" s="12">
        <f t="shared" si="21"/>
        <v>0</v>
      </c>
      <c r="U52" s="12"/>
      <c r="V52" s="12">
        <f t="shared" si="21"/>
        <v>0</v>
      </c>
      <c r="W52" s="12"/>
      <c r="X52" s="12">
        <f t="shared" si="21"/>
        <v>19202.039999999997</v>
      </c>
      <c r="Y52" s="12"/>
      <c r="Z52" s="12">
        <f t="shared" si="21"/>
        <v>0</v>
      </c>
      <c r="AA52" s="12"/>
      <c r="AB52" s="12">
        <f t="shared" si="21"/>
        <v>21512.5</v>
      </c>
      <c r="AC52" s="12"/>
      <c r="AD52" s="12">
        <f t="shared" si="21"/>
        <v>27284.2</v>
      </c>
      <c r="AE52" s="29"/>
      <c r="AF52" s="29"/>
    </row>
    <row r="53" spans="1:32" s="7" customFormat="1" ht="18">
      <c r="A53" s="19" t="s">
        <v>16</v>
      </c>
      <c r="B53" s="14">
        <f>B19+B12</f>
        <v>2826.0699999999997</v>
      </c>
      <c r="C53" s="15">
        <f>H53+J53+L53+N53+P53+R53+T53+V53</f>
        <v>0</v>
      </c>
      <c r="D53" s="12">
        <f>D19+D12</f>
        <v>0</v>
      </c>
      <c r="E53" s="12">
        <f>E19+E12</f>
        <v>0</v>
      </c>
      <c r="F53" s="33">
        <f t="shared" si="3"/>
        <v>0</v>
      </c>
      <c r="G53" s="33" t="e">
        <f t="shared" si="4"/>
        <v>#DIV/0!</v>
      </c>
      <c r="H53" s="12">
        <f aca="true" t="shared" si="22" ref="H53:AD53">H19+H12</f>
        <v>0</v>
      </c>
      <c r="I53" s="12"/>
      <c r="J53" s="12">
        <f t="shared" si="22"/>
        <v>0</v>
      </c>
      <c r="K53" s="12"/>
      <c r="L53" s="12">
        <f t="shared" si="22"/>
        <v>0</v>
      </c>
      <c r="M53" s="12"/>
      <c r="N53" s="12">
        <f t="shared" si="22"/>
        <v>0</v>
      </c>
      <c r="O53" s="12"/>
      <c r="P53" s="12">
        <f t="shared" si="22"/>
        <v>0</v>
      </c>
      <c r="Q53" s="12"/>
      <c r="R53" s="12">
        <f t="shared" si="22"/>
        <v>0</v>
      </c>
      <c r="S53" s="12"/>
      <c r="T53" s="12">
        <f t="shared" si="22"/>
        <v>0</v>
      </c>
      <c r="U53" s="12"/>
      <c r="V53" s="12">
        <f t="shared" si="22"/>
        <v>0</v>
      </c>
      <c r="W53" s="12"/>
      <c r="X53" s="12">
        <f t="shared" si="22"/>
        <v>942</v>
      </c>
      <c r="Y53" s="12"/>
      <c r="Z53" s="12">
        <f t="shared" si="22"/>
        <v>0</v>
      </c>
      <c r="AA53" s="12"/>
      <c r="AB53" s="12">
        <f t="shared" si="22"/>
        <v>1884.07</v>
      </c>
      <c r="AC53" s="12"/>
      <c r="AD53" s="12">
        <f t="shared" si="22"/>
        <v>0</v>
      </c>
      <c r="AE53" s="30"/>
      <c r="AF53" s="29"/>
    </row>
    <row r="54" spans="1:32" s="7" customFormat="1" ht="18">
      <c r="A54" s="19" t="s">
        <v>14</v>
      </c>
      <c r="B54" s="14">
        <f aca="true" t="shared" si="23" ref="B54:E55">B13+B20</f>
        <v>6594.23</v>
      </c>
      <c r="C54" s="15">
        <f>H54+J54+L54+N54+P54+R54+T54+V54</f>
        <v>0</v>
      </c>
      <c r="D54" s="14">
        <f t="shared" si="23"/>
        <v>0</v>
      </c>
      <c r="E54" s="14">
        <f t="shared" si="23"/>
        <v>0</v>
      </c>
      <c r="F54" s="33">
        <f t="shared" si="3"/>
        <v>0</v>
      </c>
      <c r="G54" s="33" t="e">
        <f t="shared" si="4"/>
        <v>#DIV/0!</v>
      </c>
      <c r="H54" s="14">
        <f>H13+H20</f>
        <v>0</v>
      </c>
      <c r="I54" s="14"/>
      <c r="J54" s="14">
        <f>J13+J20</f>
        <v>0</v>
      </c>
      <c r="K54" s="14"/>
      <c r="L54" s="14">
        <f>L13+L20</f>
        <v>0</v>
      </c>
      <c r="M54" s="14"/>
      <c r="N54" s="14">
        <f>N13+N20</f>
        <v>0</v>
      </c>
      <c r="O54" s="14"/>
      <c r="P54" s="14">
        <f>P13+P20</f>
        <v>0</v>
      </c>
      <c r="Q54" s="14"/>
      <c r="R54" s="14">
        <f>R13+R20</f>
        <v>0</v>
      </c>
      <c r="S54" s="14"/>
      <c r="T54" s="14">
        <f>T13+T20</f>
        <v>0</v>
      </c>
      <c r="U54" s="14"/>
      <c r="V54" s="14">
        <f>V13+V20</f>
        <v>0</v>
      </c>
      <c r="W54" s="14"/>
      <c r="X54" s="14">
        <f>X13+X20</f>
        <v>2198.1</v>
      </c>
      <c r="Y54" s="14"/>
      <c r="Z54" s="14">
        <f>Z13+Z20</f>
        <v>0</v>
      </c>
      <c r="AA54" s="14"/>
      <c r="AB54" s="14">
        <f>AB13+AB20</f>
        <v>4396.13</v>
      </c>
      <c r="AC54" s="14"/>
      <c r="AD54" s="14">
        <f>AD13+AD20</f>
        <v>0</v>
      </c>
      <c r="AE54" s="30"/>
      <c r="AF54" s="29"/>
    </row>
    <row r="55" spans="1:32" s="7" customFormat="1" ht="18">
      <c r="A55" s="19" t="s">
        <v>15</v>
      </c>
      <c r="B55" s="14">
        <f t="shared" si="23"/>
        <v>36999</v>
      </c>
      <c r="C55" s="15">
        <f>H55+J55+L55+N55+P55+R55+T55+V55</f>
        <v>782.5</v>
      </c>
      <c r="D55" s="14">
        <f t="shared" si="23"/>
        <v>731.9300000000001</v>
      </c>
      <c r="E55" s="14">
        <f t="shared" si="23"/>
        <v>731.9300000000001</v>
      </c>
      <c r="F55" s="33">
        <f t="shared" si="3"/>
        <v>1.9782426552068977</v>
      </c>
      <c r="G55" s="33">
        <f t="shared" si="4"/>
        <v>93.5373801916933</v>
      </c>
      <c r="H55" s="14">
        <f>H14+H21</f>
        <v>0</v>
      </c>
      <c r="I55" s="14"/>
      <c r="J55" s="14">
        <f>J14+J21</f>
        <v>202.1</v>
      </c>
      <c r="K55" s="14"/>
      <c r="L55" s="14">
        <f>L14+L21</f>
        <v>18.8</v>
      </c>
      <c r="M55" s="14"/>
      <c r="N55" s="14">
        <f>N14+N21</f>
        <v>561.6</v>
      </c>
      <c r="O55" s="14"/>
      <c r="P55" s="14">
        <f>P14+P21</f>
        <v>0</v>
      </c>
      <c r="Q55" s="14"/>
      <c r="R55" s="14">
        <f>R14+R21</f>
        <v>0</v>
      </c>
      <c r="S55" s="14"/>
      <c r="T55" s="14">
        <f>T14+T21</f>
        <v>0</v>
      </c>
      <c r="U55" s="14"/>
      <c r="V55" s="14">
        <f>V14+V21</f>
        <v>0</v>
      </c>
      <c r="W55" s="14"/>
      <c r="X55" s="14">
        <f>X14+X21</f>
        <v>16000</v>
      </c>
      <c r="Y55" s="14"/>
      <c r="Z55" s="14">
        <f>Z14+Z21</f>
        <v>0</v>
      </c>
      <c r="AA55" s="14"/>
      <c r="AB55" s="14">
        <f>AB14+AB21</f>
        <v>15232.3</v>
      </c>
      <c r="AC55" s="14"/>
      <c r="AD55" s="14">
        <f>AD14+AD21</f>
        <v>4984.2</v>
      </c>
      <c r="AE55" s="30"/>
      <c r="AF55" s="29"/>
    </row>
    <row r="56" spans="1:32" s="34" customFormat="1" ht="18">
      <c r="A56" s="32" t="s">
        <v>41</v>
      </c>
      <c r="B56" s="35">
        <f>H56+J56+L56+N56+P56+R56+T56+V56+X56+Z56+AB56+AD56</f>
        <v>1175.4499999999998</v>
      </c>
      <c r="C56" s="15">
        <f>H56+J56+L56+N56+P56+R56+T56+V56</f>
        <v>0</v>
      </c>
      <c r="D56" s="35">
        <f>E56</f>
        <v>0</v>
      </c>
      <c r="E56" s="35">
        <f>I56+K56+M56+O56+Q56+S56+U56+W56+Y56+AA56+AC56+AE56</f>
        <v>0</v>
      </c>
      <c r="F56" s="33">
        <f t="shared" si="3"/>
        <v>0</v>
      </c>
      <c r="G56" s="33" t="e">
        <f t="shared" si="4"/>
        <v>#DIV/0!</v>
      </c>
      <c r="H56" s="33">
        <f>H36+H29+H15</f>
        <v>0</v>
      </c>
      <c r="I56" s="33">
        <f aca="true" t="shared" si="24" ref="I56:AE56">I36+I29+I15</f>
        <v>0</v>
      </c>
      <c r="J56" s="33">
        <f t="shared" si="24"/>
        <v>0</v>
      </c>
      <c r="K56" s="33">
        <f t="shared" si="24"/>
        <v>0</v>
      </c>
      <c r="L56" s="33">
        <f t="shared" si="24"/>
        <v>0</v>
      </c>
      <c r="M56" s="33">
        <f t="shared" si="24"/>
        <v>0</v>
      </c>
      <c r="N56" s="33">
        <f t="shared" si="24"/>
        <v>0</v>
      </c>
      <c r="O56" s="33">
        <f t="shared" si="24"/>
        <v>0</v>
      </c>
      <c r="P56" s="33">
        <f t="shared" si="24"/>
        <v>0</v>
      </c>
      <c r="Q56" s="33">
        <f t="shared" si="24"/>
        <v>0</v>
      </c>
      <c r="R56" s="33">
        <f t="shared" si="24"/>
        <v>0</v>
      </c>
      <c r="S56" s="33">
        <f t="shared" si="24"/>
        <v>0</v>
      </c>
      <c r="T56" s="33">
        <f t="shared" si="24"/>
        <v>0</v>
      </c>
      <c r="U56" s="33">
        <f t="shared" si="24"/>
        <v>0</v>
      </c>
      <c r="V56" s="33">
        <f t="shared" si="24"/>
        <v>0</v>
      </c>
      <c r="W56" s="33">
        <f t="shared" si="24"/>
        <v>0</v>
      </c>
      <c r="X56" s="33">
        <f t="shared" si="24"/>
        <v>348.9</v>
      </c>
      <c r="Y56" s="33">
        <f t="shared" si="24"/>
        <v>0</v>
      </c>
      <c r="Z56" s="33">
        <f t="shared" si="24"/>
        <v>0</v>
      </c>
      <c r="AA56" s="33">
        <f t="shared" si="24"/>
        <v>0</v>
      </c>
      <c r="AB56" s="33">
        <f t="shared" si="24"/>
        <v>697.8</v>
      </c>
      <c r="AC56" s="33">
        <f t="shared" si="24"/>
        <v>0</v>
      </c>
      <c r="AD56" s="33">
        <f t="shared" si="24"/>
        <v>128.75</v>
      </c>
      <c r="AE56" s="33">
        <f t="shared" si="24"/>
        <v>0</v>
      </c>
      <c r="AF56" s="36"/>
    </row>
    <row r="57" spans="1:32" s="7" customFormat="1" ht="18">
      <c r="A57" s="19" t="s">
        <v>17</v>
      </c>
      <c r="B57" s="14">
        <f>B16+B23</f>
        <v>22361.94</v>
      </c>
      <c r="C57" s="15">
        <f>H57+J57+L57+N57+P57+R57+T57+V57</f>
        <v>0</v>
      </c>
      <c r="D57" s="12">
        <f>D16+D23</f>
        <v>0</v>
      </c>
      <c r="E57" s="12">
        <f>E16+E23</f>
        <v>0</v>
      </c>
      <c r="F57" s="33">
        <f t="shared" si="3"/>
        <v>0</v>
      </c>
      <c r="G57" s="33" t="e">
        <f t="shared" si="4"/>
        <v>#DIV/0!</v>
      </c>
      <c r="H57" s="12">
        <f aca="true" t="shared" si="25" ref="H57:AD57">H16+H23</f>
        <v>0</v>
      </c>
      <c r="I57" s="12"/>
      <c r="J57" s="12">
        <f t="shared" si="25"/>
        <v>0</v>
      </c>
      <c r="K57" s="12"/>
      <c r="L57" s="12">
        <f t="shared" si="25"/>
        <v>0</v>
      </c>
      <c r="M57" s="12"/>
      <c r="N57" s="12">
        <f t="shared" si="25"/>
        <v>0</v>
      </c>
      <c r="O57" s="12"/>
      <c r="P57" s="12">
        <f t="shared" si="25"/>
        <v>0</v>
      </c>
      <c r="Q57" s="12"/>
      <c r="R57" s="12">
        <f t="shared" si="25"/>
        <v>0</v>
      </c>
      <c r="S57" s="12"/>
      <c r="T57" s="12">
        <f t="shared" si="25"/>
        <v>0</v>
      </c>
      <c r="U57" s="12"/>
      <c r="V57" s="12">
        <f t="shared" si="25"/>
        <v>0</v>
      </c>
      <c r="W57" s="12"/>
      <c r="X57" s="14">
        <f t="shared" si="25"/>
        <v>61.94</v>
      </c>
      <c r="Y57" s="12"/>
      <c r="Z57" s="12">
        <f t="shared" si="25"/>
        <v>0</v>
      </c>
      <c r="AA57" s="12"/>
      <c r="AB57" s="12">
        <f t="shared" si="25"/>
        <v>0</v>
      </c>
      <c r="AC57" s="12"/>
      <c r="AD57" s="12">
        <f t="shared" si="25"/>
        <v>22300</v>
      </c>
      <c r="AE57" s="30"/>
      <c r="AF57" s="29"/>
    </row>
    <row r="58" spans="2:7" ht="22.5" customHeight="1">
      <c r="B58" s="9"/>
      <c r="C58" s="9"/>
      <c r="D58" s="9"/>
      <c r="E58" s="9"/>
      <c r="F58" s="9"/>
      <c r="G58" s="9"/>
    </row>
    <row r="59" spans="1:42" ht="41.25" customHeight="1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9"/>
      <c r="N59" s="18"/>
      <c r="O59" s="18"/>
      <c r="R59" s="17"/>
      <c r="S59" s="17"/>
      <c r="T59" s="38"/>
      <c r="U59" s="38"/>
      <c r="V59" s="38"/>
      <c r="W59" s="38"/>
      <c r="X59" s="38"/>
      <c r="Y59" s="11"/>
      <c r="Z59" s="1"/>
      <c r="AA59" s="1"/>
      <c r="AB59" s="1"/>
      <c r="AC59" s="1"/>
      <c r="AD59" s="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</row>
    <row r="60" spans="8:42" ht="15.75" customHeight="1">
      <c r="H60" s="11"/>
      <c r="I60" s="11"/>
      <c r="J60" s="11"/>
      <c r="K60" s="11"/>
      <c r="L60" s="18"/>
      <c r="M60" s="18"/>
      <c r="N60" s="17"/>
      <c r="O60" s="17"/>
      <c r="P60" s="17"/>
      <c r="Q60" s="17"/>
      <c r="R60" s="17"/>
      <c r="S60" s="17"/>
      <c r="T60" s="8"/>
      <c r="U60" s="8"/>
      <c r="V60" s="8"/>
      <c r="W60" s="8"/>
      <c r="X60" s="8"/>
      <c r="Y60" s="8"/>
      <c r="Z60" s="1"/>
      <c r="AA60" s="1"/>
      <c r="AB60" s="1"/>
      <c r="AC60" s="1"/>
      <c r="AD60" s="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</row>
    <row r="61" spans="8:42" ht="10.5" customHeight="1">
      <c r="H61" s="2"/>
      <c r="I61" s="2"/>
      <c r="J61" s="2"/>
      <c r="K61" s="2"/>
      <c r="L61" s="3"/>
      <c r="M61" s="3"/>
      <c r="N61" s="3"/>
      <c r="O61" s="3"/>
      <c r="P61" s="3"/>
      <c r="Q61" s="3"/>
      <c r="R61" s="3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</row>
    <row r="62" spans="1:42" ht="75" customHeight="1">
      <c r="A62" s="40" t="s">
        <v>42</v>
      </c>
      <c r="B62" s="40"/>
      <c r="C62" s="27"/>
      <c r="D62" s="27"/>
      <c r="E62" s="27"/>
      <c r="F62" s="27"/>
      <c r="G62" s="2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</row>
    <row r="63" spans="2:7" ht="19.5" customHeight="1">
      <c r="B63" s="9"/>
      <c r="C63" s="9"/>
      <c r="D63" s="9"/>
      <c r="E63" s="9"/>
      <c r="F63" s="9"/>
      <c r="G63" s="9"/>
    </row>
    <row r="64" ht="48.75" customHeight="1"/>
    <row r="65" spans="2:7" ht="18">
      <c r="B65" s="9"/>
      <c r="C65" s="9"/>
      <c r="D65" s="9"/>
      <c r="E65" s="9"/>
      <c r="F65" s="9"/>
      <c r="G65" s="9"/>
    </row>
  </sheetData>
  <sheetProtection/>
  <mergeCells count="31">
    <mergeCell ref="T6:U6"/>
    <mergeCell ref="P6:Q6"/>
    <mergeCell ref="A62:B62"/>
    <mergeCell ref="AF45:AF51"/>
    <mergeCell ref="AF6:AF7"/>
    <mergeCell ref="A9:AE9"/>
    <mergeCell ref="AF10:AF16"/>
    <mergeCell ref="AF24:AF30"/>
    <mergeCell ref="AF38:AF44"/>
    <mergeCell ref="B59:L59"/>
    <mergeCell ref="T59:X59"/>
    <mergeCell ref="E6:E7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F6:G6"/>
    <mergeCell ref="R6:S6"/>
    <mergeCell ref="A1:AE1"/>
    <mergeCell ref="A2:AE2"/>
    <mergeCell ref="A3:AD3"/>
    <mergeCell ref="A4:AD4"/>
    <mergeCell ref="A6:A7"/>
    <mergeCell ref="B6:B7"/>
    <mergeCell ref="C6:C7"/>
    <mergeCell ref="D6:D7"/>
  </mergeCells>
  <printOptions horizontalCentered="1"/>
  <pageMargins left="0" right="0" top="0" bottom="0" header="0" footer="0"/>
  <pageSetup fitToHeight="0" fitToWidth="2" horizontalDpi="600" verticalDpi="600" orientation="landscape" paperSize="8" scale="69" r:id="rId1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2017-12-07T10:31:30Z</cp:lastPrinted>
  <dcterms:created xsi:type="dcterms:W3CDTF">1996-10-08T23:32:33Z</dcterms:created>
  <dcterms:modified xsi:type="dcterms:W3CDTF">2018-10-12T10:17:23Z</dcterms:modified>
  <cp:category/>
  <cp:version/>
  <cp:contentType/>
  <cp:contentStatus/>
</cp:coreProperties>
</file>