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15" windowWidth="23235" windowHeight="7320" tabRatio="877" activeTab="0"/>
  </bookViews>
  <sheets>
    <sheet name="июнь 2017" sheetId="1" r:id="rId1"/>
  </sheets>
  <definedNames>
    <definedName name="_xlnm.Print_Titles" localSheetId="0">'июнь 2017'!$A:$A</definedName>
    <definedName name="_xlnm.Print_Area" localSheetId="0">'июнь 2017'!$A$1:$AF$74</definedName>
  </definedNames>
  <calcPr fullCalcOnLoad="1"/>
</workbook>
</file>

<file path=xl/sharedStrings.xml><?xml version="1.0" encoding="utf-8"?>
<sst xmlns="http://schemas.openxmlformats.org/spreadsheetml/2006/main" count="111" uniqueCount="50">
  <si>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</si>
  <si>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</si>
  <si>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</si>
  <si>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</si>
  <si>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</si>
  <si>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</si>
  <si>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</si>
  <si>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</si>
  <si>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</si>
  <si>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</si>
  <si>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</si>
  <si>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</si>
  <si>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</si>
  <si>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</si>
  <si>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</si>
  <si>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</si>
  <si>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</si>
  <si>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</si>
  <si>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</si>
  <si>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</si>
  <si>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тыс. рублей</t>
  </si>
  <si>
    <t>Исполнитель:</t>
  </si>
  <si>
    <t>Ильин Андрей Александрович</t>
  </si>
  <si>
    <t>93-806</t>
  </si>
  <si>
    <t>План на 2017 год</t>
  </si>
  <si>
    <t>Начальник ОФЭОиК                                                                 А.А.Ильин</t>
  </si>
  <si>
    <t>Исполнение,%</t>
  </si>
  <si>
    <t>к текущему году</t>
  </si>
  <si>
    <t>на отчетную дату</t>
  </si>
  <si>
    <t>кассовый расход</t>
  </si>
  <si>
    <t>Результаты реализации и причины отклонений факта от плана</t>
  </si>
  <si>
    <t>Приложение</t>
  </si>
  <si>
    <t>В связи с наличием: вакантной должности; специалистов имеющих небольшой стаж; листов временной нетрудоспособности</t>
  </si>
  <si>
    <t>1.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</si>
  <si>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t>2. Выполнение работ по лесоустройству и разработке лесохозяйственного регламента городских лесов, расположенных на территории города Когалыма
(показатель 3 муниципальной программы)</t>
  </si>
  <si>
    <t>4. Реконструкция и ремонт, в том числе капитальный, объектов муниципальной собственности города Когалыма</t>
  </si>
  <si>
    <t>4.2. Ремонт, в том числе капитальный жилых и нежилых помещений (для перевода в жилищный фонд), находящихся в муниципальной собственности</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</si>
  <si>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</si>
  <si>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</si>
  <si>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5.2. Расходы на обеспечение автотранспортом органов местного самоуправления Администрации города Когалыма</t>
  </si>
  <si>
    <t>5.3. Организационно-техническое обеспечение органов местного самоуправления Администрации города Когалыма</t>
  </si>
  <si>
    <r>
      <t xml:space="preserve">Отчет о ходе реализации муниципальной программы </t>
    </r>
    <r>
      <rPr>
        <b/>
        <sz val="18"/>
        <rFont val="Times New Roman"/>
        <family val="1"/>
      </rPr>
      <t>«Управление муниципальным имуществом города Когалыма»</t>
    </r>
    <r>
      <rPr>
        <sz val="18"/>
        <rFont val="Times New Roman"/>
        <family val="1"/>
      </rPr>
      <t xml:space="preserve"> на 01.07.2017 г.</t>
    </r>
  </si>
  <si>
    <t>План на 01.07.2017</t>
  </si>
  <si>
    <t>Профинансировано на 01.07.2017</t>
  </si>
  <si>
    <t>Кассовый расход на  01.07.2017</t>
  </si>
  <si>
    <t>И.о. председателя комитета                                                      М.В.Лучицкая</t>
  </si>
  <si>
    <r>
      <rPr>
        <b/>
        <sz val="11"/>
        <rFont val="Times New Roman"/>
        <family val="1"/>
      </rPr>
      <t>1) Ремонт квартир по ул. Фестивальная д. 11 кв. 6; д. 17 кв. 3; д. 23 кв. 8 (496,40 тыс. руб.).
Работы выполнены, оплата произведена в полном объеме.
2) В июне проведено 3 электронных аукциона на ремонт квартир, в случае заключения муниципальных контрактов экономия составит:
- квартира по ул. Ленинградская д. 65 кв. 16:</t>
    </r>
    <r>
      <rPr>
        <sz val="11"/>
        <rFont val="Times New Roman"/>
        <family val="1"/>
      </rPr>
      <t xml:space="preserve"> 
- НМЦК - 776 895,48 руб.;
- стоимость работ по ЭА - 637 054,23 руб.;
- экономия - 139 841,25 руб.; 
</t>
    </r>
    <r>
      <rPr>
        <b/>
        <sz val="11"/>
        <rFont val="Times New Roman"/>
        <family val="1"/>
      </rPr>
      <t>- квартира по ул. Бакинская д. 33 кв. 3:</t>
    </r>
    <r>
      <rPr>
        <sz val="11"/>
        <rFont val="Times New Roman"/>
        <family val="1"/>
      </rPr>
      <t xml:space="preserve">
- НМЦК - 842 757,18 руб.; 
- стоимость работ по ЭА - 703 477,75 руб.;
- экономия - 139 279,43 руб.;
</t>
    </r>
    <r>
      <rPr>
        <b/>
        <sz val="11"/>
        <rFont val="Times New Roman"/>
        <family val="1"/>
      </rPr>
      <t>- квартира по ул. Прибалтийская д. 45 кв. 2:</t>
    </r>
    <r>
      <rPr>
        <sz val="11"/>
        <rFont val="Times New Roman"/>
        <family val="1"/>
      </rPr>
      <t xml:space="preserve">
- НМЦК - 353 815,92.руб.; 
- стоимость работ по ЭА - 297 027,91 руб.;
- экономия - 56 788,01 руб.;
</t>
    </r>
    <r>
      <rPr>
        <b/>
        <sz val="11"/>
        <rFont val="Times New Roman"/>
        <family val="1"/>
      </rPr>
      <t>Регламентированный срок заключения МК 05.07.2017.
3) Решением Думы города Когалыма от 27.06.2017 №87-ГД выделены плановые ассигнования в размере 888,80 тыс. рублей на ремонт нежилых помещений ранее занимаемых МУП "Книга" по адресу ул.Мира 2-39 для перевода в жилой фонд.</t>
    </r>
  </si>
  <si>
    <t>Отклонение от плана составляет 1 163,71 тыс. рублей в том числе:
1) 116,0 тыс. рублей - в связи с фактическим выполнением работ по постановке земельных участков на государственный кадастровый учет в июне м-це, оплата будет произведена в июле 2017 года.
2) 1,50 тыс. рублей- в связи с фактическими расходами за оказанные  услуги ООО "ЕРИЦ" по приему платежей за наём жилых помещений, находящихся в муниципальной собственности, согласно выставленным счетам;
3) 97,54 тыс. рублей - неисполнение связано с несвоевременным выставлением счетов управляющими компаниями на получение субсидии;
4) 4,51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Очередной период страхования июль месяц; 
5) 38,25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6) 905,91 тыс. рублей - в связи с несвоевременным выставлением счетов контрагентами.</t>
  </si>
  <si>
    <t xml:space="preserve">Отклонение от плана составляет 4477,41 тыс.руб. в том числе:
1. 1794,63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мат.помощь  
2. 313,63 тыс. руб.  - неисполнение субсидии по статье  прочие выплаты возникло в связи с: 1. оплатой по факту предоставления авансовых отчетов по проезду в отпуск и обратно, согласно графика отпусков работников. 2. Оплатой по факту предоставления авансовых отчетов на прохождение медосмотров вновь принятых работников.
3. 564,87тыс. руб. – неисполнение субсидии по статье начисления на оплату труда возникло в связи с оплатой страховых взносов в июле 2017.                                                                                                                                                             
4. 28,71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144,09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68,60 тыс. руб. - неисполнение субсидии по статье арендная плата за пользование имуществом возникло в связи оплатой по фактически выставленным счетам, оплата по заключенным договорам за июне 2017 года будет произведена по факту выставленных счетов в июле 2017 года.
7. 254,26 тыс. руб. - неисполнение субсидии по статье оплата услуг по содержанию имущества возникло в связи  с тем, что: 1.Оплата  счетов за вывоз ТБО, в месяце производится в месяце следующем за отчетным, оплатой.2. Оплата за оказание услуг по мойке автомобилей будет произведена по факту оказания услуг. 3. Оплата услуг по обслуживанию автографов и тахографов,  техосмотру и ремонту автотранспорта будет произведена по факту оказания услуг согласно выставленных счетов.
 8. 115,23 тыс. руб. – неисполнение субсидии по статье прочие работы, услуги  возникло в связи с:  1. Оплатой счетов по действующим договорам на обслуживание программных продуктов в месяце следующим за отчетным. 2. Экономия по заключенному контракту ОСАГО, оплата по действующему контракту производится по истечению сроков полисов. 3. Оплата за  оформление медицинских карт будет произведена  по факту прохождения плановых медосмотров работников. 4. Оплата за услуги по охране базы, установки оборудования для безопасности перевозки детей будет произведена по факту оказанных услуг согласно выставленных счетов.
9. 1193,39 тыс. руб. – неисполнение субсидии по статье увеличение стоимости материальных запасов в связи с: 1. Оплатой по договорам на поставку молока, согласно поданных заявок; 2. Оплата за поставку ГСМ будет произведена по факту выставленных счетов в июле 2017 года. 3.Экономией по заключенным договорам на поставку спец. жидкостей, оплата по действующим договорам будет произведена по факту поставки.  4. Экономией по договорам на поставку запасных частей, договора на приобретение зап. частей, шин, частично  находятся в стадии разработки технической документации,  оплата по заключенным договорам на приобретение запасных частей.
</t>
  </si>
  <si>
    <t>Отклонение от плана составляет  10875,99 тыс.руб., в том числе:                                                                                                                                                                              1) 1395,15 тыс.руб. - в связи с выплатой квартальной премии за фактически отработанное время;                                                                                                                                                 2) 1037,01 тыс.руб. - в связи с сложившимися фактическими расходами на оплату проезда в отпуск и обратно, компенсация стоимости путёвок на санаторно-курортное лечение, командировочные расходы;                                                                                                                                                                                                                                               3) 947,62 тыс.руб.- в связи с возмещением расходов на случай временной нетрудоспособности и в связи с материнством из ФСС;                                                                          
4) 353,91 тыс.руб. - с связи с фактическими расходами на услуги связи;                                                                                                                                                                                   5) 10,82 тыс.руб. - в связи с фактическими расходами на оплату коммунальных услуг согласно показаниям приборов учета;                                                                                                                                  
6) 837,48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технической эксплуатации внутренних   электросетей и электрооборудования;  ТО и ТР средств пожарной безопасности зданий; обслуживание аквариумов и аквариумного оборудования.                                                                                                                                                                                                                                                                                                                                                     7) 1461,78 тыс.руб. - неисполнение в связи с переводом сайта на бесплатный хостинг оказание услуг по обновлению системы управления контентом и вычислительных ресурсов будет осуществляться бесплатно; изменением сроков размещения закупок на обновление версии СЭД "Дело" до актуальной; приобретение лицензий "Подсистема iEOS", "ЭП для iEOS", "ЭП и ШИФРОВАНИЕ" в количестве 5 шт.;  перевод СЭД "Дело" с БД Oracle БД MS SQL. Экономия по торгам (специальная оценка труда, продление программного обеспечения"Антивирус Касперского", модуль официального сайта-интерактивная карта города Когалыма www.admkogalym.ru).                                                                                                                                                                                                                                                                                                                                                                                                                                                         8) 4116,06 тыс.руб.  - в связи с переносом срока размещения торгов на приобретение оргтехники. Оплата по факту поставки товара.                                                                                                                  
9) 711,59 тыс.руб. - в связи с переносом срока размещения закупок, в т.ч. приобретение бланков, ТО и ТР оборудования водных диспенсеров, канцелярских и хозяйственных товаров;                                                                                                                                                                                                                                                                                                                10) 4,57 тыс.руб. - в связи с фактическим начислением налога на имущество.</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</si>
</sst>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0.00;[Red]\-#,##0.00;0.00"/>
    <numFmt numFmtId="185" formatCode="00\.00\.000"/>
    <numFmt numFmtId="186" formatCode="000"/>
    <numFmt numFmtId="187" formatCode="00\.00\.00"/>
    <numFmt numFmtId="188" formatCode="0\.00"/>
    <numFmt numFmtId="189" formatCode="000\.00\.00"/>
    <numFmt numFmtId="190" formatCode="000\.00\.000\.0"/>
    <numFmt numFmtId="191" formatCode="0000000000"/>
    <numFmt numFmtId="192" formatCode="0000"/>
    <numFmt numFmtId="193" formatCode="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56">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8"/>
      <name val="Times New Roman"/>
      <family val="1"/>
    </font>
    <font>
      <sz val="13"/>
      <name val="Times New Roman"/>
      <family val="1"/>
    </font>
    <font>
      <b/>
      <sz val="16"/>
      <name val="Times New Roman"/>
      <family val="1"/>
    </font>
    <font>
      <sz val="20"/>
      <name val="Times New Roman"/>
      <family val="1"/>
    </font>
    <font>
      <sz val="16"/>
      <name val="Times New Roman"/>
      <family val="1"/>
    </font>
    <font>
      <b/>
      <sz val="18"/>
      <name val="Times New Roman"/>
      <family val="1"/>
    </font>
    <font>
      <sz val="11"/>
      <name val="Times New Roman"/>
      <family val="1"/>
    </font>
    <font>
      <sz val="10.5"/>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35"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91">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justify"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49" fontId="4" fillId="0" borderId="1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left" vertical="center" wrapText="1"/>
    </xf>
    <xf numFmtId="49" fontId="4" fillId="0" borderId="10" xfId="0" applyNumberFormat="1" applyFont="1" applyFill="1" applyBorder="1" applyAlignment="1" applyProtection="1">
      <alignment vertical="center"/>
      <protection locked="0"/>
    </xf>
    <xf numFmtId="173" fontId="8" fillId="0" borderId="11" xfId="0" applyNumberFormat="1" applyFont="1" applyFill="1" applyBorder="1" applyAlignment="1">
      <alignment horizontal="center" vertical="center" wrapText="1"/>
    </xf>
    <xf numFmtId="173" fontId="8" fillId="0" borderId="0" xfId="0" applyNumberFormat="1" applyFont="1" applyFill="1" applyBorder="1" applyAlignment="1">
      <alignment horizontal="center" vertical="center" wrapText="1"/>
    </xf>
    <xf numFmtId="0" fontId="9" fillId="0" borderId="0" xfId="0" applyFont="1" applyFill="1" applyAlignment="1">
      <alignment horizontal="justify" vertical="center" wrapText="1"/>
    </xf>
    <xf numFmtId="0" fontId="5" fillId="0" borderId="0" xfId="0" applyFont="1" applyFill="1" applyBorder="1" applyAlignment="1">
      <alignment horizontal="justify" wrapText="1"/>
    </xf>
    <xf numFmtId="173" fontId="4" fillId="0" borderId="0" xfId="0" applyNumberFormat="1" applyFont="1" applyFill="1" applyBorder="1" applyAlignment="1" applyProtection="1">
      <alignment vertical="center" wrapText="1"/>
      <protection/>
    </xf>
    <xf numFmtId="0" fontId="5" fillId="0" borderId="0" xfId="0" applyFont="1" applyFill="1" applyAlignment="1">
      <alignment vertical="center" wrapText="1"/>
    </xf>
    <xf numFmtId="173" fontId="4" fillId="0" borderId="10" xfId="0" applyNumberFormat="1" applyFont="1" applyFill="1" applyBorder="1" applyAlignment="1">
      <alignment horizontal="center" wrapText="1"/>
    </xf>
    <xf numFmtId="0" fontId="5" fillId="33" borderId="10" xfId="0" applyFont="1" applyFill="1" applyBorder="1" applyAlignment="1">
      <alignment horizontal="justify" wrapText="1"/>
    </xf>
    <xf numFmtId="173" fontId="4" fillId="33" borderId="10" xfId="0" applyNumberFormat="1" applyFont="1" applyFill="1" applyBorder="1" applyAlignment="1" applyProtection="1">
      <alignment vertical="center" wrapText="1"/>
      <protection/>
    </xf>
    <xf numFmtId="0" fontId="2" fillId="33" borderId="0" xfId="0" applyFont="1" applyFill="1" applyBorder="1" applyAlignment="1">
      <alignment vertical="center" wrapText="1"/>
    </xf>
    <xf numFmtId="0" fontId="5" fillId="34" borderId="10" xfId="0" applyFont="1" applyFill="1" applyBorder="1" applyAlignment="1">
      <alignment horizontal="justify" wrapText="1"/>
    </xf>
    <xf numFmtId="173" fontId="4" fillId="34" borderId="10" xfId="0" applyNumberFormat="1" applyFont="1" applyFill="1" applyBorder="1" applyAlignment="1" applyProtection="1">
      <alignment vertical="center" wrapText="1"/>
      <protection/>
    </xf>
    <xf numFmtId="0" fontId="2" fillId="34" borderId="0" xfId="0" applyFont="1" applyFill="1" applyBorder="1" applyAlignment="1">
      <alignment vertical="center" wrapText="1"/>
    </xf>
    <xf numFmtId="0" fontId="4" fillId="33" borderId="10" xfId="0" applyFont="1" applyFill="1" applyBorder="1" applyAlignment="1">
      <alignment horizontal="justify" wrapText="1"/>
    </xf>
    <xf numFmtId="0" fontId="3" fillId="33" borderId="0" xfId="0" applyFont="1" applyFill="1" applyAlignment="1">
      <alignment vertical="center" wrapText="1"/>
    </xf>
    <xf numFmtId="173" fontId="5" fillId="0" borderId="0" xfId="0" applyNumberFormat="1" applyFont="1" applyFill="1" applyBorder="1" applyAlignment="1">
      <alignment horizontal="justify" wrapText="1"/>
    </xf>
    <xf numFmtId="173" fontId="7" fillId="0" borderId="0" xfId="0" applyNumberFormat="1" applyFont="1" applyFill="1" applyAlignment="1">
      <alignment horizontal="left" vertical="center" wrapText="1"/>
    </xf>
    <xf numFmtId="173" fontId="10" fillId="0" borderId="0" xfId="0" applyNumberFormat="1" applyFont="1" applyFill="1" applyAlignment="1">
      <alignment horizontal="right" vertical="center" wrapText="1"/>
    </xf>
    <xf numFmtId="173" fontId="10" fillId="0" borderId="11" xfId="0" applyNumberFormat="1" applyFont="1" applyFill="1" applyBorder="1" applyAlignment="1">
      <alignment horizontal="right" vertical="center" wrapText="1"/>
    </xf>
    <xf numFmtId="173" fontId="5" fillId="34" borderId="10" xfId="0" applyNumberFormat="1" applyFont="1" applyFill="1" applyBorder="1" applyAlignment="1">
      <alignment horizontal="center" vertical="center" wrapText="1"/>
    </xf>
    <xf numFmtId="173" fontId="10" fillId="0" borderId="0" xfId="0" applyNumberFormat="1" applyFont="1" applyFill="1" applyAlignment="1">
      <alignment vertical="center" wrapText="1"/>
    </xf>
    <xf numFmtId="173" fontId="10" fillId="0" borderId="11" xfId="0" applyNumberFormat="1" applyFont="1" applyFill="1" applyBorder="1" applyAlignment="1">
      <alignment vertical="center" wrapText="1"/>
    </xf>
    <xf numFmtId="173" fontId="5" fillId="34" borderId="10" xfId="0" applyNumberFormat="1" applyFont="1" applyFill="1" applyBorder="1" applyAlignment="1" applyProtection="1">
      <alignment vertical="center" wrapText="1"/>
      <protection/>
    </xf>
    <xf numFmtId="0" fontId="5" fillId="0" borderId="0" xfId="0" applyFont="1" applyFill="1" applyBorder="1" applyAlignment="1">
      <alignment horizontal="center" wrapText="1"/>
    </xf>
    <xf numFmtId="0" fontId="2" fillId="0" borderId="0" xfId="0" applyFont="1" applyFill="1" applyBorder="1" applyAlignment="1">
      <alignment horizontal="center" vertical="center" wrapText="1"/>
    </xf>
    <xf numFmtId="176" fontId="4" fillId="33"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vertical="center" wrapText="1"/>
      <protection/>
    </xf>
    <xf numFmtId="176" fontId="4" fillId="34" borderId="10" xfId="0" applyNumberFormat="1" applyFont="1" applyFill="1" applyBorder="1" applyAlignment="1" applyProtection="1">
      <alignment vertical="center" wrapText="1"/>
      <protection/>
    </xf>
    <xf numFmtId="176" fontId="5" fillId="0" borderId="10" xfId="0" applyNumberFormat="1" applyFont="1" applyFill="1" applyBorder="1" applyAlignment="1" applyProtection="1">
      <alignment vertical="center" wrapText="1"/>
      <protection/>
    </xf>
    <xf numFmtId="176" fontId="5" fillId="34" borderId="10" xfId="0" applyNumberFormat="1" applyFont="1" applyFill="1" applyBorder="1" applyAlignment="1" applyProtection="1">
      <alignment vertical="center" wrapText="1"/>
      <protection/>
    </xf>
    <xf numFmtId="176" fontId="5" fillId="0" borderId="0" xfId="0" applyNumberFormat="1" applyFont="1" applyFill="1" applyBorder="1" applyAlignment="1">
      <alignment horizontal="justify" wrapText="1"/>
    </xf>
    <xf numFmtId="176" fontId="4" fillId="0" borderId="10" xfId="0" applyNumberFormat="1" applyFont="1" applyFill="1" applyBorder="1" applyAlignment="1">
      <alignment horizontal="center" wrapText="1"/>
    </xf>
    <xf numFmtId="173" fontId="4" fillId="33" borderId="10" xfId="0" applyNumberFormat="1" applyFont="1" applyFill="1" applyBorder="1" applyAlignment="1" applyProtection="1">
      <alignment horizontal="justify" vertical="center" wrapText="1"/>
      <protection/>
    </xf>
    <xf numFmtId="0" fontId="5" fillId="34" borderId="10" xfId="0" applyFont="1" applyFill="1" applyBorder="1" applyAlignment="1">
      <alignment horizontal="justify" vertical="center" wrapText="1"/>
    </xf>
    <xf numFmtId="0" fontId="6" fillId="0" borderId="0" xfId="0" applyFont="1" applyFill="1" applyAlignment="1">
      <alignment vertical="center" wrapText="1"/>
    </xf>
    <xf numFmtId="176" fontId="5" fillId="0" borderId="0" xfId="0" applyNumberFormat="1" applyFont="1" applyFill="1" applyBorder="1" applyAlignment="1">
      <alignment horizontal="center" wrapText="1"/>
    </xf>
    <xf numFmtId="0" fontId="4" fillId="0"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173" fontId="5" fillId="0" borderId="10" xfId="0" applyNumberFormat="1" applyFont="1" applyFill="1" applyBorder="1" applyAlignment="1" applyProtection="1">
      <alignment horizontal="justify" vertical="center" wrapText="1"/>
      <protection/>
    </xf>
    <xf numFmtId="173" fontId="4" fillId="0" borderId="10" xfId="0" applyNumberFormat="1" applyFont="1" applyFill="1" applyBorder="1" applyAlignment="1" applyProtection="1">
      <alignment horizontal="justify" vertical="center" wrapText="1"/>
      <protection/>
    </xf>
    <xf numFmtId="173" fontId="3" fillId="34" borderId="10" xfId="0" applyNumberFormat="1" applyFont="1" applyFill="1" applyBorder="1" applyAlignment="1" applyProtection="1">
      <alignment horizontal="justify" vertical="center" wrapText="1"/>
      <protection/>
    </xf>
    <xf numFmtId="176" fontId="54" fillId="0" borderId="0" xfId="0" applyNumberFormat="1" applyFont="1" applyFill="1" applyBorder="1" applyAlignment="1" applyProtection="1">
      <alignment vertical="center" wrapText="1"/>
      <protection/>
    </xf>
    <xf numFmtId="176" fontId="54" fillId="0" borderId="0" xfId="0" applyNumberFormat="1" applyFont="1" applyFill="1" applyBorder="1" applyAlignment="1">
      <alignment horizontal="justify" wrapText="1"/>
    </xf>
    <xf numFmtId="173" fontId="54" fillId="0" borderId="0" xfId="0" applyNumberFormat="1" applyFont="1" applyFill="1" applyBorder="1" applyAlignment="1">
      <alignment horizontal="justify" wrapText="1"/>
    </xf>
    <xf numFmtId="2" fontId="5" fillId="0" borderId="0" xfId="0" applyNumberFormat="1" applyFont="1" applyFill="1" applyBorder="1" applyAlignment="1">
      <alignment horizontal="justify" wrapText="1"/>
    </xf>
    <xf numFmtId="2" fontId="4" fillId="0" borderId="0" xfId="0" applyNumberFormat="1" applyFont="1" applyFill="1" applyBorder="1" applyAlignment="1" applyProtection="1">
      <alignment vertical="center" wrapText="1"/>
      <protection/>
    </xf>
    <xf numFmtId="2" fontId="54" fillId="0" borderId="0" xfId="0" applyNumberFormat="1" applyFont="1" applyFill="1" applyBorder="1" applyAlignment="1" applyProtection="1">
      <alignment vertical="center" wrapText="1"/>
      <protection/>
    </xf>
    <xf numFmtId="2" fontId="2" fillId="0" borderId="0" xfId="0" applyNumberFormat="1" applyFont="1" applyFill="1" applyBorder="1" applyAlignment="1">
      <alignment vertical="center" wrapText="1"/>
    </xf>
    <xf numFmtId="2" fontId="55" fillId="0" borderId="0" xfId="0" applyNumberFormat="1" applyFont="1" applyFill="1" applyBorder="1" applyAlignment="1">
      <alignment horizontal="justify" wrapText="1"/>
    </xf>
    <xf numFmtId="176" fontId="3" fillId="33" borderId="0" xfId="0" applyNumberFormat="1" applyFont="1" applyFill="1" applyAlignment="1">
      <alignment vertical="center" wrapText="1"/>
    </xf>
    <xf numFmtId="49" fontId="12" fillId="34" borderId="10" xfId="0" applyNumberFormat="1" applyFont="1" applyFill="1" applyBorder="1" applyAlignment="1" applyProtection="1">
      <alignment horizontal="justify" vertical="center" wrapText="1"/>
      <protection/>
    </xf>
    <xf numFmtId="173" fontId="7"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10" xfId="0" applyFont="1" applyFill="1" applyBorder="1" applyAlignment="1">
      <alignment horizontal="center" vertical="center" wrapText="1"/>
    </xf>
    <xf numFmtId="173" fontId="4" fillId="0" borderId="12" xfId="0" applyNumberFormat="1"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173" fontId="10" fillId="0" borderId="11" xfId="0" applyNumberFormat="1" applyFont="1" applyFill="1" applyBorder="1" applyAlignment="1">
      <alignment horizontal="right" vertical="center" wrapText="1"/>
    </xf>
    <xf numFmtId="0" fontId="0" fillId="0" borderId="13" xfId="0" applyBorder="1" applyAlignment="1">
      <alignment horizontal="center" vertical="center" wrapText="1"/>
    </xf>
    <xf numFmtId="173" fontId="4" fillId="0" borderId="10"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173" fontId="12" fillId="34" borderId="12" xfId="0" applyNumberFormat="1" applyFont="1" applyFill="1" applyBorder="1" applyAlignment="1" applyProtection="1">
      <alignment horizontal="left" vertical="top" wrapText="1"/>
      <protection/>
    </xf>
    <xf numFmtId="173" fontId="12" fillId="34" borderId="16" xfId="0" applyNumberFormat="1" applyFont="1" applyFill="1" applyBorder="1" applyAlignment="1" applyProtection="1">
      <alignment horizontal="left" vertical="top" wrapText="1"/>
      <protection/>
    </xf>
    <xf numFmtId="173" fontId="12" fillId="34" borderId="13" xfId="0" applyNumberFormat="1" applyFont="1" applyFill="1" applyBorder="1" applyAlignment="1" applyProtection="1">
      <alignment horizontal="left" vertical="top" wrapText="1"/>
      <protection/>
    </xf>
    <xf numFmtId="173" fontId="13" fillId="34" borderId="12" xfId="0" applyNumberFormat="1" applyFont="1" applyFill="1" applyBorder="1" applyAlignment="1" applyProtection="1">
      <alignment horizontal="justify" vertical="top" wrapText="1"/>
      <protection/>
    </xf>
    <xf numFmtId="173" fontId="13" fillId="34" borderId="16" xfId="0" applyNumberFormat="1" applyFont="1" applyFill="1" applyBorder="1" applyAlignment="1" applyProtection="1">
      <alignment horizontal="justify" vertical="top" wrapText="1"/>
      <protection/>
    </xf>
    <xf numFmtId="173" fontId="13" fillId="34" borderId="13" xfId="0" applyNumberFormat="1" applyFont="1" applyFill="1" applyBorder="1" applyAlignment="1" applyProtection="1">
      <alignment horizontal="justify" vertical="top" wrapText="1"/>
      <protection/>
    </xf>
    <xf numFmtId="173" fontId="12" fillId="0" borderId="17" xfId="0" applyNumberFormat="1" applyFont="1" applyFill="1" applyBorder="1" applyAlignment="1" applyProtection="1">
      <alignment horizontal="left" vertical="center" wrapText="1"/>
      <protection/>
    </xf>
    <xf numFmtId="173" fontId="12" fillId="0" borderId="18" xfId="0" applyNumberFormat="1" applyFont="1" applyFill="1" applyBorder="1" applyAlignment="1" applyProtection="1">
      <alignment horizontal="left" vertical="center" wrapText="1"/>
      <protection/>
    </xf>
    <xf numFmtId="173" fontId="12" fillId="0" borderId="19" xfId="0" applyNumberFormat="1" applyFont="1" applyFill="1" applyBorder="1" applyAlignment="1" applyProtection="1">
      <alignment horizontal="left" vertical="center" wrapText="1"/>
      <protection/>
    </xf>
    <xf numFmtId="49" fontId="12" fillId="34" borderId="12" xfId="0" applyNumberFormat="1" applyFont="1" applyFill="1" applyBorder="1" applyAlignment="1" applyProtection="1">
      <alignment horizontal="left" vertical="top" wrapText="1"/>
      <protection/>
    </xf>
    <xf numFmtId="49" fontId="12" fillId="34" borderId="16" xfId="0" applyNumberFormat="1" applyFont="1" applyFill="1" applyBorder="1" applyAlignment="1" applyProtection="1">
      <alignment horizontal="left" vertical="top" wrapText="1"/>
      <protection/>
    </xf>
    <xf numFmtId="49" fontId="12" fillId="34" borderId="13" xfId="0" applyNumberFormat="1" applyFont="1" applyFill="1" applyBorder="1" applyAlignment="1" applyProtection="1">
      <alignment horizontal="lef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7"/>
  <sheetViews>
    <sheetView showGridLines="0" tabSelected="1" view="pageBreakPreview" zoomScale="60" zoomScaleNormal="70" zoomScalePageLayoutView="0" workbookViewId="0" topLeftCell="A5">
      <pane xSplit="7" ySplit="4" topLeftCell="H9" activePane="bottomRight" state="frozen"/>
      <selection pane="topLeft" activeCell="A5" sqref="A5"/>
      <selection pane="topRight" activeCell="H5" sqref="H5"/>
      <selection pane="bottomLeft" activeCell="A9" sqref="A9"/>
      <selection pane="bottomRight" activeCell="C23" sqref="C23"/>
    </sheetView>
  </sheetViews>
  <sheetFormatPr defaultColWidth="9.140625" defaultRowHeight="12.75"/>
  <cols>
    <col min="1" max="1" width="45.421875" style="4" customWidth="1"/>
    <col min="2" max="7" width="15.140625" style="4" customWidth="1"/>
    <col min="8" max="8" width="16.140625" style="1" customWidth="1"/>
    <col min="9" max="9" width="15.140625" style="4" customWidth="1"/>
    <col min="10" max="10" width="16.140625" style="1" customWidth="1"/>
    <col min="11" max="11" width="15.140625" style="4" customWidth="1"/>
    <col min="12" max="12" width="16.140625" style="1" customWidth="1"/>
    <col min="13" max="13" width="15.140625" style="4" customWidth="1"/>
    <col min="14" max="14" width="16.140625" style="1" customWidth="1"/>
    <col min="15" max="15" width="15.140625" style="4" customWidth="1"/>
    <col min="16" max="16" width="16.140625" style="1" customWidth="1"/>
    <col min="17" max="17" width="15.140625" style="4" customWidth="1"/>
    <col min="18" max="18" width="16.140625" style="1" customWidth="1"/>
    <col min="19" max="19" width="15.140625" style="4" customWidth="1"/>
    <col min="20" max="20" width="16.140625" style="5" customWidth="1"/>
    <col min="21" max="21" width="15.140625" style="4" customWidth="1"/>
    <col min="22" max="22" width="16.140625" style="5" customWidth="1"/>
    <col min="23" max="23" width="15.140625" style="4" customWidth="1"/>
    <col min="24" max="24" width="16.140625" style="5" customWidth="1"/>
    <col min="25" max="25" width="15.140625" style="4" customWidth="1"/>
    <col min="26" max="26" width="16.140625" style="5" customWidth="1"/>
    <col min="27" max="27" width="15.140625" style="4" customWidth="1"/>
    <col min="28" max="28" width="16.140625" style="5" customWidth="1"/>
    <col min="29" max="29" width="15.140625" style="4" customWidth="1"/>
    <col min="30" max="30" width="16.140625" style="5" customWidth="1"/>
    <col min="31" max="31" width="15.140625" style="4" customWidth="1"/>
    <col min="32" max="32" width="97.8515625" style="4" customWidth="1"/>
    <col min="33" max="35" width="11.7109375" style="1" bestFit="1" customWidth="1"/>
    <col min="36" max="16384" width="9.140625" style="1" customWidth="1"/>
  </cols>
  <sheetData>
    <row r="1" spans="28:32" ht="18.75" customHeight="1">
      <c r="AB1" s="37"/>
      <c r="AC1" s="37"/>
      <c r="AF1" s="34" t="s">
        <v>31</v>
      </c>
    </row>
    <row r="2" spans="1:32" ht="26.25">
      <c r="A2" s="19"/>
      <c r="X2" s="68"/>
      <c r="Y2" s="68"/>
      <c r="Z2" s="68"/>
      <c r="AA2" s="68"/>
      <c r="AB2" s="68"/>
      <c r="AC2" s="68"/>
      <c r="AD2" s="68"/>
      <c r="AE2" s="33"/>
      <c r="AF2" s="33"/>
    </row>
    <row r="3" spans="1:32" ht="23.25">
      <c r="A3" s="69" t="s">
        <v>41</v>
      </c>
      <c r="B3" s="69"/>
      <c r="C3" s="69"/>
      <c r="D3" s="69"/>
      <c r="E3" s="69"/>
      <c r="F3" s="69"/>
      <c r="G3" s="69"/>
      <c r="H3" s="69"/>
      <c r="I3" s="69"/>
      <c r="J3" s="69"/>
      <c r="K3" s="69"/>
      <c r="L3" s="69"/>
      <c r="M3" s="69"/>
      <c r="N3" s="69"/>
      <c r="O3" s="69"/>
      <c r="P3" s="69"/>
      <c r="Q3" s="69"/>
      <c r="R3" s="69"/>
      <c r="S3" s="69"/>
      <c r="T3" s="51"/>
      <c r="U3" s="51"/>
      <c r="V3" s="51"/>
      <c r="W3" s="51"/>
      <c r="X3" s="51"/>
      <c r="Y3" s="51"/>
      <c r="Z3" s="51"/>
      <c r="AA3" s="51"/>
      <c r="AB3" s="51"/>
      <c r="AC3" s="51"/>
      <c r="AD3" s="51"/>
      <c r="AE3" s="51"/>
      <c r="AF3" s="51"/>
    </row>
    <row r="4" spans="1:32" ht="20.25" customHeight="1">
      <c r="A4" s="17"/>
      <c r="B4" s="18"/>
      <c r="C4" s="18"/>
      <c r="D4" s="18"/>
      <c r="E4" s="18"/>
      <c r="F4" s="18"/>
      <c r="G4" s="18"/>
      <c r="H4" s="17"/>
      <c r="I4" s="18"/>
      <c r="J4" s="17"/>
      <c r="K4" s="18"/>
      <c r="L4" s="17"/>
      <c r="M4" s="18"/>
      <c r="N4" s="17"/>
      <c r="O4" s="18"/>
      <c r="P4" s="17"/>
      <c r="Q4" s="18"/>
      <c r="R4" s="17"/>
      <c r="S4" s="18"/>
      <c r="T4" s="17"/>
      <c r="U4" s="18"/>
      <c r="V4" s="17"/>
      <c r="W4" s="18"/>
      <c r="X4" s="17"/>
      <c r="Y4" s="18"/>
      <c r="Z4" s="17"/>
      <c r="AA4" s="18"/>
      <c r="AB4" s="38"/>
      <c r="AC4" s="38"/>
      <c r="AD4" s="74"/>
      <c r="AE4" s="74"/>
      <c r="AF4" s="35" t="s">
        <v>20</v>
      </c>
    </row>
    <row r="5" spans="1:32" s="7" customFormat="1" ht="18.75" customHeight="1">
      <c r="A5" s="71" t="s">
        <v>19</v>
      </c>
      <c r="B5" s="72" t="s">
        <v>24</v>
      </c>
      <c r="C5" s="72" t="s">
        <v>42</v>
      </c>
      <c r="D5" s="72" t="s">
        <v>43</v>
      </c>
      <c r="E5" s="72" t="s">
        <v>44</v>
      </c>
      <c r="F5" s="76" t="s">
        <v>26</v>
      </c>
      <c r="G5" s="76"/>
      <c r="H5" s="77" t="s">
        <v>0</v>
      </c>
      <c r="I5" s="78"/>
      <c r="J5" s="77" t="s">
        <v>1</v>
      </c>
      <c r="K5" s="78"/>
      <c r="L5" s="77" t="s">
        <v>2</v>
      </c>
      <c r="M5" s="78"/>
      <c r="N5" s="77" t="s">
        <v>3</v>
      </c>
      <c r="O5" s="78"/>
      <c r="P5" s="77" t="s">
        <v>4</v>
      </c>
      <c r="Q5" s="78"/>
      <c r="R5" s="77" t="s">
        <v>5</v>
      </c>
      <c r="S5" s="78"/>
      <c r="T5" s="77" t="s">
        <v>6</v>
      </c>
      <c r="U5" s="78"/>
      <c r="V5" s="77" t="s">
        <v>7</v>
      </c>
      <c r="W5" s="78"/>
      <c r="X5" s="77" t="s">
        <v>8</v>
      </c>
      <c r="Y5" s="78"/>
      <c r="Z5" s="77" t="s">
        <v>9</v>
      </c>
      <c r="AA5" s="78"/>
      <c r="AB5" s="77" t="s">
        <v>10</v>
      </c>
      <c r="AC5" s="78"/>
      <c r="AD5" s="77" t="s">
        <v>11</v>
      </c>
      <c r="AE5" s="78"/>
      <c r="AF5" s="76" t="s">
        <v>30</v>
      </c>
    </row>
    <row r="6" spans="1:32" s="9" customFormat="1" ht="93" customHeight="1">
      <c r="A6" s="71"/>
      <c r="B6" s="73"/>
      <c r="C6" s="73"/>
      <c r="D6" s="75"/>
      <c r="E6" s="73"/>
      <c r="F6" s="6" t="s">
        <v>27</v>
      </c>
      <c r="G6" s="6" t="s">
        <v>28</v>
      </c>
      <c r="H6" s="8" t="s">
        <v>12</v>
      </c>
      <c r="I6" s="36" t="s">
        <v>29</v>
      </c>
      <c r="J6" s="8" t="s">
        <v>12</v>
      </c>
      <c r="K6" s="36" t="s">
        <v>29</v>
      </c>
      <c r="L6" s="8" t="s">
        <v>12</v>
      </c>
      <c r="M6" s="36" t="s">
        <v>29</v>
      </c>
      <c r="N6" s="8" t="s">
        <v>12</v>
      </c>
      <c r="O6" s="36" t="s">
        <v>29</v>
      </c>
      <c r="P6" s="8" t="s">
        <v>12</v>
      </c>
      <c r="Q6" s="36" t="s">
        <v>29</v>
      </c>
      <c r="R6" s="8" t="s">
        <v>12</v>
      </c>
      <c r="S6" s="36" t="s">
        <v>29</v>
      </c>
      <c r="T6" s="8" t="s">
        <v>12</v>
      </c>
      <c r="U6" s="36" t="s">
        <v>29</v>
      </c>
      <c r="V6" s="8" t="s">
        <v>12</v>
      </c>
      <c r="W6" s="36" t="s">
        <v>29</v>
      </c>
      <c r="X6" s="8" t="s">
        <v>12</v>
      </c>
      <c r="Y6" s="36" t="s">
        <v>29</v>
      </c>
      <c r="Z6" s="8" t="s">
        <v>12</v>
      </c>
      <c r="AA6" s="36" t="s">
        <v>29</v>
      </c>
      <c r="AB6" s="8" t="s">
        <v>12</v>
      </c>
      <c r="AC6" s="36" t="s">
        <v>29</v>
      </c>
      <c r="AD6" s="8" t="s">
        <v>12</v>
      </c>
      <c r="AE6" s="36" t="s">
        <v>29</v>
      </c>
      <c r="AF6" s="76"/>
    </row>
    <row r="7" spans="1:32" s="11" customFormat="1" ht="24.75" customHeight="1">
      <c r="A7" s="10">
        <v>1</v>
      </c>
      <c r="B7" s="10">
        <v>2</v>
      </c>
      <c r="C7" s="10">
        <v>3</v>
      </c>
      <c r="D7" s="10">
        <v>4</v>
      </c>
      <c r="E7" s="10">
        <v>5</v>
      </c>
      <c r="F7" s="10">
        <v>6</v>
      </c>
      <c r="G7" s="10">
        <v>7</v>
      </c>
      <c r="H7" s="10">
        <v>8</v>
      </c>
      <c r="I7" s="10">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c r="AE7" s="10">
        <v>31</v>
      </c>
      <c r="AF7" s="10">
        <v>32</v>
      </c>
    </row>
    <row r="8" spans="1:32" s="13" customFormat="1" ht="18.75">
      <c r="A8" s="16"/>
      <c r="B8" s="16"/>
      <c r="C8" s="16"/>
      <c r="D8" s="16"/>
      <c r="E8" s="16"/>
      <c r="F8" s="16"/>
      <c r="G8" s="16"/>
      <c r="H8" s="16"/>
      <c r="I8" s="16"/>
      <c r="J8" s="16"/>
      <c r="K8" s="16"/>
      <c r="L8" s="16"/>
      <c r="M8" s="16"/>
      <c r="N8" s="16"/>
      <c r="O8" s="16"/>
      <c r="P8" s="16"/>
      <c r="Q8" s="16"/>
      <c r="R8" s="16"/>
      <c r="S8" s="16"/>
      <c r="T8" s="16"/>
      <c r="U8" s="16"/>
      <c r="V8" s="16"/>
      <c r="W8" s="16"/>
      <c r="X8" s="12"/>
      <c r="Y8" s="16"/>
      <c r="Z8" s="12"/>
      <c r="AA8" s="16"/>
      <c r="AB8" s="12"/>
      <c r="AC8" s="16"/>
      <c r="AD8" s="12"/>
      <c r="AE8" s="16"/>
      <c r="AF8" s="16"/>
    </row>
    <row r="9" spans="1:32" s="26" customFormat="1" ht="165" customHeight="1">
      <c r="A9" s="54" t="s">
        <v>33</v>
      </c>
      <c r="B9" s="42">
        <f>B10</f>
        <v>68032.70000000001</v>
      </c>
      <c r="C9" s="42">
        <f>C10</f>
        <v>34388.3</v>
      </c>
      <c r="D9" s="42">
        <f>D10</f>
        <v>34388.3</v>
      </c>
      <c r="E9" s="42">
        <f>E10</f>
        <v>33224.590000000004</v>
      </c>
      <c r="F9" s="25">
        <f>IF(B9=0,0,E9/B9*100)</f>
        <v>48.83620670648085</v>
      </c>
      <c r="G9" s="25">
        <f>IF(C9=0,0,E9/C9*100)</f>
        <v>96.61597112971563</v>
      </c>
      <c r="H9" s="42">
        <f aca="true" t="shared" si="0" ref="H9:AE9">H10</f>
        <v>6605.7</v>
      </c>
      <c r="I9" s="42">
        <f t="shared" si="0"/>
        <v>5595.57</v>
      </c>
      <c r="J9" s="42">
        <f t="shared" si="0"/>
        <v>2876.9</v>
      </c>
      <c r="K9" s="42">
        <f t="shared" si="0"/>
        <v>1679.6</v>
      </c>
      <c r="L9" s="42">
        <f t="shared" si="0"/>
        <v>6258.1</v>
      </c>
      <c r="M9" s="42">
        <f t="shared" si="0"/>
        <v>7305.17</v>
      </c>
      <c r="N9" s="42">
        <f t="shared" si="0"/>
        <v>7026.5</v>
      </c>
      <c r="O9" s="42">
        <f t="shared" si="0"/>
        <v>6904.02</v>
      </c>
      <c r="P9" s="42">
        <f t="shared" si="0"/>
        <v>6879.35</v>
      </c>
      <c r="Q9" s="42">
        <f t="shared" si="0"/>
        <v>7077.61</v>
      </c>
      <c r="R9" s="42">
        <v>4741.75</v>
      </c>
      <c r="S9" s="42">
        <f t="shared" si="0"/>
        <v>4662.62</v>
      </c>
      <c r="T9" s="42">
        <f t="shared" si="0"/>
        <v>7152.25</v>
      </c>
      <c r="U9" s="42">
        <f t="shared" si="0"/>
        <v>0</v>
      </c>
      <c r="V9" s="42">
        <f t="shared" si="0"/>
        <v>3499.85</v>
      </c>
      <c r="W9" s="42">
        <f t="shared" si="0"/>
        <v>0</v>
      </c>
      <c r="X9" s="42">
        <f t="shared" si="0"/>
        <v>3444.05</v>
      </c>
      <c r="Y9" s="42">
        <f t="shared" si="0"/>
        <v>0</v>
      </c>
      <c r="Z9" s="42">
        <f t="shared" si="0"/>
        <v>4661.75</v>
      </c>
      <c r="AA9" s="42">
        <f t="shared" si="0"/>
        <v>0</v>
      </c>
      <c r="AB9" s="42">
        <f t="shared" si="0"/>
        <v>4871.25</v>
      </c>
      <c r="AC9" s="42">
        <f t="shared" si="0"/>
        <v>0</v>
      </c>
      <c r="AD9" s="42">
        <f t="shared" si="0"/>
        <v>10015.25</v>
      </c>
      <c r="AE9" s="42">
        <f t="shared" si="0"/>
        <v>0</v>
      </c>
      <c r="AF9" s="85" t="s">
        <v>47</v>
      </c>
    </row>
    <row r="10" spans="1:32" s="14" customFormat="1" ht="18.75">
      <c r="A10" s="53" t="s">
        <v>17</v>
      </c>
      <c r="B10" s="43">
        <f>SUM(B11:B14)</f>
        <v>68032.70000000001</v>
      </c>
      <c r="C10" s="43">
        <f>SUM(C11:C14)</f>
        <v>34388.3</v>
      </c>
      <c r="D10" s="43">
        <f>SUM(D11:D14)</f>
        <v>34388.3</v>
      </c>
      <c r="E10" s="44">
        <f>SUM(E11:E14)</f>
        <v>33224.590000000004</v>
      </c>
      <c r="F10" s="28">
        <f aca="true" t="shared" si="1" ref="F10:F61">IF(B10=0,0,E10/B10*100)</f>
        <v>48.83620670648085</v>
      </c>
      <c r="G10" s="28">
        <f aca="true" t="shared" si="2" ref="G10:G61">IF(C10=0,0,E10/C10*100)</f>
        <v>96.61597112971563</v>
      </c>
      <c r="H10" s="44">
        <f aca="true" t="shared" si="3" ref="H10:AE10">SUM(H11:H14)</f>
        <v>6605.7</v>
      </c>
      <c r="I10" s="44">
        <f>SUM(I11:I14)</f>
        <v>5595.57</v>
      </c>
      <c r="J10" s="43">
        <f t="shared" si="3"/>
        <v>2876.9</v>
      </c>
      <c r="K10" s="44">
        <f>SUM(K11:K14)</f>
        <v>1679.6</v>
      </c>
      <c r="L10" s="43">
        <f t="shared" si="3"/>
        <v>6258.1</v>
      </c>
      <c r="M10" s="44">
        <f t="shared" si="3"/>
        <v>7305.17</v>
      </c>
      <c r="N10" s="43">
        <f t="shared" si="3"/>
        <v>7026.5</v>
      </c>
      <c r="O10" s="44">
        <f t="shared" si="3"/>
        <v>6904.02</v>
      </c>
      <c r="P10" s="43">
        <f t="shared" si="3"/>
        <v>6879.35</v>
      </c>
      <c r="Q10" s="44">
        <f t="shared" si="3"/>
        <v>7077.61</v>
      </c>
      <c r="R10" s="43">
        <f t="shared" si="3"/>
        <v>4741.75</v>
      </c>
      <c r="S10" s="44">
        <f t="shared" si="3"/>
        <v>4662.62</v>
      </c>
      <c r="T10" s="43">
        <f t="shared" si="3"/>
        <v>7152.25</v>
      </c>
      <c r="U10" s="44">
        <f t="shared" si="3"/>
        <v>0</v>
      </c>
      <c r="V10" s="43">
        <f t="shared" si="3"/>
        <v>3499.85</v>
      </c>
      <c r="W10" s="44">
        <f t="shared" si="3"/>
        <v>0</v>
      </c>
      <c r="X10" s="43">
        <f t="shared" si="3"/>
        <v>3444.05</v>
      </c>
      <c r="Y10" s="44">
        <f t="shared" si="3"/>
        <v>0</v>
      </c>
      <c r="Z10" s="43">
        <f t="shared" si="3"/>
        <v>4661.75</v>
      </c>
      <c r="AA10" s="44">
        <f t="shared" si="3"/>
        <v>0</v>
      </c>
      <c r="AB10" s="43">
        <f t="shared" si="3"/>
        <v>4871.25</v>
      </c>
      <c r="AC10" s="44">
        <f t="shared" si="3"/>
        <v>0</v>
      </c>
      <c r="AD10" s="43">
        <f t="shared" si="3"/>
        <v>10015.25</v>
      </c>
      <c r="AE10" s="44">
        <f t="shared" si="3"/>
        <v>0</v>
      </c>
      <c r="AF10" s="86"/>
    </row>
    <row r="11" spans="1:32" s="14" customFormat="1" ht="18.75">
      <c r="A11" s="2" t="s">
        <v>13</v>
      </c>
      <c r="B11" s="45">
        <f>H11+J11+L11+N11+P11+R11+T11+V11+X11+Z11+AB11+AD11</f>
        <v>0</v>
      </c>
      <c r="C11" s="45">
        <f>H11+J11+L11+N11+P11+R11</f>
        <v>0</v>
      </c>
      <c r="D11" s="45">
        <f>C11</f>
        <v>0</v>
      </c>
      <c r="E11" s="46">
        <f>I11+K11+M11+O11+Q11+S11</f>
        <v>0</v>
      </c>
      <c r="F11" s="39">
        <f t="shared" si="1"/>
        <v>0</v>
      </c>
      <c r="G11" s="39">
        <f t="shared" si="2"/>
        <v>0</v>
      </c>
      <c r="H11" s="46">
        <v>0</v>
      </c>
      <c r="I11" s="46">
        <v>0</v>
      </c>
      <c r="J11" s="45">
        <v>0</v>
      </c>
      <c r="K11" s="46">
        <v>0</v>
      </c>
      <c r="L11" s="45">
        <v>0</v>
      </c>
      <c r="M11" s="46">
        <v>0</v>
      </c>
      <c r="N11" s="45">
        <v>0</v>
      </c>
      <c r="O11" s="46">
        <v>0</v>
      </c>
      <c r="P11" s="45">
        <v>0</v>
      </c>
      <c r="Q11" s="46">
        <v>0</v>
      </c>
      <c r="R11" s="45">
        <v>0</v>
      </c>
      <c r="S11" s="46">
        <v>0</v>
      </c>
      <c r="T11" s="45">
        <v>0</v>
      </c>
      <c r="U11" s="46">
        <v>0</v>
      </c>
      <c r="V11" s="45">
        <v>0</v>
      </c>
      <c r="W11" s="46">
        <v>0</v>
      </c>
      <c r="X11" s="45">
        <v>0</v>
      </c>
      <c r="Y11" s="46">
        <v>0</v>
      </c>
      <c r="Z11" s="45">
        <v>0</v>
      </c>
      <c r="AA11" s="46">
        <v>0</v>
      </c>
      <c r="AB11" s="45">
        <v>0</v>
      </c>
      <c r="AC11" s="46">
        <v>0</v>
      </c>
      <c r="AD11" s="45">
        <v>0</v>
      </c>
      <c r="AE11" s="46">
        <v>0</v>
      </c>
      <c r="AF11" s="86"/>
    </row>
    <row r="12" spans="1:32" s="14" customFormat="1" ht="18.75">
      <c r="A12" s="2" t="s">
        <v>14</v>
      </c>
      <c r="B12" s="45">
        <f>H12+J12+L12+N12+P12+R12+T12+V12+X12+Z12+AB12+AD12</f>
        <v>68032.70000000001</v>
      </c>
      <c r="C12" s="45">
        <f>H12+J12+L12+N12+P12+R12</f>
        <v>34388.3</v>
      </c>
      <c r="D12" s="45">
        <f>C12</f>
        <v>34388.3</v>
      </c>
      <c r="E12" s="46">
        <f>I12+K12+M12+O12+Q12+S12</f>
        <v>33224.590000000004</v>
      </c>
      <c r="F12" s="39">
        <f t="shared" si="1"/>
        <v>48.83620670648085</v>
      </c>
      <c r="G12" s="39">
        <f t="shared" si="2"/>
        <v>96.61597112971563</v>
      </c>
      <c r="H12" s="46">
        <v>6605.7</v>
      </c>
      <c r="I12" s="46">
        <v>5595.57</v>
      </c>
      <c r="J12" s="45">
        <v>2876.9</v>
      </c>
      <c r="K12" s="46">
        <v>1679.6</v>
      </c>
      <c r="L12" s="45">
        <v>6258.1</v>
      </c>
      <c r="M12" s="46">
        <v>7305.17</v>
      </c>
      <c r="N12" s="45">
        <v>7026.5</v>
      </c>
      <c r="O12" s="46">
        <v>6904.02</v>
      </c>
      <c r="P12" s="45">
        <v>6879.35</v>
      </c>
      <c r="Q12" s="46">
        <v>7077.61</v>
      </c>
      <c r="R12" s="45">
        <v>4741.75</v>
      </c>
      <c r="S12" s="46">
        <v>4662.62</v>
      </c>
      <c r="T12" s="45">
        <v>7152.25</v>
      </c>
      <c r="U12" s="46">
        <v>0</v>
      </c>
      <c r="V12" s="45">
        <v>3499.85</v>
      </c>
      <c r="W12" s="46">
        <v>0</v>
      </c>
      <c r="X12" s="45">
        <v>3444.05</v>
      </c>
      <c r="Y12" s="46">
        <v>0</v>
      </c>
      <c r="Z12" s="45">
        <v>4661.75</v>
      </c>
      <c r="AA12" s="46">
        <v>0</v>
      </c>
      <c r="AB12" s="45">
        <v>4871.25</v>
      </c>
      <c r="AC12" s="46">
        <v>0</v>
      </c>
      <c r="AD12" s="45">
        <v>10015.25</v>
      </c>
      <c r="AE12" s="46">
        <v>0</v>
      </c>
      <c r="AF12" s="86"/>
    </row>
    <row r="13" spans="1:32" s="14" customFormat="1" ht="18.75">
      <c r="A13" s="2" t="s">
        <v>15</v>
      </c>
      <c r="B13" s="45">
        <f>H13+J13+L13+N13+P13+R13+T13+V13+X13+Z13+AB13+AD13</f>
        <v>0</v>
      </c>
      <c r="C13" s="45">
        <f>H13+J13+L13+N13+P13+R13</f>
        <v>0</v>
      </c>
      <c r="D13" s="45">
        <f>C13</f>
        <v>0</v>
      </c>
      <c r="E13" s="46">
        <f>I13+K13+M13+O13+Q13+S13</f>
        <v>0</v>
      </c>
      <c r="F13" s="39">
        <f t="shared" si="1"/>
        <v>0</v>
      </c>
      <c r="G13" s="39">
        <f t="shared" si="2"/>
        <v>0</v>
      </c>
      <c r="H13" s="46">
        <v>0</v>
      </c>
      <c r="I13" s="46">
        <v>0</v>
      </c>
      <c r="J13" s="45">
        <v>0</v>
      </c>
      <c r="K13" s="46">
        <v>0</v>
      </c>
      <c r="L13" s="45">
        <v>0</v>
      </c>
      <c r="M13" s="46">
        <v>0</v>
      </c>
      <c r="N13" s="45">
        <v>0</v>
      </c>
      <c r="O13" s="46">
        <v>0</v>
      </c>
      <c r="P13" s="45">
        <v>0</v>
      </c>
      <c r="Q13" s="46">
        <v>0</v>
      </c>
      <c r="R13" s="45">
        <v>0</v>
      </c>
      <c r="S13" s="46">
        <v>0</v>
      </c>
      <c r="T13" s="45">
        <v>0</v>
      </c>
      <c r="U13" s="46">
        <v>0</v>
      </c>
      <c r="V13" s="45">
        <v>0</v>
      </c>
      <c r="W13" s="46">
        <v>0</v>
      </c>
      <c r="X13" s="45">
        <v>0</v>
      </c>
      <c r="Y13" s="46">
        <v>0</v>
      </c>
      <c r="Z13" s="45">
        <v>0</v>
      </c>
      <c r="AA13" s="46">
        <v>0</v>
      </c>
      <c r="AB13" s="45">
        <v>0</v>
      </c>
      <c r="AC13" s="46">
        <v>0</v>
      </c>
      <c r="AD13" s="45">
        <v>0</v>
      </c>
      <c r="AE13" s="46">
        <v>0</v>
      </c>
      <c r="AF13" s="86"/>
    </row>
    <row r="14" spans="1:32" s="14" customFormat="1" ht="18.75">
      <c r="A14" s="2" t="s">
        <v>16</v>
      </c>
      <c r="B14" s="45">
        <f>H14+J14+L14+N14+P14+R14+T14+V14+X14+Z14+AB14+AD14</f>
        <v>0</v>
      </c>
      <c r="C14" s="45">
        <f>H14+J14+L14+N14+P14+R14</f>
        <v>0</v>
      </c>
      <c r="D14" s="45">
        <f>C14</f>
        <v>0</v>
      </c>
      <c r="E14" s="46">
        <f>I14+K14+M14+O14+Q14+S14</f>
        <v>0</v>
      </c>
      <c r="F14" s="39">
        <f t="shared" si="1"/>
        <v>0</v>
      </c>
      <c r="G14" s="39">
        <f t="shared" si="2"/>
        <v>0</v>
      </c>
      <c r="H14" s="46">
        <v>0</v>
      </c>
      <c r="I14" s="46">
        <v>0</v>
      </c>
      <c r="J14" s="45">
        <v>0</v>
      </c>
      <c r="K14" s="46">
        <v>0</v>
      </c>
      <c r="L14" s="45">
        <v>0</v>
      </c>
      <c r="M14" s="46">
        <v>0</v>
      </c>
      <c r="N14" s="45">
        <v>0</v>
      </c>
      <c r="O14" s="46">
        <v>0</v>
      </c>
      <c r="P14" s="45">
        <v>0</v>
      </c>
      <c r="Q14" s="46">
        <v>0</v>
      </c>
      <c r="R14" s="45">
        <v>0</v>
      </c>
      <c r="S14" s="46">
        <v>0</v>
      </c>
      <c r="T14" s="45">
        <v>0</v>
      </c>
      <c r="U14" s="46">
        <v>0</v>
      </c>
      <c r="V14" s="45">
        <v>0</v>
      </c>
      <c r="W14" s="46">
        <v>0</v>
      </c>
      <c r="X14" s="45">
        <v>0</v>
      </c>
      <c r="Y14" s="46">
        <v>0</v>
      </c>
      <c r="Z14" s="45">
        <v>0</v>
      </c>
      <c r="AA14" s="46">
        <v>0</v>
      </c>
      <c r="AB14" s="45">
        <v>0</v>
      </c>
      <c r="AC14" s="46">
        <v>0</v>
      </c>
      <c r="AD14" s="45">
        <v>0</v>
      </c>
      <c r="AE14" s="46">
        <v>0</v>
      </c>
      <c r="AF14" s="87"/>
    </row>
    <row r="15" spans="1:32" s="26" customFormat="1" ht="131.25">
      <c r="A15" s="24" t="s">
        <v>34</v>
      </c>
      <c r="B15" s="42">
        <f aca="true" t="shared" si="4" ref="B15:AE15">B16</f>
        <v>1972.9</v>
      </c>
      <c r="C15" s="42">
        <f t="shared" si="4"/>
        <v>1972.9</v>
      </c>
      <c r="D15" s="42">
        <f t="shared" si="4"/>
        <v>1972.9</v>
      </c>
      <c r="E15" s="42">
        <f t="shared" si="4"/>
        <v>1972.89</v>
      </c>
      <c r="F15" s="25">
        <f t="shared" si="1"/>
        <v>99.99949313193775</v>
      </c>
      <c r="G15" s="25">
        <f t="shared" si="2"/>
        <v>99.99949313193775</v>
      </c>
      <c r="H15" s="42">
        <f t="shared" si="4"/>
        <v>0</v>
      </c>
      <c r="I15" s="42">
        <f t="shared" si="4"/>
        <v>0</v>
      </c>
      <c r="J15" s="42">
        <f t="shared" si="4"/>
        <v>1972.9</v>
      </c>
      <c r="K15" s="42">
        <f t="shared" si="4"/>
        <v>1972.89</v>
      </c>
      <c r="L15" s="42">
        <f t="shared" si="4"/>
        <v>0</v>
      </c>
      <c r="M15" s="42">
        <f t="shared" si="4"/>
        <v>0</v>
      </c>
      <c r="N15" s="42">
        <f t="shared" si="4"/>
        <v>0</v>
      </c>
      <c r="O15" s="42">
        <f t="shared" si="4"/>
        <v>0</v>
      </c>
      <c r="P15" s="42">
        <f t="shared" si="4"/>
        <v>0</v>
      </c>
      <c r="Q15" s="42">
        <f t="shared" si="4"/>
        <v>0</v>
      </c>
      <c r="R15" s="42">
        <f t="shared" si="4"/>
        <v>0</v>
      </c>
      <c r="S15" s="42">
        <f t="shared" si="4"/>
        <v>0</v>
      </c>
      <c r="T15" s="42">
        <f t="shared" si="4"/>
        <v>0</v>
      </c>
      <c r="U15" s="42">
        <f t="shared" si="4"/>
        <v>0</v>
      </c>
      <c r="V15" s="42">
        <f t="shared" si="4"/>
        <v>0</v>
      </c>
      <c r="W15" s="42">
        <f t="shared" si="4"/>
        <v>0</v>
      </c>
      <c r="X15" s="42">
        <f t="shared" si="4"/>
        <v>0</v>
      </c>
      <c r="Y15" s="42">
        <f t="shared" si="4"/>
        <v>0</v>
      </c>
      <c r="Z15" s="42">
        <f t="shared" si="4"/>
        <v>0</v>
      </c>
      <c r="AA15" s="42">
        <f t="shared" si="4"/>
        <v>0</v>
      </c>
      <c r="AB15" s="42">
        <f t="shared" si="4"/>
        <v>0</v>
      </c>
      <c r="AC15" s="42">
        <f t="shared" si="4"/>
        <v>0</v>
      </c>
      <c r="AD15" s="42">
        <f t="shared" si="4"/>
        <v>0</v>
      </c>
      <c r="AE15" s="42">
        <f t="shared" si="4"/>
        <v>0</v>
      </c>
      <c r="AF15" s="49"/>
    </row>
    <row r="16" spans="1:32" s="14" customFormat="1" ht="18.75">
      <c r="A16" s="3" t="s">
        <v>17</v>
      </c>
      <c r="B16" s="43">
        <f>SUM(B17:B20)</f>
        <v>1972.9</v>
      </c>
      <c r="C16" s="43">
        <f>SUM(C17:C20)</f>
        <v>1972.9</v>
      </c>
      <c r="D16" s="43">
        <f>SUM(D17:D20)</f>
        <v>1972.9</v>
      </c>
      <c r="E16" s="44">
        <f>SUM(E17:E20)</f>
        <v>1972.89</v>
      </c>
      <c r="F16" s="28">
        <f t="shared" si="1"/>
        <v>99.99949313193775</v>
      </c>
      <c r="G16" s="28">
        <f t="shared" si="2"/>
        <v>99.99949313193775</v>
      </c>
      <c r="H16" s="44">
        <f aca="true" t="shared" si="5" ref="H16:AD16">SUM(H17:H20)</f>
        <v>0</v>
      </c>
      <c r="I16" s="44">
        <f>SUM(I17:I20)</f>
        <v>0</v>
      </c>
      <c r="J16" s="43">
        <f t="shared" si="5"/>
        <v>1972.9</v>
      </c>
      <c r="K16" s="44">
        <f>SUM(K17:K20)</f>
        <v>1972.89</v>
      </c>
      <c r="L16" s="43">
        <f t="shared" si="5"/>
        <v>0</v>
      </c>
      <c r="M16" s="44">
        <f>SUM(M17:M20)</f>
        <v>0</v>
      </c>
      <c r="N16" s="43">
        <f t="shared" si="5"/>
        <v>0</v>
      </c>
      <c r="O16" s="44">
        <f>SUM(O17:O20)</f>
        <v>0</v>
      </c>
      <c r="P16" s="43">
        <f t="shared" si="5"/>
        <v>0</v>
      </c>
      <c r="Q16" s="44">
        <f>SUM(Q17:Q20)</f>
        <v>0</v>
      </c>
      <c r="R16" s="43">
        <f t="shared" si="5"/>
        <v>0</v>
      </c>
      <c r="S16" s="44">
        <f>SUM(S17:S20)</f>
        <v>0</v>
      </c>
      <c r="T16" s="43">
        <f t="shared" si="5"/>
        <v>0</v>
      </c>
      <c r="U16" s="44">
        <f>SUM(U17:U20)</f>
        <v>0</v>
      </c>
      <c r="V16" s="43">
        <f t="shared" si="5"/>
        <v>0</v>
      </c>
      <c r="W16" s="44">
        <f>SUM(W17:W20)</f>
        <v>0</v>
      </c>
      <c r="X16" s="43">
        <f t="shared" si="5"/>
        <v>0</v>
      </c>
      <c r="Y16" s="44">
        <f>SUM(Y17:Y20)</f>
        <v>0</v>
      </c>
      <c r="Z16" s="43">
        <f t="shared" si="5"/>
        <v>0</v>
      </c>
      <c r="AA16" s="44">
        <f>SUM(AA17:AA20)</f>
        <v>0</v>
      </c>
      <c r="AB16" s="43">
        <f t="shared" si="5"/>
        <v>0</v>
      </c>
      <c r="AC16" s="44">
        <f>SUM(AC17:AC20)</f>
        <v>0</v>
      </c>
      <c r="AD16" s="43">
        <f t="shared" si="5"/>
        <v>0</v>
      </c>
      <c r="AE16" s="44">
        <f>SUM(AE17:AE20)</f>
        <v>0</v>
      </c>
      <c r="AF16" s="56"/>
    </row>
    <row r="17" spans="1:32" s="14" customFormat="1" ht="18.75">
      <c r="A17" s="2" t="s">
        <v>13</v>
      </c>
      <c r="B17" s="45">
        <f>H17+J17+L17+N17+P17+R17+T17+V17+X17+Z17+AB17+AD17</f>
        <v>0</v>
      </c>
      <c r="C17" s="45">
        <f>H17+J17+L17+N17+P17+R17</f>
        <v>0</v>
      </c>
      <c r="D17" s="45">
        <f>C17</f>
        <v>0</v>
      </c>
      <c r="E17" s="46">
        <f>I17+K17+M17+O17+Q17+S17</f>
        <v>0</v>
      </c>
      <c r="F17" s="39">
        <f t="shared" si="1"/>
        <v>0</v>
      </c>
      <c r="G17" s="39">
        <f t="shared" si="2"/>
        <v>0</v>
      </c>
      <c r="H17" s="46">
        <v>0</v>
      </c>
      <c r="I17" s="46">
        <v>0</v>
      </c>
      <c r="J17" s="45">
        <v>0</v>
      </c>
      <c r="K17" s="46">
        <v>0</v>
      </c>
      <c r="L17" s="45">
        <v>0</v>
      </c>
      <c r="M17" s="46">
        <v>0</v>
      </c>
      <c r="N17" s="45">
        <v>0</v>
      </c>
      <c r="O17" s="46">
        <v>0</v>
      </c>
      <c r="P17" s="45">
        <v>0</v>
      </c>
      <c r="Q17" s="46">
        <v>0</v>
      </c>
      <c r="R17" s="45">
        <v>0</v>
      </c>
      <c r="S17" s="46">
        <v>0</v>
      </c>
      <c r="T17" s="45">
        <v>0</v>
      </c>
      <c r="U17" s="46">
        <v>0</v>
      </c>
      <c r="V17" s="45">
        <v>0</v>
      </c>
      <c r="W17" s="46">
        <v>0</v>
      </c>
      <c r="X17" s="45">
        <v>0</v>
      </c>
      <c r="Y17" s="46">
        <v>0</v>
      </c>
      <c r="Z17" s="45">
        <v>0</v>
      </c>
      <c r="AA17" s="46">
        <v>0</v>
      </c>
      <c r="AB17" s="45">
        <v>0</v>
      </c>
      <c r="AC17" s="46">
        <v>0</v>
      </c>
      <c r="AD17" s="45">
        <v>0</v>
      </c>
      <c r="AE17" s="46">
        <v>0</v>
      </c>
      <c r="AF17" s="55"/>
    </row>
    <row r="18" spans="1:32" s="14" customFormat="1" ht="18.75">
      <c r="A18" s="2" t="s">
        <v>14</v>
      </c>
      <c r="B18" s="45">
        <f>H18+J18+L18+N18+P18+R18+T18+V18+X18+Z18+AB18+AD18</f>
        <v>1972.9</v>
      </c>
      <c r="C18" s="45">
        <f>H18+J18+L18+N18+P18+R18</f>
        <v>1972.9</v>
      </c>
      <c r="D18" s="45">
        <f>C18</f>
        <v>1972.9</v>
      </c>
      <c r="E18" s="46">
        <f>I18+K18+M18+O18+Q18+S18</f>
        <v>1972.89</v>
      </c>
      <c r="F18" s="39">
        <f t="shared" si="1"/>
        <v>99.99949313193775</v>
      </c>
      <c r="G18" s="39">
        <f t="shared" si="2"/>
        <v>99.99949313193775</v>
      </c>
      <c r="H18" s="46">
        <v>0</v>
      </c>
      <c r="I18" s="46">
        <v>0</v>
      </c>
      <c r="J18" s="45">
        <v>1972.9</v>
      </c>
      <c r="K18" s="46">
        <v>1972.89</v>
      </c>
      <c r="L18" s="45">
        <v>0</v>
      </c>
      <c r="M18" s="46">
        <v>0</v>
      </c>
      <c r="N18" s="45">
        <v>0</v>
      </c>
      <c r="O18" s="46">
        <v>0</v>
      </c>
      <c r="P18" s="45">
        <v>0</v>
      </c>
      <c r="Q18" s="46">
        <v>0</v>
      </c>
      <c r="R18" s="45">
        <v>0</v>
      </c>
      <c r="S18" s="46">
        <v>0</v>
      </c>
      <c r="T18" s="45">
        <v>0</v>
      </c>
      <c r="U18" s="46">
        <v>0</v>
      </c>
      <c r="V18" s="45">
        <v>0</v>
      </c>
      <c r="W18" s="46">
        <v>0</v>
      </c>
      <c r="X18" s="45">
        <v>0</v>
      </c>
      <c r="Y18" s="46">
        <v>0</v>
      </c>
      <c r="Z18" s="45">
        <v>0</v>
      </c>
      <c r="AA18" s="46">
        <v>0</v>
      </c>
      <c r="AB18" s="45">
        <v>0</v>
      </c>
      <c r="AC18" s="46">
        <v>0</v>
      </c>
      <c r="AD18" s="45">
        <v>0</v>
      </c>
      <c r="AE18" s="46">
        <v>0</v>
      </c>
      <c r="AF18" s="55"/>
    </row>
    <row r="19" spans="1:32" s="14" customFormat="1" ht="18.75">
      <c r="A19" s="2" t="s">
        <v>15</v>
      </c>
      <c r="B19" s="45">
        <f>H19+J19+L19+N19+P19+R19+T19+V19+X19+Z19+AB19+AD19</f>
        <v>0</v>
      </c>
      <c r="C19" s="45">
        <f>H19+J19+L19+N19+P19+R19</f>
        <v>0</v>
      </c>
      <c r="D19" s="45">
        <f>C19</f>
        <v>0</v>
      </c>
      <c r="E19" s="46">
        <f>I19+K19+M19+O19+Q19+S19</f>
        <v>0</v>
      </c>
      <c r="F19" s="39">
        <f t="shared" si="1"/>
        <v>0</v>
      </c>
      <c r="G19" s="39">
        <f t="shared" si="2"/>
        <v>0</v>
      </c>
      <c r="H19" s="46">
        <v>0</v>
      </c>
      <c r="I19" s="46">
        <v>0</v>
      </c>
      <c r="J19" s="45">
        <v>0</v>
      </c>
      <c r="K19" s="46">
        <v>0</v>
      </c>
      <c r="L19" s="45">
        <v>0</v>
      </c>
      <c r="M19" s="46">
        <v>0</v>
      </c>
      <c r="N19" s="45">
        <v>0</v>
      </c>
      <c r="O19" s="46">
        <v>0</v>
      </c>
      <c r="P19" s="45">
        <v>0</v>
      </c>
      <c r="Q19" s="46">
        <v>0</v>
      </c>
      <c r="R19" s="45">
        <v>0</v>
      </c>
      <c r="S19" s="46">
        <v>0</v>
      </c>
      <c r="T19" s="45">
        <v>0</v>
      </c>
      <c r="U19" s="46">
        <v>0</v>
      </c>
      <c r="V19" s="45">
        <v>0</v>
      </c>
      <c r="W19" s="46">
        <v>0</v>
      </c>
      <c r="X19" s="45">
        <v>0</v>
      </c>
      <c r="Y19" s="46">
        <v>0</v>
      </c>
      <c r="Z19" s="45">
        <v>0</v>
      </c>
      <c r="AA19" s="46">
        <v>0</v>
      </c>
      <c r="AB19" s="45">
        <v>0</v>
      </c>
      <c r="AC19" s="46">
        <v>0</v>
      </c>
      <c r="AD19" s="45">
        <v>0</v>
      </c>
      <c r="AE19" s="46">
        <v>0</v>
      </c>
      <c r="AF19" s="55"/>
    </row>
    <row r="20" spans="1:32" s="14" customFormat="1" ht="18.75">
      <c r="A20" s="2" t="s">
        <v>16</v>
      </c>
      <c r="B20" s="45">
        <f>H20+J20+L20+N20+P20+R20+T20+V20+X20+Z20+AB20+AD20</f>
        <v>0</v>
      </c>
      <c r="C20" s="45">
        <f>H20+J20+L20+N20+P20+R20</f>
        <v>0</v>
      </c>
      <c r="D20" s="45">
        <f>C20</f>
        <v>0</v>
      </c>
      <c r="E20" s="46">
        <f>I20+K20+M20+O20+Q20+S20</f>
        <v>0</v>
      </c>
      <c r="F20" s="39">
        <f t="shared" si="1"/>
        <v>0</v>
      </c>
      <c r="G20" s="39">
        <f t="shared" si="2"/>
        <v>0</v>
      </c>
      <c r="H20" s="46">
        <v>0</v>
      </c>
      <c r="I20" s="46">
        <v>0</v>
      </c>
      <c r="J20" s="45">
        <v>0</v>
      </c>
      <c r="K20" s="46">
        <v>0</v>
      </c>
      <c r="L20" s="45">
        <v>0</v>
      </c>
      <c r="M20" s="46">
        <v>0</v>
      </c>
      <c r="N20" s="45">
        <v>0</v>
      </c>
      <c r="O20" s="46">
        <v>0</v>
      </c>
      <c r="P20" s="45">
        <v>0</v>
      </c>
      <c r="Q20" s="46">
        <v>0</v>
      </c>
      <c r="R20" s="45">
        <v>0</v>
      </c>
      <c r="S20" s="46">
        <v>0</v>
      </c>
      <c r="T20" s="45">
        <v>0</v>
      </c>
      <c r="U20" s="46">
        <v>0</v>
      </c>
      <c r="V20" s="45">
        <v>0</v>
      </c>
      <c r="W20" s="46">
        <v>0</v>
      </c>
      <c r="X20" s="45">
        <v>0</v>
      </c>
      <c r="Y20" s="46">
        <v>0</v>
      </c>
      <c r="Z20" s="45">
        <v>0</v>
      </c>
      <c r="AA20" s="46">
        <v>0</v>
      </c>
      <c r="AB20" s="45">
        <v>0</v>
      </c>
      <c r="AC20" s="46">
        <v>0</v>
      </c>
      <c r="AD20" s="45">
        <v>0</v>
      </c>
      <c r="AE20" s="46">
        <v>0</v>
      </c>
      <c r="AF20" s="55"/>
    </row>
    <row r="21" spans="1:32" s="26" customFormat="1" ht="75">
      <c r="A21" s="24" t="s">
        <v>35</v>
      </c>
      <c r="B21" s="42">
        <f aca="true" t="shared" si="6" ref="B21:AE21">B22</f>
        <v>3389.1000000000004</v>
      </c>
      <c r="C21" s="42">
        <f>C22</f>
        <v>496.4</v>
      </c>
      <c r="D21" s="42">
        <f t="shared" si="6"/>
        <v>496.4</v>
      </c>
      <c r="E21" s="42">
        <f t="shared" si="6"/>
        <v>496.4</v>
      </c>
      <c r="F21" s="25">
        <f t="shared" si="1"/>
        <v>14.646956419108314</v>
      </c>
      <c r="G21" s="25">
        <f t="shared" si="2"/>
        <v>100</v>
      </c>
      <c r="H21" s="42">
        <f t="shared" si="6"/>
        <v>0</v>
      </c>
      <c r="I21" s="42">
        <f t="shared" si="6"/>
        <v>0</v>
      </c>
      <c r="J21" s="42">
        <f t="shared" si="6"/>
        <v>0</v>
      </c>
      <c r="K21" s="42">
        <f t="shared" si="6"/>
        <v>0</v>
      </c>
      <c r="L21" s="42">
        <f t="shared" si="6"/>
        <v>0</v>
      </c>
      <c r="M21" s="42">
        <f t="shared" si="6"/>
        <v>0</v>
      </c>
      <c r="N21" s="42">
        <f t="shared" si="6"/>
        <v>496.4</v>
      </c>
      <c r="O21" s="42">
        <f t="shared" si="6"/>
        <v>496.4</v>
      </c>
      <c r="P21" s="42">
        <f t="shared" si="6"/>
        <v>0</v>
      </c>
      <c r="Q21" s="42">
        <f t="shared" si="6"/>
        <v>0</v>
      </c>
      <c r="R21" s="42">
        <f t="shared" si="6"/>
        <v>0</v>
      </c>
      <c r="S21" s="42">
        <f t="shared" si="6"/>
        <v>0</v>
      </c>
      <c r="T21" s="42">
        <f t="shared" si="6"/>
        <v>0</v>
      </c>
      <c r="U21" s="42">
        <f t="shared" si="6"/>
        <v>0</v>
      </c>
      <c r="V21" s="42">
        <f t="shared" si="6"/>
        <v>0</v>
      </c>
      <c r="W21" s="42">
        <f t="shared" si="6"/>
        <v>0</v>
      </c>
      <c r="X21" s="42">
        <f t="shared" si="6"/>
        <v>490.52</v>
      </c>
      <c r="Y21" s="42">
        <f t="shared" si="6"/>
        <v>0</v>
      </c>
      <c r="Z21" s="42">
        <f t="shared" si="6"/>
        <v>1513.38</v>
      </c>
      <c r="AA21" s="42">
        <f t="shared" si="6"/>
        <v>0</v>
      </c>
      <c r="AB21" s="42">
        <f t="shared" si="6"/>
        <v>0</v>
      </c>
      <c r="AC21" s="42">
        <f t="shared" si="6"/>
        <v>0</v>
      </c>
      <c r="AD21" s="42">
        <f t="shared" si="6"/>
        <v>888.8</v>
      </c>
      <c r="AE21" s="42">
        <f t="shared" si="6"/>
        <v>0</v>
      </c>
      <c r="AF21" s="49"/>
    </row>
    <row r="22" spans="1:32" s="14" customFormat="1" ht="18.75">
      <c r="A22" s="3" t="s">
        <v>17</v>
      </c>
      <c r="B22" s="43">
        <f>B28</f>
        <v>3389.1000000000004</v>
      </c>
      <c r="C22" s="43">
        <f>C28</f>
        <v>496.4</v>
      </c>
      <c r="D22" s="43">
        <f>D28</f>
        <v>496.4</v>
      </c>
      <c r="E22" s="44">
        <f>E28</f>
        <v>496.4</v>
      </c>
      <c r="F22" s="28">
        <f t="shared" si="1"/>
        <v>14.646956419108314</v>
      </c>
      <c r="G22" s="28">
        <f t="shared" si="2"/>
        <v>100</v>
      </c>
      <c r="H22" s="44">
        <f aca="true" t="shared" si="7" ref="H22:AE26">H28</f>
        <v>0</v>
      </c>
      <c r="I22" s="44">
        <f t="shared" si="7"/>
        <v>0</v>
      </c>
      <c r="J22" s="44">
        <f t="shared" si="7"/>
        <v>0</v>
      </c>
      <c r="K22" s="44">
        <f t="shared" si="7"/>
        <v>0</v>
      </c>
      <c r="L22" s="44">
        <f t="shared" si="7"/>
        <v>0</v>
      </c>
      <c r="M22" s="44">
        <f t="shared" si="7"/>
        <v>0</v>
      </c>
      <c r="N22" s="44">
        <f t="shared" si="7"/>
        <v>496.4</v>
      </c>
      <c r="O22" s="44">
        <f t="shared" si="7"/>
        <v>496.4</v>
      </c>
      <c r="P22" s="44">
        <f t="shared" si="7"/>
        <v>0</v>
      </c>
      <c r="Q22" s="44">
        <f t="shared" si="7"/>
        <v>0</v>
      </c>
      <c r="R22" s="44">
        <f t="shared" si="7"/>
        <v>0</v>
      </c>
      <c r="S22" s="44">
        <f t="shared" si="7"/>
        <v>0</v>
      </c>
      <c r="T22" s="44">
        <f t="shared" si="7"/>
        <v>0</v>
      </c>
      <c r="U22" s="44">
        <f t="shared" si="7"/>
        <v>0</v>
      </c>
      <c r="V22" s="44">
        <f t="shared" si="7"/>
        <v>0</v>
      </c>
      <c r="W22" s="44">
        <f t="shared" si="7"/>
        <v>0</v>
      </c>
      <c r="X22" s="44">
        <f t="shared" si="7"/>
        <v>490.52</v>
      </c>
      <c r="Y22" s="44">
        <f t="shared" si="7"/>
        <v>0</v>
      </c>
      <c r="Z22" s="44">
        <f t="shared" si="7"/>
        <v>1513.38</v>
      </c>
      <c r="AA22" s="44">
        <f t="shared" si="7"/>
        <v>0</v>
      </c>
      <c r="AB22" s="44">
        <f t="shared" si="7"/>
        <v>0</v>
      </c>
      <c r="AC22" s="44">
        <f t="shared" si="7"/>
        <v>0</v>
      </c>
      <c r="AD22" s="44">
        <f t="shared" si="7"/>
        <v>888.8</v>
      </c>
      <c r="AE22" s="44">
        <f t="shared" si="7"/>
        <v>0</v>
      </c>
      <c r="AF22" s="56"/>
    </row>
    <row r="23" spans="1:32" s="14" customFormat="1" ht="18.75">
      <c r="A23" s="2" t="s">
        <v>13</v>
      </c>
      <c r="B23" s="45">
        <f>B29</f>
        <v>0</v>
      </c>
      <c r="C23" s="45">
        <f>H23+J23+L23+N23+P23+R23</f>
        <v>0</v>
      </c>
      <c r="D23" s="45">
        <f>C23</f>
        <v>0</v>
      </c>
      <c r="E23" s="46">
        <f>I23+K23+M23+O23+Q23+S23</f>
        <v>0</v>
      </c>
      <c r="F23" s="39">
        <f t="shared" si="1"/>
        <v>0</v>
      </c>
      <c r="G23" s="39">
        <f t="shared" si="2"/>
        <v>0</v>
      </c>
      <c r="H23" s="46">
        <f t="shared" si="7"/>
        <v>0</v>
      </c>
      <c r="I23" s="46">
        <f t="shared" si="7"/>
        <v>0</v>
      </c>
      <c r="J23" s="46">
        <f t="shared" si="7"/>
        <v>0</v>
      </c>
      <c r="K23" s="46">
        <f t="shared" si="7"/>
        <v>0</v>
      </c>
      <c r="L23" s="46">
        <f t="shared" si="7"/>
        <v>0</v>
      </c>
      <c r="M23" s="46">
        <f t="shared" si="7"/>
        <v>0</v>
      </c>
      <c r="N23" s="46">
        <f t="shared" si="7"/>
        <v>0</v>
      </c>
      <c r="O23" s="46">
        <f t="shared" si="7"/>
        <v>0</v>
      </c>
      <c r="P23" s="46">
        <f t="shared" si="7"/>
        <v>0</v>
      </c>
      <c r="Q23" s="46">
        <f t="shared" si="7"/>
        <v>0</v>
      </c>
      <c r="R23" s="46">
        <f t="shared" si="7"/>
        <v>0</v>
      </c>
      <c r="S23" s="46">
        <f t="shared" si="7"/>
        <v>0</v>
      </c>
      <c r="T23" s="46">
        <f t="shared" si="7"/>
        <v>0</v>
      </c>
      <c r="U23" s="46">
        <f t="shared" si="7"/>
        <v>0</v>
      </c>
      <c r="V23" s="46">
        <f t="shared" si="7"/>
        <v>0</v>
      </c>
      <c r="W23" s="46">
        <f t="shared" si="7"/>
        <v>0</v>
      </c>
      <c r="X23" s="46">
        <f t="shared" si="7"/>
        <v>0</v>
      </c>
      <c r="Y23" s="46">
        <f t="shared" si="7"/>
        <v>0</v>
      </c>
      <c r="Z23" s="46">
        <f t="shared" si="7"/>
        <v>0</v>
      </c>
      <c r="AA23" s="46">
        <f t="shared" si="7"/>
        <v>0</v>
      </c>
      <c r="AB23" s="46">
        <f t="shared" si="7"/>
        <v>0</v>
      </c>
      <c r="AC23" s="46">
        <f t="shared" si="7"/>
        <v>0</v>
      </c>
      <c r="AD23" s="46">
        <f t="shared" si="7"/>
        <v>0</v>
      </c>
      <c r="AE23" s="46">
        <f t="shared" si="7"/>
        <v>0</v>
      </c>
      <c r="AF23" s="56"/>
    </row>
    <row r="24" spans="1:32" s="14" customFormat="1" ht="18.75">
      <c r="A24" s="2" t="s">
        <v>14</v>
      </c>
      <c r="B24" s="45">
        <f>B30</f>
        <v>3389.1000000000004</v>
      </c>
      <c r="C24" s="45">
        <f>H24+J24+L24+N24+P24+R24</f>
        <v>496.4</v>
      </c>
      <c r="D24" s="45">
        <f>C24</f>
        <v>496.4</v>
      </c>
      <c r="E24" s="46">
        <f>I24+K24+M24+O24+Q24+S24</f>
        <v>496.4</v>
      </c>
      <c r="F24" s="39">
        <f t="shared" si="1"/>
        <v>14.646956419108314</v>
      </c>
      <c r="G24" s="39">
        <f t="shared" si="2"/>
        <v>100</v>
      </c>
      <c r="H24" s="46">
        <f t="shared" si="7"/>
        <v>0</v>
      </c>
      <c r="I24" s="46">
        <f t="shared" si="7"/>
        <v>0</v>
      </c>
      <c r="J24" s="46">
        <f t="shared" si="7"/>
        <v>0</v>
      </c>
      <c r="K24" s="46">
        <f t="shared" si="7"/>
        <v>0</v>
      </c>
      <c r="L24" s="46">
        <f t="shared" si="7"/>
        <v>0</v>
      </c>
      <c r="M24" s="46">
        <f t="shared" si="7"/>
        <v>0</v>
      </c>
      <c r="N24" s="46">
        <f t="shared" si="7"/>
        <v>496.4</v>
      </c>
      <c r="O24" s="46">
        <f t="shared" si="7"/>
        <v>496.4</v>
      </c>
      <c r="P24" s="46">
        <f t="shared" si="7"/>
        <v>0</v>
      </c>
      <c r="Q24" s="46">
        <f t="shared" si="7"/>
        <v>0</v>
      </c>
      <c r="R24" s="46">
        <f t="shared" si="7"/>
        <v>0</v>
      </c>
      <c r="S24" s="46">
        <f t="shared" si="7"/>
        <v>0</v>
      </c>
      <c r="T24" s="46">
        <f t="shared" si="7"/>
        <v>0</v>
      </c>
      <c r="U24" s="46">
        <f t="shared" si="7"/>
        <v>0</v>
      </c>
      <c r="V24" s="46">
        <f t="shared" si="7"/>
        <v>0</v>
      </c>
      <c r="W24" s="46">
        <f t="shared" si="7"/>
        <v>0</v>
      </c>
      <c r="X24" s="46">
        <f t="shared" si="7"/>
        <v>490.52</v>
      </c>
      <c r="Y24" s="46">
        <f t="shared" si="7"/>
        <v>0</v>
      </c>
      <c r="Z24" s="46">
        <f t="shared" si="7"/>
        <v>1513.38</v>
      </c>
      <c r="AA24" s="46">
        <f t="shared" si="7"/>
        <v>0</v>
      </c>
      <c r="AB24" s="46">
        <f t="shared" si="7"/>
        <v>0</v>
      </c>
      <c r="AC24" s="46">
        <f t="shared" si="7"/>
        <v>0</v>
      </c>
      <c r="AD24" s="46">
        <f t="shared" si="7"/>
        <v>888.8</v>
      </c>
      <c r="AE24" s="46">
        <f t="shared" si="7"/>
        <v>0</v>
      </c>
      <c r="AF24" s="56"/>
    </row>
    <row r="25" spans="1:32" s="14" customFormat="1" ht="18.75">
      <c r="A25" s="2" t="s">
        <v>15</v>
      </c>
      <c r="B25" s="45">
        <f>B31</f>
        <v>0</v>
      </c>
      <c r="C25" s="45">
        <f>H25+J25+L25+N25+P25+R25</f>
        <v>0</v>
      </c>
      <c r="D25" s="45">
        <f>C25</f>
        <v>0</v>
      </c>
      <c r="E25" s="46">
        <f>I25+K25+M25+O25+Q25+S25</f>
        <v>0</v>
      </c>
      <c r="F25" s="39">
        <f t="shared" si="1"/>
        <v>0</v>
      </c>
      <c r="G25" s="39">
        <f t="shared" si="2"/>
        <v>0</v>
      </c>
      <c r="H25" s="46">
        <f t="shared" si="7"/>
        <v>0</v>
      </c>
      <c r="I25" s="46">
        <f t="shared" si="7"/>
        <v>0</v>
      </c>
      <c r="J25" s="46">
        <f t="shared" si="7"/>
        <v>0</v>
      </c>
      <c r="K25" s="46">
        <f t="shared" si="7"/>
        <v>0</v>
      </c>
      <c r="L25" s="46">
        <f t="shared" si="7"/>
        <v>0</v>
      </c>
      <c r="M25" s="46">
        <f t="shared" si="7"/>
        <v>0</v>
      </c>
      <c r="N25" s="46">
        <f t="shared" si="7"/>
        <v>0</v>
      </c>
      <c r="O25" s="46">
        <f t="shared" si="7"/>
        <v>0</v>
      </c>
      <c r="P25" s="46">
        <f t="shared" si="7"/>
        <v>0</v>
      </c>
      <c r="Q25" s="46">
        <f t="shared" si="7"/>
        <v>0</v>
      </c>
      <c r="R25" s="46">
        <f t="shared" si="7"/>
        <v>0</v>
      </c>
      <c r="S25" s="46">
        <f t="shared" si="7"/>
        <v>0</v>
      </c>
      <c r="T25" s="46">
        <f t="shared" si="7"/>
        <v>0</v>
      </c>
      <c r="U25" s="46">
        <f t="shared" si="7"/>
        <v>0</v>
      </c>
      <c r="V25" s="46">
        <f t="shared" si="7"/>
        <v>0</v>
      </c>
      <c r="W25" s="46">
        <f t="shared" si="7"/>
        <v>0</v>
      </c>
      <c r="X25" s="46">
        <f t="shared" si="7"/>
        <v>0</v>
      </c>
      <c r="Y25" s="46">
        <f t="shared" si="7"/>
        <v>0</v>
      </c>
      <c r="Z25" s="46">
        <f t="shared" si="7"/>
        <v>0</v>
      </c>
      <c r="AA25" s="46">
        <f t="shared" si="7"/>
        <v>0</v>
      </c>
      <c r="AB25" s="46">
        <f t="shared" si="7"/>
        <v>0</v>
      </c>
      <c r="AC25" s="46">
        <f t="shared" si="7"/>
        <v>0</v>
      </c>
      <c r="AD25" s="46">
        <f t="shared" si="7"/>
        <v>0</v>
      </c>
      <c r="AE25" s="46">
        <f t="shared" si="7"/>
        <v>0</v>
      </c>
      <c r="AF25" s="56"/>
    </row>
    <row r="26" spans="1:32" s="14" customFormat="1" ht="18.75">
      <c r="A26" s="2" t="s">
        <v>16</v>
      </c>
      <c r="B26" s="45">
        <f>B32</f>
        <v>0</v>
      </c>
      <c r="C26" s="45">
        <f>H26+J26+L26+N26+P26+R26</f>
        <v>0</v>
      </c>
      <c r="D26" s="45">
        <f>C26</f>
        <v>0</v>
      </c>
      <c r="E26" s="46">
        <f>I26+K26+M26+O26+Q26+S26</f>
        <v>0</v>
      </c>
      <c r="F26" s="39">
        <f t="shared" si="1"/>
        <v>0</v>
      </c>
      <c r="G26" s="39">
        <f t="shared" si="2"/>
        <v>0</v>
      </c>
      <c r="H26" s="46">
        <f t="shared" si="7"/>
        <v>0</v>
      </c>
      <c r="I26" s="46">
        <f t="shared" si="7"/>
        <v>0</v>
      </c>
      <c r="J26" s="46">
        <f t="shared" si="7"/>
        <v>0</v>
      </c>
      <c r="K26" s="46">
        <f t="shared" si="7"/>
        <v>0</v>
      </c>
      <c r="L26" s="46">
        <f t="shared" si="7"/>
        <v>0</v>
      </c>
      <c r="M26" s="46">
        <f t="shared" si="7"/>
        <v>0</v>
      </c>
      <c r="N26" s="46">
        <f t="shared" si="7"/>
        <v>0</v>
      </c>
      <c r="O26" s="46">
        <f t="shared" si="7"/>
        <v>0</v>
      </c>
      <c r="P26" s="46">
        <f t="shared" si="7"/>
        <v>0</v>
      </c>
      <c r="Q26" s="46">
        <f t="shared" si="7"/>
        <v>0</v>
      </c>
      <c r="R26" s="46">
        <f t="shared" si="7"/>
        <v>0</v>
      </c>
      <c r="S26" s="46">
        <f t="shared" si="7"/>
        <v>0</v>
      </c>
      <c r="T26" s="46">
        <f t="shared" si="7"/>
        <v>0</v>
      </c>
      <c r="U26" s="46">
        <f t="shared" si="7"/>
        <v>0</v>
      </c>
      <c r="V26" s="46">
        <f t="shared" si="7"/>
        <v>0</v>
      </c>
      <c r="W26" s="46">
        <f t="shared" si="7"/>
        <v>0</v>
      </c>
      <c r="X26" s="46">
        <f t="shared" si="7"/>
        <v>0</v>
      </c>
      <c r="Y26" s="46">
        <f t="shared" si="7"/>
        <v>0</v>
      </c>
      <c r="Z26" s="46">
        <f t="shared" si="7"/>
        <v>0</v>
      </c>
      <c r="AA26" s="46">
        <f t="shared" si="7"/>
        <v>0</v>
      </c>
      <c r="AB26" s="46">
        <f t="shared" si="7"/>
        <v>0</v>
      </c>
      <c r="AC26" s="46">
        <f t="shared" si="7"/>
        <v>0</v>
      </c>
      <c r="AD26" s="46">
        <f t="shared" si="7"/>
        <v>0</v>
      </c>
      <c r="AE26" s="46">
        <f t="shared" si="7"/>
        <v>0</v>
      </c>
      <c r="AF26" s="56"/>
    </row>
    <row r="27" spans="1:32" s="29" customFormat="1" ht="207" customHeight="1">
      <c r="A27" s="50" t="s">
        <v>36</v>
      </c>
      <c r="B27" s="44">
        <f aca="true" t="shared" si="8" ref="B27:AE27">B28</f>
        <v>3389.1000000000004</v>
      </c>
      <c r="C27" s="44">
        <f t="shared" si="8"/>
        <v>496.4</v>
      </c>
      <c r="D27" s="44">
        <f t="shared" si="8"/>
        <v>496.4</v>
      </c>
      <c r="E27" s="44">
        <f t="shared" si="8"/>
        <v>496.4</v>
      </c>
      <c r="F27" s="28">
        <f t="shared" si="1"/>
        <v>14.646956419108314</v>
      </c>
      <c r="G27" s="28">
        <f t="shared" si="2"/>
        <v>100</v>
      </c>
      <c r="H27" s="44">
        <f t="shared" si="8"/>
        <v>0</v>
      </c>
      <c r="I27" s="44">
        <f t="shared" si="8"/>
        <v>0</v>
      </c>
      <c r="J27" s="44">
        <f t="shared" si="8"/>
        <v>0</v>
      </c>
      <c r="K27" s="44">
        <f t="shared" si="8"/>
        <v>0</v>
      </c>
      <c r="L27" s="44">
        <f t="shared" si="8"/>
        <v>0</v>
      </c>
      <c r="M27" s="44">
        <f t="shared" si="8"/>
        <v>0</v>
      </c>
      <c r="N27" s="44">
        <f t="shared" si="8"/>
        <v>496.4</v>
      </c>
      <c r="O27" s="44">
        <f t="shared" si="8"/>
        <v>496.4</v>
      </c>
      <c r="P27" s="44">
        <f t="shared" si="8"/>
        <v>0</v>
      </c>
      <c r="Q27" s="44">
        <f t="shared" si="8"/>
        <v>0</v>
      </c>
      <c r="R27" s="44">
        <f t="shared" si="8"/>
        <v>0</v>
      </c>
      <c r="S27" s="44">
        <f t="shared" si="8"/>
        <v>0</v>
      </c>
      <c r="T27" s="44">
        <f t="shared" si="8"/>
        <v>0</v>
      </c>
      <c r="U27" s="44">
        <f t="shared" si="8"/>
        <v>0</v>
      </c>
      <c r="V27" s="44">
        <f t="shared" si="8"/>
        <v>0</v>
      </c>
      <c r="W27" s="44">
        <f t="shared" si="8"/>
        <v>0</v>
      </c>
      <c r="X27" s="44">
        <f t="shared" si="8"/>
        <v>490.52</v>
      </c>
      <c r="Y27" s="44">
        <f t="shared" si="8"/>
        <v>0</v>
      </c>
      <c r="Z27" s="44">
        <f t="shared" si="8"/>
        <v>1513.38</v>
      </c>
      <c r="AA27" s="44">
        <f t="shared" si="8"/>
        <v>0</v>
      </c>
      <c r="AB27" s="44">
        <f t="shared" si="8"/>
        <v>0</v>
      </c>
      <c r="AC27" s="44">
        <f t="shared" si="8"/>
        <v>0</v>
      </c>
      <c r="AD27" s="44">
        <f t="shared" si="8"/>
        <v>888.8</v>
      </c>
      <c r="AE27" s="44">
        <f t="shared" si="8"/>
        <v>0</v>
      </c>
      <c r="AF27" s="88" t="s">
        <v>46</v>
      </c>
    </row>
    <row r="28" spans="1:32" s="14" customFormat="1" ht="18.75">
      <c r="A28" s="3" t="s">
        <v>17</v>
      </c>
      <c r="B28" s="43">
        <f>SUM(B29:B32)</f>
        <v>3389.1000000000004</v>
      </c>
      <c r="C28" s="43">
        <f>SUM(C29:C32)</f>
        <v>496.4</v>
      </c>
      <c r="D28" s="43">
        <f>SUM(D29:D32)</f>
        <v>496.4</v>
      </c>
      <c r="E28" s="44">
        <f>SUM(E29:E32)</f>
        <v>496.4</v>
      </c>
      <c r="F28" s="28">
        <f t="shared" si="1"/>
        <v>14.646956419108314</v>
      </c>
      <c r="G28" s="28">
        <f t="shared" si="2"/>
        <v>100</v>
      </c>
      <c r="H28" s="44">
        <f>SUM(H29:H32)</f>
        <v>0</v>
      </c>
      <c r="I28" s="44">
        <f>SUM(I29:I32)</f>
        <v>0</v>
      </c>
      <c r="J28" s="43">
        <f>SUM(J29:J32)</f>
        <v>0</v>
      </c>
      <c r="K28" s="44">
        <f>SUM(K29:K32)</f>
        <v>0</v>
      </c>
      <c r="L28" s="43">
        <f aca="true" t="shared" si="9" ref="L28:AE28">SUM(L29:L32)</f>
        <v>0</v>
      </c>
      <c r="M28" s="44">
        <f t="shared" si="9"/>
        <v>0</v>
      </c>
      <c r="N28" s="43">
        <f t="shared" si="9"/>
        <v>496.4</v>
      </c>
      <c r="O28" s="44">
        <f t="shared" si="9"/>
        <v>496.4</v>
      </c>
      <c r="P28" s="43">
        <f t="shared" si="9"/>
        <v>0</v>
      </c>
      <c r="Q28" s="44">
        <f t="shared" si="9"/>
        <v>0</v>
      </c>
      <c r="R28" s="43">
        <f t="shared" si="9"/>
        <v>0</v>
      </c>
      <c r="S28" s="44">
        <f t="shared" si="9"/>
        <v>0</v>
      </c>
      <c r="T28" s="43">
        <f t="shared" si="9"/>
        <v>0</v>
      </c>
      <c r="U28" s="44">
        <f t="shared" si="9"/>
        <v>0</v>
      </c>
      <c r="V28" s="43">
        <f t="shared" si="9"/>
        <v>0</v>
      </c>
      <c r="W28" s="44">
        <f t="shared" si="9"/>
        <v>0</v>
      </c>
      <c r="X28" s="43">
        <f t="shared" si="9"/>
        <v>490.52</v>
      </c>
      <c r="Y28" s="44">
        <f t="shared" si="9"/>
        <v>0</v>
      </c>
      <c r="Z28" s="43">
        <f t="shared" si="9"/>
        <v>1513.38</v>
      </c>
      <c r="AA28" s="44">
        <f t="shared" si="9"/>
        <v>0</v>
      </c>
      <c r="AB28" s="43">
        <f t="shared" si="9"/>
        <v>0</v>
      </c>
      <c r="AC28" s="44">
        <f t="shared" si="9"/>
        <v>0</v>
      </c>
      <c r="AD28" s="43">
        <f t="shared" si="9"/>
        <v>888.8</v>
      </c>
      <c r="AE28" s="44">
        <f t="shared" si="9"/>
        <v>0</v>
      </c>
      <c r="AF28" s="89"/>
    </row>
    <row r="29" spans="1:32" s="14" customFormat="1" ht="18.75">
      <c r="A29" s="2" t="s">
        <v>13</v>
      </c>
      <c r="B29" s="45">
        <f>H29+J29+L29+N29+P29+R29+T29+V29+X29+Z29+AB29+AD29</f>
        <v>0</v>
      </c>
      <c r="C29" s="45">
        <f>H29+J29+L29+N29+P29+R29</f>
        <v>0</v>
      </c>
      <c r="D29" s="45">
        <f>C29</f>
        <v>0</v>
      </c>
      <c r="E29" s="46">
        <f>I29+K29+M29+O29+Q29+S29</f>
        <v>0</v>
      </c>
      <c r="F29" s="39">
        <f t="shared" si="1"/>
        <v>0</v>
      </c>
      <c r="G29" s="39">
        <f t="shared" si="2"/>
        <v>0</v>
      </c>
      <c r="H29" s="46">
        <v>0</v>
      </c>
      <c r="I29" s="46">
        <v>0</v>
      </c>
      <c r="J29" s="45">
        <v>0</v>
      </c>
      <c r="K29" s="46">
        <v>0</v>
      </c>
      <c r="L29" s="45">
        <v>0</v>
      </c>
      <c r="M29" s="46">
        <v>0</v>
      </c>
      <c r="N29" s="45">
        <v>0</v>
      </c>
      <c r="O29" s="46">
        <v>0</v>
      </c>
      <c r="P29" s="45">
        <v>0</v>
      </c>
      <c r="Q29" s="46">
        <v>0</v>
      </c>
      <c r="R29" s="45">
        <v>0</v>
      </c>
      <c r="S29" s="46">
        <v>0</v>
      </c>
      <c r="T29" s="45">
        <v>0</v>
      </c>
      <c r="U29" s="46">
        <v>0</v>
      </c>
      <c r="V29" s="45">
        <v>0</v>
      </c>
      <c r="W29" s="46">
        <v>0</v>
      </c>
      <c r="X29" s="45">
        <v>0</v>
      </c>
      <c r="Y29" s="46">
        <v>0</v>
      </c>
      <c r="Z29" s="45">
        <v>0</v>
      </c>
      <c r="AA29" s="46">
        <v>0</v>
      </c>
      <c r="AB29" s="45">
        <v>0</v>
      </c>
      <c r="AC29" s="46">
        <v>0</v>
      </c>
      <c r="AD29" s="45">
        <v>0</v>
      </c>
      <c r="AE29" s="46">
        <v>0</v>
      </c>
      <c r="AF29" s="89"/>
    </row>
    <row r="30" spans="1:32" s="14" customFormat="1" ht="18.75">
      <c r="A30" s="2" t="s">
        <v>14</v>
      </c>
      <c r="B30" s="45">
        <f>H30+J30+L30+N30+P30+R30+T30+V30+X30+Z30+AB30+AD30</f>
        <v>3389.1000000000004</v>
      </c>
      <c r="C30" s="45">
        <f>H30+J30+L30+N30+P30+R30</f>
        <v>496.4</v>
      </c>
      <c r="D30" s="45">
        <f>C30</f>
        <v>496.4</v>
      </c>
      <c r="E30" s="46">
        <f>I30+K30+M30+O30+Q30+S30</f>
        <v>496.4</v>
      </c>
      <c r="F30" s="39">
        <f t="shared" si="1"/>
        <v>14.646956419108314</v>
      </c>
      <c r="G30" s="39">
        <f t="shared" si="2"/>
        <v>100</v>
      </c>
      <c r="H30" s="46">
        <v>0</v>
      </c>
      <c r="I30" s="46">
        <v>0</v>
      </c>
      <c r="J30" s="45">
        <v>0</v>
      </c>
      <c r="K30" s="46">
        <v>0</v>
      </c>
      <c r="L30" s="45">
        <v>0</v>
      </c>
      <c r="M30" s="46">
        <v>0</v>
      </c>
      <c r="N30" s="45">
        <v>496.4</v>
      </c>
      <c r="O30" s="46">
        <v>496.4</v>
      </c>
      <c r="P30" s="45">
        <v>0</v>
      </c>
      <c r="Q30" s="46">
        <v>0</v>
      </c>
      <c r="R30" s="45">
        <v>0</v>
      </c>
      <c r="S30" s="46">
        <v>0</v>
      </c>
      <c r="T30" s="45">
        <v>0</v>
      </c>
      <c r="U30" s="46">
        <v>0</v>
      </c>
      <c r="V30" s="45">
        <v>0</v>
      </c>
      <c r="W30" s="46">
        <v>0</v>
      </c>
      <c r="X30" s="45">
        <v>490.52</v>
      </c>
      <c r="Y30" s="46">
        <v>0</v>
      </c>
      <c r="Z30" s="45">
        <v>1513.38</v>
      </c>
      <c r="AA30" s="46">
        <v>0</v>
      </c>
      <c r="AB30" s="45">
        <v>0</v>
      </c>
      <c r="AC30" s="46">
        <v>0</v>
      </c>
      <c r="AD30" s="45">
        <v>888.8</v>
      </c>
      <c r="AE30" s="46">
        <v>0</v>
      </c>
      <c r="AF30" s="89"/>
    </row>
    <row r="31" spans="1:32" s="14" customFormat="1" ht="18.75">
      <c r="A31" s="2" t="s">
        <v>15</v>
      </c>
      <c r="B31" s="45">
        <f>H31+J31+L31+N31+P31+R31+T31+V31+X31+Z31+AB31+AD31</f>
        <v>0</v>
      </c>
      <c r="C31" s="45">
        <f>H31+J31+L31+N31+P31+R31</f>
        <v>0</v>
      </c>
      <c r="D31" s="45">
        <f>C31</f>
        <v>0</v>
      </c>
      <c r="E31" s="46">
        <f>I31+K31+M31+O31+Q31+S31</f>
        <v>0</v>
      </c>
      <c r="F31" s="39">
        <f t="shared" si="1"/>
        <v>0</v>
      </c>
      <c r="G31" s="39">
        <f t="shared" si="2"/>
        <v>0</v>
      </c>
      <c r="H31" s="46">
        <v>0</v>
      </c>
      <c r="I31" s="46">
        <v>0</v>
      </c>
      <c r="J31" s="45">
        <v>0</v>
      </c>
      <c r="K31" s="46">
        <v>0</v>
      </c>
      <c r="L31" s="45">
        <v>0</v>
      </c>
      <c r="M31" s="46">
        <v>0</v>
      </c>
      <c r="N31" s="45">
        <v>0</v>
      </c>
      <c r="O31" s="46">
        <v>0</v>
      </c>
      <c r="P31" s="45">
        <v>0</v>
      </c>
      <c r="Q31" s="46">
        <v>0</v>
      </c>
      <c r="R31" s="45">
        <v>0</v>
      </c>
      <c r="S31" s="46">
        <v>0</v>
      </c>
      <c r="T31" s="45">
        <v>0</v>
      </c>
      <c r="U31" s="46">
        <v>0</v>
      </c>
      <c r="V31" s="45">
        <v>0</v>
      </c>
      <c r="W31" s="46">
        <v>0</v>
      </c>
      <c r="X31" s="45">
        <v>0</v>
      </c>
      <c r="Y31" s="46">
        <v>0</v>
      </c>
      <c r="Z31" s="45">
        <v>0</v>
      </c>
      <c r="AA31" s="46">
        <v>0</v>
      </c>
      <c r="AB31" s="45">
        <v>0</v>
      </c>
      <c r="AC31" s="46">
        <v>0</v>
      </c>
      <c r="AD31" s="45">
        <v>0</v>
      </c>
      <c r="AE31" s="46">
        <v>0</v>
      </c>
      <c r="AF31" s="89"/>
    </row>
    <row r="32" spans="1:32" s="14" customFormat="1" ht="18.75">
      <c r="A32" s="2" t="s">
        <v>16</v>
      </c>
      <c r="B32" s="45">
        <f>H32+J32+L32+N32+P32+R32+T32+V32+X32+Z32+AB32+AD32</f>
        <v>0</v>
      </c>
      <c r="C32" s="45">
        <f>H32+J32+L32+N32+P32+R32</f>
        <v>0</v>
      </c>
      <c r="D32" s="45">
        <f>C32</f>
        <v>0</v>
      </c>
      <c r="E32" s="46">
        <f>I32+K32+M32+O32+Q32+S32</f>
        <v>0</v>
      </c>
      <c r="F32" s="39">
        <f t="shared" si="1"/>
        <v>0</v>
      </c>
      <c r="G32" s="39">
        <f t="shared" si="2"/>
        <v>0</v>
      </c>
      <c r="H32" s="46">
        <v>0</v>
      </c>
      <c r="I32" s="46">
        <v>0</v>
      </c>
      <c r="J32" s="45">
        <v>0</v>
      </c>
      <c r="K32" s="46">
        <v>0</v>
      </c>
      <c r="L32" s="45">
        <v>0</v>
      </c>
      <c r="M32" s="46">
        <v>0</v>
      </c>
      <c r="N32" s="45">
        <v>0</v>
      </c>
      <c r="O32" s="46">
        <v>0</v>
      </c>
      <c r="P32" s="45">
        <v>0</v>
      </c>
      <c r="Q32" s="46">
        <v>0</v>
      </c>
      <c r="R32" s="45">
        <v>0</v>
      </c>
      <c r="S32" s="46">
        <v>0</v>
      </c>
      <c r="T32" s="45">
        <v>0</v>
      </c>
      <c r="U32" s="46">
        <v>0</v>
      </c>
      <c r="V32" s="45">
        <v>0</v>
      </c>
      <c r="W32" s="46">
        <v>0</v>
      </c>
      <c r="X32" s="45">
        <v>0</v>
      </c>
      <c r="Y32" s="46">
        <v>0</v>
      </c>
      <c r="Z32" s="45">
        <v>0</v>
      </c>
      <c r="AA32" s="46">
        <v>0</v>
      </c>
      <c r="AB32" s="45">
        <v>0</v>
      </c>
      <c r="AC32" s="46">
        <v>0</v>
      </c>
      <c r="AD32" s="45">
        <v>0</v>
      </c>
      <c r="AE32" s="46">
        <v>0</v>
      </c>
      <c r="AF32" s="90"/>
    </row>
    <row r="33" spans="1:32" s="26" customFormat="1" ht="75">
      <c r="A33" s="24" t="s">
        <v>37</v>
      </c>
      <c r="B33" s="42">
        <f>B34</f>
        <v>216335.298</v>
      </c>
      <c r="C33" s="42">
        <f>C34</f>
        <v>123621.788</v>
      </c>
      <c r="D33" s="42">
        <f aca="true" t="shared" si="10" ref="D33:AE33">D34</f>
        <v>123621.788</v>
      </c>
      <c r="E33" s="42">
        <f t="shared" si="10"/>
        <v>107804.33</v>
      </c>
      <c r="F33" s="25">
        <f t="shared" si="1"/>
        <v>49.83205745740115</v>
      </c>
      <c r="G33" s="25">
        <f t="shared" si="2"/>
        <v>87.20495937172498</v>
      </c>
      <c r="H33" s="42">
        <f t="shared" si="10"/>
        <v>31043.910000000003</v>
      </c>
      <c r="I33" s="42">
        <f t="shared" si="10"/>
        <v>21307.38</v>
      </c>
      <c r="J33" s="42">
        <f t="shared" si="10"/>
        <v>14908.047999999999</v>
      </c>
      <c r="K33" s="42">
        <f t="shared" si="10"/>
        <v>16960.62</v>
      </c>
      <c r="L33" s="42">
        <f t="shared" si="10"/>
        <v>17317.22</v>
      </c>
      <c r="M33" s="42">
        <f t="shared" si="10"/>
        <v>16661.36</v>
      </c>
      <c r="N33" s="42">
        <f t="shared" si="10"/>
        <v>23757.1</v>
      </c>
      <c r="O33" s="42">
        <f t="shared" si="10"/>
        <v>21045.85</v>
      </c>
      <c r="P33" s="42">
        <f t="shared" si="10"/>
        <v>17416.92</v>
      </c>
      <c r="Q33" s="42">
        <f t="shared" si="10"/>
        <v>15485.830000000002</v>
      </c>
      <c r="R33" s="42">
        <f t="shared" si="10"/>
        <v>19178.59</v>
      </c>
      <c r="S33" s="42">
        <f t="shared" si="10"/>
        <v>16343.29</v>
      </c>
      <c r="T33" s="42">
        <f t="shared" si="10"/>
        <v>25187.52</v>
      </c>
      <c r="U33" s="42">
        <f t="shared" si="10"/>
        <v>0</v>
      </c>
      <c r="V33" s="42">
        <f t="shared" si="10"/>
        <v>11622.07</v>
      </c>
      <c r="W33" s="42">
        <f t="shared" si="10"/>
        <v>0</v>
      </c>
      <c r="X33" s="42">
        <f t="shared" si="10"/>
        <v>10145.77</v>
      </c>
      <c r="Y33" s="42">
        <f t="shared" si="10"/>
        <v>0</v>
      </c>
      <c r="Z33" s="42">
        <f t="shared" si="10"/>
        <v>17703.6</v>
      </c>
      <c r="AA33" s="42">
        <f t="shared" si="10"/>
        <v>0</v>
      </c>
      <c r="AB33" s="42">
        <f t="shared" si="10"/>
        <v>9736.779999999999</v>
      </c>
      <c r="AC33" s="42">
        <f t="shared" si="10"/>
        <v>0</v>
      </c>
      <c r="AD33" s="42">
        <f t="shared" si="10"/>
        <v>18317.77</v>
      </c>
      <c r="AE33" s="42">
        <f t="shared" si="10"/>
        <v>0</v>
      </c>
      <c r="AF33" s="49"/>
    </row>
    <row r="34" spans="1:32" s="14" customFormat="1" ht="18.75">
      <c r="A34" s="3" t="s">
        <v>17</v>
      </c>
      <c r="B34" s="43">
        <f>B40+B46+B52</f>
        <v>216335.298</v>
      </c>
      <c r="C34" s="43">
        <f>C40+C46+C52</f>
        <v>123621.788</v>
      </c>
      <c r="D34" s="43">
        <f>D40+D46+D52</f>
        <v>123621.788</v>
      </c>
      <c r="E34" s="44">
        <f>E40+E46+E52</f>
        <v>107804.33</v>
      </c>
      <c r="F34" s="28">
        <f t="shared" si="1"/>
        <v>49.83205745740115</v>
      </c>
      <c r="G34" s="28">
        <f t="shared" si="2"/>
        <v>87.20495937172498</v>
      </c>
      <c r="H34" s="44">
        <f aca="true" t="shared" si="11" ref="H34:AD38">H40+H46+H52</f>
        <v>31043.910000000003</v>
      </c>
      <c r="I34" s="44">
        <f t="shared" si="11"/>
        <v>21307.38</v>
      </c>
      <c r="J34" s="43">
        <f t="shared" si="11"/>
        <v>14908.047999999999</v>
      </c>
      <c r="K34" s="44">
        <f>K40+K46+K52</f>
        <v>16960.62</v>
      </c>
      <c r="L34" s="43">
        <f t="shared" si="11"/>
        <v>17317.22</v>
      </c>
      <c r="M34" s="44">
        <f>M40+M46+M52</f>
        <v>16661.36</v>
      </c>
      <c r="N34" s="43">
        <f t="shared" si="11"/>
        <v>23757.1</v>
      </c>
      <c r="O34" s="44">
        <f>O40+O46+O52</f>
        <v>21045.85</v>
      </c>
      <c r="P34" s="43">
        <f t="shared" si="11"/>
        <v>17416.92</v>
      </c>
      <c r="Q34" s="44">
        <f>Q40+Q46+Q52</f>
        <v>15485.830000000002</v>
      </c>
      <c r="R34" s="43">
        <f t="shared" si="11"/>
        <v>19178.59</v>
      </c>
      <c r="S34" s="44">
        <f>S40+S46+S52</f>
        <v>16343.29</v>
      </c>
      <c r="T34" s="43">
        <f t="shared" si="11"/>
        <v>25187.52</v>
      </c>
      <c r="U34" s="44">
        <f>U40+U46+U52</f>
        <v>0</v>
      </c>
      <c r="V34" s="43">
        <f t="shared" si="11"/>
        <v>11622.07</v>
      </c>
      <c r="W34" s="44">
        <f>W40+W46+W52</f>
        <v>0</v>
      </c>
      <c r="X34" s="43">
        <f t="shared" si="11"/>
        <v>10145.77</v>
      </c>
      <c r="Y34" s="44">
        <f>Y40+Y46+Y52</f>
        <v>0</v>
      </c>
      <c r="Z34" s="43">
        <f t="shared" si="11"/>
        <v>17703.6</v>
      </c>
      <c r="AA34" s="44">
        <f>AA40+AA46+AA52</f>
        <v>0</v>
      </c>
      <c r="AB34" s="43">
        <f t="shared" si="11"/>
        <v>9736.779999999999</v>
      </c>
      <c r="AC34" s="44">
        <f>AC40+AC46+AC52</f>
        <v>0</v>
      </c>
      <c r="AD34" s="43">
        <f t="shared" si="11"/>
        <v>18317.77</v>
      </c>
      <c r="AE34" s="44">
        <f>AE40+AE46+AE52</f>
        <v>0</v>
      </c>
      <c r="AF34" s="56"/>
    </row>
    <row r="35" spans="1:32" s="14" customFormat="1" ht="18.75">
      <c r="A35" s="2" t="s">
        <v>13</v>
      </c>
      <c r="B35" s="45">
        <f>B41+B47+B53</f>
        <v>0</v>
      </c>
      <c r="C35" s="45">
        <f>H35+J35+L35+N35+P35+R35</f>
        <v>0</v>
      </c>
      <c r="D35" s="45">
        <f>C35</f>
        <v>0</v>
      </c>
      <c r="E35" s="46">
        <f>I35+K35+M35+O35+Q35+S35</f>
        <v>0</v>
      </c>
      <c r="F35" s="39">
        <f t="shared" si="1"/>
        <v>0</v>
      </c>
      <c r="G35" s="39">
        <f t="shared" si="2"/>
        <v>0</v>
      </c>
      <c r="H35" s="46">
        <f t="shared" si="11"/>
        <v>0</v>
      </c>
      <c r="I35" s="46">
        <f t="shared" si="11"/>
        <v>0</v>
      </c>
      <c r="J35" s="45">
        <f t="shared" si="11"/>
        <v>0</v>
      </c>
      <c r="K35" s="46">
        <f>K41+K47+K53</f>
        <v>0</v>
      </c>
      <c r="L35" s="45">
        <f t="shared" si="11"/>
        <v>0</v>
      </c>
      <c r="M35" s="46">
        <f t="shared" si="11"/>
        <v>0</v>
      </c>
      <c r="N35" s="45">
        <f t="shared" si="11"/>
        <v>0</v>
      </c>
      <c r="O35" s="46">
        <f t="shared" si="11"/>
        <v>0</v>
      </c>
      <c r="P35" s="45">
        <f t="shared" si="11"/>
        <v>0</v>
      </c>
      <c r="Q35" s="46">
        <f t="shared" si="11"/>
        <v>0</v>
      </c>
      <c r="R35" s="45">
        <f t="shared" si="11"/>
        <v>0</v>
      </c>
      <c r="S35" s="46">
        <f t="shared" si="11"/>
        <v>0</v>
      </c>
      <c r="T35" s="45">
        <f t="shared" si="11"/>
        <v>0</v>
      </c>
      <c r="U35" s="46">
        <f t="shared" si="11"/>
        <v>0</v>
      </c>
      <c r="V35" s="45">
        <f t="shared" si="11"/>
        <v>0</v>
      </c>
      <c r="W35" s="46">
        <f t="shared" si="11"/>
        <v>0</v>
      </c>
      <c r="X35" s="45">
        <f t="shared" si="11"/>
        <v>0</v>
      </c>
      <c r="Y35" s="46">
        <f t="shared" si="11"/>
        <v>0</v>
      </c>
      <c r="Z35" s="45">
        <f t="shared" si="11"/>
        <v>0</v>
      </c>
      <c r="AA35" s="46">
        <f t="shared" si="11"/>
        <v>0</v>
      </c>
      <c r="AB35" s="45">
        <f t="shared" si="11"/>
        <v>0</v>
      </c>
      <c r="AC35" s="46">
        <f t="shared" si="11"/>
        <v>0</v>
      </c>
      <c r="AD35" s="45">
        <f t="shared" si="11"/>
        <v>0</v>
      </c>
      <c r="AE35" s="46">
        <f>AE41+AE47+AE53</f>
        <v>0</v>
      </c>
      <c r="AF35" s="56"/>
    </row>
    <row r="36" spans="1:32" s="14" customFormat="1" ht="18.75">
      <c r="A36" s="2" t="s">
        <v>14</v>
      </c>
      <c r="B36" s="45">
        <f>B42+B48+B54</f>
        <v>216335.298</v>
      </c>
      <c r="C36" s="45">
        <f>H36+J36+L36+N36+P36+R36</f>
        <v>123621.78799999999</v>
      </c>
      <c r="D36" s="45">
        <f>C36</f>
        <v>123621.78799999999</v>
      </c>
      <c r="E36" s="46">
        <f>I36+K36+M36+O36+Q36+S36</f>
        <v>107804.32999999999</v>
      </c>
      <c r="F36" s="39">
        <f t="shared" si="1"/>
        <v>49.83205745740114</v>
      </c>
      <c r="G36" s="39">
        <f t="shared" si="2"/>
        <v>87.20495937172498</v>
      </c>
      <c r="H36" s="46">
        <f t="shared" si="11"/>
        <v>31043.910000000003</v>
      </c>
      <c r="I36" s="46">
        <f t="shared" si="11"/>
        <v>21307.38</v>
      </c>
      <c r="J36" s="45">
        <f t="shared" si="11"/>
        <v>14908.047999999999</v>
      </c>
      <c r="K36" s="46">
        <f>K42+K48+K54</f>
        <v>16960.62</v>
      </c>
      <c r="L36" s="45">
        <f t="shared" si="11"/>
        <v>17317.22</v>
      </c>
      <c r="M36" s="46">
        <f t="shared" si="11"/>
        <v>16661.36</v>
      </c>
      <c r="N36" s="45">
        <f t="shared" si="11"/>
        <v>23757.1</v>
      </c>
      <c r="O36" s="46">
        <f t="shared" si="11"/>
        <v>21045.85</v>
      </c>
      <c r="P36" s="45">
        <f t="shared" si="11"/>
        <v>17416.92</v>
      </c>
      <c r="Q36" s="46">
        <f t="shared" si="11"/>
        <v>15485.830000000002</v>
      </c>
      <c r="R36" s="45">
        <f t="shared" si="11"/>
        <v>19178.59</v>
      </c>
      <c r="S36" s="46">
        <f t="shared" si="11"/>
        <v>16343.29</v>
      </c>
      <c r="T36" s="45">
        <f t="shared" si="11"/>
        <v>25187.52</v>
      </c>
      <c r="U36" s="46">
        <f t="shared" si="11"/>
        <v>0</v>
      </c>
      <c r="V36" s="45">
        <f t="shared" si="11"/>
        <v>11622.07</v>
      </c>
      <c r="W36" s="46">
        <f t="shared" si="11"/>
        <v>0</v>
      </c>
      <c r="X36" s="45">
        <f t="shared" si="11"/>
        <v>10145.77</v>
      </c>
      <c r="Y36" s="46">
        <f t="shared" si="11"/>
        <v>0</v>
      </c>
      <c r="Z36" s="45">
        <f t="shared" si="11"/>
        <v>17703.6</v>
      </c>
      <c r="AA36" s="46">
        <f t="shared" si="11"/>
        <v>0</v>
      </c>
      <c r="AB36" s="45">
        <f t="shared" si="11"/>
        <v>9736.779999999999</v>
      </c>
      <c r="AC36" s="46">
        <f t="shared" si="11"/>
        <v>0</v>
      </c>
      <c r="AD36" s="45">
        <f t="shared" si="11"/>
        <v>18317.77</v>
      </c>
      <c r="AE36" s="46">
        <f>AE42+AE48+AE54</f>
        <v>0</v>
      </c>
      <c r="AF36" s="56"/>
    </row>
    <row r="37" spans="1:32" s="14" customFormat="1" ht="18.75">
      <c r="A37" s="2" t="s">
        <v>15</v>
      </c>
      <c r="B37" s="45">
        <f>B43+B49+B55</f>
        <v>0</v>
      </c>
      <c r="C37" s="45">
        <f>H37+J37+L37+N37+P37+R37</f>
        <v>0</v>
      </c>
      <c r="D37" s="45">
        <f>C37</f>
        <v>0</v>
      </c>
      <c r="E37" s="46">
        <f>I37+K37+M37+O37+Q37+S37</f>
        <v>0</v>
      </c>
      <c r="F37" s="39">
        <f t="shared" si="1"/>
        <v>0</v>
      </c>
      <c r="G37" s="39">
        <f t="shared" si="2"/>
        <v>0</v>
      </c>
      <c r="H37" s="46">
        <f t="shared" si="11"/>
        <v>0</v>
      </c>
      <c r="I37" s="46">
        <f t="shared" si="11"/>
        <v>0</v>
      </c>
      <c r="J37" s="45">
        <f t="shared" si="11"/>
        <v>0</v>
      </c>
      <c r="K37" s="46">
        <f>K43+K49+K55</f>
        <v>0</v>
      </c>
      <c r="L37" s="45">
        <f t="shared" si="11"/>
        <v>0</v>
      </c>
      <c r="M37" s="46">
        <f t="shared" si="11"/>
        <v>0</v>
      </c>
      <c r="N37" s="45">
        <f t="shared" si="11"/>
        <v>0</v>
      </c>
      <c r="O37" s="46">
        <f t="shared" si="11"/>
        <v>0</v>
      </c>
      <c r="P37" s="45">
        <f t="shared" si="11"/>
        <v>0</v>
      </c>
      <c r="Q37" s="46">
        <f t="shared" si="11"/>
        <v>0</v>
      </c>
      <c r="R37" s="45">
        <f t="shared" si="11"/>
        <v>0</v>
      </c>
      <c r="S37" s="46">
        <f t="shared" si="11"/>
        <v>0</v>
      </c>
      <c r="T37" s="45">
        <f t="shared" si="11"/>
        <v>0</v>
      </c>
      <c r="U37" s="46">
        <f t="shared" si="11"/>
        <v>0</v>
      </c>
      <c r="V37" s="45">
        <f t="shared" si="11"/>
        <v>0</v>
      </c>
      <c r="W37" s="46">
        <f t="shared" si="11"/>
        <v>0</v>
      </c>
      <c r="X37" s="45">
        <f t="shared" si="11"/>
        <v>0</v>
      </c>
      <c r="Y37" s="46">
        <f t="shared" si="11"/>
        <v>0</v>
      </c>
      <c r="Z37" s="45">
        <f t="shared" si="11"/>
        <v>0</v>
      </c>
      <c r="AA37" s="46">
        <f t="shared" si="11"/>
        <v>0</v>
      </c>
      <c r="AB37" s="45">
        <f t="shared" si="11"/>
        <v>0</v>
      </c>
      <c r="AC37" s="46">
        <f t="shared" si="11"/>
        <v>0</v>
      </c>
      <c r="AD37" s="45">
        <f t="shared" si="11"/>
        <v>0</v>
      </c>
      <c r="AE37" s="46">
        <f>AE43+AE49+AE55</f>
        <v>0</v>
      </c>
      <c r="AF37" s="56"/>
    </row>
    <row r="38" spans="1:32" s="14" customFormat="1" ht="18.75">
      <c r="A38" s="2" t="s">
        <v>16</v>
      </c>
      <c r="B38" s="45">
        <f>B44+B50+B56</f>
        <v>0</v>
      </c>
      <c r="C38" s="45">
        <f>H38+J38+L38+N38+P38+R38</f>
        <v>0</v>
      </c>
      <c r="D38" s="45">
        <f>C38</f>
        <v>0</v>
      </c>
      <c r="E38" s="46">
        <f>I38+K38+M38+O38+Q38+S38</f>
        <v>0</v>
      </c>
      <c r="F38" s="39">
        <f t="shared" si="1"/>
        <v>0</v>
      </c>
      <c r="G38" s="39">
        <f t="shared" si="2"/>
        <v>0</v>
      </c>
      <c r="H38" s="46">
        <f t="shared" si="11"/>
        <v>0</v>
      </c>
      <c r="I38" s="46">
        <f t="shared" si="11"/>
        <v>0</v>
      </c>
      <c r="J38" s="45">
        <f t="shared" si="11"/>
        <v>0</v>
      </c>
      <c r="K38" s="46">
        <f>K44+K50+K56</f>
        <v>0</v>
      </c>
      <c r="L38" s="45">
        <f t="shared" si="11"/>
        <v>0</v>
      </c>
      <c r="M38" s="46">
        <f t="shared" si="11"/>
        <v>0</v>
      </c>
      <c r="N38" s="45">
        <f t="shared" si="11"/>
        <v>0</v>
      </c>
      <c r="O38" s="46">
        <f t="shared" si="11"/>
        <v>0</v>
      </c>
      <c r="P38" s="45">
        <f t="shared" si="11"/>
        <v>0</v>
      </c>
      <c r="Q38" s="46">
        <f t="shared" si="11"/>
        <v>0</v>
      </c>
      <c r="R38" s="45">
        <f t="shared" si="11"/>
        <v>0</v>
      </c>
      <c r="S38" s="46">
        <f t="shared" si="11"/>
        <v>0</v>
      </c>
      <c r="T38" s="45">
        <f t="shared" si="11"/>
        <v>0</v>
      </c>
      <c r="U38" s="46">
        <f t="shared" si="11"/>
        <v>0</v>
      </c>
      <c r="V38" s="45">
        <f t="shared" si="11"/>
        <v>0</v>
      </c>
      <c r="W38" s="46">
        <f t="shared" si="11"/>
        <v>0</v>
      </c>
      <c r="X38" s="45">
        <f t="shared" si="11"/>
        <v>0</v>
      </c>
      <c r="Y38" s="46">
        <f t="shared" si="11"/>
        <v>0</v>
      </c>
      <c r="Z38" s="45">
        <f t="shared" si="11"/>
        <v>0</v>
      </c>
      <c r="AA38" s="46">
        <f t="shared" si="11"/>
        <v>0</v>
      </c>
      <c r="AB38" s="45">
        <f t="shared" si="11"/>
        <v>0</v>
      </c>
      <c r="AC38" s="46">
        <f t="shared" si="11"/>
        <v>0</v>
      </c>
      <c r="AD38" s="45">
        <f t="shared" si="11"/>
        <v>0</v>
      </c>
      <c r="AE38" s="46">
        <f>AE44+AE50+AE56</f>
        <v>0</v>
      </c>
      <c r="AF38" s="56"/>
    </row>
    <row r="39" spans="1:32" s="29" customFormat="1" ht="75">
      <c r="A39" s="27" t="s">
        <v>38</v>
      </c>
      <c r="B39" s="44">
        <f>B40</f>
        <v>28077.2</v>
      </c>
      <c r="C39" s="44">
        <f aca="true" t="shared" si="12" ref="C39:AE39">C40</f>
        <v>17008.28</v>
      </c>
      <c r="D39" s="44">
        <f t="shared" si="12"/>
        <v>17008.28</v>
      </c>
      <c r="E39" s="44">
        <f t="shared" si="12"/>
        <v>16544.24</v>
      </c>
      <c r="F39" s="28">
        <f t="shared" si="1"/>
        <v>58.92410924166228</v>
      </c>
      <c r="G39" s="28">
        <f t="shared" si="2"/>
        <v>97.27168179263278</v>
      </c>
      <c r="H39" s="44">
        <f t="shared" si="12"/>
        <v>5767.5</v>
      </c>
      <c r="I39" s="44">
        <f t="shared" si="12"/>
        <v>5255.96</v>
      </c>
      <c r="J39" s="44">
        <f t="shared" si="12"/>
        <v>2970.3</v>
      </c>
      <c r="K39" s="44">
        <f t="shared" si="12"/>
        <v>2579.49</v>
      </c>
      <c r="L39" s="44">
        <f t="shared" si="12"/>
        <v>983.4</v>
      </c>
      <c r="M39" s="44">
        <f t="shared" si="12"/>
        <v>1366.94</v>
      </c>
      <c r="N39" s="44">
        <f t="shared" si="12"/>
        <v>2342.2</v>
      </c>
      <c r="O39" s="44">
        <f t="shared" si="12"/>
        <v>2486.03</v>
      </c>
      <c r="P39" s="44">
        <f t="shared" si="12"/>
        <v>2514.3</v>
      </c>
      <c r="Q39" s="44">
        <f t="shared" si="12"/>
        <v>2451.94</v>
      </c>
      <c r="R39" s="44">
        <f t="shared" si="12"/>
        <v>2430.58</v>
      </c>
      <c r="S39" s="44">
        <f t="shared" si="12"/>
        <v>2403.88</v>
      </c>
      <c r="T39" s="44">
        <f t="shared" si="12"/>
        <v>2687.9</v>
      </c>
      <c r="U39" s="44">
        <f t="shared" si="12"/>
        <v>0</v>
      </c>
      <c r="V39" s="44">
        <f t="shared" si="12"/>
        <v>1421.5</v>
      </c>
      <c r="W39" s="44">
        <f t="shared" si="12"/>
        <v>0</v>
      </c>
      <c r="X39" s="44">
        <f t="shared" si="12"/>
        <v>882.5</v>
      </c>
      <c r="Y39" s="44">
        <f t="shared" si="12"/>
        <v>0</v>
      </c>
      <c r="Z39" s="44">
        <f t="shared" si="12"/>
        <v>1761</v>
      </c>
      <c r="AA39" s="44">
        <f t="shared" si="12"/>
        <v>0</v>
      </c>
      <c r="AB39" s="44">
        <f t="shared" si="12"/>
        <v>935.3</v>
      </c>
      <c r="AC39" s="44">
        <f t="shared" si="12"/>
        <v>0</v>
      </c>
      <c r="AD39" s="44">
        <f t="shared" si="12"/>
        <v>3380.72</v>
      </c>
      <c r="AE39" s="44">
        <f t="shared" si="12"/>
        <v>0</v>
      </c>
      <c r="AF39" s="67" t="s">
        <v>32</v>
      </c>
    </row>
    <row r="40" spans="1:32" s="14" customFormat="1" ht="18.75">
      <c r="A40" s="3" t="s">
        <v>17</v>
      </c>
      <c r="B40" s="43">
        <f>SUM(B41:B44)</f>
        <v>28077.2</v>
      </c>
      <c r="C40" s="43">
        <f>SUM(C41:C44)</f>
        <v>17008.28</v>
      </c>
      <c r="D40" s="43">
        <f>SUM(D41:D44)</f>
        <v>17008.28</v>
      </c>
      <c r="E40" s="44">
        <f>SUM(E41:E44)</f>
        <v>16544.24</v>
      </c>
      <c r="F40" s="28">
        <f t="shared" si="1"/>
        <v>58.92410924166228</v>
      </c>
      <c r="G40" s="28">
        <f t="shared" si="2"/>
        <v>97.27168179263278</v>
      </c>
      <c r="H40" s="44">
        <f aca="true" t="shared" si="13" ref="H40:AE40">SUM(H41:H44)</f>
        <v>5767.5</v>
      </c>
      <c r="I40" s="44">
        <f>SUM(I41:I44)</f>
        <v>5255.96</v>
      </c>
      <c r="J40" s="43">
        <f t="shared" si="13"/>
        <v>2970.3</v>
      </c>
      <c r="K40" s="44">
        <f>SUM(K41:K44)</f>
        <v>2579.49</v>
      </c>
      <c r="L40" s="43">
        <f t="shared" si="13"/>
        <v>983.4</v>
      </c>
      <c r="M40" s="44">
        <f t="shared" si="13"/>
        <v>1366.94</v>
      </c>
      <c r="N40" s="43">
        <f t="shared" si="13"/>
        <v>2342.2</v>
      </c>
      <c r="O40" s="44">
        <f t="shared" si="13"/>
        <v>2486.03</v>
      </c>
      <c r="P40" s="43">
        <f t="shared" si="13"/>
        <v>2514.3</v>
      </c>
      <c r="Q40" s="44">
        <f t="shared" si="13"/>
        <v>2451.94</v>
      </c>
      <c r="R40" s="43">
        <f t="shared" si="13"/>
        <v>2430.58</v>
      </c>
      <c r="S40" s="44">
        <f t="shared" si="13"/>
        <v>2403.88</v>
      </c>
      <c r="T40" s="43">
        <f t="shared" si="13"/>
        <v>2687.9</v>
      </c>
      <c r="U40" s="44">
        <f t="shared" si="13"/>
        <v>0</v>
      </c>
      <c r="V40" s="43">
        <f t="shared" si="13"/>
        <v>1421.5</v>
      </c>
      <c r="W40" s="44">
        <f t="shared" si="13"/>
        <v>0</v>
      </c>
      <c r="X40" s="43">
        <f t="shared" si="13"/>
        <v>882.5</v>
      </c>
      <c r="Y40" s="44">
        <f t="shared" si="13"/>
        <v>0</v>
      </c>
      <c r="Z40" s="43">
        <f t="shared" si="13"/>
        <v>1761</v>
      </c>
      <c r="AA40" s="44">
        <f t="shared" si="13"/>
        <v>0</v>
      </c>
      <c r="AB40" s="43">
        <f t="shared" si="13"/>
        <v>935.3</v>
      </c>
      <c r="AC40" s="44">
        <f t="shared" si="13"/>
        <v>0</v>
      </c>
      <c r="AD40" s="43">
        <f t="shared" si="13"/>
        <v>3380.72</v>
      </c>
      <c r="AE40" s="44">
        <f t="shared" si="13"/>
        <v>0</v>
      </c>
      <c r="AF40" s="56"/>
    </row>
    <row r="41" spans="1:32" s="14" customFormat="1" ht="18.75">
      <c r="A41" s="2" t="s">
        <v>13</v>
      </c>
      <c r="B41" s="45">
        <f>H41+J41+L41+N41+P41+R41+T41+V41+X41+Z41+AB41+AD41</f>
        <v>0</v>
      </c>
      <c r="C41" s="45">
        <f>H41+J41+L41+N41+P41+R41</f>
        <v>0</v>
      </c>
      <c r="D41" s="45">
        <f>C41</f>
        <v>0</v>
      </c>
      <c r="E41" s="46">
        <f>I41+K41+M41+O41+Q41+S41</f>
        <v>0</v>
      </c>
      <c r="F41" s="39">
        <f t="shared" si="1"/>
        <v>0</v>
      </c>
      <c r="G41" s="39">
        <f t="shared" si="2"/>
        <v>0</v>
      </c>
      <c r="H41" s="46">
        <v>0</v>
      </c>
      <c r="I41" s="46">
        <v>0</v>
      </c>
      <c r="J41" s="45">
        <v>0</v>
      </c>
      <c r="K41" s="46">
        <v>0</v>
      </c>
      <c r="L41" s="45">
        <v>0</v>
      </c>
      <c r="M41" s="46">
        <v>0</v>
      </c>
      <c r="N41" s="45">
        <v>0</v>
      </c>
      <c r="O41" s="46">
        <v>0</v>
      </c>
      <c r="P41" s="45">
        <v>0</v>
      </c>
      <c r="Q41" s="46">
        <v>0</v>
      </c>
      <c r="R41" s="45">
        <v>0</v>
      </c>
      <c r="S41" s="46">
        <v>0</v>
      </c>
      <c r="T41" s="45">
        <v>0</v>
      </c>
      <c r="U41" s="46">
        <v>0</v>
      </c>
      <c r="V41" s="45">
        <v>0</v>
      </c>
      <c r="W41" s="46">
        <v>0</v>
      </c>
      <c r="X41" s="45">
        <v>0</v>
      </c>
      <c r="Y41" s="46">
        <v>0</v>
      </c>
      <c r="Z41" s="45">
        <v>0</v>
      </c>
      <c r="AA41" s="46">
        <v>0</v>
      </c>
      <c r="AB41" s="45">
        <v>0</v>
      </c>
      <c r="AC41" s="46">
        <v>0</v>
      </c>
      <c r="AD41" s="45">
        <v>0</v>
      </c>
      <c r="AE41" s="46">
        <v>0</v>
      </c>
      <c r="AF41" s="55"/>
    </row>
    <row r="42" spans="1:32" s="14" customFormat="1" ht="18.75">
      <c r="A42" s="2" t="s">
        <v>14</v>
      </c>
      <c r="B42" s="45">
        <f>H42+J42+L42+N42+P42+R42+T42+V42+X42+Z42+AB42+AD42</f>
        <v>28077.2</v>
      </c>
      <c r="C42" s="45">
        <f>H42+J42+L42+N42+P42+R42</f>
        <v>17008.28</v>
      </c>
      <c r="D42" s="45">
        <f>C42</f>
        <v>17008.28</v>
      </c>
      <c r="E42" s="46">
        <f>I42+K42+M42+O42+Q42+S42</f>
        <v>16544.24</v>
      </c>
      <c r="F42" s="39">
        <f t="shared" si="1"/>
        <v>58.92410924166228</v>
      </c>
      <c r="G42" s="39">
        <f t="shared" si="2"/>
        <v>97.27168179263278</v>
      </c>
      <c r="H42" s="46">
        <v>5767.5</v>
      </c>
      <c r="I42" s="46">
        <v>5255.96</v>
      </c>
      <c r="J42" s="45">
        <v>2970.3</v>
      </c>
      <c r="K42" s="46">
        <v>2579.49</v>
      </c>
      <c r="L42" s="45">
        <v>983.4</v>
      </c>
      <c r="M42" s="46">
        <v>1366.94</v>
      </c>
      <c r="N42" s="45">
        <v>2342.2</v>
      </c>
      <c r="O42" s="46">
        <v>2486.03</v>
      </c>
      <c r="P42" s="45">
        <v>2514.3</v>
      </c>
      <c r="Q42" s="46">
        <v>2451.94</v>
      </c>
      <c r="R42" s="45">
        <v>2430.58</v>
      </c>
      <c r="S42" s="46">
        <v>2403.88</v>
      </c>
      <c r="T42" s="45">
        <v>2687.9</v>
      </c>
      <c r="U42" s="46">
        <v>0</v>
      </c>
      <c r="V42" s="45">
        <v>1421.5</v>
      </c>
      <c r="W42" s="46">
        <v>0</v>
      </c>
      <c r="X42" s="45">
        <v>882.5</v>
      </c>
      <c r="Y42" s="46">
        <v>0</v>
      </c>
      <c r="Z42" s="45">
        <v>1761</v>
      </c>
      <c r="AA42" s="46">
        <v>0</v>
      </c>
      <c r="AB42" s="45">
        <v>935.3</v>
      </c>
      <c r="AC42" s="46">
        <v>0</v>
      </c>
      <c r="AD42" s="45">
        <v>3380.72</v>
      </c>
      <c r="AE42" s="46">
        <v>0</v>
      </c>
      <c r="AF42" s="55"/>
    </row>
    <row r="43" spans="1:32" s="14" customFormat="1" ht="18.75">
      <c r="A43" s="2" t="s">
        <v>15</v>
      </c>
      <c r="B43" s="45">
        <f>H43+J43+L43+N43+P43+R43+T43+V43+X43+Z43+AB43+AD43</f>
        <v>0</v>
      </c>
      <c r="C43" s="45">
        <f>H43+J43+L43+N43+P43+R43</f>
        <v>0</v>
      </c>
      <c r="D43" s="45">
        <f>C43</f>
        <v>0</v>
      </c>
      <c r="E43" s="46">
        <f>I43+K43+M43+O43+Q43+S43</f>
        <v>0</v>
      </c>
      <c r="F43" s="39">
        <f t="shared" si="1"/>
        <v>0</v>
      </c>
      <c r="G43" s="39">
        <f t="shared" si="2"/>
        <v>0</v>
      </c>
      <c r="H43" s="46">
        <v>0</v>
      </c>
      <c r="I43" s="46">
        <v>0</v>
      </c>
      <c r="J43" s="45">
        <v>0</v>
      </c>
      <c r="K43" s="46">
        <v>0</v>
      </c>
      <c r="L43" s="45">
        <v>0</v>
      </c>
      <c r="M43" s="46">
        <v>0</v>
      </c>
      <c r="N43" s="45">
        <v>0</v>
      </c>
      <c r="O43" s="46">
        <v>0</v>
      </c>
      <c r="P43" s="45">
        <v>0</v>
      </c>
      <c r="Q43" s="46">
        <v>0</v>
      </c>
      <c r="R43" s="45">
        <v>0</v>
      </c>
      <c r="S43" s="46">
        <v>0</v>
      </c>
      <c r="T43" s="45">
        <v>0</v>
      </c>
      <c r="U43" s="46">
        <v>0</v>
      </c>
      <c r="V43" s="45">
        <v>0</v>
      </c>
      <c r="W43" s="46">
        <v>0</v>
      </c>
      <c r="X43" s="45">
        <v>0</v>
      </c>
      <c r="Y43" s="46">
        <v>0</v>
      </c>
      <c r="Z43" s="45">
        <v>0</v>
      </c>
      <c r="AA43" s="46">
        <v>0</v>
      </c>
      <c r="AB43" s="45">
        <v>0</v>
      </c>
      <c r="AC43" s="46">
        <v>0</v>
      </c>
      <c r="AD43" s="45">
        <v>0</v>
      </c>
      <c r="AE43" s="46">
        <v>0</v>
      </c>
      <c r="AF43" s="55"/>
    </row>
    <row r="44" spans="1:32" s="14" customFormat="1" ht="18.75">
      <c r="A44" s="2" t="s">
        <v>16</v>
      </c>
      <c r="B44" s="45">
        <f>H44+J44+L44+N44+P44+R44+T44+V44+X44+Z44+AB44+AD44</f>
        <v>0</v>
      </c>
      <c r="C44" s="45">
        <f>H44+J44+L44+N44+P44+R44</f>
        <v>0</v>
      </c>
      <c r="D44" s="45">
        <f>C44</f>
        <v>0</v>
      </c>
      <c r="E44" s="46">
        <f>I44+K44+M44+O44+Q44+S44</f>
        <v>0</v>
      </c>
      <c r="F44" s="39">
        <f t="shared" si="1"/>
        <v>0</v>
      </c>
      <c r="G44" s="39">
        <f t="shared" si="2"/>
        <v>0</v>
      </c>
      <c r="H44" s="46">
        <v>0</v>
      </c>
      <c r="I44" s="46">
        <v>0</v>
      </c>
      <c r="J44" s="45">
        <v>0</v>
      </c>
      <c r="K44" s="46">
        <v>0</v>
      </c>
      <c r="L44" s="45">
        <v>0</v>
      </c>
      <c r="M44" s="46">
        <v>0</v>
      </c>
      <c r="N44" s="45">
        <v>0</v>
      </c>
      <c r="O44" s="46">
        <v>0</v>
      </c>
      <c r="P44" s="45">
        <v>0</v>
      </c>
      <c r="Q44" s="46">
        <v>0</v>
      </c>
      <c r="R44" s="45">
        <v>0</v>
      </c>
      <c r="S44" s="46">
        <v>0</v>
      </c>
      <c r="T44" s="45">
        <v>0</v>
      </c>
      <c r="U44" s="46">
        <v>0</v>
      </c>
      <c r="V44" s="45">
        <v>0</v>
      </c>
      <c r="W44" s="46">
        <v>0</v>
      </c>
      <c r="X44" s="45">
        <v>0</v>
      </c>
      <c r="Y44" s="46">
        <v>0</v>
      </c>
      <c r="Z44" s="45">
        <v>0</v>
      </c>
      <c r="AA44" s="46">
        <v>0</v>
      </c>
      <c r="AB44" s="45">
        <v>0</v>
      </c>
      <c r="AC44" s="46">
        <v>0</v>
      </c>
      <c r="AD44" s="45">
        <v>0</v>
      </c>
      <c r="AE44" s="46">
        <v>0</v>
      </c>
      <c r="AF44" s="55"/>
    </row>
    <row r="45" spans="1:32" s="29" customFormat="1" ht="323.25" customHeight="1">
      <c r="A45" s="50" t="s">
        <v>39</v>
      </c>
      <c r="B45" s="44">
        <f aca="true" t="shared" si="14" ref="B45:AE45">B46</f>
        <v>57590.098000000005</v>
      </c>
      <c r="C45" s="44">
        <f t="shared" si="14"/>
        <v>32232.007999999998</v>
      </c>
      <c r="D45" s="44">
        <f t="shared" si="14"/>
        <v>32232.007999999998</v>
      </c>
      <c r="E45" s="44">
        <f t="shared" si="14"/>
        <v>27754.579999999998</v>
      </c>
      <c r="F45" s="28">
        <f t="shared" si="1"/>
        <v>48.193319622411465</v>
      </c>
      <c r="G45" s="28">
        <f t="shared" si="2"/>
        <v>86.10875251706315</v>
      </c>
      <c r="H45" s="44">
        <f t="shared" si="14"/>
        <v>2948.01</v>
      </c>
      <c r="I45" s="44">
        <f t="shared" si="14"/>
        <v>1629.58</v>
      </c>
      <c r="J45" s="44">
        <f t="shared" si="14"/>
        <v>5668.878</v>
      </c>
      <c r="K45" s="44">
        <f t="shared" si="14"/>
        <v>4756.03</v>
      </c>
      <c r="L45" s="44">
        <f t="shared" si="14"/>
        <v>5962.78</v>
      </c>
      <c r="M45" s="44">
        <f t="shared" si="14"/>
        <v>4738.72</v>
      </c>
      <c r="N45" s="44">
        <f t="shared" si="14"/>
        <v>5586.66</v>
      </c>
      <c r="O45" s="44">
        <f t="shared" si="14"/>
        <v>4637.11</v>
      </c>
      <c r="P45" s="44">
        <f t="shared" si="14"/>
        <v>6224.93</v>
      </c>
      <c r="Q45" s="44">
        <f t="shared" si="14"/>
        <v>5917.09</v>
      </c>
      <c r="R45" s="44">
        <f t="shared" si="14"/>
        <v>5840.75</v>
      </c>
      <c r="S45" s="44">
        <f t="shared" si="14"/>
        <v>6076.05</v>
      </c>
      <c r="T45" s="44">
        <f t="shared" si="14"/>
        <v>6199.67</v>
      </c>
      <c r="U45" s="44">
        <f t="shared" si="14"/>
        <v>0</v>
      </c>
      <c r="V45" s="44">
        <f t="shared" si="14"/>
        <v>3887.04</v>
      </c>
      <c r="W45" s="44">
        <f t="shared" si="14"/>
        <v>0</v>
      </c>
      <c r="X45" s="44">
        <f t="shared" si="14"/>
        <v>3467.43</v>
      </c>
      <c r="Y45" s="44">
        <f t="shared" si="14"/>
        <v>0</v>
      </c>
      <c r="Z45" s="44">
        <f t="shared" si="14"/>
        <v>3629.86</v>
      </c>
      <c r="AA45" s="44">
        <f t="shared" si="14"/>
        <v>0</v>
      </c>
      <c r="AB45" s="44">
        <f t="shared" si="14"/>
        <v>3410.16</v>
      </c>
      <c r="AC45" s="44">
        <f t="shared" si="14"/>
        <v>0</v>
      </c>
      <c r="AD45" s="44">
        <f t="shared" si="14"/>
        <v>4763.93</v>
      </c>
      <c r="AE45" s="44">
        <f t="shared" si="14"/>
        <v>0</v>
      </c>
      <c r="AF45" s="82" t="s">
        <v>48</v>
      </c>
    </row>
    <row r="46" spans="1:32" s="14" customFormat="1" ht="42.75" customHeight="1">
      <c r="A46" s="3" t="s">
        <v>17</v>
      </c>
      <c r="B46" s="43">
        <f>SUM(B47:B50)</f>
        <v>57590.098000000005</v>
      </c>
      <c r="C46" s="43">
        <f>SUM(C47:C50)</f>
        <v>32232.007999999998</v>
      </c>
      <c r="D46" s="43">
        <f>SUM(D47:D50)</f>
        <v>32232.007999999998</v>
      </c>
      <c r="E46" s="44">
        <f>SUM(E47:E50)</f>
        <v>27754.579999999998</v>
      </c>
      <c r="F46" s="28">
        <f t="shared" si="1"/>
        <v>48.193319622411465</v>
      </c>
      <c r="G46" s="28">
        <f t="shared" si="2"/>
        <v>86.10875251706315</v>
      </c>
      <c r="H46" s="44">
        <f aca="true" t="shared" si="15" ref="H46:AE46">SUM(H47:H50)</f>
        <v>2948.01</v>
      </c>
      <c r="I46" s="44">
        <f>SUM(I47:I50)</f>
        <v>1629.58</v>
      </c>
      <c r="J46" s="43">
        <f t="shared" si="15"/>
        <v>5668.878</v>
      </c>
      <c r="K46" s="44">
        <f>SUM(K47:K50)</f>
        <v>4756.03</v>
      </c>
      <c r="L46" s="43">
        <f t="shared" si="15"/>
        <v>5962.78</v>
      </c>
      <c r="M46" s="44">
        <f t="shared" si="15"/>
        <v>4738.72</v>
      </c>
      <c r="N46" s="43">
        <f t="shared" si="15"/>
        <v>5586.66</v>
      </c>
      <c r="O46" s="44">
        <f t="shared" si="15"/>
        <v>4637.11</v>
      </c>
      <c r="P46" s="43">
        <f t="shared" si="15"/>
        <v>6224.93</v>
      </c>
      <c r="Q46" s="44">
        <f t="shared" si="15"/>
        <v>5917.09</v>
      </c>
      <c r="R46" s="43">
        <f t="shared" si="15"/>
        <v>5840.75</v>
      </c>
      <c r="S46" s="44">
        <f t="shared" si="15"/>
        <v>6076.05</v>
      </c>
      <c r="T46" s="43">
        <f t="shared" si="15"/>
        <v>6199.67</v>
      </c>
      <c r="U46" s="44">
        <f t="shared" si="15"/>
        <v>0</v>
      </c>
      <c r="V46" s="43">
        <f t="shared" si="15"/>
        <v>3887.04</v>
      </c>
      <c r="W46" s="44">
        <f t="shared" si="15"/>
        <v>0</v>
      </c>
      <c r="X46" s="43">
        <f t="shared" si="15"/>
        <v>3467.43</v>
      </c>
      <c r="Y46" s="44">
        <f t="shared" si="15"/>
        <v>0</v>
      </c>
      <c r="Z46" s="43">
        <f t="shared" si="15"/>
        <v>3629.86</v>
      </c>
      <c r="AA46" s="44">
        <f t="shared" si="15"/>
        <v>0</v>
      </c>
      <c r="AB46" s="43">
        <f t="shared" si="15"/>
        <v>3410.16</v>
      </c>
      <c r="AC46" s="44">
        <f t="shared" si="15"/>
        <v>0</v>
      </c>
      <c r="AD46" s="43">
        <f t="shared" si="15"/>
        <v>4763.93</v>
      </c>
      <c r="AE46" s="44">
        <f t="shared" si="15"/>
        <v>0</v>
      </c>
      <c r="AF46" s="83"/>
    </row>
    <row r="47" spans="1:32" s="14" customFormat="1" ht="18.75">
      <c r="A47" s="2" t="s">
        <v>13</v>
      </c>
      <c r="B47" s="45">
        <f>H47+J47+L47+N47+P47+R47+T47+V47+X47+Z47+AB47+AD47</f>
        <v>0</v>
      </c>
      <c r="C47" s="45">
        <f>H47+J47+L47+N47+P47+R47</f>
        <v>0</v>
      </c>
      <c r="D47" s="45">
        <f>C47</f>
        <v>0</v>
      </c>
      <c r="E47" s="46">
        <f>I47+K47+M47+O47+Q47+S47</f>
        <v>0</v>
      </c>
      <c r="F47" s="39">
        <f t="shared" si="1"/>
        <v>0</v>
      </c>
      <c r="G47" s="39">
        <f t="shared" si="2"/>
        <v>0</v>
      </c>
      <c r="H47" s="46">
        <v>0</v>
      </c>
      <c r="I47" s="46">
        <v>0</v>
      </c>
      <c r="J47" s="45">
        <v>0</v>
      </c>
      <c r="K47" s="46">
        <v>0</v>
      </c>
      <c r="L47" s="45">
        <v>0</v>
      </c>
      <c r="M47" s="46">
        <v>0</v>
      </c>
      <c r="N47" s="45">
        <v>0</v>
      </c>
      <c r="O47" s="46">
        <v>0</v>
      </c>
      <c r="P47" s="45">
        <v>0</v>
      </c>
      <c r="Q47" s="46">
        <v>0</v>
      </c>
      <c r="R47" s="45">
        <v>0</v>
      </c>
      <c r="S47" s="46">
        <v>0</v>
      </c>
      <c r="T47" s="45">
        <v>0</v>
      </c>
      <c r="U47" s="46">
        <v>0</v>
      </c>
      <c r="V47" s="45">
        <v>0</v>
      </c>
      <c r="W47" s="46">
        <v>0</v>
      </c>
      <c r="X47" s="45">
        <v>0</v>
      </c>
      <c r="Y47" s="46">
        <v>0</v>
      </c>
      <c r="Z47" s="45">
        <v>0</v>
      </c>
      <c r="AA47" s="46">
        <v>0</v>
      </c>
      <c r="AB47" s="45">
        <v>0</v>
      </c>
      <c r="AC47" s="46">
        <v>0</v>
      </c>
      <c r="AD47" s="45">
        <v>0</v>
      </c>
      <c r="AE47" s="46">
        <v>0</v>
      </c>
      <c r="AF47" s="83"/>
    </row>
    <row r="48" spans="1:32" s="14" customFormat="1" ht="18.75">
      <c r="A48" s="2" t="s">
        <v>14</v>
      </c>
      <c r="B48" s="45">
        <f>H48+J48+L48+N48+P48+R48+T48+V48+X48+Z48+AB48+AD48</f>
        <v>57590.098000000005</v>
      </c>
      <c r="C48" s="45">
        <f>H48+J48+L48+N48+P48+R48</f>
        <v>32232.007999999998</v>
      </c>
      <c r="D48" s="45">
        <f>C48</f>
        <v>32232.007999999998</v>
      </c>
      <c r="E48" s="46">
        <f>I48+K48+M48+O48+Q48+S48</f>
        <v>27754.579999999998</v>
      </c>
      <c r="F48" s="39">
        <f t="shared" si="1"/>
        <v>48.193319622411465</v>
      </c>
      <c r="G48" s="39">
        <f t="shared" si="2"/>
        <v>86.10875251706315</v>
      </c>
      <c r="H48" s="46">
        <v>2948.01</v>
      </c>
      <c r="I48" s="46">
        <v>1629.58</v>
      </c>
      <c r="J48" s="45">
        <f>5605.878+63</f>
        <v>5668.878</v>
      </c>
      <c r="K48" s="46">
        <v>4756.03</v>
      </c>
      <c r="L48" s="45">
        <v>5962.78</v>
      </c>
      <c r="M48" s="46">
        <v>4738.72</v>
      </c>
      <c r="N48" s="45">
        <v>5586.66</v>
      </c>
      <c r="O48" s="46">
        <v>4637.11</v>
      </c>
      <c r="P48" s="45">
        <v>6224.93</v>
      </c>
      <c r="Q48" s="46">
        <v>5917.09</v>
      </c>
      <c r="R48" s="45">
        <v>5840.75</v>
      </c>
      <c r="S48" s="46">
        <v>6076.05</v>
      </c>
      <c r="T48" s="45">
        <v>6199.67</v>
      </c>
      <c r="U48" s="46">
        <v>0</v>
      </c>
      <c r="V48" s="45">
        <v>3887.04</v>
      </c>
      <c r="W48" s="46">
        <v>0</v>
      </c>
      <c r="X48" s="45">
        <v>3467.43</v>
      </c>
      <c r="Y48" s="46">
        <v>0</v>
      </c>
      <c r="Z48" s="45">
        <v>3629.86</v>
      </c>
      <c r="AA48" s="46">
        <v>0</v>
      </c>
      <c r="AB48" s="45">
        <v>3410.16</v>
      </c>
      <c r="AC48" s="46">
        <v>0</v>
      </c>
      <c r="AD48" s="45">
        <v>4763.93</v>
      </c>
      <c r="AE48" s="46">
        <v>0</v>
      </c>
      <c r="AF48" s="83"/>
    </row>
    <row r="49" spans="1:32" s="14" customFormat="1" ht="18.75">
      <c r="A49" s="2" t="s">
        <v>15</v>
      </c>
      <c r="B49" s="45">
        <f>H49+J49+L49+N49+P49+R49+T49+V49+X49+Z49+AB49+AD49</f>
        <v>0</v>
      </c>
      <c r="C49" s="45">
        <f>H49+J49+L49+N49+P49+R49</f>
        <v>0</v>
      </c>
      <c r="D49" s="45">
        <f>C49</f>
        <v>0</v>
      </c>
      <c r="E49" s="46">
        <f>I49+K49+M49+O49+Q49+S49</f>
        <v>0</v>
      </c>
      <c r="F49" s="39">
        <f t="shared" si="1"/>
        <v>0</v>
      </c>
      <c r="G49" s="39">
        <f t="shared" si="2"/>
        <v>0</v>
      </c>
      <c r="H49" s="46">
        <v>0</v>
      </c>
      <c r="I49" s="46">
        <v>0</v>
      </c>
      <c r="J49" s="45">
        <v>0</v>
      </c>
      <c r="K49" s="46">
        <v>0</v>
      </c>
      <c r="L49" s="45">
        <v>0</v>
      </c>
      <c r="M49" s="46">
        <v>0</v>
      </c>
      <c r="N49" s="45">
        <v>0</v>
      </c>
      <c r="O49" s="46">
        <v>0</v>
      </c>
      <c r="P49" s="45">
        <v>0</v>
      </c>
      <c r="Q49" s="46">
        <v>0</v>
      </c>
      <c r="R49" s="45">
        <v>0</v>
      </c>
      <c r="S49" s="46">
        <v>0</v>
      </c>
      <c r="T49" s="45">
        <v>0</v>
      </c>
      <c r="U49" s="46">
        <v>0</v>
      </c>
      <c r="V49" s="45">
        <v>0</v>
      </c>
      <c r="W49" s="46">
        <v>0</v>
      </c>
      <c r="X49" s="45">
        <v>0</v>
      </c>
      <c r="Y49" s="46">
        <v>0</v>
      </c>
      <c r="Z49" s="45">
        <v>0</v>
      </c>
      <c r="AA49" s="46">
        <v>0</v>
      </c>
      <c r="AB49" s="45">
        <v>0</v>
      </c>
      <c r="AC49" s="46">
        <v>0</v>
      </c>
      <c r="AD49" s="45">
        <v>0</v>
      </c>
      <c r="AE49" s="46">
        <v>0</v>
      </c>
      <c r="AF49" s="83"/>
    </row>
    <row r="50" spans="1:32" s="14" customFormat="1" ht="59.25" customHeight="1">
      <c r="A50" s="2" t="s">
        <v>16</v>
      </c>
      <c r="B50" s="45">
        <f>H50+J50+L50+N50+P50+R50+T50+V50+X50+Z50+AB50+AD50</f>
        <v>0</v>
      </c>
      <c r="C50" s="45">
        <f>H50+J50+L50+N50+P50+R50</f>
        <v>0</v>
      </c>
      <c r="D50" s="45">
        <f>C50</f>
        <v>0</v>
      </c>
      <c r="E50" s="46">
        <f>I50+K50+M50+O50+Q50+S50</f>
        <v>0</v>
      </c>
      <c r="F50" s="39">
        <f t="shared" si="1"/>
        <v>0</v>
      </c>
      <c r="G50" s="39">
        <f t="shared" si="2"/>
        <v>0</v>
      </c>
      <c r="H50" s="46">
        <v>0</v>
      </c>
      <c r="I50" s="46">
        <v>0</v>
      </c>
      <c r="J50" s="45">
        <v>0</v>
      </c>
      <c r="K50" s="46">
        <v>0</v>
      </c>
      <c r="L50" s="45">
        <v>0</v>
      </c>
      <c r="M50" s="46">
        <v>0</v>
      </c>
      <c r="N50" s="45">
        <v>0</v>
      </c>
      <c r="O50" s="46">
        <v>0</v>
      </c>
      <c r="P50" s="45">
        <v>0</v>
      </c>
      <c r="Q50" s="46">
        <v>0</v>
      </c>
      <c r="R50" s="45">
        <v>0</v>
      </c>
      <c r="S50" s="46">
        <v>0</v>
      </c>
      <c r="T50" s="45">
        <v>0</v>
      </c>
      <c r="U50" s="46">
        <v>0</v>
      </c>
      <c r="V50" s="45">
        <v>0</v>
      </c>
      <c r="W50" s="46">
        <v>0</v>
      </c>
      <c r="X50" s="45">
        <v>0</v>
      </c>
      <c r="Y50" s="46">
        <v>0</v>
      </c>
      <c r="Z50" s="45">
        <v>0</v>
      </c>
      <c r="AA50" s="46">
        <v>0</v>
      </c>
      <c r="AB50" s="45">
        <v>0</v>
      </c>
      <c r="AC50" s="46">
        <v>0</v>
      </c>
      <c r="AD50" s="45">
        <v>0</v>
      </c>
      <c r="AE50" s="46">
        <v>0</v>
      </c>
      <c r="AF50" s="84"/>
    </row>
    <row r="51" spans="1:32" s="29" customFormat="1" ht="333" customHeight="1">
      <c r="A51" s="50" t="s">
        <v>40</v>
      </c>
      <c r="B51" s="44">
        <f aca="true" t="shared" si="16" ref="B51:AE51">B52</f>
        <v>130668</v>
      </c>
      <c r="C51" s="44">
        <f t="shared" si="16"/>
        <v>74381.5</v>
      </c>
      <c r="D51" s="44">
        <f t="shared" si="16"/>
        <v>74381.5</v>
      </c>
      <c r="E51" s="44">
        <f t="shared" si="16"/>
        <v>63505.51</v>
      </c>
      <c r="F51" s="28">
        <f t="shared" si="1"/>
        <v>48.600659687146056</v>
      </c>
      <c r="G51" s="28">
        <f t="shared" si="2"/>
        <v>85.37809804857392</v>
      </c>
      <c r="H51" s="44">
        <f t="shared" si="16"/>
        <v>22328.4</v>
      </c>
      <c r="I51" s="44">
        <f t="shared" si="16"/>
        <v>14421.84</v>
      </c>
      <c r="J51" s="44">
        <f t="shared" si="16"/>
        <v>6268.87</v>
      </c>
      <c r="K51" s="44">
        <f t="shared" si="16"/>
        <v>9625.1</v>
      </c>
      <c r="L51" s="44">
        <f t="shared" si="16"/>
        <v>10371.04</v>
      </c>
      <c r="M51" s="44">
        <f t="shared" si="16"/>
        <v>10555.7</v>
      </c>
      <c r="N51" s="44">
        <f t="shared" si="16"/>
        <v>15828.24</v>
      </c>
      <c r="O51" s="44">
        <f t="shared" si="16"/>
        <v>13922.71</v>
      </c>
      <c r="P51" s="44">
        <f t="shared" si="16"/>
        <v>8677.69</v>
      </c>
      <c r="Q51" s="44">
        <f t="shared" si="16"/>
        <v>7116.8</v>
      </c>
      <c r="R51" s="44">
        <f t="shared" si="16"/>
        <v>10907.26</v>
      </c>
      <c r="S51" s="44">
        <f t="shared" si="16"/>
        <v>7863.36</v>
      </c>
      <c r="T51" s="44">
        <f t="shared" si="16"/>
        <v>16299.95</v>
      </c>
      <c r="U51" s="44">
        <f t="shared" si="16"/>
        <v>0</v>
      </c>
      <c r="V51" s="44">
        <f t="shared" si="16"/>
        <v>6313.53</v>
      </c>
      <c r="W51" s="44">
        <f t="shared" si="16"/>
        <v>0</v>
      </c>
      <c r="X51" s="44">
        <f t="shared" si="16"/>
        <v>5795.84</v>
      </c>
      <c r="Y51" s="44">
        <f t="shared" si="16"/>
        <v>0</v>
      </c>
      <c r="Z51" s="44">
        <f t="shared" si="16"/>
        <v>12312.74</v>
      </c>
      <c r="AA51" s="44">
        <f t="shared" si="16"/>
        <v>0</v>
      </c>
      <c r="AB51" s="44">
        <f t="shared" si="16"/>
        <v>5391.32</v>
      </c>
      <c r="AC51" s="44">
        <f t="shared" si="16"/>
        <v>0</v>
      </c>
      <c r="AD51" s="44">
        <f t="shared" si="16"/>
        <v>10173.12</v>
      </c>
      <c r="AE51" s="44">
        <f t="shared" si="16"/>
        <v>0</v>
      </c>
      <c r="AF51" s="79" t="s">
        <v>49</v>
      </c>
    </row>
    <row r="52" spans="1:32" s="14" customFormat="1" ht="18.75">
      <c r="A52" s="3" t="s">
        <v>17</v>
      </c>
      <c r="B52" s="43">
        <f>SUM(B53:B56)</f>
        <v>130668</v>
      </c>
      <c r="C52" s="43">
        <f>SUM(C53:C56)</f>
        <v>74381.5</v>
      </c>
      <c r="D52" s="43">
        <f>SUM(D53:D56)</f>
        <v>74381.5</v>
      </c>
      <c r="E52" s="44">
        <f>SUM(E53:E56)</f>
        <v>63505.51</v>
      </c>
      <c r="F52" s="28">
        <f t="shared" si="1"/>
        <v>48.600659687146056</v>
      </c>
      <c r="G52" s="28">
        <f t="shared" si="2"/>
        <v>85.37809804857392</v>
      </c>
      <c r="H52" s="44">
        <f aca="true" t="shared" si="17" ref="H52:AE52">SUM(H53:H56)</f>
        <v>22328.4</v>
      </c>
      <c r="I52" s="44">
        <f>SUM(I53:I56)</f>
        <v>14421.84</v>
      </c>
      <c r="J52" s="43">
        <f t="shared" si="17"/>
        <v>6268.87</v>
      </c>
      <c r="K52" s="44">
        <f>SUM(K53:K56)</f>
        <v>9625.1</v>
      </c>
      <c r="L52" s="43">
        <f t="shared" si="17"/>
        <v>10371.04</v>
      </c>
      <c r="M52" s="44">
        <f t="shared" si="17"/>
        <v>10555.7</v>
      </c>
      <c r="N52" s="43">
        <f t="shared" si="17"/>
        <v>15828.24</v>
      </c>
      <c r="O52" s="44">
        <f t="shared" si="17"/>
        <v>13922.71</v>
      </c>
      <c r="P52" s="43">
        <f t="shared" si="17"/>
        <v>8677.69</v>
      </c>
      <c r="Q52" s="44">
        <f t="shared" si="17"/>
        <v>7116.8</v>
      </c>
      <c r="R52" s="43">
        <f t="shared" si="17"/>
        <v>10907.26</v>
      </c>
      <c r="S52" s="44">
        <f t="shared" si="17"/>
        <v>7863.36</v>
      </c>
      <c r="T52" s="43">
        <f t="shared" si="17"/>
        <v>16299.95</v>
      </c>
      <c r="U52" s="44">
        <f t="shared" si="17"/>
        <v>0</v>
      </c>
      <c r="V52" s="43">
        <f t="shared" si="17"/>
        <v>6313.53</v>
      </c>
      <c r="W52" s="44">
        <f t="shared" si="17"/>
        <v>0</v>
      </c>
      <c r="X52" s="43">
        <f t="shared" si="17"/>
        <v>5795.84</v>
      </c>
      <c r="Y52" s="44">
        <f t="shared" si="17"/>
        <v>0</v>
      </c>
      <c r="Z52" s="43">
        <f t="shared" si="17"/>
        <v>12312.74</v>
      </c>
      <c r="AA52" s="44">
        <f t="shared" si="17"/>
        <v>0</v>
      </c>
      <c r="AB52" s="43">
        <f t="shared" si="17"/>
        <v>5391.32</v>
      </c>
      <c r="AC52" s="44">
        <f t="shared" si="17"/>
        <v>0</v>
      </c>
      <c r="AD52" s="43">
        <f t="shared" si="17"/>
        <v>10173.12</v>
      </c>
      <c r="AE52" s="44">
        <f t="shared" si="17"/>
        <v>0</v>
      </c>
      <c r="AF52" s="80"/>
    </row>
    <row r="53" spans="1:32" s="14" customFormat="1" ht="18.75">
      <c r="A53" s="2" t="s">
        <v>13</v>
      </c>
      <c r="B53" s="45">
        <f>H53+J53+L53+N53+P53+R53+T53+V53+X53+Z53+AB53+AD53</f>
        <v>0</v>
      </c>
      <c r="C53" s="45">
        <f>H53+J53+L53+N53+P53+R53</f>
        <v>0</v>
      </c>
      <c r="D53" s="45">
        <f>C53</f>
        <v>0</v>
      </c>
      <c r="E53" s="46">
        <f>I53+K53+M53+O53+Q53+S53</f>
        <v>0</v>
      </c>
      <c r="F53" s="39">
        <f t="shared" si="1"/>
        <v>0</v>
      </c>
      <c r="G53" s="39">
        <f t="shared" si="2"/>
        <v>0</v>
      </c>
      <c r="H53" s="46">
        <v>0</v>
      </c>
      <c r="I53" s="46">
        <v>0</v>
      </c>
      <c r="J53" s="45">
        <v>0</v>
      </c>
      <c r="K53" s="46">
        <v>0</v>
      </c>
      <c r="L53" s="45">
        <v>0</v>
      </c>
      <c r="M53" s="46">
        <v>0</v>
      </c>
      <c r="N53" s="45">
        <v>0</v>
      </c>
      <c r="O53" s="46">
        <v>0</v>
      </c>
      <c r="P53" s="45">
        <v>0</v>
      </c>
      <c r="Q53" s="46">
        <v>0</v>
      </c>
      <c r="R53" s="45">
        <v>0</v>
      </c>
      <c r="S53" s="46">
        <v>0</v>
      </c>
      <c r="T53" s="45">
        <v>0</v>
      </c>
      <c r="U53" s="46">
        <v>0</v>
      </c>
      <c r="V53" s="45">
        <v>0</v>
      </c>
      <c r="W53" s="46">
        <v>0</v>
      </c>
      <c r="X53" s="45">
        <v>0</v>
      </c>
      <c r="Y53" s="46">
        <v>0</v>
      </c>
      <c r="Z53" s="45">
        <v>0</v>
      </c>
      <c r="AA53" s="46">
        <v>0</v>
      </c>
      <c r="AB53" s="45">
        <v>0</v>
      </c>
      <c r="AC53" s="46">
        <v>0</v>
      </c>
      <c r="AD53" s="45">
        <v>0</v>
      </c>
      <c r="AE53" s="46">
        <v>0</v>
      </c>
      <c r="AF53" s="80"/>
    </row>
    <row r="54" spans="1:32" s="14" customFormat="1" ht="18.75">
      <c r="A54" s="2" t="s">
        <v>14</v>
      </c>
      <c r="B54" s="45">
        <f>H54+J54+L54+N54+P54+R54+T54+V54+X54+Z54+AB54+AD54</f>
        <v>130668</v>
      </c>
      <c r="C54" s="45">
        <f>H54+J54+L54+N54+P54+R54</f>
        <v>74381.5</v>
      </c>
      <c r="D54" s="45">
        <f>C54</f>
        <v>74381.5</v>
      </c>
      <c r="E54" s="46">
        <f>I54+K54+M54+O54+Q54+S54</f>
        <v>63505.51</v>
      </c>
      <c r="F54" s="39">
        <f t="shared" si="1"/>
        <v>48.600659687146056</v>
      </c>
      <c r="G54" s="39">
        <f t="shared" si="2"/>
        <v>85.37809804857392</v>
      </c>
      <c r="H54" s="46">
        <v>22328.4</v>
      </c>
      <c r="I54" s="46">
        <v>14421.84</v>
      </c>
      <c r="J54" s="45">
        <v>6268.87</v>
      </c>
      <c r="K54" s="46">
        <v>9625.1</v>
      </c>
      <c r="L54" s="45">
        <v>10371.04</v>
      </c>
      <c r="M54" s="46">
        <v>10555.7</v>
      </c>
      <c r="N54" s="45">
        <v>15828.24</v>
      </c>
      <c r="O54" s="46">
        <v>13922.71</v>
      </c>
      <c r="P54" s="45">
        <v>8677.69</v>
      </c>
      <c r="Q54" s="46">
        <v>7116.8</v>
      </c>
      <c r="R54" s="45">
        <v>10907.26</v>
      </c>
      <c r="S54" s="46">
        <v>7863.36</v>
      </c>
      <c r="T54" s="45">
        <v>16299.95</v>
      </c>
      <c r="U54" s="46">
        <v>0</v>
      </c>
      <c r="V54" s="45">
        <v>6313.53</v>
      </c>
      <c r="W54" s="46">
        <v>0</v>
      </c>
      <c r="X54" s="45">
        <v>5795.84</v>
      </c>
      <c r="Y54" s="46">
        <v>0</v>
      </c>
      <c r="Z54" s="45">
        <v>12312.74</v>
      </c>
      <c r="AA54" s="46">
        <v>0</v>
      </c>
      <c r="AB54" s="45">
        <v>5391.32</v>
      </c>
      <c r="AC54" s="46">
        <v>0</v>
      </c>
      <c r="AD54" s="45">
        <v>10173.12</v>
      </c>
      <c r="AE54" s="46">
        <v>0</v>
      </c>
      <c r="AF54" s="80"/>
    </row>
    <row r="55" spans="1:32" s="14" customFormat="1" ht="18.75">
      <c r="A55" s="2" t="s">
        <v>15</v>
      </c>
      <c r="B55" s="45">
        <f>H55+J55+L55+N55+P55+R55+T55+V55+X55+Z55+AB55+AD55</f>
        <v>0</v>
      </c>
      <c r="C55" s="45">
        <f>H55+J55+L55+N55+P55+R55</f>
        <v>0</v>
      </c>
      <c r="D55" s="45">
        <f>C55</f>
        <v>0</v>
      </c>
      <c r="E55" s="46">
        <f>I55+K55+M55+O55+Q55+S55</f>
        <v>0</v>
      </c>
      <c r="F55" s="39">
        <f t="shared" si="1"/>
        <v>0</v>
      </c>
      <c r="G55" s="39">
        <f t="shared" si="2"/>
        <v>0</v>
      </c>
      <c r="H55" s="46">
        <v>0</v>
      </c>
      <c r="I55" s="46">
        <v>0</v>
      </c>
      <c r="J55" s="45">
        <v>0</v>
      </c>
      <c r="K55" s="46">
        <v>0</v>
      </c>
      <c r="L55" s="45">
        <v>0</v>
      </c>
      <c r="M55" s="46">
        <v>0</v>
      </c>
      <c r="N55" s="45">
        <v>0</v>
      </c>
      <c r="O55" s="46">
        <v>0</v>
      </c>
      <c r="P55" s="45">
        <v>0</v>
      </c>
      <c r="Q55" s="46">
        <v>0</v>
      </c>
      <c r="R55" s="45">
        <v>0</v>
      </c>
      <c r="S55" s="46">
        <v>0</v>
      </c>
      <c r="T55" s="45">
        <v>0</v>
      </c>
      <c r="U55" s="46">
        <v>0</v>
      </c>
      <c r="V55" s="45">
        <v>0</v>
      </c>
      <c r="W55" s="46">
        <v>0</v>
      </c>
      <c r="X55" s="45">
        <v>0</v>
      </c>
      <c r="Y55" s="46">
        <v>0</v>
      </c>
      <c r="Z55" s="45">
        <v>0</v>
      </c>
      <c r="AA55" s="46">
        <v>0</v>
      </c>
      <c r="AB55" s="45">
        <v>0</v>
      </c>
      <c r="AC55" s="46">
        <v>0</v>
      </c>
      <c r="AD55" s="45">
        <v>0</v>
      </c>
      <c r="AE55" s="46">
        <v>0</v>
      </c>
      <c r="AF55" s="81"/>
    </row>
    <row r="56" spans="1:32" s="14" customFormat="1" ht="18.75">
      <c r="A56" s="2" t="s">
        <v>16</v>
      </c>
      <c r="B56" s="45">
        <f>H56+J56+L56+N56+P56+R56+T56+V56+X56+Z56+AB56+AD56</f>
        <v>0</v>
      </c>
      <c r="C56" s="45">
        <f>H56+J56+L56+N56+P56+R56</f>
        <v>0</v>
      </c>
      <c r="D56" s="45">
        <f>C56</f>
        <v>0</v>
      </c>
      <c r="E56" s="46">
        <f>I56+K56+M56+O56+Q56+S56</f>
        <v>0</v>
      </c>
      <c r="F56" s="39">
        <f t="shared" si="1"/>
        <v>0</v>
      </c>
      <c r="G56" s="39">
        <f t="shared" si="2"/>
        <v>0</v>
      </c>
      <c r="H56" s="46">
        <v>0</v>
      </c>
      <c r="I56" s="46">
        <v>0</v>
      </c>
      <c r="J56" s="45">
        <v>0</v>
      </c>
      <c r="K56" s="46">
        <v>0</v>
      </c>
      <c r="L56" s="45">
        <v>0</v>
      </c>
      <c r="M56" s="46">
        <v>0</v>
      </c>
      <c r="N56" s="45">
        <v>0</v>
      </c>
      <c r="O56" s="46">
        <v>0</v>
      </c>
      <c r="P56" s="45">
        <v>0</v>
      </c>
      <c r="Q56" s="46">
        <v>0</v>
      </c>
      <c r="R56" s="45">
        <v>0</v>
      </c>
      <c r="S56" s="46">
        <v>0</v>
      </c>
      <c r="T56" s="45">
        <v>0</v>
      </c>
      <c r="U56" s="46">
        <v>0</v>
      </c>
      <c r="V56" s="45">
        <v>0</v>
      </c>
      <c r="W56" s="46">
        <v>0</v>
      </c>
      <c r="X56" s="45">
        <v>0</v>
      </c>
      <c r="Y56" s="46">
        <v>0</v>
      </c>
      <c r="Z56" s="45">
        <v>0</v>
      </c>
      <c r="AA56" s="46">
        <v>0</v>
      </c>
      <c r="AB56" s="45">
        <v>0</v>
      </c>
      <c r="AC56" s="46">
        <v>0</v>
      </c>
      <c r="AD56" s="45">
        <v>0</v>
      </c>
      <c r="AE56" s="46">
        <v>0</v>
      </c>
      <c r="AF56" s="57"/>
    </row>
    <row r="57" spans="1:35" s="31" customFormat="1" ht="18.75">
      <c r="A57" s="30" t="s">
        <v>18</v>
      </c>
      <c r="B57" s="42">
        <f>B10+B16+B22+B34</f>
        <v>289729.998</v>
      </c>
      <c r="C57" s="42">
        <f aca="true" t="shared" si="18" ref="B57:E61">C10+C16+C22+C34</f>
        <v>160479.388</v>
      </c>
      <c r="D57" s="42">
        <f t="shared" si="18"/>
        <v>160479.388</v>
      </c>
      <c r="E57" s="42">
        <f t="shared" si="18"/>
        <v>143498.21000000002</v>
      </c>
      <c r="F57" s="25">
        <f t="shared" si="1"/>
        <v>49.52825423344669</v>
      </c>
      <c r="G57" s="25">
        <f t="shared" si="2"/>
        <v>89.41846787202356</v>
      </c>
      <c r="H57" s="42">
        <f>H10+H16+H22+H34</f>
        <v>37649.61</v>
      </c>
      <c r="I57" s="42">
        <f aca="true" t="shared" si="19" ref="I57:AE61">I10+I16+I22+I34</f>
        <v>26902.95</v>
      </c>
      <c r="J57" s="42">
        <f t="shared" si="19"/>
        <v>19757.847999999998</v>
      </c>
      <c r="K57" s="42">
        <f t="shared" si="19"/>
        <v>20613.11</v>
      </c>
      <c r="L57" s="42">
        <f t="shared" si="19"/>
        <v>23575.32</v>
      </c>
      <c r="M57" s="42">
        <f t="shared" si="19"/>
        <v>23966.53</v>
      </c>
      <c r="N57" s="42">
        <f t="shared" si="19"/>
        <v>31280</v>
      </c>
      <c r="O57" s="42">
        <f t="shared" si="19"/>
        <v>28446.269999999997</v>
      </c>
      <c r="P57" s="42">
        <f t="shared" si="19"/>
        <v>24296.269999999997</v>
      </c>
      <c r="Q57" s="42">
        <f t="shared" si="19"/>
        <v>22563.440000000002</v>
      </c>
      <c r="R57" s="42">
        <f t="shared" si="19"/>
        <v>23920.34</v>
      </c>
      <c r="S57" s="42">
        <f t="shared" si="19"/>
        <v>21005.91</v>
      </c>
      <c r="T57" s="42">
        <f t="shared" si="19"/>
        <v>32339.77</v>
      </c>
      <c r="U57" s="42">
        <f t="shared" si="19"/>
        <v>0</v>
      </c>
      <c r="V57" s="42">
        <f t="shared" si="19"/>
        <v>15121.92</v>
      </c>
      <c r="W57" s="42">
        <f t="shared" si="19"/>
        <v>0</v>
      </c>
      <c r="X57" s="42">
        <f t="shared" si="19"/>
        <v>14080.34</v>
      </c>
      <c r="Y57" s="42">
        <f t="shared" si="19"/>
        <v>0</v>
      </c>
      <c r="Z57" s="42">
        <f t="shared" si="19"/>
        <v>23878.73</v>
      </c>
      <c r="AA57" s="42">
        <f t="shared" si="19"/>
        <v>0</v>
      </c>
      <c r="AB57" s="42">
        <f t="shared" si="19"/>
        <v>14608.029999999999</v>
      </c>
      <c r="AC57" s="42">
        <f t="shared" si="19"/>
        <v>0</v>
      </c>
      <c r="AD57" s="42">
        <f t="shared" si="19"/>
        <v>29221.82</v>
      </c>
      <c r="AE57" s="42">
        <f t="shared" si="19"/>
        <v>0</v>
      </c>
      <c r="AF57" s="49"/>
      <c r="AG57" s="66">
        <f>H57+J57+L57+N57+P57+R57+T57+V57+X57+Z57+AB57+AD57</f>
        <v>289729.99799999996</v>
      </c>
      <c r="AH57" s="66">
        <f>H57+J57+L57+N57+P57</f>
        <v>136559.04799999998</v>
      </c>
      <c r="AI57" s="66">
        <f>I57+K57+M57+O57+Q57</f>
        <v>122492.29999999999</v>
      </c>
    </row>
    <row r="58" spans="1:35" s="26" customFormat="1" ht="18.75">
      <c r="A58" s="24" t="s">
        <v>13</v>
      </c>
      <c r="B58" s="42">
        <f t="shared" si="18"/>
        <v>0</v>
      </c>
      <c r="C58" s="42">
        <f t="shared" si="18"/>
        <v>0</v>
      </c>
      <c r="D58" s="42">
        <f t="shared" si="18"/>
        <v>0</v>
      </c>
      <c r="E58" s="42">
        <f t="shared" si="18"/>
        <v>0</v>
      </c>
      <c r="F58" s="25">
        <f t="shared" si="1"/>
        <v>0</v>
      </c>
      <c r="G58" s="25">
        <f t="shared" si="2"/>
        <v>0</v>
      </c>
      <c r="H58" s="42">
        <f>H11+H17+H23+H35</f>
        <v>0</v>
      </c>
      <c r="I58" s="42">
        <f t="shared" si="19"/>
        <v>0</v>
      </c>
      <c r="J58" s="42">
        <f t="shared" si="19"/>
        <v>0</v>
      </c>
      <c r="K58" s="42">
        <f t="shared" si="19"/>
        <v>0</v>
      </c>
      <c r="L58" s="42">
        <f t="shared" si="19"/>
        <v>0</v>
      </c>
      <c r="M58" s="42">
        <f t="shared" si="19"/>
        <v>0</v>
      </c>
      <c r="N58" s="42">
        <f t="shared" si="19"/>
        <v>0</v>
      </c>
      <c r="O58" s="42">
        <f t="shared" si="19"/>
        <v>0</v>
      </c>
      <c r="P58" s="42">
        <f t="shared" si="19"/>
        <v>0</v>
      </c>
      <c r="Q58" s="42">
        <f t="shared" si="19"/>
        <v>0</v>
      </c>
      <c r="R58" s="42">
        <f t="shared" si="19"/>
        <v>0</v>
      </c>
      <c r="S58" s="42">
        <f t="shared" si="19"/>
        <v>0</v>
      </c>
      <c r="T58" s="42">
        <f t="shared" si="19"/>
        <v>0</v>
      </c>
      <c r="U58" s="42">
        <f t="shared" si="19"/>
        <v>0</v>
      </c>
      <c r="V58" s="42">
        <f t="shared" si="19"/>
        <v>0</v>
      </c>
      <c r="W58" s="42">
        <f t="shared" si="19"/>
        <v>0</v>
      </c>
      <c r="X58" s="42">
        <f t="shared" si="19"/>
        <v>0</v>
      </c>
      <c r="Y58" s="42">
        <f t="shared" si="19"/>
        <v>0</v>
      </c>
      <c r="Z58" s="42">
        <f t="shared" si="19"/>
        <v>0</v>
      </c>
      <c r="AA58" s="42">
        <f t="shared" si="19"/>
        <v>0</v>
      </c>
      <c r="AB58" s="42">
        <f t="shared" si="19"/>
        <v>0</v>
      </c>
      <c r="AC58" s="42">
        <f t="shared" si="19"/>
        <v>0</v>
      </c>
      <c r="AD58" s="42">
        <f t="shared" si="19"/>
        <v>0</v>
      </c>
      <c r="AE58" s="42">
        <f t="shared" si="19"/>
        <v>0</v>
      </c>
      <c r="AF58" s="49"/>
      <c r="AG58" s="66">
        <f aca="true" t="shared" si="20" ref="AG58:AG65">H58+J58+L58+N58+P58+R58+T58+V58+X58+Z58+AB58+AD58</f>
        <v>0</v>
      </c>
      <c r="AH58" s="66">
        <f aca="true" t="shared" si="21" ref="AH58:AI65">H58+J58+L58+N58+P58</f>
        <v>0</v>
      </c>
      <c r="AI58" s="66">
        <f t="shared" si="21"/>
        <v>0</v>
      </c>
    </row>
    <row r="59" spans="1:35" s="26" customFormat="1" ht="18.75">
      <c r="A59" s="24" t="s">
        <v>14</v>
      </c>
      <c r="B59" s="42">
        <f>B12+B18+B24+B36</f>
        <v>289729.998</v>
      </c>
      <c r="C59" s="42">
        <f>C12+C18+C24+C36</f>
        <v>160479.38799999998</v>
      </c>
      <c r="D59" s="42">
        <f>D12+D18+D24+D36</f>
        <v>160479.38799999998</v>
      </c>
      <c r="E59" s="42">
        <f>E12+E18+E24+E36</f>
        <v>143498.21</v>
      </c>
      <c r="F59" s="25">
        <f t="shared" si="1"/>
        <v>49.52825423344668</v>
      </c>
      <c r="G59" s="25">
        <f t="shared" si="2"/>
        <v>89.41846787202354</v>
      </c>
      <c r="H59" s="42">
        <f>H12+H18+H24+H36</f>
        <v>37649.61</v>
      </c>
      <c r="I59" s="42">
        <f t="shared" si="19"/>
        <v>26902.95</v>
      </c>
      <c r="J59" s="42">
        <f t="shared" si="19"/>
        <v>19757.847999999998</v>
      </c>
      <c r="K59" s="42">
        <f t="shared" si="19"/>
        <v>20613.11</v>
      </c>
      <c r="L59" s="42">
        <f t="shared" si="19"/>
        <v>23575.32</v>
      </c>
      <c r="M59" s="42">
        <f t="shared" si="19"/>
        <v>23966.53</v>
      </c>
      <c r="N59" s="42">
        <f t="shared" si="19"/>
        <v>31280</v>
      </c>
      <c r="O59" s="42">
        <f t="shared" si="19"/>
        <v>28446.269999999997</v>
      </c>
      <c r="P59" s="42">
        <f t="shared" si="19"/>
        <v>24296.269999999997</v>
      </c>
      <c r="Q59" s="42">
        <f t="shared" si="19"/>
        <v>22563.440000000002</v>
      </c>
      <c r="R59" s="42">
        <f t="shared" si="19"/>
        <v>23920.34</v>
      </c>
      <c r="S59" s="42">
        <f t="shared" si="19"/>
        <v>21005.91</v>
      </c>
      <c r="T59" s="42">
        <f t="shared" si="19"/>
        <v>32339.77</v>
      </c>
      <c r="U59" s="42">
        <f t="shared" si="19"/>
        <v>0</v>
      </c>
      <c r="V59" s="42">
        <f t="shared" si="19"/>
        <v>15121.92</v>
      </c>
      <c r="W59" s="42">
        <f t="shared" si="19"/>
        <v>0</v>
      </c>
      <c r="X59" s="42">
        <f t="shared" si="19"/>
        <v>14080.34</v>
      </c>
      <c r="Y59" s="42">
        <f t="shared" si="19"/>
        <v>0</v>
      </c>
      <c r="Z59" s="42">
        <f t="shared" si="19"/>
        <v>23878.73</v>
      </c>
      <c r="AA59" s="42">
        <f t="shared" si="19"/>
        <v>0</v>
      </c>
      <c r="AB59" s="42">
        <f t="shared" si="19"/>
        <v>14608.029999999999</v>
      </c>
      <c r="AC59" s="42">
        <f t="shared" si="19"/>
        <v>0</v>
      </c>
      <c r="AD59" s="42">
        <f t="shared" si="19"/>
        <v>29221.82</v>
      </c>
      <c r="AE59" s="42">
        <f t="shared" si="19"/>
        <v>0</v>
      </c>
      <c r="AF59" s="49"/>
      <c r="AG59" s="66">
        <f t="shared" si="20"/>
        <v>289729.99799999996</v>
      </c>
      <c r="AH59" s="66">
        <f t="shared" si="21"/>
        <v>136559.04799999998</v>
      </c>
      <c r="AI59" s="66">
        <f t="shared" si="21"/>
        <v>122492.29999999999</v>
      </c>
    </row>
    <row r="60" spans="1:35" s="26" customFormat="1" ht="18.75">
      <c r="A60" s="24" t="s">
        <v>15</v>
      </c>
      <c r="B60" s="42">
        <f t="shared" si="18"/>
        <v>0</v>
      </c>
      <c r="C60" s="42">
        <f t="shared" si="18"/>
        <v>0</v>
      </c>
      <c r="D60" s="42">
        <f t="shared" si="18"/>
        <v>0</v>
      </c>
      <c r="E60" s="42">
        <f t="shared" si="18"/>
        <v>0</v>
      </c>
      <c r="F60" s="25">
        <f t="shared" si="1"/>
        <v>0</v>
      </c>
      <c r="G60" s="25">
        <f t="shared" si="2"/>
        <v>0</v>
      </c>
      <c r="H60" s="42">
        <f>H13+H19+H25+H37</f>
        <v>0</v>
      </c>
      <c r="I60" s="42">
        <f t="shared" si="19"/>
        <v>0</v>
      </c>
      <c r="J60" s="42">
        <f t="shared" si="19"/>
        <v>0</v>
      </c>
      <c r="K60" s="42">
        <f t="shared" si="19"/>
        <v>0</v>
      </c>
      <c r="L60" s="42">
        <f t="shared" si="19"/>
        <v>0</v>
      </c>
      <c r="M60" s="42">
        <f t="shared" si="19"/>
        <v>0</v>
      </c>
      <c r="N60" s="42">
        <f t="shared" si="19"/>
        <v>0</v>
      </c>
      <c r="O60" s="42">
        <f t="shared" si="19"/>
        <v>0</v>
      </c>
      <c r="P60" s="42">
        <f t="shared" si="19"/>
        <v>0</v>
      </c>
      <c r="Q60" s="42">
        <f t="shared" si="19"/>
        <v>0</v>
      </c>
      <c r="R60" s="42">
        <f t="shared" si="19"/>
        <v>0</v>
      </c>
      <c r="S60" s="42">
        <f t="shared" si="19"/>
        <v>0</v>
      </c>
      <c r="T60" s="42">
        <f t="shared" si="19"/>
        <v>0</v>
      </c>
      <c r="U60" s="42">
        <f t="shared" si="19"/>
        <v>0</v>
      </c>
      <c r="V60" s="42">
        <f t="shared" si="19"/>
        <v>0</v>
      </c>
      <c r="W60" s="42">
        <f t="shared" si="19"/>
        <v>0</v>
      </c>
      <c r="X60" s="42">
        <f t="shared" si="19"/>
        <v>0</v>
      </c>
      <c r="Y60" s="42">
        <f t="shared" si="19"/>
        <v>0</v>
      </c>
      <c r="Z60" s="42">
        <f t="shared" si="19"/>
        <v>0</v>
      </c>
      <c r="AA60" s="42">
        <f t="shared" si="19"/>
        <v>0</v>
      </c>
      <c r="AB60" s="42">
        <f t="shared" si="19"/>
        <v>0</v>
      </c>
      <c r="AC60" s="42">
        <f t="shared" si="19"/>
        <v>0</v>
      </c>
      <c r="AD60" s="42">
        <f t="shared" si="19"/>
        <v>0</v>
      </c>
      <c r="AE60" s="42">
        <f t="shared" si="19"/>
        <v>0</v>
      </c>
      <c r="AF60" s="49"/>
      <c r="AG60" s="66">
        <f t="shared" si="20"/>
        <v>0</v>
      </c>
      <c r="AH60" s="66">
        <f t="shared" si="21"/>
        <v>0</v>
      </c>
      <c r="AI60" s="66">
        <f t="shared" si="21"/>
        <v>0</v>
      </c>
    </row>
    <row r="61" spans="1:35" s="26" customFormat="1" ht="18.75">
      <c r="A61" s="24" t="s">
        <v>16</v>
      </c>
      <c r="B61" s="42">
        <f t="shared" si="18"/>
        <v>0</v>
      </c>
      <c r="C61" s="42">
        <f t="shared" si="18"/>
        <v>0</v>
      </c>
      <c r="D61" s="42">
        <f t="shared" si="18"/>
        <v>0</v>
      </c>
      <c r="E61" s="42">
        <f t="shared" si="18"/>
        <v>0</v>
      </c>
      <c r="F61" s="25">
        <f t="shared" si="1"/>
        <v>0</v>
      </c>
      <c r="G61" s="25">
        <f t="shared" si="2"/>
        <v>0</v>
      </c>
      <c r="H61" s="42">
        <f>H14+H20+H26+H38</f>
        <v>0</v>
      </c>
      <c r="I61" s="42">
        <f t="shared" si="19"/>
        <v>0</v>
      </c>
      <c r="J61" s="42">
        <f t="shared" si="19"/>
        <v>0</v>
      </c>
      <c r="K61" s="42">
        <f t="shared" si="19"/>
        <v>0</v>
      </c>
      <c r="L61" s="42">
        <f t="shared" si="19"/>
        <v>0</v>
      </c>
      <c r="M61" s="42">
        <f t="shared" si="19"/>
        <v>0</v>
      </c>
      <c r="N61" s="42">
        <f t="shared" si="19"/>
        <v>0</v>
      </c>
      <c r="O61" s="42">
        <f t="shared" si="19"/>
        <v>0</v>
      </c>
      <c r="P61" s="42">
        <f t="shared" si="19"/>
        <v>0</v>
      </c>
      <c r="Q61" s="42">
        <f t="shared" si="19"/>
        <v>0</v>
      </c>
      <c r="R61" s="42">
        <f t="shared" si="19"/>
        <v>0</v>
      </c>
      <c r="S61" s="42">
        <f t="shared" si="19"/>
        <v>0</v>
      </c>
      <c r="T61" s="42">
        <f t="shared" si="19"/>
        <v>0</v>
      </c>
      <c r="U61" s="42">
        <f t="shared" si="19"/>
        <v>0</v>
      </c>
      <c r="V61" s="42">
        <f t="shared" si="19"/>
        <v>0</v>
      </c>
      <c r="W61" s="42">
        <f t="shared" si="19"/>
        <v>0</v>
      </c>
      <c r="X61" s="42">
        <f t="shared" si="19"/>
        <v>0</v>
      </c>
      <c r="Y61" s="42">
        <f t="shared" si="19"/>
        <v>0</v>
      </c>
      <c r="Z61" s="42">
        <f t="shared" si="19"/>
        <v>0</v>
      </c>
      <c r="AA61" s="42">
        <f t="shared" si="19"/>
        <v>0</v>
      </c>
      <c r="AB61" s="42">
        <f t="shared" si="19"/>
        <v>0</v>
      </c>
      <c r="AC61" s="42">
        <f t="shared" si="19"/>
        <v>0</v>
      </c>
      <c r="AD61" s="42">
        <f t="shared" si="19"/>
        <v>0</v>
      </c>
      <c r="AE61" s="42">
        <f t="shared" si="19"/>
        <v>0</v>
      </c>
      <c r="AF61" s="49"/>
      <c r="AG61" s="66">
        <f t="shared" si="20"/>
        <v>0</v>
      </c>
      <c r="AH61" s="66">
        <f t="shared" si="21"/>
        <v>0</v>
      </c>
      <c r="AI61" s="66">
        <f t="shared" si="21"/>
        <v>0</v>
      </c>
    </row>
    <row r="62" spans="1:35" s="14" customFormat="1" ht="18.75">
      <c r="A62" s="20"/>
      <c r="B62" s="47"/>
      <c r="C62" s="47"/>
      <c r="D62" s="47"/>
      <c r="E62" s="47"/>
      <c r="F62" s="32"/>
      <c r="G62" s="32"/>
      <c r="H62" s="58"/>
      <c r="I62" s="59"/>
      <c r="J62" s="58"/>
      <c r="K62" s="59"/>
      <c r="L62" s="58"/>
      <c r="M62" s="59"/>
      <c r="N62" s="58"/>
      <c r="O62" s="59"/>
      <c r="P62" s="58"/>
      <c r="Q62" s="59"/>
      <c r="R62" s="58"/>
      <c r="S62" s="59"/>
      <c r="T62" s="58"/>
      <c r="U62" s="59"/>
      <c r="V62" s="58"/>
      <c r="W62" s="59"/>
      <c r="X62" s="58"/>
      <c r="Y62" s="59"/>
      <c r="Z62" s="58"/>
      <c r="AA62" s="59"/>
      <c r="AB62" s="58"/>
      <c r="AC62" s="59"/>
      <c r="AD62" s="58"/>
      <c r="AE62" s="59"/>
      <c r="AF62" s="60"/>
      <c r="AG62" s="66">
        <f t="shared" si="20"/>
        <v>0</v>
      </c>
      <c r="AH62" s="66">
        <f t="shared" si="21"/>
        <v>0</v>
      </c>
      <c r="AI62" s="66">
        <f t="shared" si="21"/>
        <v>0</v>
      </c>
    </row>
    <row r="63" spans="1:35" s="41" customFormat="1" ht="18.75" hidden="1">
      <c r="A63" s="40"/>
      <c r="B63" s="48">
        <f>B9+B15+B39</f>
        <v>98082.8</v>
      </c>
      <c r="C63" s="48">
        <f>C9+C15+C39</f>
        <v>53369.48</v>
      </c>
      <c r="D63" s="48">
        <f>D9+D15+D39</f>
        <v>53369.48</v>
      </c>
      <c r="E63" s="48">
        <f>E9+E15+E39</f>
        <v>51741.72</v>
      </c>
      <c r="F63" s="23"/>
      <c r="G63" s="23"/>
      <c r="H63" s="48">
        <f aca="true" t="shared" si="22" ref="H63:AE63">H9+H15+H39</f>
        <v>12373.2</v>
      </c>
      <c r="I63" s="48">
        <f t="shared" si="22"/>
        <v>10851.529999999999</v>
      </c>
      <c r="J63" s="48">
        <f t="shared" si="22"/>
        <v>7820.1</v>
      </c>
      <c r="K63" s="48">
        <f t="shared" si="22"/>
        <v>6231.98</v>
      </c>
      <c r="L63" s="48">
        <f t="shared" si="22"/>
        <v>7241.5</v>
      </c>
      <c r="M63" s="48">
        <f t="shared" si="22"/>
        <v>8672.11</v>
      </c>
      <c r="N63" s="48">
        <f t="shared" si="22"/>
        <v>9368.7</v>
      </c>
      <c r="O63" s="48">
        <f t="shared" si="22"/>
        <v>9390.050000000001</v>
      </c>
      <c r="P63" s="48">
        <f>P9+P15+P39</f>
        <v>9393.650000000001</v>
      </c>
      <c r="Q63" s="48">
        <f t="shared" si="22"/>
        <v>9529.55</v>
      </c>
      <c r="R63" s="48">
        <f t="shared" si="22"/>
        <v>7172.33</v>
      </c>
      <c r="S63" s="48">
        <f t="shared" si="22"/>
        <v>7066.5</v>
      </c>
      <c r="T63" s="48">
        <f t="shared" si="22"/>
        <v>9840.15</v>
      </c>
      <c r="U63" s="48">
        <f t="shared" si="22"/>
        <v>0</v>
      </c>
      <c r="V63" s="48">
        <f t="shared" si="22"/>
        <v>4921.35</v>
      </c>
      <c r="W63" s="48">
        <f t="shared" si="22"/>
        <v>0</v>
      </c>
      <c r="X63" s="48">
        <f t="shared" si="22"/>
        <v>4326.55</v>
      </c>
      <c r="Y63" s="48">
        <f t="shared" si="22"/>
        <v>0</v>
      </c>
      <c r="Z63" s="48">
        <f t="shared" si="22"/>
        <v>6422.75</v>
      </c>
      <c r="AA63" s="48">
        <f t="shared" si="22"/>
        <v>0</v>
      </c>
      <c r="AB63" s="48">
        <f t="shared" si="22"/>
        <v>5806.55</v>
      </c>
      <c r="AC63" s="48">
        <f t="shared" si="22"/>
        <v>0</v>
      </c>
      <c r="AD63" s="48">
        <f t="shared" si="22"/>
        <v>13395.97</v>
      </c>
      <c r="AE63" s="48">
        <f t="shared" si="22"/>
        <v>0</v>
      </c>
      <c r="AF63" s="52"/>
      <c r="AG63" s="66">
        <f t="shared" si="20"/>
        <v>98082.80000000002</v>
      </c>
      <c r="AH63" s="66">
        <f t="shared" si="21"/>
        <v>46197.15</v>
      </c>
      <c r="AI63" s="66">
        <f t="shared" si="21"/>
        <v>44675.22</v>
      </c>
    </row>
    <row r="64" spans="1:35" s="14" customFormat="1" ht="18.75" hidden="1">
      <c r="A64" s="20"/>
      <c r="B64" s="32"/>
      <c r="C64" s="32"/>
      <c r="D64" s="32"/>
      <c r="E64" s="32"/>
      <c r="F64" s="32"/>
      <c r="G64" s="32"/>
      <c r="H64" s="21"/>
      <c r="I64" s="32"/>
      <c r="J64" s="21"/>
      <c r="K64" s="32"/>
      <c r="L64" s="21"/>
      <c r="M64" s="32"/>
      <c r="N64" s="21"/>
      <c r="O64" s="32"/>
      <c r="P64" s="21"/>
      <c r="Q64" s="32"/>
      <c r="R64" s="21"/>
      <c r="S64" s="32"/>
      <c r="T64" s="21"/>
      <c r="U64" s="32"/>
      <c r="V64" s="21"/>
      <c r="W64" s="32"/>
      <c r="X64" s="21"/>
      <c r="Y64" s="32"/>
      <c r="Z64" s="21"/>
      <c r="AA64" s="32"/>
      <c r="AB64" s="21"/>
      <c r="AC64" s="32"/>
      <c r="AD64" s="21"/>
      <c r="AE64" s="32"/>
      <c r="AF64" s="52"/>
      <c r="AG64" s="66">
        <f t="shared" si="20"/>
        <v>0</v>
      </c>
      <c r="AH64" s="66">
        <f t="shared" si="21"/>
        <v>0</v>
      </c>
      <c r="AI64" s="66">
        <f t="shared" si="21"/>
        <v>0</v>
      </c>
    </row>
    <row r="65" spans="1:35" s="14" customFormat="1" ht="18.75">
      <c r="A65" s="20"/>
      <c r="B65" s="32"/>
      <c r="C65" s="32"/>
      <c r="D65" s="32"/>
      <c r="E65" s="32"/>
      <c r="F65" s="32"/>
      <c r="G65" s="32"/>
      <c r="H65" s="21"/>
      <c r="I65" s="32"/>
      <c r="J65" s="21"/>
      <c r="K65" s="32"/>
      <c r="L65" s="21"/>
      <c r="M65" s="32"/>
      <c r="N65" s="21"/>
      <c r="O65" s="32"/>
      <c r="P65" s="21"/>
      <c r="Q65" s="32"/>
      <c r="R65" s="21"/>
      <c r="S65" s="32"/>
      <c r="T65" s="21"/>
      <c r="U65" s="32"/>
      <c r="V65" s="21"/>
      <c r="W65" s="32"/>
      <c r="X65" s="21"/>
      <c r="Y65" s="32"/>
      <c r="Z65" s="21"/>
      <c r="AA65" s="32"/>
      <c r="AB65" s="21"/>
      <c r="AC65" s="32"/>
      <c r="AD65" s="21"/>
      <c r="AE65" s="32"/>
      <c r="AF65" s="52"/>
      <c r="AG65" s="66">
        <f t="shared" si="20"/>
        <v>0</v>
      </c>
      <c r="AH65" s="66">
        <f t="shared" si="21"/>
        <v>0</v>
      </c>
      <c r="AI65" s="66">
        <f t="shared" si="21"/>
        <v>0</v>
      </c>
    </row>
    <row r="66" spans="1:35" s="64" customFormat="1" ht="18.75">
      <c r="A66" s="65"/>
      <c r="B66" s="65"/>
      <c r="C66" s="65"/>
      <c r="D66" s="65"/>
      <c r="E66" s="65"/>
      <c r="F66" s="65"/>
      <c r="G66" s="65"/>
      <c r="H66" s="62"/>
      <c r="I66" s="61"/>
      <c r="J66" s="62"/>
      <c r="K66" s="61"/>
      <c r="L66" s="62"/>
      <c r="M66" s="61"/>
      <c r="N66" s="62"/>
      <c r="O66" s="65"/>
      <c r="P66" s="62"/>
      <c r="Q66" s="65"/>
      <c r="R66" s="63"/>
      <c r="S66" s="65"/>
      <c r="T66" s="63"/>
      <c r="U66" s="65"/>
      <c r="V66" s="63"/>
      <c r="W66" s="65"/>
      <c r="X66" s="62"/>
      <c r="Y66" s="65"/>
      <c r="Z66" s="63"/>
      <c r="AA66" s="61"/>
      <c r="AB66" s="62"/>
      <c r="AC66" s="61"/>
      <c r="AD66" s="63"/>
      <c r="AE66" s="61"/>
      <c r="AF66" s="61"/>
      <c r="AG66" s="66"/>
      <c r="AH66" s="66"/>
      <c r="AI66" s="66"/>
    </row>
    <row r="67" spans="1:40" ht="18.75">
      <c r="A67" s="70" t="s">
        <v>45</v>
      </c>
      <c r="B67" s="70"/>
      <c r="C67" s="70"/>
      <c r="D67" s="70"/>
      <c r="E67" s="70"/>
      <c r="F67" s="70"/>
      <c r="G67" s="70"/>
      <c r="H67" s="70"/>
      <c r="I67" s="70"/>
      <c r="J67" s="70"/>
      <c r="K67" s="70"/>
      <c r="L67" s="70"/>
      <c r="M67" s="15"/>
      <c r="N67" s="22"/>
      <c r="O67" s="15"/>
      <c r="P67" s="5"/>
      <c r="Q67" s="15"/>
      <c r="R67" s="5"/>
      <c r="S67" s="15"/>
      <c r="T67" s="1"/>
      <c r="U67" s="15"/>
      <c r="V67" s="1"/>
      <c r="W67" s="15"/>
      <c r="X67" s="1"/>
      <c r="Y67" s="15"/>
      <c r="Z67" s="1"/>
      <c r="AA67" s="15"/>
      <c r="AB67" s="1"/>
      <c r="AC67" s="15"/>
      <c r="AD67" s="1"/>
      <c r="AE67" s="15"/>
      <c r="AF67" s="15"/>
      <c r="AG67" s="5"/>
      <c r="AH67" s="5"/>
      <c r="AI67" s="5"/>
      <c r="AJ67" s="5"/>
      <c r="AK67" s="5"/>
      <c r="AL67" s="5"/>
      <c r="AM67" s="5"/>
      <c r="AN67" s="4"/>
    </row>
    <row r="68" spans="1:40" ht="34.5" customHeight="1">
      <c r="A68" s="15"/>
      <c r="B68" s="15"/>
      <c r="C68" s="15"/>
      <c r="D68" s="15"/>
      <c r="E68" s="15"/>
      <c r="F68" s="15"/>
      <c r="G68" s="15"/>
      <c r="H68" s="15"/>
      <c r="I68" s="15"/>
      <c r="J68" s="15"/>
      <c r="K68" s="15"/>
      <c r="L68" s="15"/>
      <c r="M68" s="15"/>
      <c r="N68" s="22"/>
      <c r="O68" s="15"/>
      <c r="P68" s="5"/>
      <c r="Q68" s="15"/>
      <c r="R68" s="5"/>
      <c r="S68" s="15"/>
      <c r="T68" s="1"/>
      <c r="U68" s="15"/>
      <c r="V68" s="1"/>
      <c r="W68" s="15"/>
      <c r="X68" s="1"/>
      <c r="Y68" s="15"/>
      <c r="Z68" s="1"/>
      <c r="AA68" s="15"/>
      <c r="AB68" s="1"/>
      <c r="AC68" s="15"/>
      <c r="AD68" s="1"/>
      <c r="AE68" s="15"/>
      <c r="AF68" s="15"/>
      <c r="AG68" s="5"/>
      <c r="AH68" s="5"/>
      <c r="AI68" s="5"/>
      <c r="AJ68" s="5"/>
      <c r="AK68" s="5"/>
      <c r="AL68" s="5"/>
      <c r="AM68" s="5"/>
      <c r="AN68" s="4"/>
    </row>
    <row r="69" spans="1:40" ht="34.5" customHeight="1">
      <c r="A69" s="70" t="s">
        <v>25</v>
      </c>
      <c r="B69" s="70"/>
      <c r="C69" s="70"/>
      <c r="D69" s="70"/>
      <c r="E69" s="70"/>
      <c r="F69" s="70"/>
      <c r="G69" s="70"/>
      <c r="H69" s="70"/>
      <c r="I69" s="70"/>
      <c r="J69" s="70"/>
      <c r="K69" s="70"/>
      <c r="L69" s="70"/>
      <c r="M69" s="15"/>
      <c r="N69" s="22"/>
      <c r="O69" s="15"/>
      <c r="P69" s="5"/>
      <c r="Q69" s="15"/>
      <c r="R69" s="5"/>
      <c r="S69" s="15"/>
      <c r="T69" s="1"/>
      <c r="U69" s="15"/>
      <c r="V69" s="1"/>
      <c r="W69" s="15"/>
      <c r="X69" s="1"/>
      <c r="Y69" s="15"/>
      <c r="Z69" s="1"/>
      <c r="AA69" s="15"/>
      <c r="AB69" s="1"/>
      <c r="AC69" s="15"/>
      <c r="AD69" s="1"/>
      <c r="AE69" s="15"/>
      <c r="AF69" s="15"/>
      <c r="AG69" s="5"/>
      <c r="AH69" s="5"/>
      <c r="AI69" s="5"/>
      <c r="AJ69" s="5"/>
      <c r="AK69" s="5"/>
      <c r="AL69" s="5"/>
      <c r="AM69" s="5"/>
      <c r="AN69" s="4"/>
    </row>
    <row r="70" spans="1:40" ht="8.25" customHeight="1">
      <c r="A70" s="15"/>
      <c r="B70" s="1"/>
      <c r="C70" s="1"/>
      <c r="D70" s="1"/>
      <c r="E70" s="1"/>
      <c r="F70" s="1"/>
      <c r="G70" s="1"/>
      <c r="H70" s="5"/>
      <c r="I70" s="1"/>
      <c r="J70" s="5"/>
      <c r="K70" s="1"/>
      <c r="L70" s="5"/>
      <c r="M70" s="1"/>
      <c r="N70" s="5"/>
      <c r="O70" s="1"/>
      <c r="P70" s="5"/>
      <c r="Q70" s="1"/>
      <c r="R70" s="5"/>
      <c r="S70" s="1"/>
      <c r="T70" s="1"/>
      <c r="U70" s="1"/>
      <c r="V70" s="1"/>
      <c r="W70" s="1"/>
      <c r="X70" s="1"/>
      <c r="Y70" s="1"/>
      <c r="Z70" s="1"/>
      <c r="AA70" s="1"/>
      <c r="AB70" s="1"/>
      <c r="AC70" s="1"/>
      <c r="AD70" s="1"/>
      <c r="AE70" s="1"/>
      <c r="AF70" s="1"/>
      <c r="AG70" s="5"/>
      <c r="AH70" s="5"/>
      <c r="AI70" s="5"/>
      <c r="AJ70" s="5"/>
      <c r="AK70" s="5"/>
      <c r="AL70" s="5"/>
      <c r="AM70" s="5"/>
      <c r="AN70" s="4"/>
    </row>
    <row r="71" spans="1:40" ht="8.25" customHeight="1">
      <c r="A71" s="15"/>
      <c r="B71" s="1"/>
      <c r="C71" s="1"/>
      <c r="D71" s="1"/>
      <c r="E71" s="1"/>
      <c r="F71" s="1"/>
      <c r="G71" s="1"/>
      <c r="H71" s="5"/>
      <c r="I71" s="1"/>
      <c r="J71" s="5"/>
      <c r="K71" s="1"/>
      <c r="L71" s="5"/>
      <c r="M71" s="1"/>
      <c r="N71" s="5"/>
      <c r="O71" s="1"/>
      <c r="P71" s="5"/>
      <c r="Q71" s="1"/>
      <c r="R71" s="5"/>
      <c r="S71" s="1"/>
      <c r="T71" s="1"/>
      <c r="U71" s="1"/>
      <c r="V71" s="1"/>
      <c r="W71" s="1"/>
      <c r="X71" s="1"/>
      <c r="Y71" s="1"/>
      <c r="Z71" s="1"/>
      <c r="AA71" s="1"/>
      <c r="AB71" s="1"/>
      <c r="AC71" s="1"/>
      <c r="AD71" s="1"/>
      <c r="AE71" s="1"/>
      <c r="AF71" s="1"/>
      <c r="AG71" s="5"/>
      <c r="AH71" s="5"/>
      <c r="AI71" s="5"/>
      <c r="AJ71" s="5"/>
      <c r="AK71" s="5"/>
      <c r="AL71" s="5"/>
      <c r="AM71" s="5"/>
      <c r="AN71" s="4"/>
    </row>
    <row r="72" spans="1:40" ht="18.75">
      <c r="A72" s="70" t="s">
        <v>21</v>
      </c>
      <c r="B72" s="70"/>
      <c r="C72" s="70"/>
      <c r="D72" s="70"/>
      <c r="E72" s="70"/>
      <c r="F72" s="70"/>
      <c r="G72" s="70"/>
      <c r="H72" s="70"/>
      <c r="I72" s="70"/>
      <c r="J72" s="70"/>
      <c r="K72" s="70"/>
      <c r="L72" s="70"/>
      <c r="M72" s="70"/>
      <c r="N72" s="70"/>
      <c r="O72" s="15"/>
      <c r="P72" s="22"/>
      <c r="Q72" s="15"/>
      <c r="R72" s="5"/>
      <c r="S72" s="15"/>
      <c r="T72" s="1"/>
      <c r="U72" s="15"/>
      <c r="V72" s="1"/>
      <c r="W72" s="15"/>
      <c r="X72" s="1"/>
      <c r="Y72" s="15"/>
      <c r="Z72" s="1"/>
      <c r="AA72" s="15"/>
      <c r="AB72" s="1"/>
      <c r="AC72" s="15"/>
      <c r="AD72" s="1"/>
      <c r="AE72" s="15"/>
      <c r="AF72" s="15"/>
      <c r="AG72" s="5"/>
      <c r="AH72" s="5"/>
      <c r="AI72" s="5"/>
      <c r="AJ72" s="5"/>
      <c r="AK72" s="5"/>
      <c r="AL72" s="5"/>
      <c r="AM72" s="5"/>
      <c r="AN72" s="4"/>
    </row>
    <row r="73" spans="1:40" ht="18.75">
      <c r="A73" s="15" t="s">
        <v>22</v>
      </c>
      <c r="B73" s="15"/>
      <c r="C73" s="15"/>
      <c r="D73" s="15"/>
      <c r="E73" s="15"/>
      <c r="F73" s="15"/>
      <c r="G73" s="15"/>
      <c r="H73" s="15"/>
      <c r="I73" s="15"/>
      <c r="J73" s="15"/>
      <c r="K73" s="15"/>
      <c r="L73" s="15"/>
      <c r="M73" s="15"/>
      <c r="N73" s="15"/>
      <c r="O73" s="15"/>
      <c r="P73" s="22"/>
      <c r="Q73" s="15"/>
      <c r="R73" s="5"/>
      <c r="S73" s="15"/>
      <c r="T73" s="1"/>
      <c r="U73" s="15"/>
      <c r="V73" s="1"/>
      <c r="W73" s="15"/>
      <c r="X73" s="1"/>
      <c r="Y73" s="15"/>
      <c r="Z73" s="1"/>
      <c r="AA73" s="15"/>
      <c r="AB73" s="1"/>
      <c r="AC73" s="15"/>
      <c r="AD73" s="1"/>
      <c r="AE73" s="15"/>
      <c r="AF73" s="15"/>
      <c r="AG73" s="5"/>
      <c r="AH73" s="5"/>
      <c r="AI73" s="5"/>
      <c r="AJ73" s="5"/>
      <c r="AK73" s="5"/>
      <c r="AL73" s="5"/>
      <c r="AM73" s="5"/>
      <c r="AN73" s="4"/>
    </row>
    <row r="74" spans="1:40" ht="18.75">
      <c r="A74" s="15" t="s">
        <v>23</v>
      </c>
      <c r="B74" s="15"/>
      <c r="C74" s="15"/>
      <c r="D74" s="15"/>
      <c r="E74" s="15"/>
      <c r="F74" s="15"/>
      <c r="G74" s="15"/>
      <c r="H74" s="15"/>
      <c r="I74" s="15"/>
      <c r="J74" s="15"/>
      <c r="K74" s="15"/>
      <c r="L74" s="15"/>
      <c r="M74" s="15"/>
      <c r="N74" s="15"/>
      <c r="O74" s="15"/>
      <c r="P74" s="22"/>
      <c r="Q74" s="15"/>
      <c r="R74" s="5"/>
      <c r="S74" s="15"/>
      <c r="T74" s="1"/>
      <c r="U74" s="15"/>
      <c r="V74" s="1"/>
      <c r="W74" s="15"/>
      <c r="X74" s="1"/>
      <c r="Y74" s="15"/>
      <c r="Z74" s="1"/>
      <c r="AA74" s="15"/>
      <c r="AB74" s="1"/>
      <c r="AC74" s="15"/>
      <c r="AD74" s="1"/>
      <c r="AE74" s="15"/>
      <c r="AF74" s="15"/>
      <c r="AG74" s="5"/>
      <c r="AH74" s="5"/>
      <c r="AI74" s="5"/>
      <c r="AJ74" s="5"/>
      <c r="AK74" s="5"/>
      <c r="AL74" s="5"/>
      <c r="AM74" s="5"/>
      <c r="AN74" s="4"/>
    </row>
    <row r="75" spans="1:32" ht="24.75" customHeight="1">
      <c r="A75" s="15"/>
      <c r="B75" s="1"/>
      <c r="C75" s="1"/>
      <c r="D75" s="1"/>
      <c r="E75" s="1"/>
      <c r="F75" s="1"/>
      <c r="G75" s="1"/>
      <c r="I75" s="1"/>
      <c r="K75" s="1"/>
      <c r="M75" s="1"/>
      <c r="O75" s="1"/>
      <c r="Q75" s="1"/>
      <c r="S75" s="1"/>
      <c r="U75" s="1"/>
      <c r="W75" s="1"/>
      <c r="Y75" s="1"/>
      <c r="AA75" s="1"/>
      <c r="AC75" s="1"/>
      <c r="AE75" s="1"/>
      <c r="AF75" s="1"/>
    </row>
    <row r="76" ht="48.75" customHeight="1"/>
    <row r="77" spans="2:32" ht="18.75">
      <c r="B77" s="15"/>
      <c r="C77" s="15"/>
      <c r="D77" s="15"/>
      <c r="E77" s="15"/>
      <c r="F77" s="15"/>
      <c r="G77" s="15"/>
      <c r="I77" s="15"/>
      <c r="K77" s="15"/>
      <c r="M77" s="15"/>
      <c r="O77" s="15"/>
      <c r="Q77" s="15"/>
      <c r="S77" s="15"/>
      <c r="U77" s="15"/>
      <c r="W77" s="15"/>
      <c r="Y77" s="15"/>
      <c r="AA77" s="15"/>
      <c r="AC77" s="15"/>
      <c r="AE77" s="15"/>
      <c r="AF77" s="15"/>
    </row>
  </sheetData>
  <sheetProtection/>
  <mergeCells count="29">
    <mergeCell ref="AF45:AF50"/>
    <mergeCell ref="AF51:AF55"/>
    <mergeCell ref="A67:L67"/>
    <mergeCell ref="A69:L69"/>
    <mergeCell ref="A72:N72"/>
    <mergeCell ref="AF9:AF14"/>
    <mergeCell ref="AF27:AF32"/>
    <mergeCell ref="V5:W5"/>
    <mergeCell ref="X5:Y5"/>
    <mergeCell ref="Z5:AA5"/>
    <mergeCell ref="AB5:AC5"/>
    <mergeCell ref="AD5:AE5"/>
    <mergeCell ref="AF5:AF6"/>
    <mergeCell ref="J5:K5"/>
    <mergeCell ref="L5:M5"/>
    <mergeCell ref="N5:O5"/>
    <mergeCell ref="P5:Q5"/>
    <mergeCell ref="R5:S5"/>
    <mergeCell ref="T5:U5"/>
    <mergeCell ref="X2:AD2"/>
    <mergeCell ref="A3:S3"/>
    <mergeCell ref="AD4:AE4"/>
    <mergeCell ref="A5:A6"/>
    <mergeCell ref="B5:B6"/>
    <mergeCell ref="C5:C6"/>
    <mergeCell ref="D5:D6"/>
    <mergeCell ref="E5:E6"/>
    <mergeCell ref="F5:G5"/>
    <mergeCell ref="H5:I5"/>
  </mergeCells>
  <printOptions horizontalCentered="1"/>
  <pageMargins left="0" right="0" top="0.1968503937007874" bottom="0.1968503937007874" header="0" footer="0"/>
  <pageSetup fitToHeight="0" fitToWidth="2" horizontalDpi="600" verticalDpi="600" orientation="landscape" paperSize="8" scale="56" r:id="rId1"/>
  <colBreaks count="1" manualBreakCount="1">
    <brk id="19"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IlinAA</cp:lastModifiedBy>
  <cp:lastPrinted>2017-10-23T13:58:51Z</cp:lastPrinted>
  <dcterms:created xsi:type="dcterms:W3CDTF">1996-10-08T23:32:33Z</dcterms:created>
  <dcterms:modified xsi:type="dcterms:W3CDTF">2017-10-23T14:11:40Z</dcterms:modified>
  <cp:category/>
  <cp:version/>
  <cp:contentType/>
  <cp:contentStatus/>
</cp:coreProperties>
</file>