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'Лист1'!$A$1:$AF$69</definedName>
  </definedNames>
  <calcPr fullCalcOnLoad="1"/>
</workbook>
</file>

<file path=xl/sharedStrings.xml><?xml version="1.0" encoding="utf-8"?>
<sst xmlns="http://schemas.openxmlformats.org/spreadsheetml/2006/main" count="122" uniqueCount="56">
  <si>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</si>
  <si>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</si>
  <si>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</si>
  <si>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</si>
  <si>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</si>
  <si>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</si>
  <si>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</si>
  <si>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</si>
  <si>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</si>
  <si>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</si>
  <si>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</si>
  <si>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</si>
  <si>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</si>
  <si>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</si>
  <si>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</si>
  <si>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</si>
  <si>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</si>
  <si>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</si>
  <si>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</si>
  <si>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</si>
  <si>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</si>
  <si>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</si>
  <si>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</si>
  <si>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</si>
  <si>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</si>
  <si>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</si>
  <si>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</si>
  <si>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</si>
  <si>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1.2. Создание общественных спасательных постов в местах массового отдыха людей на водных объектах города Когалыма (1)</t>
  </si>
  <si>
    <t>2.1. Организация обучения населения мерам пожарной безопасности, агитация и пропаганда в области пожарной безопасности (3)</t>
  </si>
  <si>
    <t>План на 2017 год</t>
  </si>
  <si>
    <t>1.1.Содержание и развитие  Муниципального казённого учреждения «Единая дежурно-диспетчерская служба города Когалыма» (1-2)</t>
  </si>
  <si>
    <t>1.3. Содержание и развитие территориальной автоматизированной системы централизованного оповещения населения города Когалыма (2)</t>
  </si>
  <si>
    <t>2.2. Приобретение средств по организации пожаротушения</t>
  </si>
  <si>
    <t>3.1.Содержание отдела по делам гражданской обороны и чрезвычайных ситуаций Администрации города Когалыма (1-3)</t>
  </si>
  <si>
    <t xml:space="preserve">Отклонение образовалась, в результате: 1. Оплаты  наличия листов нетрудоспособности, предоставление неоплачиваемого отпуска и наличия свободной вакантной ставки специалиста-эксперта в 2016 году.  </t>
  </si>
  <si>
    <t>2.3. Развитие материально-технической базы противопожарной службы города Когалыма</t>
  </si>
  <si>
    <t>2.3.2 Строительство объекта: "Тренажерный комплекс "Огневой полигон"</t>
  </si>
  <si>
    <t xml:space="preserve">Экономия сложилась: 
1. По заработной плате и начислениям по оплате труда - в результате наличия листов нетрудоспособности;
2. По суточным и проживанию количества дней нахождения сотрудников в командировке меньше планируемого, а так же оплата льготного проезда согласно фактически предоставленных документов;         
3. По услугам связи, в результате оплаты за фактически предоставленные услуги, согласно выставленным счетам-фактур;
4. По коммунальным услугам  согласно фактически предоставленных счетов-фактур, на основании показаний приборов учета.;                                                                                                
5. По услугам содержания имущества  не был заключен договор   ГПХ  на тех.обслуживание АТС, в связи с тем что оплата будет производиться по мере  необходимости в тех.обслуживании АТС при выходе из строя. 
</t>
  </si>
  <si>
    <t xml:space="preserve">Экономия сложилась по результатам проведенных торгов на оказание услуг связи по предоставлению каналов связи IP VPN для обеспечения работоспособности.
</t>
  </si>
  <si>
    <t>1.4. Обеспечение функционирования и развитие радиотрансляционной сети озвучания улиц города Когалыма (5)</t>
  </si>
  <si>
    <t>план год</t>
  </si>
  <si>
    <t>план на мес</t>
  </si>
  <si>
    <t>откл</t>
  </si>
  <si>
    <t>Начальник отдела по делам ГО и ЧС __________В.М.Пантелеев</t>
  </si>
  <si>
    <t>Ответственный за составление сетевого графика: Белоусов Николай Петрович. 8(34667)9-36-88</t>
  </si>
  <si>
    <t xml:space="preserve">В рамках данного мероприятия выполенны и оплачены в полном объеме работы по обследованию радиотрансяционной сети озвучания улиц города Когалыма. </t>
  </si>
  <si>
    <t>разница</t>
  </si>
  <si>
    <t xml:space="preserve">Заключен договор с ООО Медиа-холдинг "Западная Сибирь" на оказание услуг трансляции видеороликов социальной направленности в эфире телевезионного канала на территории города Когалыма от 28.04.2017 №14.                                                                                            Заключен муниципальный контракт с ООО "Издат-Принт", предложившей наименьшую цену контракта 114 900,46 рублей на поставку печатной тематической продукции от 30.05.2017 №0187300013717000068-0210863-01.Экономия составила 85 099,54 рублей.  Печатная продукция поставленна. 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</si>
  <si>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01.10.2017 года</t>
  </si>
  <si>
    <t>Кассовый расход на 01.10.2017</t>
  </si>
  <si>
    <t>Профинансировано на на 01.10.2017</t>
  </si>
  <si>
    <t>План на 01.10.2017</t>
  </si>
  <si>
    <t>Заключен контракт №9/2017, функции заказчика МУ "УКС г. Когалыма" переданы 29.05.2017, цена контракта 4 500,00 тыс. руб. Работы выполнены и оплачены в полном объеме.</t>
  </si>
  <si>
    <t>Заключен контракт №0187300013717000147-0210863-01 от 03.10.2017 на поставку бензинового генератора. Цена контракта составляет 78 395,07 рублей.</t>
  </si>
  <si>
    <t>Заключен договор с ИП Остапенко Н.В. на оказание услуг по обеспечению безопасности людей, охране их жизни и здоровья на водных объектах города Когалыма от 16.06.2017 №7 (оплата произведена 01.08.2017 платежное поручение №2584). Заключен договор с ИП Остапенко Н.В. на оказание услуг по обеспечению безопасности людей, охране их жизни и здоровья на водных объектах города Когалыма от 13.07.2017 №8. Оплата в соответствии с договором в размере 80 300,00 рублей произведена.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</si>
</sst>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51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8" fillId="0" borderId="13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4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justify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justify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view="pageBreakPreview" zoomScale="50" zoomScaleNormal="80" zoomScaleSheetLayoutView="50" zoomScalePageLayoutView="0" workbookViewId="0" topLeftCell="A1">
      <pane xSplit="7" ySplit="3" topLeftCell="H1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Z30" sqref="Y30:Z30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7" bestFit="1" customWidth="1"/>
    <col min="20" max="20" width="12.7109375" style="0" bestFit="1" customWidth="1"/>
    <col min="21" max="21" width="12.140625" style="7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29" width="11.57421875" style="0" bestFit="1" customWidth="1"/>
    <col min="30" max="30" width="13.57421875" style="0" bestFit="1" customWidth="1"/>
    <col min="31" max="31" width="14.00390625" style="0" customWidth="1"/>
    <col min="32" max="32" width="68.28125" style="0" customWidth="1"/>
    <col min="33" max="33" width="13.8515625" style="0" customWidth="1"/>
    <col min="34" max="34" width="15.57421875" style="0" customWidth="1"/>
    <col min="35" max="35" width="14.28125" style="0" customWidth="1"/>
    <col min="36" max="36" width="13.57421875" style="0" customWidth="1"/>
  </cols>
  <sheetData>
    <row r="1" spans="1:32" s="8" customFormat="1" ht="45.75" customHeight="1">
      <c r="A1" s="61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</row>
    <row r="2" spans="1:32" s="8" customFormat="1" ht="27" customHeight="1">
      <c r="A2" s="63" t="s">
        <v>8</v>
      </c>
      <c r="B2" s="59" t="s">
        <v>30</v>
      </c>
      <c r="C2" s="59" t="s">
        <v>52</v>
      </c>
      <c r="D2" s="59" t="s">
        <v>51</v>
      </c>
      <c r="E2" s="59" t="s">
        <v>50</v>
      </c>
      <c r="F2" s="58" t="s">
        <v>9</v>
      </c>
      <c r="G2" s="58"/>
      <c r="H2" s="58" t="s">
        <v>10</v>
      </c>
      <c r="I2" s="58"/>
      <c r="J2" s="58" t="s">
        <v>11</v>
      </c>
      <c r="K2" s="58"/>
      <c r="L2" s="58" t="s">
        <v>12</v>
      </c>
      <c r="M2" s="58"/>
      <c r="N2" s="58" t="s">
        <v>13</v>
      </c>
      <c r="O2" s="58"/>
      <c r="P2" s="58" t="s">
        <v>14</v>
      </c>
      <c r="Q2" s="58"/>
      <c r="R2" s="58" t="s">
        <v>15</v>
      </c>
      <c r="S2" s="58"/>
      <c r="T2" s="58" t="s">
        <v>16</v>
      </c>
      <c r="U2" s="58"/>
      <c r="V2" s="58" t="s">
        <v>17</v>
      </c>
      <c r="W2" s="58"/>
      <c r="X2" s="58" t="s">
        <v>18</v>
      </c>
      <c r="Y2" s="58"/>
      <c r="Z2" s="58" t="s">
        <v>19</v>
      </c>
      <c r="AA2" s="58"/>
      <c r="AB2" s="58" t="s">
        <v>20</v>
      </c>
      <c r="AC2" s="58"/>
      <c r="AD2" s="58" t="s">
        <v>21</v>
      </c>
      <c r="AE2" s="58"/>
      <c r="AF2" s="63" t="s">
        <v>22</v>
      </c>
    </row>
    <row r="3" spans="1:35" s="8" customFormat="1" ht="86.25" customHeight="1">
      <c r="A3" s="63"/>
      <c r="B3" s="60"/>
      <c r="C3" s="60"/>
      <c r="D3" s="60"/>
      <c r="E3" s="60"/>
      <c r="F3" s="9" t="s">
        <v>23</v>
      </c>
      <c r="G3" s="9" t="s">
        <v>24</v>
      </c>
      <c r="H3" s="10" t="s">
        <v>25</v>
      </c>
      <c r="I3" s="10" t="s">
        <v>26</v>
      </c>
      <c r="J3" s="10" t="s">
        <v>25</v>
      </c>
      <c r="K3" s="10" t="s">
        <v>26</v>
      </c>
      <c r="L3" s="10" t="s">
        <v>25</v>
      </c>
      <c r="M3" s="10" t="s">
        <v>26</v>
      </c>
      <c r="N3" s="10" t="s">
        <v>25</v>
      </c>
      <c r="O3" s="10" t="s">
        <v>26</v>
      </c>
      <c r="P3" s="10" t="s">
        <v>25</v>
      </c>
      <c r="Q3" s="10" t="s">
        <v>26</v>
      </c>
      <c r="R3" s="10" t="s">
        <v>25</v>
      </c>
      <c r="S3" s="10" t="s">
        <v>26</v>
      </c>
      <c r="T3" s="10" t="s">
        <v>25</v>
      </c>
      <c r="U3" s="10" t="s">
        <v>26</v>
      </c>
      <c r="V3" s="10" t="s">
        <v>25</v>
      </c>
      <c r="W3" s="10" t="s">
        <v>26</v>
      </c>
      <c r="X3" s="10" t="s">
        <v>25</v>
      </c>
      <c r="Y3" s="10" t="s">
        <v>26</v>
      </c>
      <c r="Z3" s="10" t="s">
        <v>25</v>
      </c>
      <c r="AA3" s="10" t="s">
        <v>26</v>
      </c>
      <c r="AB3" s="10" t="s">
        <v>25</v>
      </c>
      <c r="AC3" s="10" t="s">
        <v>26</v>
      </c>
      <c r="AD3" s="10" t="s">
        <v>25</v>
      </c>
      <c r="AE3" s="10" t="s">
        <v>26</v>
      </c>
      <c r="AF3" s="63"/>
      <c r="AG3" s="12" t="s">
        <v>41</v>
      </c>
      <c r="AH3" s="12" t="s">
        <v>42</v>
      </c>
      <c r="AI3" s="12" t="s">
        <v>43</v>
      </c>
    </row>
    <row r="4" spans="1:35" s="8" customFormat="1" ht="99.75" customHeight="1">
      <c r="A4" s="44" t="s">
        <v>0</v>
      </c>
      <c r="B4" s="45">
        <f>B5+B11+B17</f>
        <v>29218.197</v>
      </c>
      <c r="C4" s="45">
        <f>C5+C11+C17</f>
        <v>20318.259000000002</v>
      </c>
      <c r="D4" s="45">
        <f>E4</f>
        <v>19363.358999999997</v>
      </c>
      <c r="E4" s="45">
        <f>E5+E11+E17</f>
        <v>19363.358999999997</v>
      </c>
      <c r="F4" s="45">
        <f>E4/B4*100</f>
        <v>66.27157384146598</v>
      </c>
      <c r="G4" s="45">
        <f>E4/C4*100</f>
        <v>95.3002863089795</v>
      </c>
      <c r="H4" s="45">
        <f>H5+H11+H17</f>
        <v>2627.721</v>
      </c>
      <c r="I4" s="45">
        <f aca="true" t="shared" si="0" ref="I4:N4">I5+I11+I17</f>
        <v>1253.7</v>
      </c>
      <c r="J4" s="45">
        <f t="shared" si="0"/>
        <v>2192.25</v>
      </c>
      <c r="K4" s="45">
        <f t="shared" si="0"/>
        <v>1770.9</v>
      </c>
      <c r="L4" s="45">
        <f>L5+L11+L17</f>
        <v>2485.92</v>
      </c>
      <c r="M4" s="45">
        <f t="shared" si="0"/>
        <v>2692.67</v>
      </c>
      <c r="N4" s="45">
        <f t="shared" si="0"/>
        <v>2628.844</v>
      </c>
      <c r="O4" s="45">
        <f aca="true" t="shared" si="1" ref="O4:T4">O5+O11+O17</f>
        <v>2511.51</v>
      </c>
      <c r="P4" s="45">
        <f t="shared" si="1"/>
        <v>2281.296</v>
      </c>
      <c r="Q4" s="45">
        <f t="shared" si="1"/>
        <v>2373.48</v>
      </c>
      <c r="R4" s="45">
        <f t="shared" si="1"/>
        <v>2284.55</v>
      </c>
      <c r="S4" s="45">
        <f t="shared" si="1"/>
        <v>2132.66</v>
      </c>
      <c r="T4" s="45">
        <f t="shared" si="1"/>
        <v>2915.844</v>
      </c>
      <c r="U4" s="45">
        <f aca="true" t="shared" si="2" ref="U4:AE4">U5+U11+U17</f>
        <v>2499.6800000000003</v>
      </c>
      <c r="V4" s="45">
        <f t="shared" si="2"/>
        <v>2449.744</v>
      </c>
      <c r="W4" s="45">
        <f>W5+W11+W17+W23</f>
        <v>2140.549</v>
      </c>
      <c r="X4" s="45">
        <f t="shared" si="2"/>
        <v>2361.1240000000003</v>
      </c>
      <c r="Y4" s="45">
        <f t="shared" si="2"/>
        <v>2083.21</v>
      </c>
      <c r="Z4" s="45">
        <f t="shared" si="2"/>
        <v>2256.325</v>
      </c>
      <c r="AA4" s="45">
        <f t="shared" si="2"/>
        <v>0</v>
      </c>
      <c r="AB4" s="45">
        <f t="shared" si="2"/>
        <v>2724.424</v>
      </c>
      <c r="AC4" s="45">
        <f t="shared" si="2"/>
        <v>0</v>
      </c>
      <c r="AD4" s="45">
        <f t="shared" si="2"/>
        <v>2010.1550000000002</v>
      </c>
      <c r="AE4" s="45">
        <f t="shared" si="2"/>
        <v>0</v>
      </c>
      <c r="AF4" s="46"/>
      <c r="AG4" s="21">
        <f>H4+J4+L4+N4+P4+R4+T4+V4+X4+Z4+AB4+AD4</f>
        <v>29218.197</v>
      </c>
      <c r="AH4" s="21">
        <f>H4+J4+L4+N4+P4+R4+T4</f>
        <v>17416.425000000003</v>
      </c>
      <c r="AI4" s="21">
        <f>C4-E4</f>
        <v>954.9000000000051</v>
      </c>
    </row>
    <row r="5" spans="1:35" s="8" customFormat="1" ht="337.5" customHeight="1">
      <c r="A5" s="17" t="s">
        <v>31</v>
      </c>
      <c r="B5" s="18">
        <f>B6</f>
        <v>23632.497</v>
      </c>
      <c r="C5" s="18">
        <f>C6</f>
        <v>16088.832</v>
      </c>
      <c r="D5" s="18">
        <f aca="true" t="shared" si="3" ref="D5:J5">D6</f>
        <v>15692.408999999998</v>
      </c>
      <c r="E5" s="18">
        <f t="shared" si="3"/>
        <v>15692.408999999998</v>
      </c>
      <c r="F5" s="19">
        <f>F6</f>
        <v>66.40182372603284</v>
      </c>
      <c r="G5" s="19">
        <f t="shared" si="3"/>
        <v>97.53603617714448</v>
      </c>
      <c r="H5" s="18">
        <f>H6</f>
        <v>2175.628</v>
      </c>
      <c r="I5" s="18">
        <f t="shared" si="3"/>
        <v>1193.24</v>
      </c>
      <c r="J5" s="18">
        <f t="shared" si="3"/>
        <v>1740.157</v>
      </c>
      <c r="K5" s="18">
        <f aca="true" t="shared" si="4" ref="K5:P5">K6</f>
        <v>1770.9</v>
      </c>
      <c r="L5" s="18">
        <f t="shared" si="4"/>
        <v>2033.827</v>
      </c>
      <c r="M5" s="18">
        <f t="shared" si="4"/>
        <v>1839.62</v>
      </c>
      <c r="N5" s="18">
        <f t="shared" si="4"/>
        <v>2176.751</v>
      </c>
      <c r="O5" s="18">
        <f t="shared" si="4"/>
        <v>2095.46</v>
      </c>
      <c r="P5" s="18">
        <f t="shared" si="4"/>
        <v>1829.204</v>
      </c>
      <c r="Q5" s="18">
        <f>Q6</f>
        <v>1957.43</v>
      </c>
      <c r="R5" s="18">
        <f>R6</f>
        <v>1832.458</v>
      </c>
      <c r="S5" s="18">
        <f>S6</f>
        <v>1692.23</v>
      </c>
      <c r="T5" s="18">
        <f>T6</f>
        <v>2383.453</v>
      </c>
      <c r="U5" s="18">
        <f>U6</f>
        <v>2058.07</v>
      </c>
      <c r="V5" s="18">
        <f aca="true" t="shared" si="5" ref="V5:AD5">V6</f>
        <v>1917.354</v>
      </c>
      <c r="W5" s="18">
        <f t="shared" si="5"/>
        <v>1524.159</v>
      </c>
      <c r="X5" s="18">
        <f t="shared" si="5"/>
        <v>1909.034</v>
      </c>
      <c r="Y5" s="18">
        <f t="shared" si="5"/>
        <v>1561.3</v>
      </c>
      <c r="Z5" s="18">
        <f t="shared" si="5"/>
        <v>1804.234</v>
      </c>
      <c r="AA5" s="18">
        <f t="shared" si="5"/>
        <v>0</v>
      </c>
      <c r="AB5" s="18">
        <f t="shared" si="5"/>
        <v>2272.333</v>
      </c>
      <c r="AC5" s="18">
        <f t="shared" si="5"/>
        <v>0</v>
      </c>
      <c r="AD5" s="18">
        <f t="shared" si="5"/>
        <v>1558.064</v>
      </c>
      <c r="AE5" s="18">
        <f>AE6</f>
        <v>0</v>
      </c>
      <c r="AF5" s="20" t="s">
        <v>38</v>
      </c>
      <c r="AG5" s="21">
        <f aca="true" t="shared" si="6" ref="AG5:AG65">H5+J5+L5+N5+P5+R5+T5+V5+X5+Z5+AB5+AD5</f>
        <v>23632.497</v>
      </c>
      <c r="AH5" s="21">
        <f aca="true" t="shared" si="7" ref="AH5:AH65">H5+J5+L5+N5+P5+R5+T5</f>
        <v>14171.478000000001</v>
      </c>
      <c r="AI5" s="21">
        <f aca="true" t="shared" si="8" ref="AI5:AI65">C5-E5</f>
        <v>396.4230000000025</v>
      </c>
    </row>
    <row r="6" spans="1:35" s="8" customFormat="1" ht="18.75">
      <c r="A6" s="22" t="s">
        <v>1</v>
      </c>
      <c r="B6" s="23">
        <f>B7+B8+B9+B10</f>
        <v>23632.497</v>
      </c>
      <c r="C6" s="23">
        <f>C7+C8+C9+C10</f>
        <v>16088.832</v>
      </c>
      <c r="D6" s="23">
        <f>D7+D8+D9+D10</f>
        <v>15692.408999999998</v>
      </c>
      <c r="E6" s="23">
        <f>E7+E8+E9+E10</f>
        <v>15692.408999999998</v>
      </c>
      <c r="F6" s="15">
        <f>F8</f>
        <v>66.40182372603284</v>
      </c>
      <c r="G6" s="15">
        <f>G8</f>
        <v>97.53603617714448</v>
      </c>
      <c r="H6" s="23">
        <f>H7+H8+H9+H10</f>
        <v>2175.628</v>
      </c>
      <c r="I6" s="23">
        <f>I8</f>
        <v>1193.24</v>
      </c>
      <c r="J6" s="23">
        <f>J7+J8+J9+J10</f>
        <v>1740.157</v>
      </c>
      <c r="K6" s="23">
        <f>K8</f>
        <v>1770.9</v>
      </c>
      <c r="L6" s="23">
        <f>L7+L8+L9+L10</f>
        <v>2033.827</v>
      </c>
      <c r="M6" s="23">
        <f>M8</f>
        <v>1839.62</v>
      </c>
      <c r="N6" s="23">
        <f>N7+N8+N9+N10</f>
        <v>2176.751</v>
      </c>
      <c r="O6" s="23">
        <f>O8</f>
        <v>2095.46</v>
      </c>
      <c r="P6" s="23">
        <f>P7+P8+P9+P10</f>
        <v>1829.204</v>
      </c>
      <c r="Q6" s="23">
        <f>Q8</f>
        <v>1957.43</v>
      </c>
      <c r="R6" s="23">
        <f>R7+R8+R9+R10</f>
        <v>1832.458</v>
      </c>
      <c r="S6" s="23">
        <f>S8</f>
        <v>1692.23</v>
      </c>
      <c r="T6" s="23">
        <f>T8</f>
        <v>2383.453</v>
      </c>
      <c r="U6" s="23">
        <f>U8</f>
        <v>2058.07</v>
      </c>
      <c r="V6" s="23">
        <f aca="true" t="shared" si="9" ref="V6:AE6">V8</f>
        <v>1917.354</v>
      </c>
      <c r="W6" s="23">
        <f t="shared" si="9"/>
        <v>1524.159</v>
      </c>
      <c r="X6" s="23">
        <f t="shared" si="9"/>
        <v>1909.034</v>
      </c>
      <c r="Y6" s="23">
        <f t="shared" si="9"/>
        <v>1561.3</v>
      </c>
      <c r="Z6" s="23">
        <f t="shared" si="9"/>
        <v>1804.234</v>
      </c>
      <c r="AA6" s="23">
        <f t="shared" si="9"/>
        <v>0</v>
      </c>
      <c r="AB6" s="23">
        <f t="shared" si="9"/>
        <v>2272.333</v>
      </c>
      <c r="AC6" s="23">
        <f t="shared" si="9"/>
        <v>0</v>
      </c>
      <c r="AD6" s="23">
        <f t="shared" si="9"/>
        <v>1558.064</v>
      </c>
      <c r="AE6" s="23">
        <f t="shared" si="9"/>
        <v>0</v>
      </c>
      <c r="AF6" s="28"/>
      <c r="AG6" s="21">
        <f t="shared" si="6"/>
        <v>23632.497</v>
      </c>
      <c r="AH6" s="21">
        <f t="shared" si="7"/>
        <v>14171.478000000001</v>
      </c>
      <c r="AI6" s="21">
        <f t="shared" si="8"/>
        <v>396.4230000000025</v>
      </c>
    </row>
    <row r="7" spans="1:35" s="8" customFormat="1" ht="18.75">
      <c r="A7" s="25" t="s">
        <v>2</v>
      </c>
      <c r="B7" s="23"/>
      <c r="C7" s="15"/>
      <c r="D7" s="15"/>
      <c r="E7" s="15"/>
      <c r="F7" s="15"/>
      <c r="G7" s="1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7"/>
      <c r="AF7" s="28"/>
      <c r="AG7" s="21">
        <f t="shared" si="6"/>
        <v>0</v>
      </c>
      <c r="AH7" s="21">
        <f t="shared" si="7"/>
        <v>0</v>
      </c>
      <c r="AI7" s="21">
        <f t="shared" si="8"/>
        <v>0</v>
      </c>
    </row>
    <row r="8" spans="1:35" s="8" customFormat="1" ht="18.75">
      <c r="A8" s="25" t="s">
        <v>3</v>
      </c>
      <c r="B8" s="15">
        <f>H8+J8+L8+N8+P8+R8+T8+V8+X8+Z8+AB8+AD8</f>
        <v>23632.497</v>
      </c>
      <c r="C8" s="15">
        <f>H8+J8+L8+N8+P8+R8+T8+V8</f>
        <v>16088.832</v>
      </c>
      <c r="D8" s="15">
        <f>E8</f>
        <v>15692.408999999998</v>
      </c>
      <c r="E8" s="15">
        <f>I8+K8+M8+O8+Q8+S8+U8+W8+Y8</f>
        <v>15692.408999999998</v>
      </c>
      <c r="F8" s="15">
        <f>E8/B8*100</f>
        <v>66.40182372603284</v>
      </c>
      <c r="G8" s="15">
        <f>E8/C8*100</f>
        <v>97.53603617714448</v>
      </c>
      <c r="H8" s="15">
        <v>2175.628</v>
      </c>
      <c r="I8" s="15">
        <v>1193.24</v>
      </c>
      <c r="J8" s="15">
        <v>1740.157</v>
      </c>
      <c r="K8" s="15">
        <v>1770.9</v>
      </c>
      <c r="L8" s="15">
        <v>2033.827</v>
      </c>
      <c r="M8" s="15">
        <v>1839.62</v>
      </c>
      <c r="N8" s="15">
        <v>2176.751</v>
      </c>
      <c r="O8" s="15">
        <v>2095.46</v>
      </c>
      <c r="P8" s="15">
        <v>1829.204</v>
      </c>
      <c r="Q8" s="15">
        <v>1957.43</v>
      </c>
      <c r="R8" s="15">
        <v>1832.458</v>
      </c>
      <c r="S8" s="15">
        <v>1692.23</v>
      </c>
      <c r="T8" s="16">
        <v>2383.453</v>
      </c>
      <c r="U8" s="15">
        <v>2058.07</v>
      </c>
      <c r="V8" s="15">
        <v>1917.354</v>
      </c>
      <c r="W8" s="15">
        <v>1524.159</v>
      </c>
      <c r="X8" s="16">
        <v>1909.034</v>
      </c>
      <c r="Y8" s="15">
        <v>1561.3</v>
      </c>
      <c r="Z8" s="16">
        <v>1804.234</v>
      </c>
      <c r="AA8" s="15"/>
      <c r="AB8" s="16">
        <v>2272.333</v>
      </c>
      <c r="AC8" s="15"/>
      <c r="AD8" s="16">
        <v>1558.064</v>
      </c>
      <c r="AE8" s="15"/>
      <c r="AF8" s="28"/>
      <c r="AG8" s="21">
        <f t="shared" si="6"/>
        <v>23632.497</v>
      </c>
      <c r="AH8" s="21">
        <f t="shared" si="7"/>
        <v>14171.478000000001</v>
      </c>
      <c r="AI8" s="21">
        <f t="shared" si="8"/>
        <v>396.4230000000025</v>
      </c>
    </row>
    <row r="9" spans="1:35" s="8" customFormat="1" ht="18.75">
      <c r="A9" s="25" t="s">
        <v>4</v>
      </c>
      <c r="B9" s="23"/>
      <c r="C9" s="15"/>
      <c r="D9" s="15"/>
      <c r="E9" s="15"/>
      <c r="F9" s="15"/>
      <c r="G9" s="29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28"/>
      <c r="AG9" s="21">
        <f t="shared" si="6"/>
        <v>0</v>
      </c>
      <c r="AH9" s="21">
        <f t="shared" si="7"/>
        <v>0</v>
      </c>
      <c r="AI9" s="21">
        <f t="shared" si="8"/>
        <v>0</v>
      </c>
    </row>
    <row r="10" spans="1:35" s="8" customFormat="1" ht="18.75">
      <c r="A10" s="25" t="s">
        <v>5</v>
      </c>
      <c r="B10" s="23"/>
      <c r="C10" s="15"/>
      <c r="D10" s="15"/>
      <c r="E10" s="15"/>
      <c r="F10" s="15"/>
      <c r="G10" s="2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28"/>
      <c r="AG10" s="21">
        <f t="shared" si="6"/>
        <v>0</v>
      </c>
      <c r="AH10" s="21">
        <f t="shared" si="7"/>
        <v>0</v>
      </c>
      <c r="AI10" s="21">
        <f t="shared" si="8"/>
        <v>0</v>
      </c>
    </row>
    <row r="11" spans="1:35" s="8" customFormat="1" ht="208.5" customHeight="1">
      <c r="A11" s="17" t="s">
        <v>28</v>
      </c>
      <c r="B11" s="18">
        <f aca="true" t="shared" si="10" ref="B11:J11">B12</f>
        <v>160.6</v>
      </c>
      <c r="C11" s="18">
        <f t="shared" si="10"/>
        <v>160.6</v>
      </c>
      <c r="D11" s="18">
        <f t="shared" si="10"/>
        <v>160.6</v>
      </c>
      <c r="E11" s="18">
        <f>E12</f>
        <v>160.6</v>
      </c>
      <c r="F11" s="19">
        <f t="shared" si="10"/>
        <v>100</v>
      </c>
      <c r="G11" s="19">
        <f t="shared" si="10"/>
        <v>100</v>
      </c>
      <c r="H11" s="18">
        <f t="shared" si="10"/>
        <v>0</v>
      </c>
      <c r="I11" s="18">
        <f t="shared" si="10"/>
        <v>0</v>
      </c>
      <c r="J11" s="18">
        <f t="shared" si="10"/>
        <v>0</v>
      </c>
      <c r="K11" s="18">
        <f aca="true" t="shared" si="11" ref="K11:P11">K12</f>
        <v>0</v>
      </c>
      <c r="L11" s="18">
        <f t="shared" si="11"/>
        <v>0</v>
      </c>
      <c r="M11" s="18">
        <f t="shared" si="11"/>
        <v>0</v>
      </c>
      <c r="N11" s="18">
        <f t="shared" si="11"/>
        <v>0</v>
      </c>
      <c r="O11" s="18">
        <f t="shared" si="11"/>
        <v>0</v>
      </c>
      <c r="P11" s="18">
        <f t="shared" si="11"/>
        <v>0</v>
      </c>
      <c r="Q11" s="18">
        <f aca="true" t="shared" si="12" ref="Q11:V11">Q12</f>
        <v>0</v>
      </c>
      <c r="R11" s="18">
        <f t="shared" si="12"/>
        <v>0</v>
      </c>
      <c r="S11" s="18">
        <f t="shared" si="12"/>
        <v>0</v>
      </c>
      <c r="T11" s="18">
        <f t="shared" si="12"/>
        <v>80.3</v>
      </c>
      <c r="U11" s="18">
        <f t="shared" si="12"/>
        <v>0</v>
      </c>
      <c r="V11" s="18">
        <f t="shared" si="12"/>
        <v>80.3</v>
      </c>
      <c r="W11" s="18">
        <f aca="true" t="shared" si="13" ref="W11:AE11">W12</f>
        <v>80.3</v>
      </c>
      <c r="X11" s="18">
        <f t="shared" si="13"/>
        <v>0</v>
      </c>
      <c r="Y11" s="18">
        <f t="shared" si="13"/>
        <v>80.3</v>
      </c>
      <c r="Z11" s="18">
        <f t="shared" si="13"/>
        <v>0</v>
      </c>
      <c r="AA11" s="18">
        <f t="shared" si="13"/>
        <v>0</v>
      </c>
      <c r="AB11" s="18">
        <f t="shared" si="13"/>
        <v>0</v>
      </c>
      <c r="AC11" s="18">
        <f t="shared" si="13"/>
        <v>0</v>
      </c>
      <c r="AD11" s="18">
        <f t="shared" si="13"/>
        <v>0</v>
      </c>
      <c r="AE11" s="18">
        <f t="shared" si="13"/>
        <v>0</v>
      </c>
      <c r="AF11" s="17" t="s">
        <v>55</v>
      </c>
      <c r="AG11" s="21">
        <f t="shared" si="6"/>
        <v>160.6</v>
      </c>
      <c r="AH11" s="21">
        <f t="shared" si="7"/>
        <v>80.3</v>
      </c>
      <c r="AI11" s="21">
        <f t="shared" si="8"/>
        <v>0</v>
      </c>
    </row>
    <row r="12" spans="1:35" s="8" customFormat="1" ht="22.5" customHeight="1">
      <c r="A12" s="22" t="s">
        <v>1</v>
      </c>
      <c r="B12" s="23">
        <f>B14</f>
        <v>160.6</v>
      </c>
      <c r="C12" s="23">
        <f>C14</f>
        <v>160.6</v>
      </c>
      <c r="D12" s="23">
        <f aca="true" t="shared" si="14" ref="D12:J12">D14</f>
        <v>160.6</v>
      </c>
      <c r="E12" s="23">
        <f t="shared" si="14"/>
        <v>160.6</v>
      </c>
      <c r="F12" s="15">
        <f t="shared" si="14"/>
        <v>100</v>
      </c>
      <c r="G12" s="15">
        <f t="shared" si="14"/>
        <v>100</v>
      </c>
      <c r="H12" s="23">
        <f t="shared" si="14"/>
        <v>0</v>
      </c>
      <c r="I12" s="23">
        <f t="shared" si="14"/>
        <v>0</v>
      </c>
      <c r="J12" s="23">
        <f t="shared" si="14"/>
        <v>0</v>
      </c>
      <c r="K12" s="23">
        <f aca="true" t="shared" si="15" ref="K12:P12">K14</f>
        <v>0</v>
      </c>
      <c r="L12" s="23">
        <f t="shared" si="15"/>
        <v>0</v>
      </c>
      <c r="M12" s="23">
        <f t="shared" si="15"/>
        <v>0</v>
      </c>
      <c r="N12" s="23">
        <f t="shared" si="15"/>
        <v>0</v>
      </c>
      <c r="O12" s="23">
        <f t="shared" si="15"/>
        <v>0</v>
      </c>
      <c r="P12" s="23">
        <f t="shared" si="15"/>
        <v>0</v>
      </c>
      <c r="Q12" s="23">
        <f aca="true" t="shared" si="16" ref="Q12:V12">Q14</f>
        <v>0</v>
      </c>
      <c r="R12" s="23">
        <f t="shared" si="16"/>
        <v>0</v>
      </c>
      <c r="S12" s="23">
        <f t="shared" si="16"/>
        <v>0</v>
      </c>
      <c r="T12" s="23">
        <f t="shared" si="16"/>
        <v>80.3</v>
      </c>
      <c r="U12" s="23">
        <f t="shared" si="16"/>
        <v>0</v>
      </c>
      <c r="V12" s="23">
        <f t="shared" si="16"/>
        <v>80.3</v>
      </c>
      <c r="W12" s="23">
        <f aca="true" t="shared" si="17" ref="W12:AE12">W14</f>
        <v>80.3</v>
      </c>
      <c r="X12" s="23">
        <f t="shared" si="17"/>
        <v>0</v>
      </c>
      <c r="Y12" s="23">
        <f t="shared" si="17"/>
        <v>80.3</v>
      </c>
      <c r="Z12" s="23">
        <f t="shared" si="17"/>
        <v>0</v>
      </c>
      <c r="AA12" s="23">
        <f t="shared" si="17"/>
        <v>0</v>
      </c>
      <c r="AB12" s="23">
        <f t="shared" si="17"/>
        <v>0</v>
      </c>
      <c r="AC12" s="23">
        <f t="shared" si="17"/>
        <v>0</v>
      </c>
      <c r="AD12" s="23">
        <f t="shared" si="17"/>
        <v>0</v>
      </c>
      <c r="AE12" s="23">
        <f t="shared" si="17"/>
        <v>0</v>
      </c>
      <c r="AF12" s="24"/>
      <c r="AG12" s="21">
        <f t="shared" si="6"/>
        <v>160.6</v>
      </c>
      <c r="AH12" s="21">
        <f t="shared" si="7"/>
        <v>80.3</v>
      </c>
      <c r="AI12" s="21">
        <f t="shared" si="8"/>
        <v>0</v>
      </c>
    </row>
    <row r="13" spans="1:35" s="8" customFormat="1" ht="18.75">
      <c r="A13" s="25" t="s">
        <v>2</v>
      </c>
      <c r="B13" s="23"/>
      <c r="C13" s="15"/>
      <c r="D13" s="15"/>
      <c r="E13" s="15"/>
      <c r="F13" s="15"/>
      <c r="G13" s="1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  <c r="AF13" s="24"/>
      <c r="AG13" s="21">
        <f t="shared" si="6"/>
        <v>0</v>
      </c>
      <c r="AH13" s="21">
        <f t="shared" si="7"/>
        <v>0</v>
      </c>
      <c r="AI13" s="21">
        <f t="shared" si="8"/>
        <v>0</v>
      </c>
    </row>
    <row r="14" spans="1:35" s="8" customFormat="1" ht="18.75">
      <c r="A14" s="28" t="s">
        <v>3</v>
      </c>
      <c r="B14" s="23">
        <f>H14+J14+L14+N14+P14+R14+T14+V14+X14+Z14+AB14+AD14</f>
        <v>160.6</v>
      </c>
      <c r="C14" s="15">
        <f>H14+J14+L14+T14+V14</f>
        <v>160.6</v>
      </c>
      <c r="D14" s="15">
        <f>E14</f>
        <v>160.6</v>
      </c>
      <c r="E14" s="15">
        <f>I14+K14+M14+O14+Q14+S14+U14+W14+Y14</f>
        <v>160.6</v>
      </c>
      <c r="F14" s="15">
        <f>E14/B14*100</f>
        <v>100</v>
      </c>
      <c r="G14" s="15">
        <f>E14/C14*100</f>
        <v>100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80.3</v>
      </c>
      <c r="U14" s="15">
        <v>0</v>
      </c>
      <c r="V14" s="15">
        <v>80.3</v>
      </c>
      <c r="W14" s="15">
        <v>80.3</v>
      </c>
      <c r="X14" s="15">
        <v>0</v>
      </c>
      <c r="Y14" s="15">
        <v>80.3</v>
      </c>
      <c r="Z14" s="15">
        <v>0</v>
      </c>
      <c r="AA14" s="15"/>
      <c r="AB14" s="15">
        <v>0</v>
      </c>
      <c r="AC14" s="15"/>
      <c r="AD14" s="15">
        <v>0</v>
      </c>
      <c r="AE14" s="15"/>
      <c r="AG14" s="21">
        <f t="shared" si="6"/>
        <v>160.6</v>
      </c>
      <c r="AH14" s="21">
        <f t="shared" si="7"/>
        <v>80.3</v>
      </c>
      <c r="AI14" s="21">
        <f t="shared" si="8"/>
        <v>0</v>
      </c>
    </row>
    <row r="15" spans="1:35" s="8" customFormat="1" ht="18.75">
      <c r="A15" s="25" t="s">
        <v>4</v>
      </c>
      <c r="B15" s="23"/>
      <c r="C15" s="15"/>
      <c r="D15" s="15"/>
      <c r="E15" s="15"/>
      <c r="F15" s="15"/>
      <c r="G15" s="29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7"/>
      <c r="AF15" s="24"/>
      <c r="AG15" s="21">
        <f t="shared" si="6"/>
        <v>0</v>
      </c>
      <c r="AH15" s="21">
        <f t="shared" si="7"/>
        <v>0</v>
      </c>
      <c r="AI15" s="21">
        <f t="shared" si="8"/>
        <v>0</v>
      </c>
    </row>
    <row r="16" spans="1:35" s="8" customFormat="1" ht="18.75">
      <c r="A16" s="25" t="s">
        <v>5</v>
      </c>
      <c r="B16" s="23"/>
      <c r="C16" s="15"/>
      <c r="D16" s="15"/>
      <c r="E16" s="15"/>
      <c r="F16" s="15"/>
      <c r="G16" s="2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7"/>
      <c r="AF16" s="24"/>
      <c r="AG16" s="21">
        <f t="shared" si="6"/>
        <v>0</v>
      </c>
      <c r="AH16" s="21">
        <f t="shared" si="7"/>
        <v>0</v>
      </c>
      <c r="AI16" s="21">
        <f t="shared" si="8"/>
        <v>0</v>
      </c>
    </row>
    <row r="17" spans="1:35" s="8" customFormat="1" ht="105" customHeight="1">
      <c r="A17" s="17" t="s">
        <v>32</v>
      </c>
      <c r="B17" s="18">
        <f aca="true" t="shared" si="18" ref="B17:J17">B18</f>
        <v>5425.100000000001</v>
      </c>
      <c r="C17" s="18">
        <f t="shared" si="18"/>
        <v>4068.827</v>
      </c>
      <c r="D17" s="18">
        <f t="shared" si="18"/>
        <v>3510.3500000000004</v>
      </c>
      <c r="E17" s="18">
        <f t="shared" si="18"/>
        <v>3510.3500000000004</v>
      </c>
      <c r="F17" s="19">
        <f t="shared" si="18"/>
        <v>64.70571971023574</v>
      </c>
      <c r="G17" s="19">
        <f t="shared" si="18"/>
        <v>86.27425053952896</v>
      </c>
      <c r="H17" s="18">
        <f t="shared" si="18"/>
        <v>452.093</v>
      </c>
      <c r="I17" s="18">
        <f t="shared" si="18"/>
        <v>60.46</v>
      </c>
      <c r="J17" s="18">
        <f t="shared" si="18"/>
        <v>452.093</v>
      </c>
      <c r="K17" s="18">
        <f>K18</f>
        <v>0</v>
      </c>
      <c r="L17" s="18">
        <f>L18</f>
        <v>452.093</v>
      </c>
      <c r="M17" s="18">
        <f>M18</f>
        <v>853.05</v>
      </c>
      <c r="N17" s="18">
        <f aca="true" t="shared" si="19" ref="N17:T17">N18</f>
        <v>452.093</v>
      </c>
      <c r="O17" s="18">
        <f t="shared" si="19"/>
        <v>416.05</v>
      </c>
      <c r="P17" s="18">
        <f t="shared" si="19"/>
        <v>452.092</v>
      </c>
      <c r="Q17" s="18">
        <f t="shared" si="19"/>
        <v>416.05</v>
      </c>
      <c r="R17" s="18">
        <f t="shared" si="19"/>
        <v>452.092</v>
      </c>
      <c r="S17" s="18">
        <f t="shared" si="19"/>
        <v>440.43</v>
      </c>
      <c r="T17" s="18">
        <f t="shared" si="19"/>
        <v>452.091</v>
      </c>
      <c r="U17" s="18">
        <v>441.61</v>
      </c>
      <c r="V17" s="18">
        <f>V18</f>
        <v>452.09</v>
      </c>
      <c r="W17" s="18">
        <f>W18</f>
        <v>441.09</v>
      </c>
      <c r="X17" s="18">
        <f aca="true" t="shared" si="20" ref="X17:AE17">X18</f>
        <v>452.09</v>
      </c>
      <c r="Y17" s="18">
        <f t="shared" si="20"/>
        <v>441.61</v>
      </c>
      <c r="Z17" s="18">
        <f t="shared" si="20"/>
        <v>452.091</v>
      </c>
      <c r="AA17" s="18">
        <f t="shared" si="20"/>
        <v>0</v>
      </c>
      <c r="AB17" s="18">
        <f t="shared" si="20"/>
        <v>452.091</v>
      </c>
      <c r="AC17" s="18">
        <f t="shared" si="20"/>
        <v>0</v>
      </c>
      <c r="AD17" s="18">
        <f t="shared" si="20"/>
        <v>452.091</v>
      </c>
      <c r="AE17" s="18">
        <f t="shared" si="20"/>
        <v>0</v>
      </c>
      <c r="AF17" s="31" t="s">
        <v>39</v>
      </c>
      <c r="AG17" s="21">
        <f t="shared" si="6"/>
        <v>5425.100000000001</v>
      </c>
      <c r="AH17" s="21">
        <f t="shared" si="7"/>
        <v>3164.647</v>
      </c>
      <c r="AI17" s="21">
        <f t="shared" si="8"/>
        <v>558.4769999999999</v>
      </c>
    </row>
    <row r="18" spans="1:35" s="8" customFormat="1" ht="18.75" customHeight="1">
      <c r="A18" s="22" t="s">
        <v>1</v>
      </c>
      <c r="B18" s="23">
        <f aca="true" t="shared" si="21" ref="B18:J18">B20</f>
        <v>5425.100000000001</v>
      </c>
      <c r="C18" s="23">
        <f t="shared" si="21"/>
        <v>4068.827</v>
      </c>
      <c r="D18" s="23">
        <f>D20</f>
        <v>3510.3500000000004</v>
      </c>
      <c r="E18" s="23">
        <f t="shared" si="21"/>
        <v>3510.3500000000004</v>
      </c>
      <c r="F18" s="15">
        <f t="shared" si="21"/>
        <v>64.70571971023574</v>
      </c>
      <c r="G18" s="15">
        <f t="shared" si="21"/>
        <v>86.27425053952896</v>
      </c>
      <c r="H18" s="23">
        <f t="shared" si="21"/>
        <v>452.093</v>
      </c>
      <c r="I18" s="23">
        <f t="shared" si="21"/>
        <v>60.46</v>
      </c>
      <c r="J18" s="23">
        <f t="shared" si="21"/>
        <v>452.093</v>
      </c>
      <c r="K18" s="23">
        <f>K20</f>
        <v>0</v>
      </c>
      <c r="L18" s="23">
        <f>L20</f>
        <v>452.093</v>
      </c>
      <c r="M18" s="23">
        <f>M20</f>
        <v>853.05</v>
      </c>
      <c r="N18" s="23">
        <f aca="true" t="shared" si="22" ref="N18:T18">N20</f>
        <v>452.093</v>
      </c>
      <c r="O18" s="23">
        <f t="shared" si="22"/>
        <v>416.05</v>
      </c>
      <c r="P18" s="23">
        <f t="shared" si="22"/>
        <v>452.092</v>
      </c>
      <c r="Q18" s="23">
        <f t="shared" si="22"/>
        <v>416.05</v>
      </c>
      <c r="R18" s="23">
        <f t="shared" si="22"/>
        <v>452.092</v>
      </c>
      <c r="S18" s="23">
        <f t="shared" si="22"/>
        <v>440.43</v>
      </c>
      <c r="T18" s="23">
        <f t="shared" si="22"/>
        <v>452.091</v>
      </c>
      <c r="U18" s="23">
        <v>441.61</v>
      </c>
      <c r="V18" s="23">
        <f>V20</f>
        <v>452.09</v>
      </c>
      <c r="W18" s="23">
        <f aca="true" t="shared" si="23" ref="W18:AE18">W20</f>
        <v>441.09</v>
      </c>
      <c r="X18" s="23">
        <f t="shared" si="23"/>
        <v>452.09</v>
      </c>
      <c r="Y18" s="23">
        <f t="shared" si="23"/>
        <v>441.61</v>
      </c>
      <c r="Z18" s="23">
        <f t="shared" si="23"/>
        <v>452.091</v>
      </c>
      <c r="AA18" s="23">
        <f t="shared" si="23"/>
        <v>0</v>
      </c>
      <c r="AB18" s="23">
        <f t="shared" si="23"/>
        <v>452.091</v>
      </c>
      <c r="AC18" s="23">
        <f t="shared" si="23"/>
        <v>0</v>
      </c>
      <c r="AD18" s="23">
        <f t="shared" si="23"/>
        <v>452.091</v>
      </c>
      <c r="AE18" s="23">
        <f t="shared" si="23"/>
        <v>0</v>
      </c>
      <c r="AF18" s="67"/>
      <c r="AG18" s="21">
        <f t="shared" si="6"/>
        <v>5425.100000000001</v>
      </c>
      <c r="AH18" s="21">
        <f t="shared" si="7"/>
        <v>3164.647</v>
      </c>
      <c r="AI18" s="21">
        <f t="shared" si="8"/>
        <v>558.4769999999999</v>
      </c>
    </row>
    <row r="19" spans="1:35" s="8" customFormat="1" ht="18.75">
      <c r="A19" s="25" t="s">
        <v>2</v>
      </c>
      <c r="B19" s="23"/>
      <c r="C19" s="15"/>
      <c r="D19" s="15"/>
      <c r="E19" s="15"/>
      <c r="F19" s="15"/>
      <c r="G19" s="1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68"/>
      <c r="AG19" s="21">
        <f t="shared" si="6"/>
        <v>0</v>
      </c>
      <c r="AH19" s="21">
        <f t="shared" si="7"/>
        <v>0</v>
      </c>
      <c r="AI19" s="21">
        <f t="shared" si="8"/>
        <v>0</v>
      </c>
    </row>
    <row r="20" spans="1:35" s="8" customFormat="1" ht="21" customHeight="1">
      <c r="A20" s="28" t="s">
        <v>3</v>
      </c>
      <c r="B20" s="23">
        <f>H20+J20+L20+N20+P20+R20+T20+V20+X20+Z20+AB20+AD20</f>
        <v>5425.100000000001</v>
      </c>
      <c r="C20" s="16">
        <f>H20+J20+L20+N20+P20+R20+T20+V20+X20</f>
        <v>4068.827</v>
      </c>
      <c r="D20" s="15">
        <f>E20</f>
        <v>3510.3500000000004</v>
      </c>
      <c r="E20" s="15">
        <f>I20+K20+M20+O20+Q20+S20+U20+W20+Y20</f>
        <v>3510.3500000000004</v>
      </c>
      <c r="F20" s="15">
        <f>E20/B20*100</f>
        <v>64.70571971023574</v>
      </c>
      <c r="G20" s="15">
        <f>E20/C20*100</f>
        <v>86.27425053952896</v>
      </c>
      <c r="H20" s="15">
        <v>452.093</v>
      </c>
      <c r="I20" s="15">
        <v>60.46</v>
      </c>
      <c r="J20" s="15">
        <v>452.093</v>
      </c>
      <c r="K20" s="15">
        <v>0</v>
      </c>
      <c r="L20" s="15">
        <v>452.093</v>
      </c>
      <c r="M20" s="15">
        <v>853.05</v>
      </c>
      <c r="N20" s="15">
        <v>452.093</v>
      </c>
      <c r="O20" s="15">
        <v>416.05</v>
      </c>
      <c r="P20" s="15">
        <v>452.092</v>
      </c>
      <c r="Q20" s="15">
        <v>416.05</v>
      </c>
      <c r="R20" s="15">
        <v>452.092</v>
      </c>
      <c r="S20" s="15">
        <v>440.43</v>
      </c>
      <c r="T20" s="15">
        <v>452.091</v>
      </c>
      <c r="U20" s="15">
        <v>441.61</v>
      </c>
      <c r="V20" s="15">
        <v>452.09</v>
      </c>
      <c r="W20" s="15">
        <v>441.09</v>
      </c>
      <c r="X20" s="15">
        <v>452.09</v>
      </c>
      <c r="Y20" s="15">
        <v>441.61</v>
      </c>
      <c r="Z20" s="15">
        <v>452.091</v>
      </c>
      <c r="AA20" s="15"/>
      <c r="AB20" s="15">
        <v>452.091</v>
      </c>
      <c r="AC20" s="15"/>
      <c r="AD20" s="15">
        <v>452.091</v>
      </c>
      <c r="AE20" s="15"/>
      <c r="AF20" s="68"/>
      <c r="AG20" s="21">
        <f t="shared" si="6"/>
        <v>5425.100000000001</v>
      </c>
      <c r="AH20" s="21">
        <f t="shared" si="7"/>
        <v>3164.647</v>
      </c>
      <c r="AI20" s="21">
        <f t="shared" si="8"/>
        <v>558.4769999999999</v>
      </c>
    </row>
    <row r="21" spans="1:35" s="8" customFormat="1" ht="18.75">
      <c r="A21" s="25" t="s">
        <v>4</v>
      </c>
      <c r="B21" s="2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7"/>
      <c r="AF21" s="68"/>
      <c r="AG21" s="21">
        <f t="shared" si="6"/>
        <v>0</v>
      </c>
      <c r="AH21" s="21">
        <f t="shared" si="7"/>
        <v>0</v>
      </c>
      <c r="AI21" s="21">
        <f t="shared" si="8"/>
        <v>0</v>
      </c>
    </row>
    <row r="22" spans="1:35" s="8" customFormat="1" ht="18.75">
      <c r="A22" s="25" t="s">
        <v>5</v>
      </c>
      <c r="B22" s="23"/>
      <c r="C22" s="15"/>
      <c r="D22" s="15"/>
      <c r="E22" s="15"/>
      <c r="F22" s="15"/>
      <c r="G22" s="29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27"/>
      <c r="AF22" s="69"/>
      <c r="AG22" s="21">
        <f t="shared" si="6"/>
        <v>0</v>
      </c>
      <c r="AH22" s="21">
        <f t="shared" si="7"/>
        <v>0</v>
      </c>
      <c r="AI22" s="21">
        <f t="shared" si="8"/>
        <v>0</v>
      </c>
    </row>
    <row r="23" spans="1:35" s="8" customFormat="1" ht="105" customHeight="1">
      <c r="A23" s="17" t="s">
        <v>40</v>
      </c>
      <c r="B23" s="18">
        <f aca="true" t="shared" si="24" ref="B23:J23">B24</f>
        <v>95</v>
      </c>
      <c r="C23" s="18">
        <f t="shared" si="24"/>
        <v>95</v>
      </c>
      <c r="D23" s="18">
        <f t="shared" si="24"/>
        <v>95</v>
      </c>
      <c r="E23" s="18">
        <f t="shared" si="24"/>
        <v>95</v>
      </c>
      <c r="F23" s="19">
        <f t="shared" si="24"/>
        <v>100</v>
      </c>
      <c r="G23" s="19">
        <f t="shared" si="24"/>
        <v>100</v>
      </c>
      <c r="H23" s="18">
        <f t="shared" si="24"/>
        <v>0</v>
      </c>
      <c r="I23" s="18">
        <f t="shared" si="24"/>
        <v>0</v>
      </c>
      <c r="J23" s="18">
        <f t="shared" si="24"/>
        <v>0</v>
      </c>
      <c r="K23" s="18">
        <f>K24</f>
        <v>0</v>
      </c>
      <c r="L23" s="18">
        <f>L24</f>
        <v>0</v>
      </c>
      <c r="M23" s="18">
        <f>M24</f>
        <v>0</v>
      </c>
      <c r="N23" s="18">
        <f aca="true" t="shared" si="25" ref="N23:T23">N24</f>
        <v>0</v>
      </c>
      <c r="O23" s="18">
        <f t="shared" si="25"/>
        <v>0</v>
      </c>
      <c r="P23" s="18">
        <f t="shared" si="25"/>
        <v>0</v>
      </c>
      <c r="Q23" s="18">
        <f t="shared" si="25"/>
        <v>0</v>
      </c>
      <c r="R23" s="18">
        <f t="shared" si="25"/>
        <v>0</v>
      </c>
      <c r="S23" s="18">
        <f t="shared" si="25"/>
        <v>0</v>
      </c>
      <c r="T23" s="18">
        <f t="shared" si="25"/>
        <v>0</v>
      </c>
      <c r="U23" s="18">
        <v>0</v>
      </c>
      <c r="V23" s="18">
        <f>V24</f>
        <v>95</v>
      </c>
      <c r="W23" s="18">
        <f>W24</f>
        <v>95</v>
      </c>
      <c r="X23" s="18">
        <f aca="true" t="shared" si="26" ref="X23:AE23">X24</f>
        <v>0</v>
      </c>
      <c r="Y23" s="18">
        <f>Y24</f>
        <v>0</v>
      </c>
      <c r="Z23" s="18">
        <f t="shared" si="26"/>
        <v>0</v>
      </c>
      <c r="AA23" s="18">
        <f t="shared" si="26"/>
        <v>0</v>
      </c>
      <c r="AB23" s="18">
        <f t="shared" si="26"/>
        <v>0</v>
      </c>
      <c r="AC23" s="18">
        <f t="shared" si="26"/>
        <v>0</v>
      </c>
      <c r="AD23" s="18">
        <f t="shared" si="26"/>
        <v>0</v>
      </c>
      <c r="AE23" s="18">
        <f t="shared" si="26"/>
        <v>0</v>
      </c>
      <c r="AF23" s="31" t="s">
        <v>46</v>
      </c>
      <c r="AG23" s="21">
        <f t="shared" si="6"/>
        <v>95</v>
      </c>
      <c r="AH23" s="21">
        <f t="shared" si="7"/>
        <v>0</v>
      </c>
      <c r="AI23" s="21">
        <f t="shared" si="8"/>
        <v>0</v>
      </c>
    </row>
    <row r="24" spans="1:35" s="8" customFormat="1" ht="24" customHeight="1">
      <c r="A24" s="22" t="s">
        <v>1</v>
      </c>
      <c r="B24" s="23">
        <f aca="true" t="shared" si="27" ref="B24:T24">B26</f>
        <v>95</v>
      </c>
      <c r="C24" s="15">
        <f t="shared" si="27"/>
        <v>95</v>
      </c>
      <c r="D24" s="15">
        <f t="shared" si="27"/>
        <v>95</v>
      </c>
      <c r="E24" s="15">
        <f t="shared" si="27"/>
        <v>95</v>
      </c>
      <c r="F24" s="15">
        <f t="shared" si="27"/>
        <v>100</v>
      </c>
      <c r="G24" s="15">
        <f t="shared" si="27"/>
        <v>100</v>
      </c>
      <c r="H24" s="15">
        <f t="shared" si="27"/>
        <v>0</v>
      </c>
      <c r="I24" s="15">
        <f t="shared" si="27"/>
        <v>0</v>
      </c>
      <c r="J24" s="15">
        <f t="shared" si="27"/>
        <v>0</v>
      </c>
      <c r="K24" s="15">
        <f t="shared" si="27"/>
        <v>0</v>
      </c>
      <c r="L24" s="15">
        <f t="shared" si="27"/>
        <v>0</v>
      </c>
      <c r="M24" s="15">
        <f t="shared" si="27"/>
        <v>0</v>
      </c>
      <c r="N24" s="15">
        <f t="shared" si="27"/>
        <v>0</v>
      </c>
      <c r="O24" s="15">
        <f t="shared" si="27"/>
        <v>0</v>
      </c>
      <c r="P24" s="15">
        <f t="shared" si="27"/>
        <v>0</v>
      </c>
      <c r="Q24" s="15">
        <f t="shared" si="27"/>
        <v>0</v>
      </c>
      <c r="R24" s="15">
        <f t="shared" si="27"/>
        <v>0</v>
      </c>
      <c r="S24" s="15">
        <f t="shared" si="27"/>
        <v>0</v>
      </c>
      <c r="T24" s="15">
        <f t="shared" si="27"/>
        <v>0</v>
      </c>
      <c r="U24" s="15">
        <v>0</v>
      </c>
      <c r="V24" s="15">
        <f>V26</f>
        <v>95</v>
      </c>
      <c r="W24" s="15">
        <f>W26</f>
        <v>95</v>
      </c>
      <c r="X24" s="15">
        <f>X26</f>
        <v>0</v>
      </c>
      <c r="Y24" s="15">
        <f>Y26</f>
        <v>0</v>
      </c>
      <c r="Z24" s="15">
        <f>Z26</f>
        <v>0</v>
      </c>
      <c r="AA24" s="15"/>
      <c r="AB24" s="15">
        <f>AB26</f>
        <v>0</v>
      </c>
      <c r="AC24" s="15"/>
      <c r="AD24" s="15">
        <f>AD26</f>
        <v>0</v>
      </c>
      <c r="AE24" s="27"/>
      <c r="AF24" s="64"/>
      <c r="AG24" s="21">
        <f t="shared" si="6"/>
        <v>95</v>
      </c>
      <c r="AH24" s="21">
        <f t="shared" si="7"/>
        <v>0</v>
      </c>
      <c r="AI24" s="21">
        <f t="shared" si="8"/>
        <v>0</v>
      </c>
    </row>
    <row r="25" spans="1:35" s="8" customFormat="1" ht="22.5" customHeight="1">
      <c r="A25" s="25" t="s">
        <v>2</v>
      </c>
      <c r="B25" s="23"/>
      <c r="C25" s="15"/>
      <c r="D25" s="15"/>
      <c r="E25" s="15"/>
      <c r="F25" s="15"/>
      <c r="G25" s="29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7"/>
      <c r="AF25" s="65"/>
      <c r="AG25" s="21">
        <f t="shared" si="6"/>
        <v>0</v>
      </c>
      <c r="AH25" s="21">
        <f t="shared" si="7"/>
        <v>0</v>
      </c>
      <c r="AI25" s="21">
        <f t="shared" si="8"/>
        <v>0</v>
      </c>
    </row>
    <row r="26" spans="1:35" s="8" customFormat="1" ht="21" customHeight="1">
      <c r="A26" s="25" t="s">
        <v>3</v>
      </c>
      <c r="B26" s="23">
        <f>V26</f>
        <v>95</v>
      </c>
      <c r="C26" s="15">
        <f>V26</f>
        <v>95</v>
      </c>
      <c r="D26" s="15">
        <f>E26</f>
        <v>95</v>
      </c>
      <c r="E26" s="15">
        <f>W26</f>
        <v>95</v>
      </c>
      <c r="F26" s="15">
        <f>E26/B26*100</f>
        <v>100</v>
      </c>
      <c r="G26" s="15">
        <f>E26/C26*100</f>
        <v>100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95</v>
      </c>
      <c r="W26" s="15">
        <v>95</v>
      </c>
      <c r="X26" s="15">
        <v>0</v>
      </c>
      <c r="Y26" s="15">
        <v>0</v>
      </c>
      <c r="Z26" s="15">
        <v>0</v>
      </c>
      <c r="AA26" s="15"/>
      <c r="AB26" s="15">
        <v>0</v>
      </c>
      <c r="AC26" s="15"/>
      <c r="AD26" s="15">
        <v>0</v>
      </c>
      <c r="AE26" s="27"/>
      <c r="AF26" s="65"/>
      <c r="AG26" s="21">
        <f t="shared" si="6"/>
        <v>95</v>
      </c>
      <c r="AH26" s="21">
        <f t="shared" si="7"/>
        <v>0</v>
      </c>
      <c r="AI26" s="21">
        <f t="shared" si="8"/>
        <v>0</v>
      </c>
    </row>
    <row r="27" spans="1:35" s="8" customFormat="1" ht="21" customHeight="1">
      <c r="A27" s="25" t="s">
        <v>4</v>
      </c>
      <c r="B27" s="23"/>
      <c r="C27" s="15"/>
      <c r="D27" s="15"/>
      <c r="E27" s="15"/>
      <c r="F27" s="15"/>
      <c r="G27" s="2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7"/>
      <c r="AF27" s="65"/>
      <c r="AG27" s="21">
        <f t="shared" si="6"/>
        <v>0</v>
      </c>
      <c r="AH27" s="21">
        <f t="shared" si="7"/>
        <v>0</v>
      </c>
      <c r="AI27" s="21">
        <f t="shared" si="8"/>
        <v>0</v>
      </c>
    </row>
    <row r="28" spans="1:35" s="8" customFormat="1" ht="22.5" customHeight="1">
      <c r="A28" s="25" t="s">
        <v>5</v>
      </c>
      <c r="B28" s="23"/>
      <c r="C28" s="15"/>
      <c r="D28" s="15"/>
      <c r="E28" s="15"/>
      <c r="F28" s="15"/>
      <c r="G28" s="29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7"/>
      <c r="AF28" s="66"/>
      <c r="AG28" s="21">
        <f t="shared" si="6"/>
        <v>0</v>
      </c>
      <c r="AH28" s="21">
        <f t="shared" si="7"/>
        <v>0</v>
      </c>
      <c r="AI28" s="21">
        <f t="shared" si="8"/>
        <v>0</v>
      </c>
    </row>
    <row r="29" spans="1:35" s="8" customFormat="1" ht="37.5">
      <c r="A29" s="37" t="s">
        <v>6</v>
      </c>
      <c r="B29" s="38">
        <f>B30+B36+B42</f>
        <v>4897.6</v>
      </c>
      <c r="C29" s="38">
        <f>C30+C36+C42</f>
        <v>4757.14</v>
      </c>
      <c r="D29" s="38">
        <f>D30+D36+D42</f>
        <v>4668.313</v>
      </c>
      <c r="E29" s="38">
        <f>E30+E36+E42</f>
        <v>4668.313</v>
      </c>
      <c r="F29" s="38">
        <f>E29/B29*100</f>
        <v>95.31838043123162</v>
      </c>
      <c r="G29" s="38">
        <f>E29/C29*100</f>
        <v>98.13276464430308</v>
      </c>
      <c r="H29" s="38">
        <f aca="true" t="shared" si="28" ref="H29:AE29">H30+H36+H42</f>
        <v>0</v>
      </c>
      <c r="I29" s="38">
        <f t="shared" si="28"/>
        <v>0</v>
      </c>
      <c r="J29" s="38">
        <f t="shared" si="28"/>
        <v>0</v>
      </c>
      <c r="K29" s="38">
        <f t="shared" si="28"/>
        <v>0</v>
      </c>
      <c r="L29" s="38">
        <f t="shared" si="28"/>
        <v>1350</v>
      </c>
      <c r="M29" s="38">
        <f t="shared" si="28"/>
        <v>0</v>
      </c>
      <c r="N29" s="38">
        <f t="shared" si="28"/>
        <v>0</v>
      </c>
      <c r="O29" s="38">
        <f t="shared" si="28"/>
        <v>0</v>
      </c>
      <c r="P29" s="38">
        <f t="shared" si="28"/>
        <v>0</v>
      </c>
      <c r="Q29" s="38">
        <f t="shared" si="28"/>
        <v>0</v>
      </c>
      <c r="R29" s="38">
        <f t="shared" si="28"/>
        <v>14.285</v>
      </c>
      <c r="S29" s="38">
        <f t="shared" si="28"/>
        <v>1363.607</v>
      </c>
      <c r="T29" s="38">
        <f t="shared" si="28"/>
        <v>214.285</v>
      </c>
      <c r="U29" s="38">
        <f t="shared" si="28"/>
        <v>128.507</v>
      </c>
      <c r="V29" s="38">
        <f t="shared" si="28"/>
        <v>14.285</v>
      </c>
      <c r="W29" s="38">
        <f t="shared" si="28"/>
        <v>13.607</v>
      </c>
      <c r="X29" s="38">
        <f t="shared" si="28"/>
        <v>3164.285</v>
      </c>
      <c r="Y29" s="38">
        <f t="shared" si="28"/>
        <v>3162.592</v>
      </c>
      <c r="Z29" s="38">
        <f t="shared" si="28"/>
        <v>14.285</v>
      </c>
      <c r="AA29" s="38">
        <f t="shared" si="28"/>
        <v>0</v>
      </c>
      <c r="AB29" s="38">
        <f t="shared" si="28"/>
        <v>111.88499999999999</v>
      </c>
      <c r="AC29" s="38">
        <f t="shared" si="28"/>
        <v>0</v>
      </c>
      <c r="AD29" s="38">
        <f t="shared" si="28"/>
        <v>14.29</v>
      </c>
      <c r="AE29" s="38">
        <f t="shared" si="28"/>
        <v>0</v>
      </c>
      <c r="AF29" s="40"/>
      <c r="AG29" s="21">
        <f t="shared" si="6"/>
        <v>4897.6</v>
      </c>
      <c r="AH29" s="21">
        <f t="shared" si="7"/>
        <v>1578.5700000000002</v>
      </c>
      <c r="AI29" s="21">
        <f t="shared" si="8"/>
        <v>88.82700000000023</v>
      </c>
    </row>
    <row r="30" spans="1:35" s="8" customFormat="1" ht="217.5" customHeight="1">
      <c r="A30" s="17" t="s">
        <v>29</v>
      </c>
      <c r="B30" s="18">
        <f aca="true" t="shared" si="29" ref="B30:J30">B31</f>
        <v>300.00000000000006</v>
      </c>
      <c r="C30" s="18">
        <f>C31</f>
        <v>257.14</v>
      </c>
      <c r="D30" s="18">
        <f t="shared" si="29"/>
        <v>168.31300000000002</v>
      </c>
      <c r="E30" s="18">
        <f>E31</f>
        <v>168.31300000000002</v>
      </c>
      <c r="F30" s="19">
        <f t="shared" si="29"/>
        <v>56.10433333333332</v>
      </c>
      <c r="G30" s="19">
        <f t="shared" si="29"/>
        <v>65.4557828420316</v>
      </c>
      <c r="H30" s="18">
        <f>H31</f>
        <v>0</v>
      </c>
      <c r="I30" s="18">
        <f t="shared" si="29"/>
        <v>0</v>
      </c>
      <c r="J30" s="18">
        <f t="shared" si="29"/>
        <v>0</v>
      </c>
      <c r="K30" s="18">
        <f aca="true" t="shared" si="30" ref="K30:P30">K31</f>
        <v>0</v>
      </c>
      <c r="L30" s="18">
        <f t="shared" si="30"/>
        <v>0</v>
      </c>
      <c r="M30" s="18">
        <f t="shared" si="30"/>
        <v>0</v>
      </c>
      <c r="N30" s="18">
        <f t="shared" si="30"/>
        <v>0</v>
      </c>
      <c r="O30" s="18">
        <f t="shared" si="30"/>
        <v>0</v>
      </c>
      <c r="P30" s="18">
        <f t="shared" si="30"/>
        <v>0</v>
      </c>
      <c r="Q30" s="18">
        <f aca="true" t="shared" si="31" ref="Q30:V30">Q31</f>
        <v>0</v>
      </c>
      <c r="R30" s="18">
        <f t="shared" si="31"/>
        <v>14.285</v>
      </c>
      <c r="S30" s="18">
        <f t="shared" si="31"/>
        <v>13.607</v>
      </c>
      <c r="T30" s="18">
        <f t="shared" si="31"/>
        <v>214.285</v>
      </c>
      <c r="U30" s="18">
        <f t="shared" si="31"/>
        <v>128.507</v>
      </c>
      <c r="V30" s="18">
        <f t="shared" si="31"/>
        <v>14.285</v>
      </c>
      <c r="W30" s="18">
        <f aca="true" t="shared" si="32" ref="W30:AD30">W31</f>
        <v>13.607</v>
      </c>
      <c r="X30" s="18">
        <f t="shared" si="32"/>
        <v>14.285</v>
      </c>
      <c r="Y30" s="18">
        <f t="shared" si="32"/>
        <v>12.592</v>
      </c>
      <c r="Z30" s="18">
        <f>Z31</f>
        <v>14.285</v>
      </c>
      <c r="AA30" s="18">
        <f t="shared" si="32"/>
        <v>0</v>
      </c>
      <c r="AB30" s="18">
        <f t="shared" si="32"/>
        <v>14.285</v>
      </c>
      <c r="AC30" s="18">
        <f t="shared" si="32"/>
        <v>0</v>
      </c>
      <c r="AD30" s="18">
        <f t="shared" si="32"/>
        <v>14.29</v>
      </c>
      <c r="AE30" s="18">
        <f>AE31</f>
        <v>0</v>
      </c>
      <c r="AF30" s="30" t="s">
        <v>48</v>
      </c>
      <c r="AG30" s="21">
        <f t="shared" si="6"/>
        <v>300.00000000000006</v>
      </c>
      <c r="AH30" s="21">
        <f t="shared" si="7"/>
        <v>228.57</v>
      </c>
      <c r="AI30" s="21">
        <f t="shared" si="8"/>
        <v>88.82699999999997</v>
      </c>
    </row>
    <row r="31" spans="1:35" s="8" customFormat="1" ht="18.75">
      <c r="A31" s="22" t="s">
        <v>1</v>
      </c>
      <c r="B31" s="23">
        <f aca="true" t="shared" si="33" ref="B31:J31">B33</f>
        <v>300.00000000000006</v>
      </c>
      <c r="C31" s="23">
        <f t="shared" si="33"/>
        <v>257.14</v>
      </c>
      <c r="D31" s="23">
        <f t="shared" si="33"/>
        <v>168.31300000000002</v>
      </c>
      <c r="E31" s="23">
        <f t="shared" si="33"/>
        <v>168.31300000000002</v>
      </c>
      <c r="F31" s="15">
        <f t="shared" si="33"/>
        <v>56.10433333333332</v>
      </c>
      <c r="G31" s="15">
        <f t="shared" si="33"/>
        <v>65.4557828420316</v>
      </c>
      <c r="H31" s="23">
        <f t="shared" si="33"/>
        <v>0</v>
      </c>
      <c r="I31" s="23">
        <f t="shared" si="33"/>
        <v>0</v>
      </c>
      <c r="J31" s="23">
        <f t="shared" si="33"/>
        <v>0</v>
      </c>
      <c r="K31" s="23">
        <f aca="true" t="shared" si="34" ref="K31:P31">K33</f>
        <v>0</v>
      </c>
      <c r="L31" s="23">
        <f t="shared" si="34"/>
        <v>0</v>
      </c>
      <c r="M31" s="23">
        <f t="shared" si="34"/>
        <v>0</v>
      </c>
      <c r="N31" s="23">
        <f t="shared" si="34"/>
        <v>0</v>
      </c>
      <c r="O31" s="23">
        <f t="shared" si="34"/>
        <v>0</v>
      </c>
      <c r="P31" s="23">
        <f t="shared" si="34"/>
        <v>0</v>
      </c>
      <c r="Q31" s="23">
        <f aca="true" t="shared" si="35" ref="Q31:AE31">Q33</f>
        <v>0</v>
      </c>
      <c r="R31" s="23">
        <f t="shared" si="35"/>
        <v>14.285</v>
      </c>
      <c r="S31" s="23">
        <f>S33</f>
        <v>13.607</v>
      </c>
      <c r="T31" s="23">
        <f t="shared" si="35"/>
        <v>214.285</v>
      </c>
      <c r="U31" s="23">
        <f t="shared" si="35"/>
        <v>128.507</v>
      </c>
      <c r="V31" s="23">
        <f t="shared" si="35"/>
        <v>14.285</v>
      </c>
      <c r="W31" s="23">
        <f t="shared" si="35"/>
        <v>13.607</v>
      </c>
      <c r="X31" s="23">
        <f t="shared" si="35"/>
        <v>14.285</v>
      </c>
      <c r="Y31" s="23">
        <f t="shared" si="35"/>
        <v>12.592</v>
      </c>
      <c r="Z31" s="23">
        <f t="shared" si="35"/>
        <v>14.285</v>
      </c>
      <c r="AA31" s="23">
        <f t="shared" si="35"/>
        <v>0</v>
      </c>
      <c r="AB31" s="23">
        <f t="shared" si="35"/>
        <v>14.285</v>
      </c>
      <c r="AC31" s="23">
        <f t="shared" si="35"/>
        <v>0</v>
      </c>
      <c r="AD31" s="23">
        <f t="shared" si="35"/>
        <v>14.29</v>
      </c>
      <c r="AE31" s="23">
        <f t="shared" si="35"/>
        <v>0</v>
      </c>
      <c r="AF31" s="24"/>
      <c r="AG31" s="21">
        <f t="shared" si="6"/>
        <v>300.00000000000006</v>
      </c>
      <c r="AH31" s="21">
        <f t="shared" si="7"/>
        <v>228.57</v>
      </c>
      <c r="AI31" s="21">
        <f t="shared" si="8"/>
        <v>88.82699999999997</v>
      </c>
    </row>
    <row r="32" spans="1:35" s="8" customFormat="1" ht="18.75">
      <c r="A32" s="25" t="s">
        <v>2</v>
      </c>
      <c r="B32" s="23"/>
      <c r="C32" s="15"/>
      <c r="D32" s="15"/>
      <c r="E32" s="15"/>
      <c r="F32" s="15"/>
      <c r="G32" s="1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  <c r="AF32" s="24"/>
      <c r="AG32" s="21">
        <f t="shared" si="6"/>
        <v>0</v>
      </c>
      <c r="AH32" s="21">
        <f t="shared" si="7"/>
        <v>0</v>
      </c>
      <c r="AI32" s="21">
        <f t="shared" si="8"/>
        <v>0</v>
      </c>
    </row>
    <row r="33" spans="1:35" s="8" customFormat="1" ht="18.75">
      <c r="A33" s="25" t="s">
        <v>3</v>
      </c>
      <c r="B33" s="23">
        <f>H33+J33+L33+N33+P33+R33+T33+V33+X33+Z33+AB33+AD33</f>
        <v>300.00000000000006</v>
      </c>
      <c r="C33" s="15">
        <f>R33+T33+V33+X33</f>
        <v>257.14</v>
      </c>
      <c r="D33" s="15">
        <f>I33+K33+M33+O33+Q33+S33+U33+W33+Y33+AA33+AC33</f>
        <v>168.31300000000002</v>
      </c>
      <c r="E33" s="16">
        <f>D33</f>
        <v>168.31300000000002</v>
      </c>
      <c r="F33" s="15">
        <f>E33/B33*100</f>
        <v>56.10433333333332</v>
      </c>
      <c r="G33" s="15">
        <f>E33*100/C33</f>
        <v>65.4557828420316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14.285</v>
      </c>
      <c r="S33" s="15">
        <v>13.607</v>
      </c>
      <c r="T33" s="15">
        <v>214.285</v>
      </c>
      <c r="U33" s="16">
        <v>128.507</v>
      </c>
      <c r="V33" s="15">
        <v>14.285</v>
      </c>
      <c r="W33" s="15">
        <v>13.607</v>
      </c>
      <c r="X33" s="15">
        <v>14.285</v>
      </c>
      <c r="Y33" s="15">
        <v>12.592</v>
      </c>
      <c r="Z33" s="15">
        <v>14.285</v>
      </c>
      <c r="AA33" s="15"/>
      <c r="AB33" s="15">
        <v>14.285</v>
      </c>
      <c r="AC33" s="15"/>
      <c r="AD33" s="15">
        <v>14.29</v>
      </c>
      <c r="AE33" s="15"/>
      <c r="AF33" s="24"/>
      <c r="AG33" s="21">
        <f t="shared" si="6"/>
        <v>300.00000000000006</v>
      </c>
      <c r="AH33" s="21">
        <f t="shared" si="7"/>
        <v>228.57</v>
      </c>
      <c r="AI33" s="21">
        <f t="shared" si="8"/>
        <v>88.82699999999997</v>
      </c>
    </row>
    <row r="34" spans="1:35" s="8" customFormat="1" ht="18.75">
      <c r="A34" s="25" t="s">
        <v>4</v>
      </c>
      <c r="B34" s="23"/>
      <c r="C34" s="15"/>
      <c r="D34" s="15"/>
      <c r="E34" s="15"/>
      <c r="F34" s="15"/>
      <c r="G34" s="29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27"/>
      <c r="AF34" s="24"/>
      <c r="AG34" s="21">
        <f t="shared" si="6"/>
        <v>0</v>
      </c>
      <c r="AH34" s="21">
        <f t="shared" si="7"/>
        <v>0</v>
      </c>
      <c r="AI34" s="21">
        <f t="shared" si="8"/>
        <v>0</v>
      </c>
    </row>
    <row r="35" spans="1:35" s="8" customFormat="1" ht="18.75">
      <c r="A35" s="25" t="s">
        <v>5</v>
      </c>
      <c r="B35" s="23"/>
      <c r="C35" s="15"/>
      <c r="D35" s="15"/>
      <c r="E35" s="15"/>
      <c r="F35" s="15"/>
      <c r="G35" s="2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27"/>
      <c r="AF35" s="24"/>
      <c r="AG35" s="21">
        <f t="shared" si="6"/>
        <v>0</v>
      </c>
      <c r="AH35" s="21">
        <f t="shared" si="7"/>
        <v>0</v>
      </c>
      <c r="AI35" s="21">
        <f t="shared" si="8"/>
        <v>0</v>
      </c>
    </row>
    <row r="36" spans="1:35" s="8" customFormat="1" ht="123.75" customHeight="1">
      <c r="A36" s="31" t="s">
        <v>33</v>
      </c>
      <c r="B36" s="18">
        <f aca="true" t="shared" si="36" ref="B36:J36">B37</f>
        <v>97.6</v>
      </c>
      <c r="C36" s="18">
        <f>C37</f>
        <v>0</v>
      </c>
      <c r="D36" s="18">
        <f t="shared" si="36"/>
        <v>0</v>
      </c>
      <c r="E36" s="18">
        <f t="shared" si="36"/>
        <v>0</v>
      </c>
      <c r="F36" s="19">
        <f t="shared" si="36"/>
        <v>0</v>
      </c>
      <c r="G36" s="19">
        <f t="shared" si="36"/>
        <v>0</v>
      </c>
      <c r="H36" s="18">
        <f t="shared" si="36"/>
        <v>0</v>
      </c>
      <c r="I36" s="18">
        <f t="shared" si="36"/>
        <v>0</v>
      </c>
      <c r="J36" s="18">
        <f t="shared" si="36"/>
        <v>0</v>
      </c>
      <c r="K36" s="18">
        <f aca="true" t="shared" si="37" ref="K36:P36">K37</f>
        <v>0</v>
      </c>
      <c r="L36" s="18">
        <f t="shared" si="37"/>
        <v>0</v>
      </c>
      <c r="M36" s="18">
        <f t="shared" si="37"/>
        <v>0</v>
      </c>
      <c r="N36" s="18">
        <f t="shared" si="37"/>
        <v>0</v>
      </c>
      <c r="O36" s="18">
        <f t="shared" si="37"/>
        <v>0</v>
      </c>
      <c r="P36" s="18">
        <f t="shared" si="37"/>
        <v>0</v>
      </c>
      <c r="Q36" s="18">
        <f>Q37</f>
        <v>0</v>
      </c>
      <c r="R36" s="18">
        <f>R37</f>
        <v>0</v>
      </c>
      <c r="S36" s="18">
        <f>S37</f>
        <v>0</v>
      </c>
      <c r="T36" s="18">
        <f>T37</f>
        <v>0</v>
      </c>
      <c r="U36" s="18">
        <v>0</v>
      </c>
      <c r="V36" s="18">
        <f>V37</f>
        <v>0</v>
      </c>
      <c r="W36" s="18">
        <f aca="true" t="shared" si="38" ref="W36:AE36">W37</f>
        <v>0</v>
      </c>
      <c r="X36" s="18">
        <f t="shared" si="38"/>
        <v>0</v>
      </c>
      <c r="Y36" s="18">
        <f t="shared" si="38"/>
        <v>0</v>
      </c>
      <c r="Z36" s="18">
        <f t="shared" si="38"/>
        <v>0</v>
      </c>
      <c r="AA36" s="18">
        <f t="shared" si="38"/>
        <v>0</v>
      </c>
      <c r="AB36" s="18">
        <f t="shared" si="38"/>
        <v>97.6</v>
      </c>
      <c r="AC36" s="18">
        <f t="shared" si="38"/>
        <v>0</v>
      </c>
      <c r="AD36" s="18">
        <f t="shared" si="38"/>
        <v>0</v>
      </c>
      <c r="AE36" s="18">
        <f t="shared" si="38"/>
        <v>0</v>
      </c>
      <c r="AF36" s="17" t="s">
        <v>54</v>
      </c>
      <c r="AG36" s="21">
        <f t="shared" si="6"/>
        <v>97.6</v>
      </c>
      <c r="AH36" s="21">
        <f t="shared" si="7"/>
        <v>0</v>
      </c>
      <c r="AI36" s="21">
        <f t="shared" si="8"/>
        <v>0</v>
      </c>
    </row>
    <row r="37" spans="1:35" s="8" customFormat="1" ht="18.75">
      <c r="A37" s="22" t="s">
        <v>1</v>
      </c>
      <c r="B37" s="23">
        <f aca="true" t="shared" si="39" ref="B37:J37">B39</f>
        <v>97.6</v>
      </c>
      <c r="C37" s="23">
        <f t="shared" si="39"/>
        <v>0</v>
      </c>
      <c r="D37" s="23">
        <f t="shared" si="39"/>
        <v>0</v>
      </c>
      <c r="E37" s="23">
        <f t="shared" si="39"/>
        <v>0</v>
      </c>
      <c r="F37" s="15">
        <f t="shared" si="39"/>
        <v>0</v>
      </c>
      <c r="G37" s="15">
        <f>G39</f>
        <v>0</v>
      </c>
      <c r="H37" s="23">
        <f t="shared" si="39"/>
        <v>0</v>
      </c>
      <c r="I37" s="23">
        <f t="shared" si="39"/>
        <v>0</v>
      </c>
      <c r="J37" s="23">
        <f t="shared" si="39"/>
        <v>0</v>
      </c>
      <c r="K37" s="23">
        <f aca="true" t="shared" si="40" ref="K37:P37">K39</f>
        <v>0</v>
      </c>
      <c r="L37" s="23">
        <f t="shared" si="40"/>
        <v>0</v>
      </c>
      <c r="M37" s="23">
        <f t="shared" si="40"/>
        <v>0</v>
      </c>
      <c r="N37" s="23">
        <f t="shared" si="40"/>
        <v>0</v>
      </c>
      <c r="O37" s="23">
        <f t="shared" si="40"/>
        <v>0</v>
      </c>
      <c r="P37" s="23">
        <f t="shared" si="40"/>
        <v>0</v>
      </c>
      <c r="Q37" s="23">
        <f>Q39</f>
        <v>0</v>
      </c>
      <c r="R37" s="23">
        <f>R39</f>
        <v>0</v>
      </c>
      <c r="S37" s="23">
        <f>S39</f>
        <v>0</v>
      </c>
      <c r="T37" s="23">
        <f>T39</f>
        <v>0</v>
      </c>
      <c r="U37" s="23">
        <v>0</v>
      </c>
      <c r="V37" s="23">
        <f>V39</f>
        <v>0</v>
      </c>
      <c r="W37" s="23">
        <f aca="true" t="shared" si="41" ref="W37:AE37">W39</f>
        <v>0</v>
      </c>
      <c r="X37" s="23">
        <f t="shared" si="41"/>
        <v>0</v>
      </c>
      <c r="Y37" s="23">
        <f t="shared" si="41"/>
        <v>0</v>
      </c>
      <c r="Z37" s="23">
        <f t="shared" si="41"/>
        <v>0</v>
      </c>
      <c r="AA37" s="23">
        <f t="shared" si="41"/>
        <v>0</v>
      </c>
      <c r="AB37" s="23">
        <f t="shared" si="41"/>
        <v>97.6</v>
      </c>
      <c r="AC37" s="23">
        <f t="shared" si="41"/>
        <v>0</v>
      </c>
      <c r="AD37" s="23">
        <f t="shared" si="41"/>
        <v>0</v>
      </c>
      <c r="AE37" s="23">
        <f t="shared" si="41"/>
        <v>0</v>
      </c>
      <c r="AF37" s="24"/>
      <c r="AG37" s="21">
        <f t="shared" si="6"/>
        <v>97.6</v>
      </c>
      <c r="AH37" s="21">
        <f t="shared" si="7"/>
        <v>0</v>
      </c>
      <c r="AI37" s="21">
        <f t="shared" si="8"/>
        <v>0</v>
      </c>
    </row>
    <row r="38" spans="1:193" s="8" customFormat="1" ht="18.75">
      <c r="A38" s="25" t="s">
        <v>2</v>
      </c>
      <c r="B38" s="23"/>
      <c r="C38" s="15"/>
      <c r="D38" s="15"/>
      <c r="E38" s="15"/>
      <c r="F38" s="15"/>
      <c r="G38" s="29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  <c r="AF38" s="34"/>
      <c r="AG38" s="21">
        <f t="shared" si="6"/>
        <v>0</v>
      </c>
      <c r="AH38" s="21">
        <f t="shared" si="7"/>
        <v>0</v>
      </c>
      <c r="AI38" s="21">
        <f t="shared" si="8"/>
        <v>0</v>
      </c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</row>
    <row r="39" spans="1:193" s="8" customFormat="1" ht="18.75">
      <c r="A39" s="25" t="s">
        <v>3</v>
      </c>
      <c r="B39" s="23">
        <f>H39+J39+L39+N39+P39+R39+T39+V39+X39+Z39+AB39+AD39</f>
        <v>97.6</v>
      </c>
      <c r="C39" s="15">
        <f>H39</f>
        <v>0</v>
      </c>
      <c r="D39" s="15">
        <f>E39</f>
        <v>0</v>
      </c>
      <c r="E39" s="15">
        <f>I39</f>
        <v>0</v>
      </c>
      <c r="F39" s="15">
        <f>E39/B39*100</f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/>
      <c r="AB39" s="15">
        <v>97.6</v>
      </c>
      <c r="AC39" s="15"/>
      <c r="AD39" s="15">
        <v>0</v>
      </c>
      <c r="AE39" s="15"/>
      <c r="AF39" s="34"/>
      <c r="AG39" s="21">
        <f t="shared" si="6"/>
        <v>97.6</v>
      </c>
      <c r="AH39" s="21">
        <f t="shared" si="7"/>
        <v>0</v>
      </c>
      <c r="AI39" s="21">
        <f t="shared" si="8"/>
        <v>0</v>
      </c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</row>
    <row r="40" spans="1:193" s="8" customFormat="1" ht="18.75">
      <c r="A40" s="25" t="s">
        <v>4</v>
      </c>
      <c r="B40" s="23"/>
      <c r="C40" s="15"/>
      <c r="D40" s="15"/>
      <c r="E40" s="15"/>
      <c r="F40" s="15"/>
      <c r="G40" s="29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27"/>
      <c r="AF40" s="34"/>
      <c r="AG40" s="21">
        <f t="shared" si="6"/>
        <v>0</v>
      </c>
      <c r="AH40" s="21">
        <f t="shared" si="7"/>
        <v>0</v>
      </c>
      <c r="AI40" s="21">
        <f t="shared" si="8"/>
        <v>0</v>
      </c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</row>
    <row r="41" spans="1:193" s="8" customFormat="1" ht="18.75">
      <c r="A41" s="25" t="s">
        <v>5</v>
      </c>
      <c r="B41" s="23"/>
      <c r="C41" s="15"/>
      <c r="D41" s="15"/>
      <c r="E41" s="15"/>
      <c r="F41" s="15"/>
      <c r="G41" s="29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27"/>
      <c r="AF41" s="34"/>
      <c r="AG41" s="21">
        <f t="shared" si="6"/>
        <v>0</v>
      </c>
      <c r="AH41" s="21">
        <f t="shared" si="7"/>
        <v>0</v>
      </c>
      <c r="AI41" s="21">
        <f t="shared" si="8"/>
        <v>0</v>
      </c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</row>
    <row r="42" spans="1:256" s="8" customFormat="1" ht="123.75" customHeight="1">
      <c r="A42" s="31" t="s">
        <v>36</v>
      </c>
      <c r="B42" s="18">
        <f aca="true" t="shared" si="42" ref="B42:N42">B43</f>
        <v>4500</v>
      </c>
      <c r="C42" s="18">
        <f t="shared" si="42"/>
        <v>4500</v>
      </c>
      <c r="D42" s="18">
        <f>D43</f>
        <v>4500</v>
      </c>
      <c r="E42" s="18">
        <f t="shared" si="42"/>
        <v>4500</v>
      </c>
      <c r="F42" s="19">
        <f t="shared" si="42"/>
        <v>100</v>
      </c>
      <c r="G42" s="19">
        <f t="shared" si="42"/>
        <v>100</v>
      </c>
      <c r="H42" s="18">
        <f t="shared" si="42"/>
        <v>0</v>
      </c>
      <c r="I42" s="18">
        <f t="shared" si="42"/>
        <v>0</v>
      </c>
      <c r="J42" s="18">
        <f t="shared" si="42"/>
        <v>0</v>
      </c>
      <c r="K42" s="18">
        <f t="shared" si="42"/>
        <v>0</v>
      </c>
      <c r="L42" s="18">
        <f t="shared" si="42"/>
        <v>1350</v>
      </c>
      <c r="M42" s="18">
        <f t="shared" si="42"/>
        <v>0</v>
      </c>
      <c r="N42" s="18">
        <f t="shared" si="42"/>
        <v>0</v>
      </c>
      <c r="O42" s="18">
        <f aca="true" t="shared" si="43" ref="O42:T42">O43</f>
        <v>0</v>
      </c>
      <c r="P42" s="18">
        <f t="shared" si="43"/>
        <v>0</v>
      </c>
      <c r="Q42" s="18">
        <f t="shared" si="43"/>
        <v>0</v>
      </c>
      <c r="R42" s="18">
        <f t="shared" si="43"/>
        <v>0</v>
      </c>
      <c r="S42" s="18">
        <f t="shared" si="43"/>
        <v>1350</v>
      </c>
      <c r="T42" s="18">
        <f t="shared" si="43"/>
        <v>0</v>
      </c>
      <c r="U42" s="18">
        <v>0</v>
      </c>
      <c r="V42" s="18">
        <f>V43</f>
        <v>0</v>
      </c>
      <c r="W42" s="18">
        <v>0</v>
      </c>
      <c r="X42" s="18">
        <f>X43</f>
        <v>3150</v>
      </c>
      <c r="Y42" s="18">
        <f>Y43</f>
        <v>3150</v>
      </c>
      <c r="Z42" s="18">
        <f>Z43</f>
        <v>0</v>
      </c>
      <c r="AA42" s="18"/>
      <c r="AB42" s="18">
        <f>AB43</f>
        <v>0</v>
      </c>
      <c r="AC42" s="18"/>
      <c r="AD42" s="18">
        <f>AD43</f>
        <v>0</v>
      </c>
      <c r="AE42" s="18"/>
      <c r="AF42" s="32"/>
      <c r="AG42" s="21">
        <f t="shared" si="6"/>
        <v>4500</v>
      </c>
      <c r="AH42" s="21">
        <f t="shared" si="7"/>
        <v>1350</v>
      </c>
      <c r="AI42" s="21">
        <f t="shared" si="8"/>
        <v>0</v>
      </c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8" customFormat="1" ht="27" customHeight="1">
      <c r="A43" s="22" t="s">
        <v>1</v>
      </c>
      <c r="B43" s="23">
        <f aca="true" t="shared" si="44" ref="B43:N43">B47</f>
        <v>4500</v>
      </c>
      <c r="C43" s="23">
        <f t="shared" si="44"/>
        <v>4500</v>
      </c>
      <c r="D43" s="23">
        <f>D47</f>
        <v>4500</v>
      </c>
      <c r="E43" s="23">
        <f t="shared" si="44"/>
        <v>4500</v>
      </c>
      <c r="F43" s="15">
        <f t="shared" si="44"/>
        <v>100</v>
      </c>
      <c r="G43" s="15">
        <f t="shared" si="44"/>
        <v>100</v>
      </c>
      <c r="H43" s="23">
        <f t="shared" si="44"/>
        <v>0</v>
      </c>
      <c r="I43" s="23">
        <f t="shared" si="44"/>
        <v>0</v>
      </c>
      <c r="J43" s="23">
        <f t="shared" si="44"/>
        <v>0</v>
      </c>
      <c r="K43" s="23">
        <f t="shared" si="44"/>
        <v>0</v>
      </c>
      <c r="L43" s="23">
        <f t="shared" si="44"/>
        <v>1350</v>
      </c>
      <c r="M43" s="23">
        <f t="shared" si="44"/>
        <v>0</v>
      </c>
      <c r="N43" s="23">
        <f t="shared" si="44"/>
        <v>0</v>
      </c>
      <c r="O43" s="23">
        <f aca="true" t="shared" si="45" ref="O43:T43">O47</f>
        <v>0</v>
      </c>
      <c r="P43" s="23">
        <f t="shared" si="45"/>
        <v>0</v>
      </c>
      <c r="Q43" s="23">
        <f t="shared" si="45"/>
        <v>0</v>
      </c>
      <c r="R43" s="23">
        <f t="shared" si="45"/>
        <v>0</v>
      </c>
      <c r="S43" s="23">
        <f t="shared" si="45"/>
        <v>1350</v>
      </c>
      <c r="T43" s="23">
        <f t="shared" si="45"/>
        <v>0</v>
      </c>
      <c r="U43" s="23">
        <v>0</v>
      </c>
      <c r="V43" s="23">
        <f>V47</f>
        <v>0</v>
      </c>
      <c r="W43" s="23">
        <v>0</v>
      </c>
      <c r="X43" s="23">
        <f>X47</f>
        <v>3150</v>
      </c>
      <c r="Y43" s="23">
        <f>Y47</f>
        <v>3150</v>
      </c>
      <c r="Z43" s="23">
        <f>Z47</f>
        <v>0</v>
      </c>
      <c r="AA43" s="23"/>
      <c r="AB43" s="23">
        <f>AB47</f>
        <v>0</v>
      </c>
      <c r="AC43" s="23"/>
      <c r="AD43" s="23">
        <f>AD47</f>
        <v>0</v>
      </c>
      <c r="AE43" s="23"/>
      <c r="AF43" s="34"/>
      <c r="AG43" s="21">
        <f t="shared" si="6"/>
        <v>4500</v>
      </c>
      <c r="AH43" s="21">
        <f t="shared" si="7"/>
        <v>1350</v>
      </c>
      <c r="AI43" s="21">
        <f t="shared" si="8"/>
        <v>0</v>
      </c>
      <c r="AJ43" s="41"/>
      <c r="AK43" s="41"/>
      <c r="AL43" s="3"/>
      <c r="AM43" s="3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2"/>
      <c r="BM43" s="43"/>
      <c r="BN43" s="41"/>
      <c r="BO43" s="41"/>
      <c r="BP43" s="41"/>
      <c r="BQ43" s="41"/>
      <c r="BR43" s="3"/>
      <c r="BS43" s="3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2"/>
      <c r="CS43" s="43"/>
      <c r="CT43" s="41"/>
      <c r="CU43" s="41"/>
      <c r="CV43" s="41"/>
      <c r="CW43" s="41"/>
      <c r="CX43" s="3"/>
      <c r="CY43" s="3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2"/>
      <c r="DY43" s="43"/>
      <c r="DZ43" s="41"/>
      <c r="EA43" s="41"/>
      <c r="EB43" s="41"/>
      <c r="EC43" s="41"/>
      <c r="ED43" s="3"/>
      <c r="EE43" s="3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2"/>
      <c r="FE43" s="43"/>
      <c r="FF43" s="41"/>
      <c r="FG43" s="41"/>
      <c r="FH43" s="41"/>
      <c r="FI43" s="41"/>
      <c r="FJ43" s="3"/>
      <c r="FK43" s="3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2"/>
      <c r="GK43" s="43"/>
      <c r="GL43" s="41"/>
      <c r="GM43" s="41"/>
      <c r="GN43" s="41"/>
      <c r="GO43" s="41"/>
      <c r="GP43" s="3"/>
      <c r="GQ43" s="3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2"/>
      <c r="HQ43" s="43"/>
      <c r="HR43" s="41"/>
      <c r="HS43" s="41"/>
      <c r="HT43" s="41"/>
      <c r="HU43" s="41"/>
      <c r="HV43" s="3"/>
      <c r="HW43" s="3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2"/>
    </row>
    <row r="44" spans="1:256" s="8" customFormat="1" ht="21" customHeight="1">
      <c r="A44" s="25" t="s">
        <v>2</v>
      </c>
      <c r="B44" s="23"/>
      <c r="C44" s="15"/>
      <c r="D44" s="15"/>
      <c r="E44" s="15"/>
      <c r="F44" s="15"/>
      <c r="G44" s="29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  <c r="AF44" s="34"/>
      <c r="AG44" s="21">
        <f t="shared" si="6"/>
        <v>0</v>
      </c>
      <c r="AH44" s="21">
        <f t="shared" si="7"/>
        <v>0</v>
      </c>
      <c r="AI44" s="21">
        <f t="shared" si="8"/>
        <v>0</v>
      </c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8" customFormat="1" ht="13.5" customHeight="1">
      <c r="A45" s="25" t="s">
        <v>3</v>
      </c>
      <c r="B45" s="2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24"/>
      <c r="AG45" s="21">
        <f t="shared" si="6"/>
        <v>0</v>
      </c>
      <c r="AH45" s="21">
        <f t="shared" si="7"/>
        <v>0</v>
      </c>
      <c r="AI45" s="21">
        <f t="shared" si="8"/>
        <v>0</v>
      </c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8" customFormat="1" ht="18" customHeight="1">
      <c r="A46" s="25" t="s">
        <v>4</v>
      </c>
      <c r="B46" s="23"/>
      <c r="C46" s="15"/>
      <c r="D46" s="15"/>
      <c r="E46" s="15"/>
      <c r="F46" s="15"/>
      <c r="G46" s="2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7"/>
      <c r="AF46" s="24"/>
      <c r="AG46" s="21">
        <f t="shared" si="6"/>
        <v>0</v>
      </c>
      <c r="AH46" s="21">
        <f t="shared" si="7"/>
        <v>0</v>
      </c>
      <c r="AI46" s="21">
        <f t="shared" si="8"/>
        <v>0</v>
      </c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8" customFormat="1" ht="15" customHeight="1">
      <c r="A47" s="25" t="s">
        <v>5</v>
      </c>
      <c r="B47" s="23">
        <f aca="true" t="shared" si="46" ref="B47:N47">B53</f>
        <v>4500</v>
      </c>
      <c r="C47" s="15">
        <f>C53</f>
        <v>4500</v>
      </c>
      <c r="D47" s="15">
        <f>D53</f>
        <v>4500</v>
      </c>
      <c r="E47" s="15">
        <f>E53</f>
        <v>4500</v>
      </c>
      <c r="F47" s="15">
        <f t="shared" si="46"/>
        <v>100</v>
      </c>
      <c r="G47" s="15">
        <f t="shared" si="46"/>
        <v>100</v>
      </c>
      <c r="H47" s="15">
        <f t="shared" si="46"/>
        <v>0</v>
      </c>
      <c r="I47" s="15">
        <f t="shared" si="46"/>
        <v>0</v>
      </c>
      <c r="J47" s="15">
        <f t="shared" si="46"/>
        <v>0</v>
      </c>
      <c r="K47" s="15">
        <f t="shared" si="46"/>
        <v>0</v>
      </c>
      <c r="L47" s="15">
        <f t="shared" si="46"/>
        <v>1350</v>
      </c>
      <c r="M47" s="15">
        <f t="shared" si="46"/>
        <v>0</v>
      </c>
      <c r="N47" s="15">
        <f t="shared" si="46"/>
        <v>0</v>
      </c>
      <c r="O47" s="15">
        <f aca="true" t="shared" si="47" ref="O47:T47">O53</f>
        <v>0</v>
      </c>
      <c r="P47" s="15">
        <f t="shared" si="47"/>
        <v>0</v>
      </c>
      <c r="Q47" s="15">
        <f t="shared" si="47"/>
        <v>0</v>
      </c>
      <c r="R47" s="15">
        <f t="shared" si="47"/>
        <v>0</v>
      </c>
      <c r="S47" s="15">
        <f t="shared" si="47"/>
        <v>1350</v>
      </c>
      <c r="T47" s="15">
        <f t="shared" si="47"/>
        <v>0</v>
      </c>
      <c r="U47" s="15">
        <v>0</v>
      </c>
      <c r="V47" s="15">
        <f>V53</f>
        <v>0</v>
      </c>
      <c r="W47" s="15">
        <v>0</v>
      </c>
      <c r="X47" s="15">
        <f>X53</f>
        <v>3150</v>
      </c>
      <c r="Y47" s="15">
        <f>Y53</f>
        <v>3150</v>
      </c>
      <c r="Z47" s="15">
        <f>Z53</f>
        <v>0</v>
      </c>
      <c r="AA47" s="15"/>
      <c r="AB47" s="15">
        <f>AB53</f>
        <v>0</v>
      </c>
      <c r="AC47" s="15"/>
      <c r="AD47" s="15">
        <f>AD53</f>
        <v>0</v>
      </c>
      <c r="AE47" s="27"/>
      <c r="AF47" s="24"/>
      <c r="AG47" s="21">
        <f t="shared" si="6"/>
        <v>4500</v>
      </c>
      <c r="AH47" s="21">
        <f t="shared" si="7"/>
        <v>1350</v>
      </c>
      <c r="AI47" s="21">
        <f t="shared" si="8"/>
        <v>0</v>
      </c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8" customFormat="1" ht="144" customHeight="1">
      <c r="A48" s="31" t="s">
        <v>37</v>
      </c>
      <c r="B48" s="18">
        <f aca="true" t="shared" si="48" ref="B48:N48">B49</f>
        <v>4500</v>
      </c>
      <c r="C48" s="18">
        <f t="shared" si="48"/>
        <v>4500</v>
      </c>
      <c r="D48" s="18">
        <f>D49</f>
        <v>4500</v>
      </c>
      <c r="E48" s="18">
        <f t="shared" si="48"/>
        <v>4500</v>
      </c>
      <c r="F48" s="19">
        <f t="shared" si="48"/>
        <v>100</v>
      </c>
      <c r="G48" s="19">
        <f t="shared" si="48"/>
        <v>100</v>
      </c>
      <c r="H48" s="18">
        <f t="shared" si="48"/>
        <v>0</v>
      </c>
      <c r="I48" s="18">
        <f t="shared" si="48"/>
        <v>0</v>
      </c>
      <c r="J48" s="18">
        <f t="shared" si="48"/>
        <v>0</v>
      </c>
      <c r="K48" s="18">
        <f t="shared" si="48"/>
        <v>0</v>
      </c>
      <c r="L48" s="18">
        <f t="shared" si="48"/>
        <v>1350</v>
      </c>
      <c r="M48" s="18">
        <f t="shared" si="48"/>
        <v>0</v>
      </c>
      <c r="N48" s="18">
        <f t="shared" si="48"/>
        <v>0</v>
      </c>
      <c r="O48" s="18">
        <f aca="true" t="shared" si="49" ref="O48:T48">O49</f>
        <v>0</v>
      </c>
      <c r="P48" s="18">
        <f t="shared" si="49"/>
        <v>0</v>
      </c>
      <c r="Q48" s="18">
        <f t="shared" si="49"/>
        <v>0</v>
      </c>
      <c r="R48" s="18">
        <f t="shared" si="49"/>
        <v>0</v>
      </c>
      <c r="S48" s="18">
        <f t="shared" si="49"/>
        <v>1350</v>
      </c>
      <c r="T48" s="18">
        <f t="shared" si="49"/>
        <v>0</v>
      </c>
      <c r="U48" s="18">
        <v>0</v>
      </c>
      <c r="V48" s="18">
        <f>V49</f>
        <v>0</v>
      </c>
      <c r="W48" s="18">
        <f>W49</f>
        <v>0</v>
      </c>
      <c r="X48" s="18">
        <f>X49</f>
        <v>3150</v>
      </c>
      <c r="Y48" s="18">
        <f>Y49</f>
        <v>3150</v>
      </c>
      <c r="Z48" s="18">
        <f>Z49</f>
        <v>0</v>
      </c>
      <c r="AA48" s="18"/>
      <c r="AB48" s="18">
        <f>AB49</f>
        <v>0</v>
      </c>
      <c r="AC48" s="18"/>
      <c r="AD48" s="18">
        <f>AD49</f>
        <v>0</v>
      </c>
      <c r="AE48" s="18"/>
      <c r="AF48" s="32" t="s">
        <v>53</v>
      </c>
      <c r="AG48" s="21">
        <f t="shared" si="6"/>
        <v>4500</v>
      </c>
      <c r="AH48" s="21">
        <f t="shared" si="7"/>
        <v>1350</v>
      </c>
      <c r="AI48" s="21">
        <f t="shared" si="8"/>
        <v>0</v>
      </c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35" customFormat="1" ht="23.25" customHeight="1">
      <c r="A49" s="22" t="s">
        <v>1</v>
      </c>
      <c r="B49" s="23">
        <f aca="true" t="shared" si="50" ref="B49:N49">B53</f>
        <v>4500</v>
      </c>
      <c r="C49" s="23">
        <f t="shared" si="50"/>
        <v>4500</v>
      </c>
      <c r="D49" s="23">
        <f>D53</f>
        <v>4500</v>
      </c>
      <c r="E49" s="23">
        <f t="shared" si="50"/>
        <v>4500</v>
      </c>
      <c r="F49" s="15">
        <f t="shared" si="50"/>
        <v>100</v>
      </c>
      <c r="G49" s="15">
        <f t="shared" si="50"/>
        <v>100</v>
      </c>
      <c r="H49" s="23">
        <f t="shared" si="50"/>
        <v>0</v>
      </c>
      <c r="I49" s="23">
        <f t="shared" si="50"/>
        <v>0</v>
      </c>
      <c r="J49" s="23">
        <f t="shared" si="50"/>
        <v>0</v>
      </c>
      <c r="K49" s="23">
        <f t="shared" si="50"/>
        <v>0</v>
      </c>
      <c r="L49" s="23">
        <f t="shared" si="50"/>
        <v>1350</v>
      </c>
      <c r="M49" s="23">
        <f t="shared" si="50"/>
        <v>0</v>
      </c>
      <c r="N49" s="23">
        <f t="shared" si="50"/>
        <v>0</v>
      </c>
      <c r="O49" s="23">
        <f aca="true" t="shared" si="51" ref="O49:T49">O53</f>
        <v>0</v>
      </c>
      <c r="P49" s="23">
        <f t="shared" si="51"/>
        <v>0</v>
      </c>
      <c r="Q49" s="23">
        <f t="shared" si="51"/>
        <v>0</v>
      </c>
      <c r="R49" s="23">
        <f t="shared" si="51"/>
        <v>0</v>
      </c>
      <c r="S49" s="23">
        <f t="shared" si="51"/>
        <v>1350</v>
      </c>
      <c r="T49" s="23">
        <f t="shared" si="51"/>
        <v>0</v>
      </c>
      <c r="U49" s="23">
        <v>0</v>
      </c>
      <c r="V49" s="23">
        <f>V53</f>
        <v>0</v>
      </c>
      <c r="W49" s="23">
        <v>0</v>
      </c>
      <c r="X49" s="23">
        <f>X53</f>
        <v>3150</v>
      </c>
      <c r="Y49" s="23">
        <f>Y53</f>
        <v>3150</v>
      </c>
      <c r="Z49" s="23">
        <f>Z53</f>
        <v>0</v>
      </c>
      <c r="AA49" s="23"/>
      <c r="AB49" s="23">
        <f>AB53</f>
        <v>0</v>
      </c>
      <c r="AC49" s="23"/>
      <c r="AD49" s="23">
        <f>AD53</f>
        <v>0</v>
      </c>
      <c r="AE49" s="23"/>
      <c r="AF49" s="34"/>
      <c r="AG49" s="21">
        <f t="shared" si="6"/>
        <v>4500</v>
      </c>
      <c r="AH49" s="21">
        <f t="shared" si="7"/>
        <v>1350</v>
      </c>
      <c r="AI49" s="21">
        <f t="shared" si="8"/>
        <v>0</v>
      </c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s="35" customFormat="1" ht="21.75" customHeight="1">
      <c r="A50" s="25" t="s">
        <v>2</v>
      </c>
      <c r="B50" s="23"/>
      <c r="C50" s="15"/>
      <c r="D50" s="15"/>
      <c r="E50" s="15"/>
      <c r="F50" s="15"/>
      <c r="G50" s="29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7"/>
      <c r="AF50" s="34"/>
      <c r="AG50" s="21">
        <f t="shared" si="6"/>
        <v>0</v>
      </c>
      <c r="AH50" s="21">
        <f t="shared" si="7"/>
        <v>0</v>
      </c>
      <c r="AI50" s="21">
        <f t="shared" si="8"/>
        <v>0</v>
      </c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s="35" customFormat="1" ht="18.75" customHeight="1">
      <c r="A51" s="25" t="s">
        <v>3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24"/>
      <c r="AG51" s="21">
        <f t="shared" si="6"/>
        <v>0</v>
      </c>
      <c r="AH51" s="21">
        <f t="shared" si="7"/>
        <v>0</v>
      </c>
      <c r="AI51" s="21">
        <f t="shared" si="8"/>
        <v>0</v>
      </c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s="35" customFormat="1" ht="21" customHeight="1">
      <c r="A52" s="25" t="s">
        <v>4</v>
      </c>
      <c r="B52" s="23"/>
      <c r="C52" s="15"/>
      <c r="D52" s="15"/>
      <c r="E52" s="15"/>
      <c r="F52" s="15"/>
      <c r="G52" s="29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27"/>
      <c r="AF52" s="24"/>
      <c r="AG52" s="21">
        <f t="shared" si="6"/>
        <v>0</v>
      </c>
      <c r="AH52" s="21">
        <f t="shared" si="7"/>
        <v>0</v>
      </c>
      <c r="AI52" s="21">
        <f t="shared" si="8"/>
        <v>0</v>
      </c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s="8" customFormat="1" ht="20.25" customHeight="1">
      <c r="A53" s="25" t="s">
        <v>5</v>
      </c>
      <c r="B53" s="23">
        <f>H53+J53+L53+N53+P53+R53+T53+V53+X53+Z53+AB53+AD53</f>
        <v>4500</v>
      </c>
      <c r="C53" s="15">
        <f>H53+J53+L53+N53+P53+R53+T53+V53+X53</f>
        <v>4500</v>
      </c>
      <c r="D53" s="15">
        <f>E53</f>
        <v>4500</v>
      </c>
      <c r="E53" s="15">
        <f>I53+K53+M53+O53+Q53+S53+U53+W53+Y53</f>
        <v>4500</v>
      </c>
      <c r="F53" s="15">
        <f>E53/B53*100</f>
        <v>100</v>
      </c>
      <c r="G53" s="15">
        <f>E53/C53*100</f>
        <v>100</v>
      </c>
      <c r="H53" s="15">
        <v>0</v>
      </c>
      <c r="I53" s="15">
        <v>0</v>
      </c>
      <c r="J53" s="15">
        <v>0</v>
      </c>
      <c r="K53" s="15">
        <v>0</v>
      </c>
      <c r="L53" s="15">
        <v>1350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1350</v>
      </c>
      <c r="T53" s="15">
        <v>0</v>
      </c>
      <c r="U53" s="15">
        <v>0</v>
      </c>
      <c r="V53" s="15">
        <v>0</v>
      </c>
      <c r="W53" s="15">
        <v>0</v>
      </c>
      <c r="X53" s="15">
        <v>3150</v>
      </c>
      <c r="Y53" s="15">
        <v>3150</v>
      </c>
      <c r="Z53" s="15">
        <v>0</v>
      </c>
      <c r="AA53" s="15"/>
      <c r="AB53" s="15">
        <v>0</v>
      </c>
      <c r="AC53" s="15"/>
      <c r="AD53" s="15">
        <v>0</v>
      </c>
      <c r="AE53" s="27"/>
      <c r="AF53" s="24"/>
      <c r="AG53" s="21">
        <f t="shared" si="6"/>
        <v>4500</v>
      </c>
      <c r="AH53" s="21">
        <f t="shared" si="7"/>
        <v>1350</v>
      </c>
      <c r="AI53" s="21">
        <f t="shared" si="8"/>
        <v>0</v>
      </c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3" s="8" customFormat="1" ht="78" customHeight="1">
      <c r="A54" s="37" t="s">
        <v>27</v>
      </c>
      <c r="B54" s="38">
        <f aca="true" t="shared" si="52" ref="B54:G55">B55</f>
        <v>6423.299999999999</v>
      </c>
      <c r="C54" s="39">
        <f t="shared" si="52"/>
        <v>5176.027999999999</v>
      </c>
      <c r="D54" s="39">
        <f t="shared" si="52"/>
        <v>4618.946489999999</v>
      </c>
      <c r="E54" s="39">
        <f t="shared" si="52"/>
        <v>4618.946489999999</v>
      </c>
      <c r="F54" s="39">
        <f t="shared" si="52"/>
        <v>71.90924431367054</v>
      </c>
      <c r="G54" s="39">
        <f t="shared" si="52"/>
        <v>89.23727788953228</v>
      </c>
      <c r="H54" s="39">
        <f aca="true" t="shared" si="53" ref="H54:J55">H55</f>
        <v>1327.961</v>
      </c>
      <c r="I54" s="39">
        <f t="shared" si="53"/>
        <v>999.951</v>
      </c>
      <c r="J54" s="39">
        <f t="shared" si="53"/>
        <v>640.296</v>
      </c>
      <c r="K54" s="39">
        <f aca="true" t="shared" si="54" ref="K54:N55">K55</f>
        <v>590.669</v>
      </c>
      <c r="L54" s="39">
        <f t="shared" si="54"/>
        <v>190.195</v>
      </c>
      <c r="M54" s="39">
        <f t="shared" si="54"/>
        <v>180.128</v>
      </c>
      <c r="N54" s="39">
        <f t="shared" si="54"/>
        <v>874.396</v>
      </c>
      <c r="O54" s="39">
        <f aca="true" t="shared" si="55" ref="O54:R55">O55</f>
        <v>951.862</v>
      </c>
      <c r="P54" s="39">
        <f t="shared" si="55"/>
        <v>571.453</v>
      </c>
      <c r="Q54" s="39">
        <f t="shared" si="55"/>
        <v>496.124</v>
      </c>
      <c r="R54" s="39">
        <f t="shared" si="55"/>
        <v>317.741</v>
      </c>
      <c r="S54" s="39">
        <f aca="true" t="shared" si="56" ref="S54:V55">S55</f>
        <v>326.039</v>
      </c>
      <c r="T54" s="39">
        <f t="shared" si="56"/>
        <v>624.792</v>
      </c>
      <c r="U54" s="39">
        <f t="shared" si="56"/>
        <v>719.984</v>
      </c>
      <c r="V54" s="39">
        <f t="shared" si="56"/>
        <v>378.856</v>
      </c>
      <c r="W54" s="39">
        <f aca="true" t="shared" si="57" ref="W54:AE55">W55</f>
        <v>354.18949</v>
      </c>
      <c r="X54" s="39">
        <f t="shared" si="57"/>
        <v>250.338</v>
      </c>
      <c r="Y54" s="39">
        <f t="shared" si="57"/>
        <v>222.791</v>
      </c>
      <c r="Z54" s="39">
        <f t="shared" si="57"/>
        <v>449.884</v>
      </c>
      <c r="AA54" s="39">
        <f t="shared" si="57"/>
        <v>0</v>
      </c>
      <c r="AB54" s="39">
        <f t="shared" si="57"/>
        <v>226.541</v>
      </c>
      <c r="AC54" s="39">
        <f t="shared" si="57"/>
        <v>0</v>
      </c>
      <c r="AD54" s="39">
        <f t="shared" si="57"/>
        <v>570.847</v>
      </c>
      <c r="AE54" s="39">
        <f t="shared" si="57"/>
        <v>0</v>
      </c>
      <c r="AF54" s="40"/>
      <c r="AG54" s="21">
        <f t="shared" si="6"/>
        <v>6423.299999999999</v>
      </c>
      <c r="AH54" s="21">
        <f t="shared" si="7"/>
        <v>4546.834</v>
      </c>
      <c r="AI54" s="21">
        <f t="shared" si="8"/>
        <v>557.08151</v>
      </c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</row>
    <row r="55" spans="1:35" s="8" customFormat="1" ht="85.5" customHeight="1">
      <c r="A55" s="17" t="s">
        <v>34</v>
      </c>
      <c r="B55" s="18">
        <f t="shared" si="52"/>
        <v>6423.299999999999</v>
      </c>
      <c r="C55" s="18">
        <f>C56</f>
        <v>5176.027999999999</v>
      </c>
      <c r="D55" s="18">
        <f t="shared" si="52"/>
        <v>4618.946489999999</v>
      </c>
      <c r="E55" s="18">
        <f>E56</f>
        <v>4618.946489999999</v>
      </c>
      <c r="F55" s="19">
        <f t="shared" si="52"/>
        <v>71.90924431367054</v>
      </c>
      <c r="G55" s="19">
        <f t="shared" si="52"/>
        <v>89.23727788953228</v>
      </c>
      <c r="H55" s="18">
        <f t="shared" si="53"/>
        <v>1327.961</v>
      </c>
      <c r="I55" s="18">
        <f t="shared" si="53"/>
        <v>999.951</v>
      </c>
      <c r="J55" s="18">
        <f t="shared" si="53"/>
        <v>640.296</v>
      </c>
      <c r="K55" s="18">
        <f t="shared" si="54"/>
        <v>590.669</v>
      </c>
      <c r="L55" s="18">
        <f t="shared" si="54"/>
        <v>190.195</v>
      </c>
      <c r="M55" s="18">
        <f t="shared" si="54"/>
        <v>180.128</v>
      </c>
      <c r="N55" s="18">
        <f t="shared" si="54"/>
        <v>874.396</v>
      </c>
      <c r="O55" s="18">
        <f t="shared" si="55"/>
        <v>951.862</v>
      </c>
      <c r="P55" s="18">
        <f t="shared" si="55"/>
        <v>571.453</v>
      </c>
      <c r="Q55" s="18">
        <f t="shared" si="55"/>
        <v>496.124</v>
      </c>
      <c r="R55" s="18">
        <f t="shared" si="55"/>
        <v>317.741</v>
      </c>
      <c r="S55" s="18">
        <f t="shared" si="56"/>
        <v>326.039</v>
      </c>
      <c r="T55" s="18">
        <f t="shared" si="56"/>
        <v>624.792</v>
      </c>
      <c r="U55" s="18">
        <f t="shared" si="56"/>
        <v>719.984</v>
      </c>
      <c r="V55" s="18">
        <f t="shared" si="56"/>
        <v>378.856</v>
      </c>
      <c r="W55" s="18">
        <f t="shared" si="57"/>
        <v>354.18949</v>
      </c>
      <c r="X55" s="18">
        <f t="shared" si="57"/>
        <v>250.338</v>
      </c>
      <c r="Y55" s="18">
        <f t="shared" si="57"/>
        <v>222.791</v>
      </c>
      <c r="Z55" s="18">
        <f t="shared" si="57"/>
        <v>449.884</v>
      </c>
      <c r="AA55" s="18">
        <f t="shared" si="57"/>
        <v>0</v>
      </c>
      <c r="AB55" s="18">
        <f t="shared" si="57"/>
        <v>226.541</v>
      </c>
      <c r="AC55" s="18">
        <f t="shared" si="57"/>
        <v>0</v>
      </c>
      <c r="AD55" s="18">
        <f t="shared" si="57"/>
        <v>570.847</v>
      </c>
      <c r="AE55" s="18">
        <f t="shared" si="57"/>
        <v>0</v>
      </c>
      <c r="AF55" s="20" t="s">
        <v>35</v>
      </c>
      <c r="AG55" s="21">
        <f t="shared" si="6"/>
        <v>6423.299999999999</v>
      </c>
      <c r="AH55" s="21">
        <f t="shared" si="7"/>
        <v>4546.834</v>
      </c>
      <c r="AI55" s="21">
        <f t="shared" si="8"/>
        <v>557.08151</v>
      </c>
    </row>
    <row r="56" spans="1:35" s="8" customFormat="1" ht="20.25" customHeight="1">
      <c r="A56" s="22" t="s">
        <v>1</v>
      </c>
      <c r="B56" s="23">
        <f aca="true" t="shared" si="58" ref="B56:J56">B58</f>
        <v>6423.299999999999</v>
      </c>
      <c r="C56" s="23">
        <f t="shared" si="58"/>
        <v>5176.027999999999</v>
      </c>
      <c r="D56" s="23">
        <f t="shared" si="58"/>
        <v>4618.946489999999</v>
      </c>
      <c r="E56" s="23">
        <f t="shared" si="58"/>
        <v>4618.946489999999</v>
      </c>
      <c r="F56" s="15">
        <f t="shared" si="58"/>
        <v>71.90924431367054</v>
      </c>
      <c r="G56" s="15">
        <f t="shared" si="58"/>
        <v>89.23727788953228</v>
      </c>
      <c r="H56" s="23">
        <f t="shared" si="58"/>
        <v>1327.961</v>
      </c>
      <c r="I56" s="23">
        <f t="shared" si="58"/>
        <v>999.951</v>
      </c>
      <c r="J56" s="23">
        <f t="shared" si="58"/>
        <v>640.296</v>
      </c>
      <c r="K56" s="23">
        <f aca="true" t="shared" si="59" ref="K56:P56">K58</f>
        <v>590.669</v>
      </c>
      <c r="L56" s="23">
        <f t="shared" si="59"/>
        <v>190.195</v>
      </c>
      <c r="M56" s="23">
        <f t="shared" si="59"/>
        <v>180.128</v>
      </c>
      <c r="N56" s="23">
        <f t="shared" si="59"/>
        <v>874.396</v>
      </c>
      <c r="O56" s="23">
        <f t="shared" si="59"/>
        <v>951.862</v>
      </c>
      <c r="P56" s="23">
        <f t="shared" si="59"/>
        <v>571.453</v>
      </c>
      <c r="Q56" s="23">
        <f aca="true" t="shared" si="60" ref="Q56:V56">Q58</f>
        <v>496.124</v>
      </c>
      <c r="R56" s="23">
        <f t="shared" si="60"/>
        <v>317.741</v>
      </c>
      <c r="S56" s="23">
        <f t="shared" si="60"/>
        <v>326.039</v>
      </c>
      <c r="T56" s="23">
        <f t="shared" si="60"/>
        <v>624.792</v>
      </c>
      <c r="U56" s="23">
        <f t="shared" si="60"/>
        <v>719.984</v>
      </c>
      <c r="V56" s="23">
        <f t="shared" si="60"/>
        <v>378.856</v>
      </c>
      <c r="W56" s="23">
        <f aca="true" t="shared" si="61" ref="W56:AE56">W58</f>
        <v>354.18949</v>
      </c>
      <c r="X56" s="23">
        <f t="shared" si="61"/>
        <v>250.338</v>
      </c>
      <c r="Y56" s="23">
        <f t="shared" si="61"/>
        <v>222.791</v>
      </c>
      <c r="Z56" s="23">
        <f t="shared" si="61"/>
        <v>449.884</v>
      </c>
      <c r="AA56" s="23">
        <f t="shared" si="61"/>
        <v>0</v>
      </c>
      <c r="AB56" s="23">
        <f t="shared" si="61"/>
        <v>226.541</v>
      </c>
      <c r="AC56" s="23">
        <f t="shared" si="61"/>
        <v>0</v>
      </c>
      <c r="AD56" s="23">
        <f t="shared" si="61"/>
        <v>570.847</v>
      </c>
      <c r="AE56" s="23">
        <f t="shared" si="61"/>
        <v>0</v>
      </c>
      <c r="AF56" s="24"/>
      <c r="AG56" s="21">
        <f t="shared" si="6"/>
        <v>6423.299999999999</v>
      </c>
      <c r="AH56" s="21">
        <f t="shared" si="7"/>
        <v>4546.834</v>
      </c>
      <c r="AI56" s="21">
        <f t="shared" si="8"/>
        <v>557.08151</v>
      </c>
    </row>
    <row r="57" spans="1:35" s="8" customFormat="1" ht="18.75">
      <c r="A57" s="25" t="s">
        <v>2</v>
      </c>
      <c r="B57" s="23"/>
      <c r="C57" s="15"/>
      <c r="D57" s="15"/>
      <c r="E57" s="15"/>
      <c r="F57" s="15"/>
      <c r="G57" s="1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7"/>
      <c r="AF57" s="24"/>
      <c r="AG57" s="21">
        <f t="shared" si="6"/>
        <v>0</v>
      </c>
      <c r="AH57" s="21">
        <f t="shared" si="7"/>
        <v>0</v>
      </c>
      <c r="AI57" s="21">
        <f t="shared" si="8"/>
        <v>0</v>
      </c>
    </row>
    <row r="58" spans="1:35" s="8" customFormat="1" ht="23.25" customHeight="1">
      <c r="A58" s="28" t="s">
        <v>3</v>
      </c>
      <c r="B58" s="23">
        <f>H58+J58+L58+N58+P58+R58+T58+V58+X58+Z58+AB58+AD58</f>
        <v>6423.299999999999</v>
      </c>
      <c r="C58" s="16">
        <f>H58+J58+L58+N58+P58+R58+T58+V58+X58</f>
        <v>5176.027999999999</v>
      </c>
      <c r="D58" s="15">
        <f>E58</f>
        <v>4618.946489999999</v>
      </c>
      <c r="E58" s="15">
        <f>I58+K58+M58+O58+Q58+S58+U58+W58</f>
        <v>4618.946489999999</v>
      </c>
      <c r="F58" s="15">
        <f>E58/B58*100</f>
        <v>71.90924431367054</v>
      </c>
      <c r="G58" s="15">
        <f>E58*100/C58</f>
        <v>89.23727788953228</v>
      </c>
      <c r="H58" s="15">
        <v>1327.961</v>
      </c>
      <c r="I58" s="15">
        <v>999.951</v>
      </c>
      <c r="J58" s="15">
        <v>640.296</v>
      </c>
      <c r="K58" s="15">
        <v>590.669</v>
      </c>
      <c r="L58" s="15">
        <v>190.195</v>
      </c>
      <c r="M58" s="15">
        <v>180.128</v>
      </c>
      <c r="N58" s="15">
        <v>874.396</v>
      </c>
      <c r="O58" s="15">
        <v>951.862</v>
      </c>
      <c r="P58" s="15">
        <v>571.453</v>
      </c>
      <c r="Q58" s="15">
        <v>496.124</v>
      </c>
      <c r="R58" s="16">
        <v>317.741</v>
      </c>
      <c r="S58" s="15">
        <v>326.039</v>
      </c>
      <c r="T58" s="15">
        <v>624.792</v>
      </c>
      <c r="U58" s="16">
        <v>719.984</v>
      </c>
      <c r="V58" s="15">
        <v>378.856</v>
      </c>
      <c r="W58" s="15">
        <v>354.18949</v>
      </c>
      <c r="X58" s="15">
        <v>250.338</v>
      </c>
      <c r="Y58" s="15">
        <v>222.791</v>
      </c>
      <c r="Z58" s="15">
        <v>449.884</v>
      </c>
      <c r="AA58" s="15"/>
      <c r="AB58" s="16">
        <v>226.541</v>
      </c>
      <c r="AC58" s="15"/>
      <c r="AD58" s="16">
        <v>570.847</v>
      </c>
      <c r="AE58" s="15"/>
      <c r="AF58" s="24"/>
      <c r="AG58" s="21">
        <f t="shared" si="6"/>
        <v>6423.299999999999</v>
      </c>
      <c r="AH58" s="21">
        <f t="shared" si="7"/>
        <v>4546.834</v>
      </c>
      <c r="AI58" s="21">
        <f t="shared" si="8"/>
        <v>557.08151</v>
      </c>
    </row>
    <row r="59" spans="1:35" s="8" customFormat="1" ht="18.75">
      <c r="A59" s="25" t="s">
        <v>4</v>
      </c>
      <c r="B59" s="23"/>
      <c r="C59" s="15"/>
      <c r="D59" s="15"/>
      <c r="E59" s="15"/>
      <c r="F59" s="15"/>
      <c r="G59" s="29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27"/>
      <c r="AF59" s="24"/>
      <c r="AG59" s="21">
        <f t="shared" si="6"/>
        <v>0</v>
      </c>
      <c r="AH59" s="21">
        <f t="shared" si="7"/>
        <v>0</v>
      </c>
      <c r="AI59" s="21">
        <f t="shared" si="8"/>
        <v>0</v>
      </c>
    </row>
    <row r="60" spans="1:35" s="8" customFormat="1" ht="18.75">
      <c r="A60" s="25" t="s">
        <v>5</v>
      </c>
      <c r="B60" s="23"/>
      <c r="C60" s="15"/>
      <c r="D60" s="15"/>
      <c r="E60" s="15"/>
      <c r="F60" s="15"/>
      <c r="G60" s="29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27"/>
      <c r="AF60" s="24"/>
      <c r="AG60" s="21">
        <f t="shared" si="6"/>
        <v>0</v>
      </c>
      <c r="AH60" s="21">
        <f t="shared" si="7"/>
        <v>0</v>
      </c>
      <c r="AI60" s="21">
        <f t="shared" si="8"/>
        <v>0</v>
      </c>
    </row>
    <row r="61" spans="1:36" s="8" customFormat="1" ht="18.75">
      <c r="A61" s="47" t="s">
        <v>7</v>
      </c>
      <c r="B61" s="48">
        <f>B62+B63+B64+B65</f>
        <v>40634.097</v>
      </c>
      <c r="C61" s="49">
        <f>C62+C63+C64+C65</f>
        <v>32255.461</v>
      </c>
      <c r="D61" s="48">
        <f>D62+D63+D64+D65</f>
        <v>28968.40949</v>
      </c>
      <c r="E61" s="48">
        <f>E62+E63+E64+E65</f>
        <v>28968.40949</v>
      </c>
      <c r="F61" s="50">
        <f>E61/B61*100</f>
        <v>71.29089023437632</v>
      </c>
      <c r="G61" s="50">
        <f>E61/C61*100</f>
        <v>89.80931783923349</v>
      </c>
      <c r="H61" s="48">
        <f>H63</f>
        <v>3955.6820000000002</v>
      </c>
      <c r="I61" s="48">
        <f>I63</f>
        <v>2253.651</v>
      </c>
      <c r="J61" s="48">
        <f>J63</f>
        <v>2832.5460000000003</v>
      </c>
      <c r="K61" s="48">
        <f>K63</f>
        <v>2361.569</v>
      </c>
      <c r="L61" s="48">
        <f>L63+L65</f>
        <v>4026.115</v>
      </c>
      <c r="M61" s="48">
        <f aca="true" t="shared" si="62" ref="M61:T61">M63</f>
        <v>2872.798</v>
      </c>
      <c r="N61" s="48">
        <f t="shared" si="62"/>
        <v>3503.2400000000002</v>
      </c>
      <c r="O61" s="48">
        <f t="shared" si="62"/>
        <v>3463.3720000000003</v>
      </c>
      <c r="P61" s="48">
        <f t="shared" si="62"/>
        <v>2852.749</v>
      </c>
      <c r="Q61" s="48">
        <f t="shared" si="62"/>
        <v>2869.6040000000003</v>
      </c>
      <c r="R61" s="48">
        <f t="shared" si="62"/>
        <v>2616.576</v>
      </c>
      <c r="S61" s="48">
        <f>S62+S63+S64+S65</f>
        <v>3822.306</v>
      </c>
      <c r="T61" s="48">
        <f t="shared" si="62"/>
        <v>3754.9210000000003</v>
      </c>
      <c r="U61" s="48">
        <v>3428.47</v>
      </c>
      <c r="V61" s="48">
        <f>V63</f>
        <v>2937.885</v>
      </c>
      <c r="W61" s="48">
        <f>W62+W63+W64+W65</f>
        <v>2508.3454899999997</v>
      </c>
      <c r="X61" s="48">
        <f>X63+X65</f>
        <v>5775.747</v>
      </c>
      <c r="Y61" s="48">
        <f>Y62+Y63+Y64+Y65</f>
        <v>5468.593</v>
      </c>
      <c r="Z61" s="48">
        <f>Z63</f>
        <v>2720.4939999999997</v>
      </c>
      <c r="AA61" s="48"/>
      <c r="AB61" s="48">
        <f>AB63</f>
        <v>3062.8500000000004</v>
      </c>
      <c r="AC61" s="48"/>
      <c r="AD61" s="48">
        <f>AD63</f>
        <v>2595.2920000000004</v>
      </c>
      <c r="AE61" s="48"/>
      <c r="AF61" s="51"/>
      <c r="AG61" s="21">
        <f>H61+J61+L61+N61+P61+R61+T61+V61+X61+Z61+AB61+AD61</f>
        <v>40634.09700000001</v>
      </c>
      <c r="AH61" s="21">
        <f>H61+J61+L61+N61+P61+R61+T61+V61</f>
        <v>26479.714000000007</v>
      </c>
      <c r="AI61" s="21">
        <f>C61-E61</f>
        <v>3287.051510000001</v>
      </c>
      <c r="AJ61" s="52">
        <f>I61+K61+M61+O61+Q61+S61+U61+W61</f>
        <v>23580.11549</v>
      </c>
    </row>
    <row r="62" spans="1:36" s="8" customFormat="1" ht="18.75">
      <c r="A62" s="53" t="s">
        <v>2</v>
      </c>
      <c r="B62" s="54">
        <v>0</v>
      </c>
      <c r="C62" s="54">
        <v>0</v>
      </c>
      <c r="D62" s="54">
        <f>E62</f>
        <v>0</v>
      </c>
      <c r="E62" s="54">
        <v>0</v>
      </c>
      <c r="F62" s="55">
        <v>0</v>
      </c>
      <c r="G62" s="55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1"/>
      <c r="AG62" s="21">
        <f t="shared" si="6"/>
        <v>0</v>
      </c>
      <c r="AH62" s="21">
        <f t="shared" si="7"/>
        <v>0</v>
      </c>
      <c r="AI62" s="21">
        <f t="shared" si="8"/>
        <v>0</v>
      </c>
      <c r="AJ62" s="52">
        <f>I62+K62+M62+O62+Q62+S62+U62+W62</f>
        <v>0</v>
      </c>
    </row>
    <row r="63" spans="1:36" s="8" customFormat="1" ht="18.75">
      <c r="A63" s="53" t="s">
        <v>3</v>
      </c>
      <c r="B63" s="54">
        <f>H63+J63+L63+N63+P63+R63+T63+V63+X63+Z63+AB63+AD63</f>
        <v>36134.097</v>
      </c>
      <c r="C63" s="56">
        <f>H63+J63+L63+N63+P63+R63+T63+V63+X63</f>
        <v>27755.461</v>
      </c>
      <c r="D63" s="54">
        <f>E63</f>
        <v>24468.40949</v>
      </c>
      <c r="E63" s="54">
        <f>I63+K63+M63+O63+Q63+S63+U63+W63+Y63</f>
        <v>24468.40949</v>
      </c>
      <c r="F63" s="55">
        <f>E63/B63*100</f>
        <v>67.71556928626167</v>
      </c>
      <c r="G63" s="55">
        <f>E63*100/C63</f>
        <v>88.15709993071273</v>
      </c>
      <c r="H63" s="54">
        <f aca="true" t="shared" si="63" ref="H63:T63">H58+H39+H33+H20+H14+H8</f>
        <v>3955.6820000000002</v>
      </c>
      <c r="I63" s="54">
        <f t="shared" si="63"/>
        <v>2253.651</v>
      </c>
      <c r="J63" s="54">
        <f t="shared" si="63"/>
        <v>2832.5460000000003</v>
      </c>
      <c r="K63" s="54">
        <f t="shared" si="63"/>
        <v>2361.569</v>
      </c>
      <c r="L63" s="54">
        <f t="shared" si="63"/>
        <v>2676.115</v>
      </c>
      <c r="M63" s="54">
        <f t="shared" si="63"/>
        <v>2872.798</v>
      </c>
      <c r="N63" s="54">
        <f t="shared" si="63"/>
        <v>3503.2400000000002</v>
      </c>
      <c r="O63" s="54">
        <f t="shared" si="63"/>
        <v>3463.3720000000003</v>
      </c>
      <c r="P63" s="54">
        <f t="shared" si="63"/>
        <v>2852.749</v>
      </c>
      <c r="Q63" s="54">
        <f t="shared" si="63"/>
        <v>2869.6040000000003</v>
      </c>
      <c r="R63" s="54">
        <f t="shared" si="63"/>
        <v>2616.576</v>
      </c>
      <c r="S63" s="54">
        <f t="shared" si="63"/>
        <v>2472.306</v>
      </c>
      <c r="T63" s="54">
        <f t="shared" si="63"/>
        <v>3754.9210000000003</v>
      </c>
      <c r="U63" s="54">
        <f>+U58+U33+U20+U14+U8</f>
        <v>3348.1710000000003</v>
      </c>
      <c r="V63" s="54">
        <f>V58+V39+V33+V26+V20+V14+V8</f>
        <v>2937.885</v>
      </c>
      <c r="W63" s="54">
        <f>W54+W29+W4</f>
        <v>2508.3454899999997</v>
      </c>
      <c r="X63" s="54">
        <f>X58+X39+X33+X20+X14+X8</f>
        <v>2625.7470000000003</v>
      </c>
      <c r="Y63" s="54">
        <f>Y58+Y39+Y33+Y26+Y20+Y14+Y8</f>
        <v>2318.593</v>
      </c>
      <c r="Z63" s="54">
        <f>Z58+Z39+Z33+Z20+Z14+Z8</f>
        <v>2720.4939999999997</v>
      </c>
      <c r="AA63" s="54"/>
      <c r="AB63" s="54">
        <f>AB58+AB39+AB33+AB20+AB14+AB8</f>
        <v>3062.8500000000004</v>
      </c>
      <c r="AC63" s="54"/>
      <c r="AD63" s="54">
        <f>AD58+AD39+AD33+AD20+AD14+AD8</f>
        <v>2595.2920000000004</v>
      </c>
      <c r="AE63" s="54"/>
      <c r="AF63" s="51"/>
      <c r="AG63" s="21">
        <f t="shared" si="6"/>
        <v>36134.097</v>
      </c>
      <c r="AH63" s="21">
        <f t="shared" si="7"/>
        <v>22191.828999999998</v>
      </c>
      <c r="AI63" s="21">
        <f t="shared" si="8"/>
        <v>3287.051510000001</v>
      </c>
      <c r="AJ63" s="52">
        <f>I63+K63+M63+O63+Q63+S63+U63+W63</f>
        <v>22149.816489999997</v>
      </c>
    </row>
    <row r="64" spans="1:36" s="8" customFormat="1" ht="18.75">
      <c r="A64" s="53" t="s">
        <v>4</v>
      </c>
      <c r="B64" s="54">
        <v>0</v>
      </c>
      <c r="C64" s="54">
        <v>0</v>
      </c>
      <c r="D64" s="54">
        <f>E64</f>
        <v>0</v>
      </c>
      <c r="E64" s="54">
        <v>0</v>
      </c>
      <c r="F64" s="55">
        <v>0</v>
      </c>
      <c r="G64" s="55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1"/>
      <c r="AG64" s="21">
        <f t="shared" si="6"/>
        <v>0</v>
      </c>
      <c r="AH64" s="21">
        <f t="shared" si="7"/>
        <v>0</v>
      </c>
      <c r="AI64" s="21">
        <f t="shared" si="8"/>
        <v>0</v>
      </c>
      <c r="AJ64" s="52">
        <f>I64+K64+M64+O64+Q64+S64+U64+W64</f>
        <v>0</v>
      </c>
    </row>
    <row r="65" spans="1:36" s="8" customFormat="1" ht="18.75">
      <c r="A65" s="53" t="s">
        <v>5</v>
      </c>
      <c r="B65" s="54">
        <f>H65+J65+L65+N65+P65+R65+T65+V65+X65+Z65+AB65+AD65</f>
        <v>4500</v>
      </c>
      <c r="C65" s="54">
        <f>L65+X65</f>
        <v>4500</v>
      </c>
      <c r="D65" s="54">
        <f>E65</f>
        <v>4500</v>
      </c>
      <c r="E65" s="54">
        <f>S65+Y65</f>
        <v>4500</v>
      </c>
      <c r="F65" s="55">
        <f>E65/B65*100</f>
        <v>100</v>
      </c>
      <c r="G65" s="55">
        <f>E65/C65*100</f>
        <v>100</v>
      </c>
      <c r="H65" s="54">
        <f aca="true" t="shared" si="64" ref="H65:R65">H47</f>
        <v>0</v>
      </c>
      <c r="I65" s="54">
        <f t="shared" si="64"/>
        <v>0</v>
      </c>
      <c r="J65" s="54">
        <f t="shared" si="64"/>
        <v>0</v>
      </c>
      <c r="K65" s="54">
        <f t="shared" si="64"/>
        <v>0</v>
      </c>
      <c r="L65" s="54">
        <f t="shared" si="64"/>
        <v>1350</v>
      </c>
      <c r="M65" s="54">
        <f t="shared" si="64"/>
        <v>0</v>
      </c>
      <c r="N65" s="54">
        <f t="shared" si="64"/>
        <v>0</v>
      </c>
      <c r="O65" s="54">
        <f t="shared" si="64"/>
        <v>0</v>
      </c>
      <c r="P65" s="54">
        <f t="shared" si="64"/>
        <v>0</v>
      </c>
      <c r="Q65" s="54">
        <f t="shared" si="64"/>
        <v>0</v>
      </c>
      <c r="R65" s="54">
        <f t="shared" si="64"/>
        <v>0</v>
      </c>
      <c r="S65" s="54">
        <f>S47</f>
        <v>1350</v>
      </c>
      <c r="T65" s="54">
        <f aca="true" t="shared" si="65" ref="T65:AE65">T47</f>
        <v>0</v>
      </c>
      <c r="U65" s="54">
        <f t="shared" si="65"/>
        <v>0</v>
      </c>
      <c r="V65" s="54">
        <v>0</v>
      </c>
      <c r="W65" s="54">
        <v>0</v>
      </c>
      <c r="X65" s="54">
        <f t="shared" si="65"/>
        <v>3150</v>
      </c>
      <c r="Y65" s="54">
        <f>Y47</f>
        <v>3150</v>
      </c>
      <c r="Z65" s="54">
        <f t="shared" si="65"/>
        <v>0</v>
      </c>
      <c r="AA65" s="54">
        <f t="shared" si="65"/>
        <v>0</v>
      </c>
      <c r="AB65" s="54">
        <f t="shared" si="65"/>
        <v>0</v>
      </c>
      <c r="AC65" s="54">
        <f t="shared" si="65"/>
        <v>0</v>
      </c>
      <c r="AD65" s="54">
        <f t="shared" si="65"/>
        <v>0</v>
      </c>
      <c r="AE65" s="54">
        <f t="shared" si="65"/>
        <v>0</v>
      </c>
      <c r="AF65" s="51"/>
      <c r="AG65" s="21">
        <f t="shared" si="6"/>
        <v>4500</v>
      </c>
      <c r="AH65" s="21">
        <f t="shared" si="7"/>
        <v>1350</v>
      </c>
      <c r="AI65" s="21">
        <f t="shared" si="8"/>
        <v>0</v>
      </c>
      <c r="AJ65" s="52">
        <f>I65+K65+M65+O65+Q65+S65+U65+W65</f>
        <v>1350</v>
      </c>
    </row>
    <row r="66" spans="1:35" s="8" customFormat="1" ht="18.75">
      <c r="A66" s="1"/>
      <c r="B66" s="11"/>
      <c r="C66" s="11"/>
      <c r="D66" s="11"/>
      <c r="E66" s="11"/>
      <c r="F66" s="11"/>
      <c r="G66" s="11"/>
      <c r="H66" s="11"/>
      <c r="I66" s="11"/>
      <c r="J66" s="1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5"/>
      <c r="AI66" s="8" t="s">
        <v>47</v>
      </c>
    </row>
    <row r="67" spans="1:32" s="8" customFormat="1" ht="18.75">
      <c r="A67" s="57" t="s">
        <v>44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5"/>
    </row>
    <row r="68" spans="1:32" s="8" customFormat="1" ht="18.75">
      <c r="A68" s="57" t="s">
        <v>45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5"/>
    </row>
    <row r="69" spans="1:32" s="8" customFormat="1" ht="18.75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5"/>
    </row>
    <row r="70" spans="1:33" ht="18.75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2" ht="18.75">
      <c r="A71" s="6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5"/>
    </row>
    <row r="72" spans="1:32" ht="18.75">
      <c r="A72" s="1"/>
      <c r="B72" s="2"/>
      <c r="C72" s="2"/>
      <c r="D72" s="2"/>
      <c r="E72" s="2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5"/>
    </row>
    <row r="73" spans="1:32" ht="18.75">
      <c r="A73" s="1"/>
      <c r="B73" s="2"/>
      <c r="C73" s="2"/>
      <c r="D73" s="2"/>
      <c r="E73" s="2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5"/>
    </row>
    <row r="74" spans="1:32" ht="18.75">
      <c r="A74" s="1"/>
      <c r="B74" s="2"/>
      <c r="C74" s="2"/>
      <c r="D74" s="2"/>
      <c r="E74" s="2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5"/>
    </row>
    <row r="75" spans="1:32" ht="18.75">
      <c r="A75" s="6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4"/>
      <c r="AF75" s="5"/>
    </row>
    <row r="76" spans="1:32" ht="18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5"/>
    </row>
    <row r="77" spans="1:31" ht="18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</sheetData>
  <sheetProtection selectLockedCells="1" selectUnlockedCells="1"/>
  <mergeCells count="24">
    <mergeCell ref="AF24:AF28"/>
    <mergeCell ref="A2:A3"/>
    <mergeCell ref="B2:B3"/>
    <mergeCell ref="C2:C3"/>
    <mergeCell ref="E2:E3"/>
    <mergeCell ref="AF18:AF22"/>
    <mergeCell ref="AD2:AE2"/>
    <mergeCell ref="A1:Q1"/>
    <mergeCell ref="N2:O2"/>
    <mergeCell ref="R2:S2"/>
    <mergeCell ref="T2:U2"/>
    <mergeCell ref="AF2:AF3"/>
    <mergeCell ref="X2:Y2"/>
    <mergeCell ref="V2:W2"/>
    <mergeCell ref="A68:K68"/>
    <mergeCell ref="A67:K67"/>
    <mergeCell ref="Z2:AA2"/>
    <mergeCell ref="J2:K2"/>
    <mergeCell ref="H2:I2"/>
    <mergeCell ref="AB2:AC2"/>
    <mergeCell ref="D2:D3"/>
    <mergeCell ref="L2:M2"/>
    <mergeCell ref="P2:Q2"/>
    <mergeCell ref="F2:G2"/>
  </mergeCells>
  <printOptions horizontalCentered="1" verticalCentered="1"/>
  <pageMargins left="0" right="0" top="0" bottom="0" header="0" footer="0"/>
  <pageSetup fitToHeight="0" fitToWidth="2" horizontalDpi="600" verticalDpi="600" orientation="landscape" paperSize="9" scale="40" r:id="rId1"/>
  <rowBreaks count="2" manualBreakCount="2">
    <brk id="22" max="31" man="1"/>
    <brk id="41" max="31" man="1"/>
  </rowBreaks>
  <colBreaks count="2" manualBreakCount="2">
    <brk id="17" max="68" man="1"/>
    <brk id="3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2017-10-16T11:39:52Z</cp:lastPrinted>
  <dcterms:created xsi:type="dcterms:W3CDTF">2014-04-01T10:42:26Z</dcterms:created>
  <dcterms:modified xsi:type="dcterms:W3CDTF">2017-10-16T11:40:53Z</dcterms:modified>
  <cp:category/>
  <cp:version/>
  <cp:contentType/>
  <cp:contentStatus/>
</cp:coreProperties>
</file>