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680" activeTab="0"/>
  </bookViews>
  <sheets>
    <sheet name="Приложение 2" sheetId="1" r:id="rId1"/>
  </sheets>
  <definedNames>
    <definedName name="_xlnm.Print_Area" localSheetId="0">'Приложение 2'!$A$1:$J$50</definedName>
  </definedNames>
  <calcPr fullCalcOnLoad="1"/>
</workbook>
</file>

<file path=xl/sharedStrings.xml><?xml version="1.0" encoding="utf-8"?>
<sst xmlns="http://schemas.openxmlformats.org/spreadsheetml/2006/main" count="107" uniqueCount="64">
  <si>
    <t>Основные мероприятия муниципальной программы</t>
  </si>
  <si>
    <t>№ п/п</t>
  </si>
  <si>
    <t>Мероприятия программы</t>
  </si>
  <si>
    <t>Срок выполнения</t>
  </si>
  <si>
    <t>Финансовые затраты на реализацию программы  (тыс.руб)</t>
  </si>
  <si>
    <t>Источники финансирования</t>
  </si>
  <si>
    <t>Всего</t>
  </si>
  <si>
    <t>в том числе</t>
  </si>
  <si>
    <t>в 2014 году</t>
  </si>
  <si>
    <t>в 2015 году</t>
  </si>
  <si>
    <t>в 2016 году</t>
  </si>
  <si>
    <t>Цель: Повышение качества оказания социальных  гарантий жителям города Когалыма</t>
  </si>
  <si>
    <t>Подпрограмма 1.Дети города Когалыма</t>
  </si>
  <si>
    <t>1.1.</t>
  </si>
  <si>
    <t>Управление опеки и попечительства Администрации города Когалыма</t>
  </si>
  <si>
    <t>Бюджет ХМАО-Югры</t>
  </si>
  <si>
    <t>1.2.</t>
  </si>
  <si>
    <t xml:space="preserve">Назначение и предоставление единовременного пособия  при всех формах устройства детей, лишенных родительского попечения, в семью. </t>
  </si>
  <si>
    <t xml:space="preserve">Управление опеки и попечительства Администрации города Когалыма           </t>
  </si>
  <si>
    <t>Федеральный бюджет</t>
  </si>
  <si>
    <t>Итого по подразделу 1</t>
  </si>
  <si>
    <t>Задача 2. Исполнение отдельных государственных полномочий Ханты-Мансийского автономного округа - Югры в сфере опеки и попечителства</t>
  </si>
  <si>
    <t>Организация  деятельности по опеке и попечительству</t>
  </si>
  <si>
    <t>Итого по подразделу 2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</si>
  <si>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</si>
  <si>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2.1.</t>
  </si>
  <si>
    <t>Управление образования Администрации города Когалыма</t>
  </si>
  <si>
    <t>Бюджет города Когалыма</t>
  </si>
  <si>
    <t>Привлечённые средства</t>
  </si>
  <si>
    <t>Управление культуры, спорта и молодёжной политики Администрации города Когалыма</t>
  </si>
  <si>
    <t>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</si>
  <si>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Итого по подразделу 3</t>
  </si>
  <si>
    <t xml:space="preserve">Итого по разделу 1 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</si>
  <si>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</si>
  <si>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</si>
  <si>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Управление опеки и попечительства Администрации города Когалыма            Комитет по управлению муниципальным имуществом Администрации города Когалыма               Управление по жилищной политике Администрации города Когалыма</t>
  </si>
  <si>
    <t>Итого по разделу 2</t>
  </si>
  <si>
    <t xml:space="preserve">Всего по программе,  в том числе: </t>
  </si>
  <si>
    <t xml:space="preserve">Бюджет города Когалыма </t>
  </si>
  <si>
    <t>Привлечённые источники</t>
  </si>
  <si>
    <t>в том числе: ответственный исполнитель</t>
  </si>
  <si>
    <t>соисполнитель 1</t>
  </si>
  <si>
    <t>соисполнитель 2</t>
  </si>
  <si>
    <t>Управление культуры спорта и молодёжной политики Администрации города Когалыма</t>
  </si>
  <si>
    <t>соисполнитель 3</t>
  </si>
  <si>
    <t>Комитет по управлению муниципальным имуществом Администрации города Когалыма</t>
  </si>
  <si>
    <t xml:space="preserve"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
</t>
  </si>
  <si>
    <t>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</si>
  <si>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</si>
  <si>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</si>
  <si>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</si>
  <si>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>Ответственный исполнитель/соисполнитель, учрежление, организация</t>
  </si>
  <si>
    <t>Итого по подразделу 4</t>
  </si>
  <si>
    <t>в 2017 году</t>
  </si>
  <si>
    <t>2014-2017 годы</t>
  </si>
  <si>
    <t xml:space="preserve">Предоставление путёвок, курсовок, а также оплаты медицинских услуг и проезда к месту лечения (оздоровления) и обратно. </t>
  </si>
  <si>
    <t>Приложение 2</t>
  </si>
  <si>
    <t xml:space="preserve">к муниципальной программе </t>
  </si>
  <si>
    <t>"Социальная поддержка жителй города Когалыма на 2014-2017 годы"</t>
  </si>
  <si>
    <t>3.1.</t>
  </si>
  <si>
    <t>3.2.</t>
  </si>
  <si>
    <t>3.3.</t>
  </si>
  <si>
    <t>4.1.</t>
  </si>
  <si>
    <t>4.2.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</si>
</sst>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_-* #,##0.0_р_._-;\-* #,##0.0_р_._-;_-* &quot;-&quot;??_р_._-;_-@_-"/>
    <numFmt numFmtId="188" formatCode="_-* #,##0.000_р_._-;\-* #,##0.000_р_._-;_-* &quot;-&quot;??_р_._-;_-@_-"/>
    <numFmt numFmtId="189" formatCode="#,##0.00_ ;\-#,##0.00\ "/>
    <numFmt numFmtId="190" formatCode="#,##0.00;[Red]#,##0.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top" wrapText="1"/>
    </xf>
    <xf numFmtId="185" fontId="21" fillId="0" borderId="10" xfId="0" applyNumberFormat="1" applyFont="1" applyFill="1" applyBorder="1" applyAlignment="1">
      <alignment/>
    </xf>
    <xf numFmtId="185" fontId="21" fillId="0" borderId="0" xfId="0" applyNumberFormat="1" applyFont="1" applyFill="1" applyAlignment="1">
      <alignment/>
    </xf>
    <xf numFmtId="185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78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9" fontId="22" fillId="0" borderId="12" xfId="78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185" fontId="21" fillId="0" borderId="13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18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85" fontId="21" fillId="0" borderId="14" xfId="0" applyNumberFormat="1" applyFont="1" applyFill="1" applyBorder="1" applyAlignment="1">
      <alignment horizontal="center" vertical="center" wrapText="1"/>
    </xf>
    <xf numFmtId="189" fontId="21" fillId="0" borderId="13" xfId="78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89" fontId="22" fillId="0" borderId="13" xfId="78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2" fillId="0" borderId="11" xfId="78" applyNumberFormat="1" applyFont="1" applyFill="1" applyBorder="1" applyAlignment="1">
      <alignment horizontal="center" vertical="center" wrapText="1"/>
    </xf>
    <xf numFmtId="189" fontId="22" fillId="0" borderId="11" xfId="78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189" fontId="22" fillId="0" borderId="15" xfId="78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185" fontId="21" fillId="0" borderId="20" xfId="0" applyNumberFormat="1" applyFont="1" applyFill="1" applyBorder="1" applyAlignment="1">
      <alignment vertical="center" wrapText="1"/>
    </xf>
    <xf numFmtId="185" fontId="21" fillId="0" borderId="10" xfId="0" applyNumberFormat="1" applyFont="1" applyFill="1" applyBorder="1" applyAlignment="1">
      <alignment vertical="center" wrapText="1"/>
    </xf>
    <xf numFmtId="185" fontId="21" fillId="0" borderId="21" xfId="0" applyNumberFormat="1" applyFont="1" applyFill="1" applyBorder="1" applyAlignment="1">
      <alignment horizontal="left" vertical="center" wrapText="1"/>
    </xf>
    <xf numFmtId="185" fontId="21" fillId="0" borderId="22" xfId="0" applyNumberFormat="1" applyFont="1" applyFill="1" applyBorder="1" applyAlignment="1">
      <alignment vertical="center" wrapText="1"/>
    </xf>
    <xf numFmtId="185" fontId="21" fillId="0" borderId="23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5" fillId="0" borderId="21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18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 wrapText="1"/>
    </xf>
    <xf numFmtId="185" fontId="21" fillId="0" borderId="24" xfId="0" applyNumberFormat="1" applyFont="1" applyFill="1" applyBorder="1" applyAlignment="1">
      <alignment vertical="center" wrapText="1"/>
    </xf>
    <xf numFmtId="185" fontId="21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wrapText="1"/>
    </xf>
    <xf numFmtId="185" fontId="21" fillId="0" borderId="25" xfId="0" applyNumberFormat="1" applyFont="1" applyFill="1" applyBorder="1" applyAlignment="1">
      <alignment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179" fontId="25" fillId="0" borderId="26" xfId="78" applyFont="1" applyFill="1" applyBorder="1" applyAlignment="1">
      <alignment horizontal="center" vertical="center" wrapText="1"/>
    </xf>
    <xf numFmtId="190" fontId="25" fillId="0" borderId="26" xfId="78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wrapText="1"/>
    </xf>
    <xf numFmtId="0" fontId="25" fillId="0" borderId="30" xfId="0" applyFont="1" applyFill="1" applyBorder="1" applyAlignment="1">
      <alignment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14" xfId="78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2" fillId="0" borderId="15" xfId="78" applyNumberFormat="1" applyFont="1" applyFill="1" applyBorder="1" applyAlignment="1">
      <alignment horizontal="center" vertical="center" wrapText="1"/>
    </xf>
    <xf numFmtId="185" fontId="22" fillId="0" borderId="31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185" fontId="22" fillId="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185" fontId="21" fillId="0" borderId="14" xfId="0" applyNumberFormat="1" applyFont="1" applyFill="1" applyBorder="1" applyAlignment="1">
      <alignment horizontal="center" vertical="center" wrapText="1"/>
    </xf>
    <xf numFmtId="185" fontId="21" fillId="0" borderId="1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right" wrapText="1"/>
    </xf>
    <xf numFmtId="0" fontId="24" fillId="0" borderId="23" xfId="0" applyFont="1" applyFill="1" applyBorder="1" applyAlignment="1">
      <alignment horizontal="right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185" fontId="22" fillId="0" borderId="24" xfId="0" applyNumberFormat="1" applyFont="1" applyFill="1" applyBorder="1" applyAlignment="1">
      <alignment horizontal="right" vertical="center" wrapText="1"/>
    </xf>
    <xf numFmtId="185" fontId="22" fillId="0" borderId="32" xfId="0" applyNumberFormat="1" applyFont="1" applyFill="1" applyBorder="1" applyAlignment="1">
      <alignment horizontal="right" vertical="center" wrapText="1"/>
    </xf>
    <xf numFmtId="185" fontId="22" fillId="0" borderId="33" xfId="0" applyNumberFormat="1" applyFont="1" applyFill="1" applyBorder="1" applyAlignment="1">
      <alignment horizontal="right" vertic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49" fontId="22" fillId="0" borderId="35" xfId="0" applyNumberFormat="1" applyFont="1" applyFill="1" applyBorder="1" applyAlignment="1">
      <alignment horizontal="right" vertical="center" wrapText="1"/>
    </xf>
    <xf numFmtId="49" fontId="22" fillId="0" borderId="36" xfId="0" applyNumberFormat="1" applyFont="1" applyFill="1" applyBorder="1" applyAlignment="1">
      <alignment horizontal="right" vertical="center" wrapText="1"/>
    </xf>
    <xf numFmtId="49" fontId="22" fillId="0" borderId="37" xfId="0" applyNumberFormat="1" applyFont="1" applyFill="1" applyBorder="1" applyAlignment="1">
      <alignment horizontal="right" vertical="center" wrapText="1"/>
    </xf>
    <xf numFmtId="185" fontId="22" fillId="0" borderId="35" xfId="0" applyNumberFormat="1" applyFont="1" applyFill="1" applyBorder="1" applyAlignment="1">
      <alignment horizontal="right" vertical="top" wrapText="1"/>
    </xf>
    <xf numFmtId="185" fontId="22" fillId="0" borderId="36" xfId="0" applyNumberFormat="1" applyFont="1" applyFill="1" applyBorder="1" applyAlignment="1">
      <alignment horizontal="right" vertical="top" wrapText="1"/>
    </xf>
    <xf numFmtId="185" fontId="22" fillId="0" borderId="37" xfId="0" applyNumberFormat="1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right" vertical="center" wrapText="1"/>
    </xf>
    <xf numFmtId="49" fontId="22" fillId="0" borderId="32" xfId="0" applyNumberFormat="1" applyFont="1" applyFill="1" applyBorder="1" applyAlignment="1">
      <alignment horizontal="right" vertical="center" wrapText="1"/>
    </xf>
    <xf numFmtId="49" fontId="22" fillId="0" borderId="33" xfId="0" applyNumberFormat="1" applyFont="1" applyFill="1" applyBorder="1" applyAlignment="1">
      <alignment horizontal="right" vertical="center" wrapText="1"/>
    </xf>
    <xf numFmtId="185" fontId="22" fillId="0" borderId="20" xfId="0" applyNumberFormat="1" applyFont="1" applyFill="1" applyBorder="1" applyAlignment="1">
      <alignment horizontal="right" vertical="center" wrapText="1"/>
    </xf>
    <xf numFmtId="185" fontId="22" fillId="0" borderId="22" xfId="0" applyNumberFormat="1" applyFont="1" applyFill="1" applyBorder="1" applyAlignment="1">
      <alignment horizontal="right" vertical="center" wrapText="1"/>
    </xf>
    <xf numFmtId="185" fontId="22" fillId="0" borderId="12" xfId="0" applyNumberFormat="1" applyFont="1" applyFill="1" applyBorder="1" applyAlignment="1">
      <alignment horizontal="right" vertical="center" wrapText="1"/>
    </xf>
    <xf numFmtId="0" fontId="25" fillId="0" borderId="38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21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V66"/>
  <sheetViews>
    <sheetView tabSelected="1" view="pageBreakPreview" zoomScale="60" zoomScalePageLayoutView="0" workbookViewId="0" topLeftCell="A37">
      <selection activeCell="C39" sqref="C39"/>
    </sheetView>
  </sheetViews>
  <sheetFormatPr defaultColWidth="9.00390625" defaultRowHeight="12.75"/>
  <cols>
    <col min="1" max="1" width="7.875" style="67" customWidth="1"/>
    <col min="2" max="2" width="50.00390625" style="65" customWidth="1"/>
    <col min="3" max="3" width="31.375" style="65" customWidth="1"/>
    <col min="4" max="4" width="14.375" style="65" customWidth="1"/>
    <col min="5" max="5" width="17.125" style="65" customWidth="1"/>
    <col min="6" max="6" width="17.00390625" style="65" customWidth="1"/>
    <col min="7" max="7" width="18.25390625" style="65" customWidth="1"/>
    <col min="8" max="8" width="16.00390625" style="65" customWidth="1"/>
    <col min="9" max="9" width="18.875" style="67" customWidth="1"/>
    <col min="10" max="10" width="47.375" style="65" customWidth="1"/>
    <col min="11" max="11" width="13.25390625" style="65" bestFit="1" customWidth="1"/>
    <col min="12" max="12" width="14.875" style="65" customWidth="1"/>
    <col min="13" max="13" width="16.75390625" style="65" customWidth="1"/>
    <col min="14" max="14" width="9.125" style="65" customWidth="1"/>
    <col min="15" max="15" width="14.625" style="65" customWidth="1"/>
    <col min="16" max="16384" width="9.125" style="65" customWidth="1"/>
  </cols>
  <sheetData>
    <row r="1" spans="1:10" s="2" customFormat="1" ht="15">
      <c r="A1" s="1"/>
      <c r="D1" s="3"/>
      <c r="I1" s="148" t="s">
        <v>56</v>
      </c>
      <c r="J1" s="149"/>
    </row>
    <row r="2" spans="1:10" s="2" customFormat="1" ht="15">
      <c r="A2" s="1"/>
      <c r="H2" s="148" t="s">
        <v>57</v>
      </c>
      <c r="I2" s="149"/>
      <c r="J2" s="149"/>
    </row>
    <row r="3" spans="1:10" s="2" customFormat="1" ht="15">
      <c r="A3" s="1"/>
      <c r="I3" s="148" t="s">
        <v>58</v>
      </c>
      <c r="J3" s="149"/>
    </row>
    <row r="4" spans="1:9" s="2" customFormat="1" ht="15">
      <c r="A4" s="1"/>
      <c r="I4" s="1"/>
    </row>
    <row r="5" spans="1:9" s="2" customFormat="1" ht="15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1:9" s="2" customFormat="1" ht="15">
      <c r="A6" s="1"/>
      <c r="I6" s="1"/>
    </row>
    <row r="7" spans="1:10" s="2" customFormat="1" ht="20.25" customHeight="1">
      <c r="A7" s="104" t="s">
        <v>1</v>
      </c>
      <c r="B7" s="104" t="s">
        <v>2</v>
      </c>
      <c r="C7" s="104" t="s">
        <v>51</v>
      </c>
      <c r="D7" s="109" t="s">
        <v>3</v>
      </c>
      <c r="E7" s="112" t="s">
        <v>4</v>
      </c>
      <c r="F7" s="113"/>
      <c r="G7" s="113"/>
      <c r="H7" s="113"/>
      <c r="I7" s="114"/>
      <c r="J7" s="104" t="s">
        <v>5</v>
      </c>
    </row>
    <row r="8" spans="1:10" s="2" customFormat="1" ht="15" customHeight="1">
      <c r="A8" s="104"/>
      <c r="B8" s="104"/>
      <c r="C8" s="104"/>
      <c r="D8" s="109"/>
      <c r="E8" s="104" t="s">
        <v>6</v>
      </c>
      <c r="F8" s="112" t="s">
        <v>7</v>
      </c>
      <c r="G8" s="113"/>
      <c r="H8" s="113"/>
      <c r="I8" s="114"/>
      <c r="J8" s="104"/>
    </row>
    <row r="9" spans="1:10" s="2" customFormat="1" ht="14.25" customHeight="1" hidden="1">
      <c r="A9" s="104"/>
      <c r="B9" s="104"/>
      <c r="C9" s="104"/>
      <c r="D9" s="109"/>
      <c r="E9" s="104"/>
      <c r="F9" s="4"/>
      <c r="G9" s="4"/>
      <c r="H9" s="4"/>
      <c r="I9" s="5"/>
      <c r="J9" s="104"/>
    </row>
    <row r="10" spans="1:10" s="2" customFormat="1" ht="5.25" customHeight="1">
      <c r="A10" s="104"/>
      <c r="B10" s="104"/>
      <c r="C10" s="104"/>
      <c r="D10" s="109"/>
      <c r="E10" s="104"/>
      <c r="F10" s="104" t="s">
        <v>8</v>
      </c>
      <c r="G10" s="104" t="s">
        <v>9</v>
      </c>
      <c r="H10" s="104" t="s">
        <v>10</v>
      </c>
      <c r="I10" s="110" t="s">
        <v>53</v>
      </c>
      <c r="J10" s="104"/>
    </row>
    <row r="11" spans="1:10" s="2" customFormat="1" ht="15.75" customHeight="1">
      <c r="A11" s="104"/>
      <c r="B11" s="104"/>
      <c r="C11" s="104"/>
      <c r="D11" s="109"/>
      <c r="E11" s="104"/>
      <c r="F11" s="104"/>
      <c r="G11" s="104"/>
      <c r="H11" s="104"/>
      <c r="I11" s="111"/>
      <c r="J11" s="104"/>
    </row>
    <row r="12" spans="1:10" s="2" customFormat="1" ht="15">
      <c r="A12" s="6">
        <v>1</v>
      </c>
      <c r="B12" s="7">
        <v>2</v>
      </c>
      <c r="C12" s="7">
        <v>3</v>
      </c>
      <c r="D12" s="8">
        <v>4</v>
      </c>
      <c r="E12" s="7">
        <v>5</v>
      </c>
      <c r="F12" s="7">
        <v>6</v>
      </c>
      <c r="G12" s="7">
        <v>7</v>
      </c>
      <c r="H12" s="7">
        <v>8</v>
      </c>
      <c r="I12" s="5"/>
      <c r="J12" s="7">
        <v>9</v>
      </c>
    </row>
    <row r="13" spans="1:10" s="2" customFormat="1" ht="18.75" customHeight="1">
      <c r="A13" s="116" t="s">
        <v>11</v>
      </c>
      <c r="B13" s="116"/>
      <c r="C13" s="116"/>
      <c r="D13" s="116"/>
      <c r="E13" s="116"/>
      <c r="F13" s="116"/>
      <c r="G13" s="116"/>
      <c r="H13" s="9"/>
      <c r="I13" s="5"/>
      <c r="J13" s="8"/>
    </row>
    <row r="14" spans="1:10" s="2" customFormat="1" ht="19.5" customHeight="1">
      <c r="A14" s="117" t="s">
        <v>12</v>
      </c>
      <c r="B14" s="118"/>
      <c r="C14" s="118"/>
      <c r="D14" s="118"/>
      <c r="E14" s="118"/>
      <c r="F14" s="118"/>
      <c r="G14" s="118"/>
      <c r="H14" s="118"/>
      <c r="I14" s="119"/>
      <c r="J14" s="10"/>
    </row>
    <row r="15" spans="1:10" s="2" customFormat="1" ht="43.5" customHeight="1">
      <c r="A15" s="107" t="s">
        <v>46</v>
      </c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s="2" customFormat="1" ht="318.75" customHeight="1">
      <c r="A16" s="12" t="s">
        <v>13</v>
      </c>
      <c r="B16" s="12" t="s">
        <v>47</v>
      </c>
      <c r="C16" s="12" t="s">
        <v>14</v>
      </c>
      <c r="D16" s="13" t="s">
        <v>54</v>
      </c>
      <c r="E16" s="14">
        <f>F16+G16+H16+I16</f>
        <v>391952.91000000003</v>
      </c>
      <c r="F16" s="14">
        <f>68283.2-2567+3045.91+8431+11705.6</f>
        <v>88898.71</v>
      </c>
      <c r="G16" s="14">
        <v>95497.4</v>
      </c>
      <c r="H16" s="14">
        <v>99553.7</v>
      </c>
      <c r="I16" s="15">
        <v>108003.1</v>
      </c>
      <c r="J16" s="16" t="s">
        <v>15</v>
      </c>
    </row>
    <row r="17" spans="1:13" s="2" customFormat="1" ht="63" customHeight="1">
      <c r="A17" s="17" t="s">
        <v>16</v>
      </c>
      <c r="B17" s="18" t="s">
        <v>17</v>
      </c>
      <c r="C17" s="19" t="s">
        <v>18</v>
      </c>
      <c r="D17" s="13" t="s">
        <v>54</v>
      </c>
      <c r="E17" s="14">
        <f>F17+G17+H17+I17</f>
        <v>4488</v>
      </c>
      <c r="F17" s="14">
        <v>602.8</v>
      </c>
      <c r="G17" s="14">
        <v>1083.1</v>
      </c>
      <c r="H17" s="14">
        <v>1303.8</v>
      </c>
      <c r="I17" s="15">
        <v>1498.3</v>
      </c>
      <c r="J17" s="20" t="s">
        <v>19</v>
      </c>
      <c r="L17" s="11"/>
      <c r="M17" s="11"/>
    </row>
    <row r="18" spans="1:13" s="2" customFormat="1" ht="25.5" customHeight="1">
      <c r="A18" s="98" t="s">
        <v>20</v>
      </c>
      <c r="B18" s="99"/>
      <c r="C18" s="99"/>
      <c r="D18" s="100"/>
      <c r="E18" s="21">
        <f>E16+E17</f>
        <v>396440.91000000003</v>
      </c>
      <c r="F18" s="21">
        <f>F16+F17</f>
        <v>89501.51000000001</v>
      </c>
      <c r="G18" s="21">
        <f>G16+G17</f>
        <v>96580.5</v>
      </c>
      <c r="H18" s="21">
        <f>H16+H17</f>
        <v>100857.5</v>
      </c>
      <c r="I18" s="21">
        <f>I16+I17</f>
        <v>109501.40000000001</v>
      </c>
      <c r="J18" s="22"/>
      <c r="L18" s="11"/>
      <c r="M18" s="11"/>
    </row>
    <row r="19" spans="1:13" s="2" customFormat="1" ht="25.5" customHeight="1">
      <c r="A19" s="101" t="s">
        <v>21</v>
      </c>
      <c r="B19" s="102"/>
      <c r="C19" s="102"/>
      <c r="D19" s="102"/>
      <c r="E19" s="102"/>
      <c r="F19" s="102"/>
      <c r="G19" s="102"/>
      <c r="H19" s="102"/>
      <c r="I19" s="103"/>
      <c r="J19" s="11"/>
      <c r="L19" s="11"/>
      <c r="M19" s="11"/>
    </row>
    <row r="20" spans="1:13" s="2" customFormat="1" ht="62.25" customHeight="1" thickBot="1">
      <c r="A20" s="86" t="s">
        <v>25</v>
      </c>
      <c r="B20" s="29" t="s">
        <v>22</v>
      </c>
      <c r="C20" s="29" t="s">
        <v>14</v>
      </c>
      <c r="D20" s="73" t="s">
        <v>54</v>
      </c>
      <c r="E20" s="87">
        <f>F20+G20+H20+I20</f>
        <v>71865</v>
      </c>
      <c r="F20" s="87">
        <v>18803</v>
      </c>
      <c r="G20" s="87">
        <v>18803</v>
      </c>
      <c r="H20" s="87">
        <v>17129.5</v>
      </c>
      <c r="I20" s="24">
        <v>17129.5</v>
      </c>
      <c r="J20" s="88" t="s">
        <v>15</v>
      </c>
      <c r="L20" s="11"/>
      <c r="M20" s="11"/>
    </row>
    <row r="21" spans="1:13" s="26" customFormat="1" ht="22.5" customHeight="1" thickBot="1">
      <c r="A21" s="130" t="s">
        <v>23</v>
      </c>
      <c r="B21" s="131"/>
      <c r="C21" s="131"/>
      <c r="D21" s="132"/>
      <c r="E21" s="89">
        <f>E20</f>
        <v>71865</v>
      </c>
      <c r="F21" s="89">
        <f>F20</f>
        <v>18803</v>
      </c>
      <c r="G21" s="89">
        <f>G20</f>
        <v>18803</v>
      </c>
      <c r="H21" s="89">
        <f>H20</f>
        <v>17129.5</v>
      </c>
      <c r="I21" s="89">
        <f>I20</f>
        <v>17129.5</v>
      </c>
      <c r="J21" s="90"/>
      <c r="L21" s="25"/>
      <c r="M21" s="25"/>
    </row>
    <row r="22" spans="1:256" s="26" customFormat="1" ht="28.5" customHeight="1" thickBot="1">
      <c r="A22" s="144" t="s">
        <v>24</v>
      </c>
      <c r="B22" s="145"/>
      <c r="C22" s="145"/>
      <c r="D22" s="145"/>
      <c r="E22" s="145"/>
      <c r="F22" s="145"/>
      <c r="G22" s="145"/>
      <c r="H22" s="145"/>
      <c r="I22" s="145"/>
      <c r="J22" s="147"/>
      <c r="K22" s="11"/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3" s="2" customFormat="1" ht="31.5" customHeight="1">
      <c r="A23" s="96" t="s">
        <v>59</v>
      </c>
      <c r="B23" s="96" t="s">
        <v>48</v>
      </c>
      <c r="C23" s="96" t="s">
        <v>26</v>
      </c>
      <c r="D23" s="105" t="s">
        <v>54</v>
      </c>
      <c r="E23" s="91">
        <f aca="true" t="shared" si="0" ref="E23:E29">F23+G23+H23+I23</f>
        <v>43504.6</v>
      </c>
      <c r="F23" s="91">
        <f>10785-136.5</f>
        <v>10648.5</v>
      </c>
      <c r="G23" s="91">
        <v>10767</v>
      </c>
      <c r="H23" s="91">
        <v>10812.1</v>
      </c>
      <c r="I23" s="92">
        <v>11277</v>
      </c>
      <c r="J23" s="41" t="s">
        <v>27</v>
      </c>
      <c r="K23" s="11"/>
      <c r="L23" s="11"/>
      <c r="M23" s="11"/>
    </row>
    <row r="24" spans="1:13" s="2" customFormat="1" ht="24.75" customHeight="1">
      <c r="A24" s="96"/>
      <c r="B24" s="96"/>
      <c r="C24" s="96"/>
      <c r="D24" s="105"/>
      <c r="E24" s="27">
        <f t="shared" si="0"/>
        <v>37016.61</v>
      </c>
      <c r="F24" s="27">
        <f>9756.3-284.9+2567-25.8-2567+373.31</f>
        <v>9818.91</v>
      </c>
      <c r="G24" s="27">
        <f>9065.9</f>
        <v>9065.9</v>
      </c>
      <c r="H24" s="27">
        <v>9065.9</v>
      </c>
      <c r="I24" s="15">
        <v>9065.9</v>
      </c>
      <c r="J24" s="16" t="s">
        <v>15</v>
      </c>
      <c r="K24" s="11"/>
      <c r="L24" s="11"/>
      <c r="M24" s="11"/>
    </row>
    <row r="25" spans="1:13" s="2" customFormat="1" ht="38.25" customHeight="1">
      <c r="A25" s="96"/>
      <c r="B25" s="96"/>
      <c r="C25" s="97"/>
      <c r="D25" s="105"/>
      <c r="E25" s="27">
        <f t="shared" si="0"/>
        <v>9676.9</v>
      </c>
      <c r="F25" s="27">
        <f>2510.1-363.5</f>
        <v>2146.6</v>
      </c>
      <c r="G25" s="27">
        <v>2510.1</v>
      </c>
      <c r="H25" s="27">
        <v>2510.1</v>
      </c>
      <c r="I25" s="15">
        <v>2510.1</v>
      </c>
      <c r="J25" s="28" t="s">
        <v>28</v>
      </c>
      <c r="K25" s="11"/>
      <c r="L25" s="11"/>
      <c r="M25" s="11"/>
    </row>
    <row r="26" spans="1:13" s="2" customFormat="1" ht="37.5" customHeight="1">
      <c r="A26" s="96"/>
      <c r="B26" s="96"/>
      <c r="C26" s="126" t="s">
        <v>29</v>
      </c>
      <c r="D26" s="105"/>
      <c r="E26" s="27">
        <f t="shared" si="0"/>
        <v>2398.3</v>
      </c>
      <c r="F26" s="30">
        <f>546.1+136.5-25.8-11.03+25.79+11.04</f>
        <v>682.6</v>
      </c>
      <c r="G26" s="30">
        <v>571.9</v>
      </c>
      <c r="H26" s="30">
        <v>571.9</v>
      </c>
      <c r="I26" s="15">
        <v>571.9</v>
      </c>
      <c r="J26" s="28" t="s">
        <v>27</v>
      </c>
      <c r="K26" s="11"/>
      <c r="L26" s="11"/>
      <c r="M26" s="11"/>
    </row>
    <row r="27" spans="1:256" s="2" customFormat="1" ht="37.5" customHeight="1">
      <c r="A27" s="97"/>
      <c r="B27" s="97"/>
      <c r="C27" s="97"/>
      <c r="D27" s="106"/>
      <c r="E27" s="27">
        <f t="shared" si="0"/>
        <v>11875.3</v>
      </c>
      <c r="F27" s="30">
        <f>4626.1+25.8-25.8+25.8</f>
        <v>4651.900000000001</v>
      </c>
      <c r="G27" s="30">
        <v>2407.8</v>
      </c>
      <c r="H27" s="30">
        <v>2407.8</v>
      </c>
      <c r="I27" s="15">
        <v>2407.8</v>
      </c>
      <c r="J27" s="16" t="s">
        <v>15</v>
      </c>
      <c r="K27" s="25"/>
      <c r="L27" s="25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" customFormat="1" ht="71.25" customHeight="1">
      <c r="A28" s="19" t="s">
        <v>60</v>
      </c>
      <c r="B28" s="12" t="s">
        <v>55</v>
      </c>
      <c r="C28" s="12" t="s">
        <v>14</v>
      </c>
      <c r="D28" s="13" t="s">
        <v>54</v>
      </c>
      <c r="E28" s="14">
        <f t="shared" si="0"/>
        <v>10281.69</v>
      </c>
      <c r="F28" s="14">
        <f>3261.2-478.91</f>
        <v>2782.29</v>
      </c>
      <c r="G28" s="14">
        <v>2499.8</v>
      </c>
      <c r="H28" s="14">
        <v>2499.8</v>
      </c>
      <c r="I28" s="15">
        <v>2499.8</v>
      </c>
      <c r="J28" s="16" t="s">
        <v>15</v>
      </c>
      <c r="K28" s="25"/>
      <c r="L28" s="25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13" s="26" customFormat="1" ht="108" customHeight="1">
      <c r="A29" s="19" t="s">
        <v>61</v>
      </c>
      <c r="B29" s="31" t="s">
        <v>30</v>
      </c>
      <c r="C29" s="29" t="s">
        <v>29</v>
      </c>
      <c r="D29" s="13" t="s">
        <v>54</v>
      </c>
      <c r="E29" s="14">
        <f t="shared" si="0"/>
        <v>7006.4</v>
      </c>
      <c r="F29" s="14">
        <v>1706.8</v>
      </c>
      <c r="G29" s="14">
        <v>1746.9</v>
      </c>
      <c r="H29" s="14">
        <v>1749.7</v>
      </c>
      <c r="I29" s="15">
        <v>1803</v>
      </c>
      <c r="J29" s="28" t="s">
        <v>27</v>
      </c>
      <c r="K29" s="25"/>
      <c r="L29" s="25"/>
      <c r="M29" s="25"/>
    </row>
    <row r="30" spans="1:13" s="26" customFormat="1" ht="21" customHeight="1">
      <c r="A30" s="140" t="s">
        <v>31</v>
      </c>
      <c r="B30" s="141"/>
      <c r="C30" s="141"/>
      <c r="D30" s="142"/>
      <c r="E30" s="32">
        <f>E28+E29+E23+E24+E25+E26+E27</f>
        <v>121759.8</v>
      </c>
      <c r="F30" s="32">
        <f>F28+F29+F23+F24+F25+F26+F27</f>
        <v>32437.6</v>
      </c>
      <c r="G30" s="32">
        <f>G28+G29+G23+G24+G25+G26+G27</f>
        <v>29569.399999999998</v>
      </c>
      <c r="H30" s="32">
        <f>H28+H29+H23+H24+H25+H26+H27</f>
        <v>29617.3</v>
      </c>
      <c r="I30" s="32">
        <f>I28+I29+I23+I24+I25+I26+I27</f>
        <v>30135.499999999996</v>
      </c>
      <c r="J30" s="33"/>
      <c r="K30" s="25"/>
      <c r="L30" s="25"/>
      <c r="M30" s="25"/>
    </row>
    <row r="31" spans="1:13" s="26" customFormat="1" ht="18.75" customHeight="1" thickBot="1">
      <c r="A31" s="120" t="s">
        <v>32</v>
      </c>
      <c r="B31" s="121"/>
      <c r="C31" s="121"/>
      <c r="D31" s="122"/>
      <c r="E31" s="93">
        <f>E30+E21+E18</f>
        <v>590065.71</v>
      </c>
      <c r="F31" s="93">
        <f>F30+F21+F18</f>
        <v>140742.11000000002</v>
      </c>
      <c r="G31" s="93">
        <f>G30+G21+G18</f>
        <v>144952.9</v>
      </c>
      <c r="H31" s="93">
        <f>H30+H21+H18</f>
        <v>147604.3</v>
      </c>
      <c r="I31" s="93">
        <f>I30+I21+I18</f>
        <v>156766.40000000002</v>
      </c>
      <c r="J31" s="94"/>
      <c r="K31" s="25"/>
      <c r="L31" s="25"/>
      <c r="M31" s="25"/>
    </row>
    <row r="32" spans="1:10" s="95" customFormat="1" ht="21.75" customHeight="1" thickBot="1">
      <c r="A32" s="127" t="s">
        <v>33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2" customFormat="1" ht="33.75" customHeight="1" thickBot="1">
      <c r="A33" s="144" t="s">
        <v>34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3" s="26" customFormat="1" ht="204" customHeight="1">
      <c r="A34" s="23" t="s">
        <v>62</v>
      </c>
      <c r="B34" s="23" t="s">
        <v>49</v>
      </c>
      <c r="C34" s="23" t="s">
        <v>14</v>
      </c>
      <c r="D34" s="42" t="s">
        <v>54</v>
      </c>
      <c r="E34" s="30">
        <f>F34+G34+H34+I34</f>
        <v>1335.7</v>
      </c>
      <c r="F34" s="30">
        <v>0</v>
      </c>
      <c r="G34" s="30">
        <v>545.1</v>
      </c>
      <c r="H34" s="30">
        <v>395.3</v>
      </c>
      <c r="I34" s="43">
        <v>395.3</v>
      </c>
      <c r="J34" s="22" t="s">
        <v>15</v>
      </c>
      <c r="K34" s="25"/>
      <c r="L34" s="25"/>
      <c r="M34" s="25"/>
    </row>
    <row r="35" spans="1:13" s="26" customFormat="1" ht="345" customHeight="1">
      <c r="A35" s="34" t="s">
        <v>63</v>
      </c>
      <c r="B35" s="12" t="s">
        <v>50</v>
      </c>
      <c r="C35" s="12" t="s">
        <v>35</v>
      </c>
      <c r="D35" s="13" t="s">
        <v>54</v>
      </c>
      <c r="E35" s="14">
        <f>F35+G35+H35+I35</f>
        <v>74529.20000000001</v>
      </c>
      <c r="F35" s="14">
        <v>23906.7</v>
      </c>
      <c r="G35" s="14">
        <v>30057.1</v>
      </c>
      <c r="H35" s="14">
        <v>7909.8</v>
      </c>
      <c r="I35" s="5">
        <v>12655.6</v>
      </c>
      <c r="J35" s="20" t="s">
        <v>15</v>
      </c>
      <c r="K35" s="25"/>
      <c r="L35" s="25"/>
      <c r="M35" s="25"/>
    </row>
    <row r="36" spans="1:13" s="26" customFormat="1" ht="25.5" customHeight="1">
      <c r="A36" s="137" t="s">
        <v>52</v>
      </c>
      <c r="B36" s="138"/>
      <c r="C36" s="138"/>
      <c r="D36" s="139"/>
      <c r="E36" s="35">
        <f>E34+E35</f>
        <v>75864.90000000001</v>
      </c>
      <c r="F36" s="35">
        <f>F34+F35</f>
        <v>23906.7</v>
      </c>
      <c r="G36" s="35">
        <f>G34+G35</f>
        <v>30602.199999999997</v>
      </c>
      <c r="H36" s="35">
        <f>H34+H35</f>
        <v>8305.1</v>
      </c>
      <c r="I36" s="35">
        <f>I34+I35</f>
        <v>13050.9</v>
      </c>
      <c r="J36" s="33"/>
      <c r="L36" s="25"/>
      <c r="M36" s="25"/>
    </row>
    <row r="37" spans="1:256" s="26" customFormat="1" ht="21" customHeight="1" thickBot="1">
      <c r="A37" s="120" t="s">
        <v>36</v>
      </c>
      <c r="B37" s="121"/>
      <c r="C37" s="121"/>
      <c r="D37" s="122"/>
      <c r="E37" s="36">
        <f>E36</f>
        <v>75864.90000000001</v>
      </c>
      <c r="F37" s="36">
        <f>F36</f>
        <v>23906.7</v>
      </c>
      <c r="G37" s="36">
        <f>G36</f>
        <v>30602.199999999997</v>
      </c>
      <c r="H37" s="36">
        <f>H36</f>
        <v>8305.1</v>
      </c>
      <c r="I37" s="36">
        <f>I36</f>
        <v>13050.9</v>
      </c>
      <c r="J37" s="3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10" s="2" customFormat="1" ht="25.5" customHeight="1" thickBot="1">
      <c r="A38" s="133" t="s">
        <v>37</v>
      </c>
      <c r="B38" s="134"/>
      <c r="C38" s="134"/>
      <c r="D38" s="135"/>
      <c r="E38" s="38">
        <f>E39+E40+E41+E42</f>
        <v>665930.61</v>
      </c>
      <c r="F38" s="38">
        <f>F39+F40+F41+F42</f>
        <v>164648.81</v>
      </c>
      <c r="G38" s="38">
        <f>G39+G40+G41+G42</f>
        <v>175555.1</v>
      </c>
      <c r="H38" s="38">
        <f>H39+H40+H41+H42</f>
        <v>155909.4</v>
      </c>
      <c r="I38" s="38">
        <f>I39+I40+I41+I42</f>
        <v>169817.29999999996</v>
      </c>
      <c r="J38" s="39"/>
    </row>
    <row r="39" spans="1:12" s="2" customFormat="1" ht="39" customHeight="1">
      <c r="A39" s="40"/>
      <c r="B39" s="41"/>
      <c r="C39" s="41"/>
      <c r="D39" s="42" t="s">
        <v>54</v>
      </c>
      <c r="E39" s="30">
        <f>E17</f>
        <v>4488</v>
      </c>
      <c r="F39" s="30">
        <f>F17</f>
        <v>602.8</v>
      </c>
      <c r="G39" s="30">
        <f>G17</f>
        <v>1083.1</v>
      </c>
      <c r="H39" s="30">
        <f>H17</f>
        <v>1303.8</v>
      </c>
      <c r="I39" s="30">
        <f>I17</f>
        <v>1498.3</v>
      </c>
      <c r="J39" s="44" t="s">
        <v>19</v>
      </c>
      <c r="K39" s="45"/>
      <c r="L39" s="46"/>
    </row>
    <row r="40" spans="1:12" s="2" customFormat="1" ht="38.25" customHeight="1">
      <c r="A40" s="47"/>
      <c r="B40" s="28"/>
      <c r="C40" s="28"/>
      <c r="D40" s="13" t="s">
        <v>54</v>
      </c>
      <c r="E40" s="48">
        <f>E16+E20+E24+E27+E28+E34+E35</f>
        <v>598856.4099999999</v>
      </c>
      <c r="F40" s="48">
        <f>F16+F20+F24+F27+F28+F34+F35</f>
        <v>148861.51</v>
      </c>
      <c r="G40" s="48">
        <f>G16+G20+G24+G27+G28+G34+G35</f>
        <v>158876.1</v>
      </c>
      <c r="H40" s="48">
        <f>H16+H20+H24+H27+H28+H34+H35</f>
        <v>138961.8</v>
      </c>
      <c r="I40" s="48">
        <f>I16+I20+I24+I27+I28+I34+I35</f>
        <v>152156.99999999997</v>
      </c>
      <c r="J40" s="49" t="s">
        <v>15</v>
      </c>
      <c r="K40" s="50"/>
      <c r="L40" s="51"/>
    </row>
    <row r="41" spans="1:12" s="2" customFormat="1" ht="40.5" customHeight="1">
      <c r="A41" s="52"/>
      <c r="B41" s="53"/>
      <c r="C41" s="53"/>
      <c r="D41" s="13" t="s">
        <v>54</v>
      </c>
      <c r="E41" s="48">
        <f>SUM(E23+E26+E29)</f>
        <v>52909.3</v>
      </c>
      <c r="F41" s="48">
        <f>SUM(F23+F26+F29)</f>
        <v>13037.9</v>
      </c>
      <c r="G41" s="48">
        <f>SUM(G23+G26+G29)</f>
        <v>13085.8</v>
      </c>
      <c r="H41" s="48">
        <f>SUM(H23+H26+H29)</f>
        <v>13133.7</v>
      </c>
      <c r="I41" s="48">
        <f>SUM(I23+I26+I29)</f>
        <v>13651.9</v>
      </c>
      <c r="J41" s="54" t="s">
        <v>38</v>
      </c>
      <c r="K41" s="55"/>
      <c r="L41" s="56"/>
    </row>
    <row r="42" spans="1:256" s="2" customFormat="1" ht="45.75" customHeight="1" thickBot="1">
      <c r="A42" s="71"/>
      <c r="B42" s="72"/>
      <c r="C42" s="72"/>
      <c r="D42" s="73" t="s">
        <v>54</v>
      </c>
      <c r="E42" s="74">
        <f>SUM(E25)</f>
        <v>9676.9</v>
      </c>
      <c r="F42" s="74">
        <f>SUM(F25)</f>
        <v>2146.6</v>
      </c>
      <c r="G42" s="74">
        <f>SUM(G25)</f>
        <v>2510.1</v>
      </c>
      <c r="H42" s="74">
        <f>SUM(H25)</f>
        <v>2510.1</v>
      </c>
      <c r="I42" s="74">
        <f>SUM(I25)</f>
        <v>2510.1</v>
      </c>
      <c r="J42" s="75" t="s">
        <v>39</v>
      </c>
      <c r="K42" s="55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7" customFormat="1" ht="35.25" customHeight="1">
      <c r="A43" s="143"/>
      <c r="B43" s="136" t="s">
        <v>40</v>
      </c>
      <c r="C43" s="124" t="s">
        <v>14</v>
      </c>
      <c r="D43" s="76" t="s">
        <v>54</v>
      </c>
      <c r="E43" s="77">
        <f>E39</f>
        <v>4488</v>
      </c>
      <c r="F43" s="77">
        <f>F39</f>
        <v>602.8</v>
      </c>
      <c r="G43" s="77">
        <f>G39</f>
        <v>1083.1</v>
      </c>
      <c r="H43" s="78">
        <f>H39</f>
        <v>1303.8</v>
      </c>
      <c r="I43" s="78">
        <f>I39</f>
        <v>1498.3</v>
      </c>
      <c r="J43" s="79" t="s">
        <v>19</v>
      </c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10" s="58" customFormat="1" ht="36" customHeight="1">
      <c r="A44" s="123"/>
      <c r="B44" s="115"/>
      <c r="C44" s="125"/>
      <c r="D44" s="13" t="s">
        <v>54</v>
      </c>
      <c r="E44" s="48">
        <f>E16+E20+E34+E28</f>
        <v>475435.30000000005</v>
      </c>
      <c r="F44" s="48">
        <f>F16+F20+F34+F28</f>
        <v>110484</v>
      </c>
      <c r="G44" s="48">
        <f>G16+G20+G34+G28</f>
        <v>117345.3</v>
      </c>
      <c r="H44" s="48">
        <f>H16+H20+H34+H28</f>
        <v>119578.3</v>
      </c>
      <c r="I44" s="48">
        <f>I16+I20+I34+I28</f>
        <v>128027.70000000001</v>
      </c>
      <c r="J44" s="59" t="s">
        <v>15</v>
      </c>
    </row>
    <row r="45" spans="1:10" s="58" customFormat="1" ht="33.75" customHeight="1">
      <c r="A45" s="123"/>
      <c r="B45" s="115" t="s">
        <v>41</v>
      </c>
      <c r="C45" s="125" t="s">
        <v>26</v>
      </c>
      <c r="D45" s="13" t="s">
        <v>54</v>
      </c>
      <c r="E45" s="48">
        <f>SUM(E23)</f>
        <v>43504.6</v>
      </c>
      <c r="F45" s="48">
        <f>SUM(F23)</f>
        <v>10648.5</v>
      </c>
      <c r="G45" s="48">
        <f aca="true" t="shared" si="1" ref="E45:I47">SUM(G23)</f>
        <v>10767</v>
      </c>
      <c r="H45" s="48">
        <f t="shared" si="1"/>
        <v>10812.1</v>
      </c>
      <c r="I45" s="48">
        <f t="shared" si="1"/>
        <v>11277</v>
      </c>
      <c r="J45" s="60" t="s">
        <v>27</v>
      </c>
    </row>
    <row r="46" spans="1:10" s="58" customFormat="1" ht="36.75" customHeight="1">
      <c r="A46" s="123"/>
      <c r="B46" s="115"/>
      <c r="C46" s="125"/>
      <c r="D46" s="13" t="s">
        <v>54</v>
      </c>
      <c r="E46" s="48">
        <f t="shared" si="1"/>
        <v>37016.61</v>
      </c>
      <c r="F46" s="48">
        <f>SUM(F24)</f>
        <v>9818.91</v>
      </c>
      <c r="G46" s="48">
        <f t="shared" si="1"/>
        <v>9065.9</v>
      </c>
      <c r="H46" s="48">
        <f t="shared" si="1"/>
        <v>9065.9</v>
      </c>
      <c r="I46" s="48">
        <f t="shared" si="1"/>
        <v>9065.9</v>
      </c>
      <c r="J46" s="59" t="s">
        <v>15</v>
      </c>
    </row>
    <row r="47" spans="1:10" s="58" customFormat="1" ht="42" customHeight="1">
      <c r="A47" s="123"/>
      <c r="B47" s="115"/>
      <c r="C47" s="125"/>
      <c r="D47" s="13" t="s">
        <v>54</v>
      </c>
      <c r="E47" s="48">
        <f t="shared" si="1"/>
        <v>9676.9</v>
      </c>
      <c r="F47" s="48">
        <f t="shared" si="1"/>
        <v>2146.6</v>
      </c>
      <c r="G47" s="48">
        <f t="shared" si="1"/>
        <v>2510.1</v>
      </c>
      <c r="H47" s="48">
        <f t="shared" si="1"/>
        <v>2510.1</v>
      </c>
      <c r="I47" s="48">
        <f t="shared" si="1"/>
        <v>2510.1</v>
      </c>
      <c r="J47" s="59" t="s">
        <v>39</v>
      </c>
    </row>
    <row r="48" spans="1:256" s="58" customFormat="1" ht="45.75" customHeight="1">
      <c r="A48" s="123"/>
      <c r="B48" s="115" t="s">
        <v>42</v>
      </c>
      <c r="C48" s="125" t="s">
        <v>43</v>
      </c>
      <c r="D48" s="13" t="s">
        <v>54</v>
      </c>
      <c r="E48" s="48">
        <f>SUM(E26+E29)</f>
        <v>9404.7</v>
      </c>
      <c r="F48" s="48">
        <f>SUM(F26+F29)</f>
        <v>2389.4</v>
      </c>
      <c r="G48" s="48">
        <f>SUM(G26+G29)</f>
        <v>2318.8</v>
      </c>
      <c r="H48" s="48">
        <f>SUM(H26+H29)</f>
        <v>2321.6</v>
      </c>
      <c r="I48" s="48">
        <f>SUM(I26+I29)</f>
        <v>2374.9</v>
      </c>
      <c r="J48" s="59" t="s">
        <v>27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s="61" customFormat="1" ht="44.25" customHeight="1">
      <c r="A49" s="123"/>
      <c r="B49" s="115"/>
      <c r="C49" s="125"/>
      <c r="D49" s="13" t="s">
        <v>54</v>
      </c>
      <c r="E49" s="48">
        <f>SUM(E27)</f>
        <v>11875.3</v>
      </c>
      <c r="F49" s="48">
        <f>SUM(F27)</f>
        <v>4651.900000000001</v>
      </c>
      <c r="G49" s="48">
        <f>SUM(G27)</f>
        <v>2407.8</v>
      </c>
      <c r="H49" s="48">
        <f>SUM(H27)</f>
        <v>2407.8</v>
      </c>
      <c r="I49" s="48">
        <f>SUM(I27)</f>
        <v>2407.8</v>
      </c>
      <c r="J49" s="59" t="s">
        <v>15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58" customFormat="1" ht="63.75" customHeight="1" thickBot="1">
      <c r="A50" s="80"/>
      <c r="B50" s="81" t="s">
        <v>44</v>
      </c>
      <c r="C50" s="82" t="s">
        <v>45</v>
      </c>
      <c r="D50" s="83" t="s">
        <v>54</v>
      </c>
      <c r="E50" s="84">
        <f>F50+G50+H50</f>
        <v>61873.600000000006</v>
      </c>
      <c r="F50" s="84">
        <f>F35</f>
        <v>23906.7</v>
      </c>
      <c r="G50" s="84">
        <f>G35</f>
        <v>30057.1</v>
      </c>
      <c r="H50" s="84">
        <f>H35</f>
        <v>7909.8</v>
      </c>
      <c r="I50" s="84">
        <f>I35</f>
        <v>12655.6</v>
      </c>
      <c r="J50" s="85" t="s">
        <v>15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9" ht="14.25">
      <c r="A51" s="62"/>
      <c r="B51" s="62"/>
      <c r="C51" s="62"/>
      <c r="D51" s="62"/>
      <c r="E51" s="63"/>
      <c r="F51" s="62"/>
      <c r="G51" s="62"/>
      <c r="H51" s="62"/>
      <c r="I51" s="64"/>
    </row>
    <row r="52" spans="1:8" ht="14.25">
      <c r="A52" s="66"/>
      <c r="B52" s="66"/>
      <c r="C52" s="66"/>
      <c r="D52" s="66"/>
      <c r="E52" s="66"/>
      <c r="F52" s="66"/>
      <c r="G52" s="66"/>
      <c r="H52" s="66"/>
    </row>
    <row r="53" spans="1:8" ht="14.25">
      <c r="A53" s="66"/>
      <c r="B53" s="66"/>
      <c r="C53" s="66"/>
      <c r="D53" s="66"/>
      <c r="E53" s="66"/>
      <c r="F53" s="66"/>
      <c r="G53" s="66"/>
      <c r="H53" s="66"/>
    </row>
    <row r="55" spans="10:13" ht="14.25">
      <c r="J55" s="68"/>
      <c r="K55" s="68"/>
      <c r="L55" s="68"/>
      <c r="M55" s="69"/>
    </row>
    <row r="56" spans="9:13" ht="14.25">
      <c r="I56" s="70"/>
      <c r="J56" s="69"/>
      <c r="K56" s="69"/>
      <c r="L56" s="69"/>
      <c r="M56" s="69"/>
    </row>
    <row r="66" ht="15">
      <c r="G66" s="2"/>
    </row>
  </sheetData>
  <sheetProtection/>
  <mergeCells count="44">
    <mergeCell ref="I1:J1"/>
    <mergeCell ref="H2:J2"/>
    <mergeCell ref="I3:J3"/>
    <mergeCell ref="A5:I5"/>
    <mergeCell ref="A7:A11"/>
    <mergeCell ref="B7:B11"/>
    <mergeCell ref="C7:C11"/>
    <mergeCell ref="A21:D21"/>
    <mergeCell ref="A38:D38"/>
    <mergeCell ref="B43:B44"/>
    <mergeCell ref="A36:D36"/>
    <mergeCell ref="A30:D30"/>
    <mergeCell ref="C23:C25"/>
    <mergeCell ref="A43:A44"/>
    <mergeCell ref="A33:J33"/>
    <mergeCell ref="A22:J22"/>
    <mergeCell ref="C43:C44"/>
    <mergeCell ref="C45:C47"/>
    <mergeCell ref="A37:D37"/>
    <mergeCell ref="C26:C27"/>
    <mergeCell ref="A32:J32"/>
    <mergeCell ref="A48:A49"/>
    <mergeCell ref="B48:B49"/>
    <mergeCell ref="C48:C49"/>
    <mergeCell ref="I10:I11"/>
    <mergeCell ref="E8:E11"/>
    <mergeCell ref="J7:J11"/>
    <mergeCell ref="E7:I7"/>
    <mergeCell ref="F8:I8"/>
    <mergeCell ref="B45:B47"/>
    <mergeCell ref="A13:G13"/>
    <mergeCell ref="A14:I14"/>
    <mergeCell ref="A31:D31"/>
    <mergeCell ref="A45:A47"/>
    <mergeCell ref="A23:A27"/>
    <mergeCell ref="A18:D18"/>
    <mergeCell ref="A19:I19"/>
    <mergeCell ref="B23:B27"/>
    <mergeCell ref="H10:H11"/>
    <mergeCell ref="D23:D27"/>
    <mergeCell ref="A15:J15"/>
    <mergeCell ref="D7:D11"/>
    <mergeCell ref="F10:F11"/>
    <mergeCell ref="G10:G11"/>
  </mergeCells>
  <printOptions/>
  <pageMargins left="0.3937007874015748" right="0.3937007874015748" top="1.7716535433070868" bottom="0.3937007874015748" header="0.11811023622047245" footer="0.11811023622047245"/>
  <pageSetup fitToHeight="3" horizontalDpi="600" verticalDpi="600" orientation="landscape" paperSize="9" scale="59" r:id="rId1"/>
  <rowBreaks count="3" manualBreakCount="3">
    <brk id="21" max="9" man="1"/>
    <brk id="34" max="9" man="1"/>
    <brk id="52" max="8" man="1"/>
  </rowBreaks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BayluhanovaEV</dc:creator>
  <cp:keywords/>
  <dc:description/>
  <cp:lastModifiedBy>Макляк Анастасия Сергеевна</cp:lastModifiedBy>
  <cp:lastPrinted>2015-01-30T11:14:48Z</cp:lastPrinted>
  <dcterms:created xsi:type="dcterms:W3CDTF">2013-11-06T10:31:54Z</dcterms:created>
  <dcterms:modified xsi:type="dcterms:W3CDTF">2015-01-30T11:14:50Z</dcterms:modified>
  <cp:category/>
  <cp:version/>
  <cp:contentType/>
  <cp:contentStatus/>
</cp:coreProperties>
</file>